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\Downloads\PowerBIDataCamp-main\PowerBIDataCamp-main\Course 7. Case Peces\"/>
    </mc:Choice>
  </mc:AlternateContent>
  <xr:revisionPtr revIDLastSave="0" documentId="8_{D926C5AF-D4C5-418B-8445-92529AC1F9AD}" xr6:coauthVersionLast="47" xr6:coauthVersionMax="47" xr10:uidLastSave="{00000000-0000-0000-0000-000000000000}"/>
  <bookViews>
    <workbookView xWindow="1103" yWindow="1103" windowWidth="28800" windowHeight="15382" activeTab="2" xr2:uid="{9E974C8D-B192-406A-BE7B-4DAF8A33B93E}"/>
  </bookViews>
  <sheets>
    <sheet name="Estaciones" sheetId="2" r:id="rId1"/>
    <sheet name="Lista" sheetId="17" r:id="rId2"/>
    <sheet name="Compilado" sheetId="16" r:id="rId3"/>
    <sheet name="Pivot" sheetId="19" r:id="rId4"/>
  </sheets>
  <definedNames>
    <definedName name="_xlnm._FilterDatabase" localSheetId="2" hidden="1">Compilado!$A$1:$AX$446</definedName>
    <definedName name="_xlnm._FilterDatabase" localSheetId="1" hidden="1">Lista!$A$1:$B$117</definedName>
    <definedName name="_xlcn.WorksheetConnection_Peces20042024_290824.xlsbT_Compilado" hidden="1">T_Compilado[]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_Compilado" name="T_Compilado" connection="WorksheetConnection_Peces 2004 - 2024_290824.xlsb!T_Compilad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3" i="17" l="1"/>
  <c r="C17" i="17"/>
  <c r="C4" i="17"/>
  <c r="C2" i="17"/>
  <c r="H2" i="16" s="1"/>
  <c r="D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D201" i="16"/>
  <c r="D202" i="16"/>
  <c r="D203" i="16"/>
  <c r="D204" i="16"/>
  <c r="D205" i="16"/>
  <c r="D206" i="16"/>
  <c r="D207" i="16"/>
  <c r="D208" i="16"/>
  <c r="D209" i="16"/>
  <c r="D210" i="16"/>
  <c r="D211" i="16"/>
  <c r="D212" i="16"/>
  <c r="D213" i="16"/>
  <c r="D214" i="16"/>
  <c r="D215" i="16"/>
  <c r="D216" i="16"/>
  <c r="D217" i="16"/>
  <c r="D218" i="16"/>
  <c r="D219" i="16"/>
  <c r="D220" i="16"/>
  <c r="D221" i="16"/>
  <c r="D222" i="16"/>
  <c r="D223" i="16"/>
  <c r="D224" i="16"/>
  <c r="D225" i="16"/>
  <c r="D226" i="16"/>
  <c r="D227" i="16"/>
  <c r="D228" i="16"/>
  <c r="D229" i="16"/>
  <c r="D230" i="16"/>
  <c r="D231" i="16"/>
  <c r="D232" i="16"/>
  <c r="D233" i="16"/>
  <c r="D234" i="16"/>
  <c r="D235" i="16"/>
  <c r="D236" i="16"/>
  <c r="D237" i="16"/>
  <c r="D238" i="16"/>
  <c r="D239" i="16"/>
  <c r="D240" i="16"/>
  <c r="D241" i="16"/>
  <c r="D242" i="16"/>
  <c r="D243" i="16"/>
  <c r="D244" i="16"/>
  <c r="D245" i="16"/>
  <c r="D246" i="16"/>
  <c r="D247" i="16"/>
  <c r="D248" i="16"/>
  <c r="D249" i="16"/>
  <c r="D250" i="16"/>
  <c r="D251" i="16"/>
  <c r="D252" i="16"/>
  <c r="D253" i="16"/>
  <c r="D254" i="16"/>
  <c r="D255" i="16"/>
  <c r="D256" i="16"/>
  <c r="D257" i="16"/>
  <c r="D258" i="16"/>
  <c r="D259" i="16"/>
  <c r="D260" i="16"/>
  <c r="D261" i="16"/>
  <c r="D262" i="16"/>
  <c r="D263" i="16"/>
  <c r="D264" i="16"/>
  <c r="D265" i="16"/>
  <c r="D266" i="16"/>
  <c r="D267" i="16"/>
  <c r="D268" i="16"/>
  <c r="D269" i="16"/>
  <c r="D270" i="16"/>
  <c r="D271" i="16"/>
  <c r="D272" i="16"/>
  <c r="D273" i="16"/>
  <c r="D274" i="16"/>
  <c r="D275" i="16"/>
  <c r="D276" i="16"/>
  <c r="D277" i="16"/>
  <c r="D278" i="16"/>
  <c r="D279" i="16"/>
  <c r="D280" i="16"/>
  <c r="D281" i="16"/>
  <c r="D282" i="16"/>
  <c r="D283" i="16"/>
  <c r="D284" i="16"/>
  <c r="D285" i="16"/>
  <c r="D286" i="16"/>
  <c r="D287" i="16"/>
  <c r="D288" i="16"/>
  <c r="D289" i="16"/>
  <c r="D290" i="16"/>
  <c r="D291" i="16"/>
  <c r="D292" i="16"/>
  <c r="D293" i="16"/>
  <c r="D294" i="16"/>
  <c r="D295" i="16"/>
  <c r="D296" i="16"/>
  <c r="D297" i="16"/>
  <c r="D298" i="16"/>
  <c r="D299" i="16"/>
  <c r="D300" i="16"/>
  <c r="D301" i="16"/>
  <c r="D302" i="16"/>
  <c r="D303" i="16"/>
  <c r="D304" i="16"/>
  <c r="D305" i="16"/>
  <c r="D306" i="16"/>
  <c r="D307" i="16"/>
  <c r="D308" i="16"/>
  <c r="D309" i="16"/>
  <c r="D310" i="16"/>
  <c r="D311" i="16"/>
  <c r="D312" i="16"/>
  <c r="D313" i="16"/>
  <c r="D314" i="16"/>
  <c r="D315" i="16"/>
  <c r="D316" i="16"/>
  <c r="D317" i="16"/>
  <c r="D318" i="16"/>
  <c r="D319" i="16"/>
  <c r="D320" i="16"/>
  <c r="D321" i="16"/>
  <c r="D322" i="16"/>
  <c r="D323" i="16"/>
  <c r="D324" i="16"/>
  <c r="D325" i="16"/>
  <c r="D326" i="16"/>
  <c r="D327" i="16"/>
  <c r="D328" i="16"/>
  <c r="D329" i="16"/>
  <c r="D330" i="16"/>
  <c r="D331" i="16"/>
  <c r="D332" i="16"/>
  <c r="D333" i="16"/>
  <c r="D334" i="16"/>
  <c r="D335" i="16"/>
  <c r="D336" i="16"/>
  <c r="D337" i="16"/>
  <c r="D338" i="16"/>
  <c r="D339" i="16"/>
  <c r="D340" i="16"/>
  <c r="D341" i="16"/>
  <c r="D342" i="16"/>
  <c r="D343" i="16"/>
  <c r="D344" i="16"/>
  <c r="D345" i="16"/>
  <c r="D346" i="16"/>
  <c r="D347" i="16"/>
  <c r="D348" i="16"/>
  <c r="D349" i="16"/>
  <c r="D350" i="16"/>
  <c r="D351" i="16"/>
  <c r="D352" i="16"/>
  <c r="D353" i="16"/>
  <c r="D354" i="16"/>
  <c r="D355" i="16"/>
  <c r="D356" i="16"/>
  <c r="D357" i="16"/>
  <c r="D358" i="16"/>
  <c r="D359" i="16"/>
  <c r="D360" i="16"/>
  <c r="D361" i="16"/>
  <c r="D362" i="16"/>
  <c r="D363" i="16"/>
  <c r="D364" i="16"/>
  <c r="D365" i="16"/>
  <c r="D366" i="16"/>
  <c r="D367" i="16"/>
  <c r="D368" i="16"/>
  <c r="D369" i="16"/>
  <c r="D370" i="16"/>
  <c r="D371" i="16"/>
  <c r="D372" i="16"/>
  <c r="D373" i="16"/>
  <c r="D374" i="16"/>
  <c r="D375" i="16"/>
  <c r="D376" i="16"/>
  <c r="D377" i="16"/>
  <c r="D378" i="16"/>
  <c r="D379" i="16"/>
  <c r="D380" i="16"/>
  <c r="D381" i="16"/>
  <c r="D382" i="16"/>
  <c r="D383" i="16"/>
  <c r="D384" i="16"/>
  <c r="D385" i="16"/>
  <c r="D386" i="16"/>
  <c r="D387" i="16"/>
  <c r="D388" i="16"/>
  <c r="D389" i="16"/>
  <c r="D390" i="16"/>
  <c r="D391" i="16"/>
  <c r="D392" i="16"/>
  <c r="D393" i="16"/>
  <c r="D394" i="16"/>
  <c r="D395" i="16"/>
  <c r="D396" i="16"/>
  <c r="D397" i="16"/>
  <c r="D398" i="16"/>
  <c r="D399" i="16"/>
  <c r="D400" i="16"/>
  <c r="D401" i="16"/>
  <c r="D402" i="16"/>
  <c r="D403" i="16"/>
  <c r="D404" i="16"/>
  <c r="D405" i="16"/>
  <c r="D406" i="16"/>
  <c r="D407" i="16"/>
  <c r="D408" i="16"/>
  <c r="D409" i="16"/>
  <c r="D410" i="16"/>
  <c r="D411" i="16"/>
  <c r="D412" i="16"/>
  <c r="D413" i="16"/>
  <c r="D414" i="16"/>
  <c r="D415" i="16"/>
  <c r="D416" i="16"/>
  <c r="D417" i="16"/>
  <c r="D418" i="16"/>
  <c r="D419" i="16"/>
  <c r="D420" i="16"/>
  <c r="D421" i="16"/>
  <c r="D422" i="16"/>
  <c r="D423" i="16"/>
  <c r="D424" i="16"/>
  <c r="D425" i="16"/>
  <c r="D426" i="16"/>
  <c r="D427" i="16"/>
  <c r="D428" i="16"/>
  <c r="D429" i="16"/>
  <c r="D430" i="16"/>
  <c r="D431" i="16"/>
  <c r="D432" i="16"/>
  <c r="D433" i="16"/>
  <c r="D434" i="16"/>
  <c r="D435" i="16"/>
  <c r="D436" i="16"/>
  <c r="D437" i="16"/>
  <c r="D438" i="16"/>
  <c r="D439" i="16"/>
  <c r="D440" i="16"/>
  <c r="D441" i="16"/>
  <c r="D442" i="16"/>
  <c r="D443" i="16"/>
  <c r="D444" i="16"/>
  <c r="D445" i="16"/>
  <c r="D446" i="16"/>
  <c r="C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C102" i="16"/>
  <c r="C103" i="16"/>
  <c r="C104" i="16"/>
  <c r="C105" i="16"/>
  <c r="C106" i="16"/>
  <c r="C107" i="16"/>
  <c r="C108" i="16"/>
  <c r="C109" i="16"/>
  <c r="C110" i="16"/>
  <c r="C111" i="16"/>
  <c r="C112" i="16"/>
  <c r="C113" i="16"/>
  <c r="C114" i="16"/>
  <c r="C115" i="16"/>
  <c r="C116" i="16"/>
  <c r="C117" i="16"/>
  <c r="C118" i="16"/>
  <c r="C119" i="16"/>
  <c r="C120" i="16"/>
  <c r="C121" i="16"/>
  <c r="C122" i="16"/>
  <c r="C123" i="16"/>
  <c r="C124" i="16"/>
  <c r="C125" i="16"/>
  <c r="C126" i="16"/>
  <c r="C127" i="16"/>
  <c r="C128" i="16"/>
  <c r="C129" i="16"/>
  <c r="C130" i="16"/>
  <c r="C131" i="16"/>
  <c r="C132" i="16"/>
  <c r="C133" i="16"/>
  <c r="C134" i="16"/>
  <c r="C135" i="16"/>
  <c r="C136" i="16"/>
  <c r="C137" i="16"/>
  <c r="C138" i="16"/>
  <c r="C139" i="16"/>
  <c r="C140" i="16"/>
  <c r="C141" i="16"/>
  <c r="C142" i="16"/>
  <c r="C143" i="16"/>
  <c r="C144" i="16"/>
  <c r="C145" i="16"/>
  <c r="C146" i="16"/>
  <c r="C147" i="16"/>
  <c r="C148" i="16"/>
  <c r="C149" i="16"/>
  <c r="C150" i="16"/>
  <c r="C151" i="16"/>
  <c r="C152" i="16"/>
  <c r="C153" i="16"/>
  <c r="C154" i="16"/>
  <c r="C155" i="16"/>
  <c r="C156" i="16"/>
  <c r="C157" i="16"/>
  <c r="C158" i="16"/>
  <c r="C159" i="16"/>
  <c r="C160" i="16"/>
  <c r="C161" i="16"/>
  <c r="C162" i="16"/>
  <c r="C163" i="16"/>
  <c r="C164" i="16"/>
  <c r="C165" i="16"/>
  <c r="C166" i="16"/>
  <c r="C167" i="16"/>
  <c r="C168" i="16"/>
  <c r="C169" i="16"/>
  <c r="C170" i="16"/>
  <c r="C171" i="16"/>
  <c r="C172" i="16"/>
  <c r="C173" i="16"/>
  <c r="C174" i="16"/>
  <c r="C175" i="16"/>
  <c r="C176" i="16"/>
  <c r="C177" i="16"/>
  <c r="C178" i="16"/>
  <c r="C179" i="16"/>
  <c r="C180" i="16"/>
  <c r="C181" i="16"/>
  <c r="C182" i="16"/>
  <c r="C183" i="16"/>
  <c r="C184" i="16"/>
  <c r="C185" i="16"/>
  <c r="C186" i="16"/>
  <c r="C187" i="16"/>
  <c r="C188" i="16"/>
  <c r="C189" i="16"/>
  <c r="C190" i="16"/>
  <c r="C191" i="16"/>
  <c r="C192" i="16"/>
  <c r="C193" i="16"/>
  <c r="C194" i="16"/>
  <c r="C195" i="16"/>
  <c r="C196" i="16"/>
  <c r="C197" i="16"/>
  <c r="C198" i="16"/>
  <c r="C199" i="16"/>
  <c r="C200" i="16"/>
  <c r="C201" i="16"/>
  <c r="C202" i="16"/>
  <c r="C203" i="16"/>
  <c r="C204" i="16"/>
  <c r="C205" i="16"/>
  <c r="C206" i="16"/>
  <c r="C207" i="16"/>
  <c r="C208" i="16"/>
  <c r="C209" i="16"/>
  <c r="C210" i="16"/>
  <c r="C211" i="16"/>
  <c r="C212" i="16"/>
  <c r="C213" i="16"/>
  <c r="C214" i="16"/>
  <c r="C215" i="16"/>
  <c r="C216" i="16"/>
  <c r="C217" i="16"/>
  <c r="C218" i="16"/>
  <c r="C219" i="16"/>
  <c r="C220" i="16"/>
  <c r="C221" i="16"/>
  <c r="C222" i="16"/>
  <c r="C223" i="16"/>
  <c r="C224" i="16"/>
  <c r="C225" i="16"/>
  <c r="C226" i="16"/>
  <c r="C227" i="16"/>
  <c r="C228" i="16"/>
  <c r="C229" i="16"/>
  <c r="C230" i="16"/>
  <c r="C231" i="16"/>
  <c r="C232" i="16"/>
  <c r="C233" i="16"/>
  <c r="C234" i="16"/>
  <c r="C235" i="16"/>
  <c r="C236" i="16"/>
  <c r="C237" i="16"/>
  <c r="C238" i="16"/>
  <c r="C239" i="16"/>
  <c r="C240" i="16"/>
  <c r="C241" i="16"/>
  <c r="C242" i="16"/>
  <c r="C243" i="16"/>
  <c r="C244" i="16"/>
  <c r="C245" i="16"/>
  <c r="C246" i="16"/>
  <c r="C247" i="16"/>
  <c r="C248" i="16"/>
  <c r="C249" i="16"/>
  <c r="C250" i="16"/>
  <c r="C251" i="16"/>
  <c r="C252" i="16"/>
  <c r="C253" i="16"/>
  <c r="C254" i="16"/>
  <c r="C255" i="16"/>
  <c r="C256" i="16"/>
  <c r="C257" i="16"/>
  <c r="C258" i="16"/>
  <c r="C259" i="16"/>
  <c r="C260" i="16"/>
  <c r="C261" i="16"/>
  <c r="C262" i="16"/>
  <c r="C263" i="16"/>
  <c r="C264" i="16"/>
  <c r="C265" i="16"/>
  <c r="C266" i="16"/>
  <c r="C267" i="16"/>
  <c r="C268" i="16"/>
  <c r="C269" i="16"/>
  <c r="C270" i="16"/>
  <c r="C271" i="16"/>
  <c r="C272" i="16"/>
  <c r="C273" i="16"/>
  <c r="C274" i="16"/>
  <c r="C275" i="16"/>
  <c r="C276" i="16"/>
  <c r="C277" i="16"/>
  <c r="C278" i="16"/>
  <c r="C279" i="16"/>
  <c r="C280" i="16"/>
  <c r="C281" i="16"/>
  <c r="C282" i="16"/>
  <c r="C283" i="16"/>
  <c r="C284" i="16"/>
  <c r="C285" i="16"/>
  <c r="C286" i="16"/>
  <c r="C287" i="16"/>
  <c r="C288" i="16"/>
  <c r="C289" i="16"/>
  <c r="C290" i="16"/>
  <c r="C291" i="16"/>
  <c r="C292" i="16"/>
  <c r="C293" i="16"/>
  <c r="C294" i="16"/>
  <c r="C295" i="16"/>
  <c r="C296" i="16"/>
  <c r="C297" i="16"/>
  <c r="C298" i="16"/>
  <c r="C299" i="16"/>
  <c r="C300" i="16"/>
  <c r="C301" i="16"/>
  <c r="C302" i="16"/>
  <c r="C303" i="16"/>
  <c r="C304" i="16"/>
  <c r="C305" i="16"/>
  <c r="C306" i="16"/>
  <c r="C307" i="16"/>
  <c r="C308" i="16"/>
  <c r="C309" i="16"/>
  <c r="C310" i="16"/>
  <c r="C311" i="16"/>
  <c r="C312" i="16"/>
  <c r="C313" i="16"/>
  <c r="C314" i="16"/>
  <c r="C315" i="16"/>
  <c r="C316" i="16"/>
  <c r="C317" i="16"/>
  <c r="C318" i="16"/>
  <c r="C319" i="16"/>
  <c r="C320" i="16"/>
  <c r="C321" i="16"/>
  <c r="C322" i="16"/>
  <c r="C323" i="16"/>
  <c r="C324" i="16"/>
  <c r="C325" i="16"/>
  <c r="C326" i="16"/>
  <c r="C327" i="16"/>
  <c r="C328" i="16"/>
  <c r="C329" i="16"/>
  <c r="C330" i="16"/>
  <c r="C331" i="16"/>
  <c r="C332" i="16"/>
  <c r="C333" i="16"/>
  <c r="C334" i="16"/>
  <c r="C335" i="16"/>
  <c r="C336" i="16"/>
  <c r="C337" i="16"/>
  <c r="C338" i="16"/>
  <c r="C339" i="16"/>
  <c r="C340" i="16"/>
  <c r="C341" i="16"/>
  <c r="C342" i="16"/>
  <c r="C343" i="16"/>
  <c r="C344" i="16"/>
  <c r="C345" i="16"/>
  <c r="C346" i="16"/>
  <c r="C347" i="16"/>
  <c r="C348" i="16"/>
  <c r="C349" i="16"/>
  <c r="C350" i="16"/>
  <c r="C351" i="16"/>
  <c r="C352" i="16"/>
  <c r="C353" i="16"/>
  <c r="C354" i="16"/>
  <c r="C355" i="16"/>
  <c r="C356" i="16"/>
  <c r="C357" i="16"/>
  <c r="C358" i="16"/>
  <c r="C359" i="16"/>
  <c r="C360" i="16"/>
  <c r="C361" i="16"/>
  <c r="C362" i="16"/>
  <c r="C363" i="16"/>
  <c r="C364" i="16"/>
  <c r="C365" i="16"/>
  <c r="C366" i="16"/>
  <c r="C367" i="16"/>
  <c r="C368" i="16"/>
  <c r="C369" i="16"/>
  <c r="C370" i="16"/>
  <c r="C371" i="16"/>
  <c r="C372" i="16"/>
  <c r="C373" i="16"/>
  <c r="C374" i="16"/>
  <c r="C375" i="16"/>
  <c r="C376" i="16"/>
  <c r="C377" i="16"/>
  <c r="C378" i="16"/>
  <c r="C379" i="16"/>
  <c r="C380" i="16"/>
  <c r="C381" i="16"/>
  <c r="C382" i="16"/>
  <c r="C383" i="16"/>
  <c r="C384" i="16"/>
  <c r="C385" i="16"/>
  <c r="C386" i="16"/>
  <c r="C387" i="16"/>
  <c r="C388" i="16"/>
  <c r="C389" i="16"/>
  <c r="C390" i="16"/>
  <c r="C391" i="16"/>
  <c r="C392" i="16"/>
  <c r="C393" i="16"/>
  <c r="C394" i="16"/>
  <c r="C395" i="16"/>
  <c r="C396" i="16"/>
  <c r="C397" i="16"/>
  <c r="C398" i="16"/>
  <c r="C399" i="16"/>
  <c r="C400" i="16"/>
  <c r="C401" i="16"/>
  <c r="C402" i="16"/>
  <c r="C403" i="16"/>
  <c r="C404" i="16"/>
  <c r="C405" i="16"/>
  <c r="C406" i="16"/>
  <c r="C407" i="16"/>
  <c r="C408" i="16"/>
  <c r="C409" i="16"/>
  <c r="C410" i="16"/>
  <c r="C411" i="16"/>
  <c r="C412" i="16"/>
  <c r="C413" i="16"/>
  <c r="C414" i="16"/>
  <c r="C415" i="16"/>
  <c r="C416" i="16"/>
  <c r="C417" i="16"/>
  <c r="C418" i="16"/>
  <c r="C419" i="16"/>
  <c r="C420" i="16"/>
  <c r="C421" i="16"/>
  <c r="C422" i="16"/>
  <c r="C423" i="16"/>
  <c r="C424" i="16"/>
  <c r="C425" i="16"/>
  <c r="C426" i="16"/>
  <c r="C427" i="16"/>
  <c r="C428" i="16"/>
  <c r="C429" i="16"/>
  <c r="C430" i="16"/>
  <c r="C431" i="16"/>
  <c r="C432" i="16"/>
  <c r="C433" i="16"/>
  <c r="C434" i="16"/>
  <c r="C435" i="16"/>
  <c r="C436" i="16"/>
  <c r="C437" i="16"/>
  <c r="C438" i="16"/>
  <c r="C439" i="16"/>
  <c r="C440" i="16"/>
  <c r="C441" i="16"/>
  <c r="C442" i="16"/>
  <c r="C443" i="16"/>
  <c r="C444" i="16"/>
  <c r="C445" i="16"/>
  <c r="C446" i="16"/>
  <c r="AY394" i="16"/>
  <c r="AY420" i="16"/>
  <c r="AY395" i="16"/>
  <c r="AY421" i="16"/>
  <c r="AY396" i="16"/>
  <c r="AY397" i="16"/>
  <c r="AY422" i="16"/>
  <c r="AY398" i="16"/>
  <c r="AY423" i="16"/>
  <c r="AY399" i="16"/>
  <c r="AY400" i="16"/>
  <c r="AY401" i="16"/>
  <c r="AY424" i="16"/>
  <c r="AY425" i="16"/>
  <c r="AY426" i="16"/>
  <c r="AY427" i="16"/>
  <c r="AY402" i="16"/>
  <c r="AY428" i="16"/>
  <c r="AY429" i="16"/>
  <c r="AY430" i="16"/>
  <c r="AY403" i="16"/>
  <c r="AY431" i="16"/>
  <c r="AY432" i="16"/>
  <c r="AY404" i="16"/>
  <c r="AY433" i="16"/>
  <c r="AY405" i="16"/>
  <c r="AY434" i="16"/>
  <c r="AY406" i="16"/>
  <c r="AY435" i="16"/>
  <c r="AY407" i="16"/>
  <c r="AY408" i="16"/>
  <c r="AY436" i="16"/>
  <c r="AY437" i="16"/>
  <c r="AY409" i="16"/>
  <c r="AY438" i="16"/>
  <c r="AY410" i="16"/>
  <c r="AY439" i="16"/>
  <c r="AY440" i="16"/>
  <c r="AY411" i="16"/>
  <c r="AY441" i="16"/>
  <c r="AY442" i="16"/>
  <c r="AY412" i="16"/>
  <c r="AY413" i="16"/>
  <c r="AY414" i="16"/>
  <c r="AY443" i="16"/>
  <c r="AY415" i="16"/>
  <c r="AY444" i="16"/>
  <c r="AY416" i="16"/>
  <c r="AY417" i="16"/>
  <c r="AY445" i="16"/>
  <c r="AY418" i="16"/>
  <c r="AY446" i="16"/>
  <c r="AY419" i="16"/>
  <c r="N10" i="17"/>
  <c r="C6" i="17"/>
  <c r="H3" i="16" s="1"/>
  <c r="C7" i="17"/>
  <c r="C12" i="17"/>
  <c r="C13" i="17"/>
  <c r="H6" i="16" s="1"/>
  <c r="C14" i="17"/>
  <c r="C19" i="17"/>
  <c r="H52" i="16" s="1"/>
  <c r="C28" i="17"/>
  <c r="H9" i="16" s="1"/>
  <c r="C43" i="17"/>
  <c r="H18" i="16" s="1"/>
  <c r="C30" i="17"/>
  <c r="C32" i="17"/>
  <c r="H12" i="16" s="1"/>
  <c r="C31" i="17"/>
  <c r="C33" i="17"/>
  <c r="C34" i="17"/>
  <c r="H14" i="16" s="1"/>
  <c r="C35" i="17"/>
  <c r="C42" i="17"/>
  <c r="C44" i="17"/>
  <c r="H19" i="16" s="1"/>
  <c r="C46" i="17"/>
  <c r="H20" i="16" s="1"/>
  <c r="C47" i="17"/>
  <c r="C38" i="17"/>
  <c r="H16" i="16" s="1"/>
  <c r="C50" i="17"/>
  <c r="C53" i="17"/>
  <c r="C55" i="17"/>
  <c r="C58" i="17"/>
  <c r="C63" i="17"/>
  <c r="C64" i="17"/>
  <c r="H27" i="16" s="1"/>
  <c r="C65" i="17"/>
  <c r="H28" i="16" s="1"/>
  <c r="C67" i="17"/>
  <c r="C68" i="17"/>
  <c r="C69" i="17"/>
  <c r="C74" i="17"/>
  <c r="C76" i="17"/>
  <c r="H33" i="16" s="1"/>
  <c r="C81" i="17"/>
  <c r="H34" i="16" s="1"/>
  <c r="C92" i="17"/>
  <c r="C95" i="17"/>
  <c r="C101" i="17"/>
  <c r="H37" i="16" s="1"/>
  <c r="C103" i="17"/>
  <c r="C105" i="17"/>
  <c r="C107" i="17"/>
  <c r="H40" i="16" s="1"/>
  <c r="C108" i="17"/>
  <c r="C110" i="17"/>
  <c r="C112" i="17"/>
  <c r="C113" i="17"/>
  <c r="C115" i="17"/>
  <c r="H46" i="16" s="1"/>
  <c r="C3" i="17"/>
  <c r="H47" i="16" s="1"/>
  <c r="C11" i="17"/>
  <c r="C16" i="17"/>
  <c r="C20" i="17"/>
  <c r="C27" i="17"/>
  <c r="H56" i="16" s="1"/>
  <c r="C25" i="17"/>
  <c r="H55" i="16" s="1"/>
  <c r="C8" i="17"/>
  <c r="C41" i="17"/>
  <c r="H59" i="16" s="1"/>
  <c r="C29" i="17"/>
  <c r="C49" i="17"/>
  <c r="C52" i="17"/>
  <c r="H64" i="16" s="1"/>
  <c r="C56" i="17"/>
  <c r="H67" i="16" s="1"/>
  <c r="C57" i="17"/>
  <c r="H68" i="16" s="1"/>
  <c r="C62" i="17"/>
  <c r="H69" i="16" s="1"/>
  <c r="C75" i="17"/>
  <c r="H72" i="16" s="1"/>
  <c r="C80" i="17"/>
  <c r="H75" i="16" s="1"/>
  <c r="C78" i="17"/>
  <c r="C85" i="17"/>
  <c r="H76" i="16" s="1"/>
  <c r="C91" i="17"/>
  <c r="H77" i="16" s="1"/>
  <c r="C94" i="17"/>
  <c r="C96" i="17"/>
  <c r="C98" i="17"/>
  <c r="H81" i="16" s="1"/>
  <c r="C99" i="17"/>
  <c r="H82" i="16" s="1"/>
  <c r="C100" i="17"/>
  <c r="H83" i="16" s="1"/>
  <c r="C104" i="17"/>
  <c r="H85" i="16" s="1"/>
  <c r="C106" i="17"/>
  <c r="H87" i="16" s="1"/>
  <c r="C117" i="17"/>
  <c r="H91" i="16" s="1"/>
  <c r="C116" i="17"/>
  <c r="H90" i="16" s="1"/>
  <c r="C5" i="17"/>
  <c r="C21" i="17"/>
  <c r="C83" i="17"/>
  <c r="C39" i="17"/>
  <c r="C36" i="17"/>
  <c r="C40" i="17"/>
  <c r="H114" i="16" s="1"/>
  <c r="C71" i="17"/>
  <c r="C114" i="17"/>
  <c r="C22" i="17"/>
  <c r="C45" i="17"/>
  <c r="C51" i="17"/>
  <c r="C9" i="17"/>
  <c r="C15" i="17"/>
  <c r="H147" i="16" s="1"/>
  <c r="C23" i="17"/>
  <c r="C26" i="17"/>
  <c r="C37" i="17"/>
  <c r="C48" i="17"/>
  <c r="C61" i="17"/>
  <c r="C70" i="17"/>
  <c r="C82" i="17"/>
  <c r="C10" i="17"/>
  <c r="C18" i="17"/>
  <c r="C102" i="17"/>
  <c r="C59" i="17"/>
  <c r="C66" i="17"/>
  <c r="C88" i="17"/>
  <c r="C24" i="17"/>
  <c r="C54" i="17"/>
  <c r="C72" i="17"/>
  <c r="C86" i="17"/>
  <c r="C89" i="17"/>
  <c r="C60" i="17"/>
  <c r="H273" i="16" s="1"/>
  <c r="C93" i="17"/>
  <c r="C79" i="17"/>
  <c r="C87" i="17"/>
  <c r="C77" i="17"/>
  <c r="C97" i="17"/>
  <c r="C90" i="17"/>
  <c r="C109" i="17"/>
  <c r="C111" i="17"/>
  <c r="C84" i="17"/>
  <c r="AY3" i="16"/>
  <c r="AY4" i="16"/>
  <c r="AY5" i="16"/>
  <c r="AY6" i="16"/>
  <c r="AY7" i="16"/>
  <c r="AY8" i="16"/>
  <c r="AY9" i="16"/>
  <c r="AY18" i="16"/>
  <c r="AY10" i="16"/>
  <c r="AY12" i="16"/>
  <c r="AY11" i="16"/>
  <c r="AY13" i="16"/>
  <c r="AY14" i="16"/>
  <c r="AY15" i="16"/>
  <c r="AY17" i="16"/>
  <c r="AY19" i="16"/>
  <c r="AY20" i="16"/>
  <c r="AY21" i="16"/>
  <c r="AY16" i="16"/>
  <c r="AY22" i="16"/>
  <c r="AY23" i="16"/>
  <c r="AY24" i="16"/>
  <c r="AY25" i="16"/>
  <c r="AY26" i="16"/>
  <c r="AY27" i="16"/>
  <c r="AY28" i="16"/>
  <c r="AY29" i="16"/>
  <c r="AY30" i="16"/>
  <c r="AY31" i="16"/>
  <c r="AY32" i="16"/>
  <c r="AY33" i="16"/>
  <c r="AY34" i="16"/>
  <c r="AY35" i="16"/>
  <c r="AY36" i="16"/>
  <c r="AY37" i="16"/>
  <c r="AY38" i="16"/>
  <c r="AY39" i="16"/>
  <c r="AY40" i="16"/>
  <c r="AY41" i="16"/>
  <c r="AY42" i="16"/>
  <c r="AY43" i="16"/>
  <c r="AY44" i="16"/>
  <c r="AY45" i="16"/>
  <c r="AY46" i="16"/>
  <c r="AY47" i="16"/>
  <c r="AY49" i="16"/>
  <c r="AY50" i="16"/>
  <c r="AY51" i="16"/>
  <c r="AY52" i="16"/>
  <c r="AY54" i="16"/>
  <c r="AY53" i="16"/>
  <c r="AY56" i="16"/>
  <c r="AY55" i="16"/>
  <c r="AY48" i="16"/>
  <c r="AY60" i="16"/>
  <c r="AY59" i="16"/>
  <c r="AY61" i="16"/>
  <c r="AY57" i="16"/>
  <c r="AY58" i="16"/>
  <c r="AY62" i="16"/>
  <c r="AY63" i="16"/>
  <c r="AY65" i="16"/>
  <c r="AY64" i="16"/>
  <c r="AY66" i="16"/>
  <c r="AY67" i="16"/>
  <c r="AY68" i="16"/>
  <c r="AY69" i="16"/>
  <c r="AY70" i="16"/>
  <c r="AY71" i="16"/>
  <c r="AY73" i="16"/>
  <c r="AY72" i="16"/>
  <c r="AY75" i="16"/>
  <c r="AY74" i="16"/>
  <c r="AY76" i="16"/>
  <c r="AY77" i="16"/>
  <c r="AY78" i="16"/>
  <c r="AY79" i="16"/>
  <c r="AY80" i="16"/>
  <c r="AY81" i="16"/>
  <c r="AY82" i="16"/>
  <c r="AY83" i="16"/>
  <c r="AY84" i="16"/>
  <c r="AY85" i="16"/>
  <c r="AY86" i="16"/>
  <c r="AY87" i="16"/>
  <c r="AY88" i="16"/>
  <c r="AY89" i="16"/>
  <c r="AY91" i="16"/>
  <c r="AY90" i="16"/>
  <c r="AY92" i="16"/>
  <c r="AY93" i="16"/>
  <c r="AY96" i="16"/>
  <c r="AY97" i="16"/>
  <c r="AY98" i="16"/>
  <c r="AY99" i="16"/>
  <c r="AY94" i="16"/>
  <c r="AY95" i="16"/>
  <c r="AY100" i="16"/>
  <c r="AY101" i="16"/>
  <c r="AY102" i="16"/>
  <c r="AY103" i="16"/>
  <c r="AY104" i="16"/>
  <c r="AY105" i="16"/>
  <c r="AY106" i="16"/>
  <c r="AY109" i="16"/>
  <c r="AY110" i="16"/>
  <c r="AY111" i="16"/>
  <c r="AY107" i="16"/>
  <c r="AY108" i="16"/>
  <c r="AY113" i="16"/>
  <c r="AY112" i="16"/>
  <c r="AY114" i="16"/>
  <c r="AY115" i="16"/>
  <c r="AY116" i="16"/>
  <c r="AY117" i="16"/>
  <c r="AY118" i="16"/>
  <c r="AY119" i="16"/>
  <c r="AY120" i="16"/>
  <c r="AY121" i="16"/>
  <c r="AY122" i="16"/>
  <c r="AY123" i="16"/>
  <c r="AY124" i="16"/>
  <c r="AY125" i="16"/>
  <c r="AY126" i="16"/>
  <c r="AY127" i="16"/>
  <c r="AY128" i="16"/>
  <c r="AY129" i="16"/>
  <c r="AY130" i="16"/>
  <c r="AY131" i="16"/>
  <c r="AY132" i="16"/>
  <c r="AY133" i="16"/>
  <c r="AY134" i="16"/>
  <c r="AY135" i="16"/>
  <c r="AY136" i="16"/>
  <c r="AY137" i="16"/>
  <c r="AY138" i="16"/>
  <c r="AY139" i="16"/>
  <c r="AY140" i="16"/>
  <c r="AY141" i="16"/>
  <c r="AY142" i="16"/>
  <c r="AY143" i="16"/>
  <c r="AY144" i="16"/>
  <c r="AY145" i="16"/>
  <c r="AY146" i="16"/>
  <c r="AY147" i="16"/>
  <c r="AY148" i="16"/>
  <c r="AY149" i="16"/>
  <c r="AY150" i="16"/>
  <c r="AY151" i="16"/>
  <c r="AY152" i="16"/>
  <c r="AY153" i="16"/>
  <c r="AY154" i="16"/>
  <c r="AY155" i="16"/>
  <c r="AY156" i="16"/>
  <c r="AY157" i="16"/>
  <c r="AY158" i="16"/>
  <c r="AY159" i="16"/>
  <c r="AY160" i="16"/>
  <c r="AY161" i="16"/>
  <c r="AY162" i="16"/>
  <c r="AY163" i="16"/>
  <c r="AY164" i="16"/>
  <c r="AY165" i="16"/>
  <c r="AY166" i="16"/>
  <c r="AY167" i="16"/>
  <c r="AY168" i="16"/>
  <c r="AY169" i="16"/>
  <c r="AY170" i="16"/>
  <c r="AY171" i="16"/>
  <c r="AY172" i="16"/>
  <c r="AY173" i="16"/>
  <c r="AY174" i="16"/>
  <c r="AY175" i="16"/>
  <c r="AY176" i="16"/>
  <c r="AY177" i="16"/>
  <c r="AY178" i="16"/>
  <c r="AY179" i="16"/>
  <c r="AY180" i="16"/>
  <c r="AY181" i="16"/>
  <c r="AY182" i="16"/>
  <c r="AY183" i="16"/>
  <c r="AY184" i="16"/>
  <c r="AY185" i="16"/>
  <c r="AY186" i="16"/>
  <c r="AY187" i="16"/>
  <c r="AY188" i="16"/>
  <c r="AY189" i="16"/>
  <c r="AY190" i="16"/>
  <c r="AY191" i="16"/>
  <c r="AY192" i="16"/>
  <c r="AY193" i="16"/>
  <c r="AY194" i="16"/>
  <c r="AY195" i="16"/>
  <c r="AY196" i="16"/>
  <c r="AY197" i="16"/>
  <c r="AY198" i="16"/>
  <c r="AY199" i="16"/>
  <c r="AY200" i="16"/>
  <c r="AY201" i="16"/>
  <c r="AY203" i="16"/>
  <c r="AY202" i="16"/>
  <c r="AY204" i="16"/>
  <c r="AY205" i="16"/>
  <c r="AY206" i="16"/>
  <c r="AY207" i="16"/>
  <c r="AY208" i="16"/>
  <c r="AY209" i="16"/>
  <c r="AY210" i="16"/>
  <c r="AY211" i="16"/>
  <c r="AY212" i="16"/>
  <c r="AY213" i="16"/>
  <c r="AY214" i="16"/>
  <c r="AY215" i="16"/>
  <c r="AY216" i="16"/>
  <c r="AY217" i="16"/>
  <c r="AY218" i="16"/>
  <c r="AY219" i="16"/>
  <c r="AY220" i="16"/>
  <c r="AY221" i="16"/>
  <c r="AY223" i="16"/>
  <c r="AY224" i="16"/>
  <c r="AY222" i="16"/>
  <c r="AY225" i="16"/>
  <c r="AY226" i="16"/>
  <c r="AY227" i="16"/>
  <c r="AY228" i="16"/>
  <c r="AY229" i="16"/>
  <c r="AY230" i="16"/>
  <c r="AY231" i="16"/>
  <c r="AY232" i="16"/>
  <c r="AY233" i="16"/>
  <c r="AY234" i="16"/>
  <c r="AY235" i="16"/>
  <c r="AY236" i="16"/>
  <c r="AY237" i="16"/>
  <c r="AY238" i="16"/>
  <c r="AY239" i="16"/>
  <c r="AY241" i="16"/>
  <c r="AY240" i="16"/>
  <c r="AY242" i="16"/>
  <c r="AY243" i="16"/>
  <c r="AY244" i="16"/>
  <c r="AY245" i="16"/>
  <c r="AY246" i="16"/>
  <c r="AY247" i="16"/>
  <c r="AY248" i="16"/>
  <c r="AY249" i="16"/>
  <c r="AY250" i="16"/>
  <c r="AY251" i="16"/>
  <c r="AY252" i="16"/>
  <c r="AY253" i="16"/>
  <c r="AY254" i="16"/>
  <c r="AY255" i="16"/>
  <c r="AY256" i="16"/>
  <c r="AY258" i="16"/>
  <c r="AY257" i="16"/>
  <c r="AY259" i="16"/>
  <c r="AY260" i="16"/>
  <c r="AY261" i="16"/>
  <c r="AY262" i="16"/>
  <c r="AY263" i="16"/>
  <c r="AY264" i="16"/>
  <c r="AY265" i="16"/>
  <c r="AY266" i="16"/>
  <c r="AY267" i="16"/>
  <c r="AY268" i="16"/>
  <c r="AY269" i="16"/>
  <c r="AY270" i="16"/>
  <c r="AY271" i="16"/>
  <c r="AY273" i="16"/>
  <c r="AY274" i="16"/>
  <c r="AY275" i="16"/>
  <c r="AY276" i="16"/>
  <c r="AY272" i="16"/>
  <c r="AY277" i="16"/>
  <c r="AY278" i="16"/>
  <c r="AY279" i="16"/>
  <c r="AY280" i="16"/>
  <c r="AY281" i="16"/>
  <c r="AY282" i="16"/>
  <c r="AY283" i="16"/>
  <c r="AY284" i="16"/>
  <c r="AY285" i="16"/>
  <c r="AY286" i="16"/>
  <c r="AY287" i="16"/>
  <c r="AY288" i="16"/>
  <c r="AY289" i="16"/>
  <c r="AY290" i="16"/>
  <c r="AY291" i="16"/>
  <c r="AY294" i="16"/>
  <c r="AY295" i="16"/>
  <c r="AY296" i="16"/>
  <c r="AY297" i="16"/>
  <c r="AY293" i="16"/>
  <c r="AY292" i="16"/>
  <c r="AY298" i="16"/>
  <c r="AY299" i="16"/>
  <c r="AY300" i="16"/>
  <c r="AY301" i="16"/>
  <c r="AY302" i="16"/>
  <c r="AY304" i="16"/>
  <c r="AY303" i="16"/>
  <c r="AY305" i="16"/>
  <c r="AY306" i="16"/>
  <c r="AY307" i="16"/>
  <c r="AY308" i="16"/>
  <c r="AY310" i="16"/>
  <c r="AY309" i="16"/>
  <c r="AY312" i="16"/>
  <c r="AY311" i="16"/>
  <c r="AY313" i="16"/>
  <c r="AY314" i="16"/>
  <c r="AY315" i="16"/>
  <c r="AY316" i="16"/>
  <c r="AY317" i="16"/>
  <c r="AY318" i="16"/>
  <c r="AY320" i="16"/>
  <c r="AY321" i="16"/>
  <c r="AY322" i="16"/>
  <c r="AY319" i="16"/>
  <c r="AY323" i="16"/>
  <c r="AY324" i="16"/>
  <c r="AY325" i="16"/>
  <c r="AY326" i="16"/>
  <c r="AY327" i="16"/>
  <c r="AY328" i="16"/>
  <c r="AY329" i="16"/>
  <c r="AY330" i="16"/>
  <c r="AY331" i="16"/>
  <c r="AY332" i="16"/>
  <c r="AY333" i="16"/>
  <c r="AY334" i="16"/>
  <c r="AY335" i="16"/>
  <c r="AY336" i="16"/>
  <c r="AY337" i="16"/>
  <c r="AY338" i="16"/>
  <c r="AY339" i="16"/>
  <c r="AY340" i="16"/>
  <c r="AY341" i="16"/>
  <c r="AY342" i="16"/>
  <c r="AY347" i="16"/>
  <c r="AY346" i="16"/>
  <c r="AY343" i="16"/>
  <c r="AY344" i="16"/>
  <c r="AY345" i="16"/>
  <c r="AY351" i="16"/>
  <c r="AY352" i="16"/>
  <c r="AY350" i="16"/>
  <c r="AY353" i="16"/>
  <c r="AY355" i="16"/>
  <c r="AY356" i="16"/>
  <c r="AY354" i="16"/>
  <c r="AY357" i="16"/>
  <c r="AY358" i="16"/>
  <c r="AY359" i="16"/>
  <c r="AY364" i="16"/>
  <c r="AY360" i="16"/>
  <c r="AY361" i="16"/>
  <c r="AY365" i="16"/>
  <c r="AY366" i="16"/>
  <c r="AY362" i="16"/>
  <c r="AY382" i="16"/>
  <c r="AY375" i="16"/>
  <c r="AY368" i="16"/>
  <c r="AY388" i="16"/>
  <c r="AY390" i="16"/>
  <c r="AY369" i="16"/>
  <c r="AY381" i="16"/>
  <c r="AY392" i="16"/>
  <c r="AY370" i="16"/>
  <c r="AY383" i="16"/>
  <c r="AY385" i="16"/>
  <c r="AY380" i="16"/>
  <c r="AY376" i="16"/>
  <c r="AY371" i="16"/>
  <c r="AY367" i="16"/>
  <c r="AY391" i="16"/>
  <c r="AY387" i="16"/>
  <c r="AY393" i="16"/>
  <c r="AY384" i="16"/>
  <c r="AY386" i="16"/>
  <c r="AY349" i="16"/>
  <c r="AY363" i="16"/>
  <c r="AY374" i="16"/>
  <c r="AY377" i="16"/>
  <c r="AY372" i="16"/>
  <c r="AY373" i="16"/>
  <c r="AY379" i="16"/>
  <c r="AY348" i="16"/>
  <c r="AY378" i="16"/>
  <c r="AY389" i="16"/>
  <c r="AY2" i="16"/>
  <c r="H394" i="16" l="1"/>
  <c r="J394" i="16" s="1" a="1"/>
  <c r="J394" i="16" s="1"/>
  <c r="H392" i="16"/>
  <c r="H243" i="16"/>
  <c r="H236" i="16"/>
  <c r="H446" i="16"/>
  <c r="H401" i="16"/>
  <c r="K401" i="16" s="1" a="1"/>
  <c r="K401" i="16" s="1"/>
  <c r="H330" i="16"/>
  <c r="H414" i="16"/>
  <c r="H416" i="16"/>
  <c r="K416" i="16" s="1" a="1"/>
  <c r="K416" i="16" s="1"/>
  <c r="H151" i="16"/>
  <c r="H303" i="16"/>
  <c r="H278" i="16"/>
  <c r="H222" i="16"/>
  <c r="H176" i="16"/>
  <c r="H161" i="16"/>
  <c r="H108" i="16"/>
  <c r="H284" i="16"/>
  <c r="H35" i="16"/>
  <c r="H355" i="16"/>
  <c r="H96" i="16"/>
  <c r="H399" i="16"/>
  <c r="H409" i="16"/>
  <c r="L409" i="16" s="1" a="1"/>
  <c r="L409" i="16" s="1"/>
  <c r="H188" i="16"/>
  <c r="H296" i="16"/>
  <c r="H5" i="16"/>
  <c r="H365" i="16"/>
  <c r="H305" i="16"/>
  <c r="H233" i="16"/>
  <c r="H163" i="16"/>
  <c r="H304" i="16"/>
  <c r="H48" i="16"/>
  <c r="H400" i="16"/>
  <c r="H443" i="16"/>
  <c r="H32" i="16"/>
  <c r="H272" i="16"/>
  <c r="H432" i="16"/>
  <c r="M432" i="16" s="1" a="1"/>
  <c r="M432" i="16" s="1"/>
  <c r="H360" i="16"/>
  <c r="H403" i="16"/>
  <c r="H385" i="16"/>
  <c r="M385" i="16" s="1" a="1"/>
  <c r="M385" i="16" s="1"/>
  <c r="H336" i="16"/>
  <c r="H307" i="16"/>
  <c r="H247" i="16"/>
  <c r="H248" i="16"/>
  <c r="H398" i="16"/>
  <c r="H159" i="16"/>
  <c r="H129" i="16"/>
  <c r="H112" i="16"/>
  <c r="H341" i="16"/>
  <c r="H362" i="16"/>
  <c r="H74" i="16"/>
  <c r="H391" i="16"/>
  <c r="H104" i="16"/>
  <c r="H120" i="16"/>
  <c r="H381" i="16"/>
  <c r="K394" i="16" a="1"/>
  <c r="K394" i="16" s="1"/>
  <c r="M394" i="16" a="1"/>
  <c r="M394" i="16" s="1"/>
  <c r="H417" i="16"/>
  <c r="L417" i="16" s="1" a="1"/>
  <c r="L417" i="16" s="1"/>
  <c r="H421" i="16"/>
  <c r="H396" i="16"/>
  <c r="H412" i="16"/>
  <c r="L412" i="16" s="1" a="1"/>
  <c r="L412" i="16" s="1"/>
  <c r="H406" i="16"/>
  <c r="L406" i="16" s="1" a="1"/>
  <c r="L406" i="16" s="1"/>
  <c r="H405" i="16"/>
  <c r="J405" i="16" s="1" a="1"/>
  <c r="J405" i="16" s="1"/>
  <c r="H423" i="16"/>
  <c r="M423" i="16" s="1" a="1"/>
  <c r="M423" i="16" s="1"/>
  <c r="H404" i="16"/>
  <c r="K404" i="16" s="1" a="1"/>
  <c r="K404" i="16" s="1"/>
  <c r="H444" i="16"/>
  <c r="H379" i="16"/>
  <c r="H363" i="16"/>
  <c r="H160" i="16"/>
  <c r="H80" i="16"/>
  <c r="H367" i="16"/>
  <c r="H240" i="16"/>
  <c r="H436" i="16"/>
  <c r="K436" i="16" s="1" a="1"/>
  <c r="K436" i="16" s="1"/>
  <c r="H420" i="16"/>
  <c r="H347" i="16"/>
  <c r="H419" i="16"/>
  <c r="J419" i="16" s="1" a="1"/>
  <c r="J419" i="16" s="1"/>
  <c r="H224" i="16"/>
  <c r="H383" i="16"/>
  <c r="H359" i="16"/>
  <c r="H192" i="16"/>
  <c r="H387" i="16"/>
  <c r="H343" i="16"/>
  <c r="H288" i="16"/>
  <c r="H144" i="16"/>
  <c r="H408" i="16"/>
  <c r="M408" i="16" s="1" a="1"/>
  <c r="M408" i="16" s="1"/>
  <c r="H395" i="16"/>
  <c r="H320" i="16"/>
  <c r="H256" i="16"/>
  <c r="H217" i="16"/>
  <c r="H327" i="16"/>
  <c r="H165" i="16"/>
  <c r="H193" i="16"/>
  <c r="H397" i="16"/>
  <c r="J397" i="16" s="1" a="1"/>
  <c r="J397" i="16" s="1"/>
  <c r="H146" i="16"/>
  <c r="H201" i="16"/>
  <c r="H313" i="16"/>
  <c r="H170" i="16"/>
  <c r="H226" i="16"/>
  <c r="H258" i="16"/>
  <c r="H286" i="16"/>
  <c r="H143" i="16"/>
  <c r="H113" i="16"/>
  <c r="H155" i="16"/>
  <c r="H177" i="16"/>
  <c r="H265" i="16"/>
  <c r="H54" i="16"/>
  <c r="H94" i="16"/>
  <c r="H110" i="16"/>
  <c r="H318" i="16"/>
  <c r="H291" i="16"/>
  <c r="H53" i="16"/>
  <c r="H11" i="16"/>
  <c r="H440" i="16"/>
  <c r="K440" i="16" s="1" a="1"/>
  <c r="K440" i="16" s="1"/>
  <c r="H375" i="16"/>
  <c r="H253" i="16"/>
  <c r="H306" i="16"/>
  <c r="H279" i="16"/>
  <c r="H337" i="16"/>
  <c r="H255" i="16"/>
  <c r="H283" i="16"/>
  <c r="H311" i="16"/>
  <c r="H325" i="16"/>
  <c r="H298" i="16"/>
  <c r="H135" i="16"/>
  <c r="H271" i="16"/>
  <c r="H138" i="16"/>
  <c r="H190" i="16"/>
  <c r="H119" i="16"/>
  <c r="H219" i="16"/>
  <c r="H277" i="16"/>
  <c r="H103" i="16"/>
  <c r="H251" i="16"/>
  <c r="H331" i="16"/>
  <c r="H229" i="16"/>
  <c r="H261" i="16"/>
  <c r="H317" i="16"/>
  <c r="H230" i="16"/>
  <c r="H290" i="16"/>
  <c r="H51" i="16"/>
  <c r="H175" i="16"/>
  <c r="H45" i="16"/>
  <c r="H89" i="16"/>
  <c r="H105" i="16"/>
  <c r="H121" i="16"/>
  <c r="H141" i="16"/>
  <c r="H281" i="16"/>
  <c r="H309" i="16"/>
  <c r="H166" i="16"/>
  <c r="H194" i="16"/>
  <c r="H334" i="16"/>
  <c r="H79" i="16"/>
  <c r="H73" i="16"/>
  <c r="H102" i="16"/>
  <c r="H250" i="16"/>
  <c r="H117" i="16"/>
  <c r="H137" i="16"/>
  <c r="H66" i="16"/>
  <c r="H326" i="16"/>
  <c r="H187" i="16"/>
  <c r="H299" i="16"/>
  <c r="H21" i="16"/>
  <c r="H61" i="16"/>
  <c r="H185" i="16"/>
  <c r="H297" i="16"/>
  <c r="H134" i="16"/>
  <c r="H158" i="16"/>
  <c r="H270" i="16"/>
  <c r="H99" i="16"/>
  <c r="H215" i="16"/>
  <c r="H239" i="16"/>
  <c r="H97" i="16"/>
  <c r="H321" i="16"/>
  <c r="H58" i="16"/>
  <c r="H266" i="16"/>
  <c r="H294" i="16"/>
  <c r="H15" i="16"/>
  <c r="H235" i="16"/>
  <c r="H93" i="16"/>
  <c r="H145" i="16"/>
  <c r="H203" i="16"/>
  <c r="H439" i="16"/>
  <c r="H435" i="16"/>
  <c r="H431" i="16"/>
  <c r="H427" i="16"/>
  <c r="H415" i="16"/>
  <c r="H411" i="16"/>
  <c r="H407" i="16"/>
  <c r="J407" i="16" s="1" a="1"/>
  <c r="J407" i="16" s="1"/>
  <c r="H390" i="16"/>
  <c r="H386" i="16"/>
  <c r="H382" i="16"/>
  <c r="H378" i="16"/>
  <c r="H374" i="16"/>
  <c r="H370" i="16"/>
  <c r="H366" i="16"/>
  <c r="H358" i="16"/>
  <c r="H354" i="16"/>
  <c r="H350" i="16"/>
  <c r="H346" i="16"/>
  <c r="H342" i="16"/>
  <c r="H332" i="16"/>
  <c r="H316" i="16"/>
  <c r="H300" i="16"/>
  <c r="H268" i="16"/>
  <c r="H252" i="16"/>
  <c r="H220" i="16"/>
  <c r="H204" i="16"/>
  <c r="H172" i="16"/>
  <c r="H156" i="16"/>
  <c r="H140" i="16"/>
  <c r="H124" i="16"/>
  <c r="H92" i="16"/>
  <c r="H60" i="16"/>
  <c r="H44" i="16"/>
  <c r="H154" i="16"/>
  <c r="H322" i="16"/>
  <c r="H267" i="16"/>
  <c r="H295" i="16"/>
  <c r="H333" i="16"/>
  <c r="H78" i="16"/>
  <c r="H25" i="16"/>
  <c r="H245" i="16"/>
  <c r="H118" i="16"/>
  <c r="H424" i="16"/>
  <c r="H208" i="16"/>
  <c r="H128" i="16"/>
  <c r="H207" i="16"/>
  <c r="H231" i="16"/>
  <c r="H209" i="16"/>
  <c r="H150" i="16"/>
  <c r="H179" i="16"/>
  <c r="H133" i="16"/>
  <c r="H157" i="16"/>
  <c r="H269" i="16"/>
  <c r="H214" i="16"/>
  <c r="H238" i="16"/>
  <c r="H149" i="16"/>
  <c r="H178" i="16"/>
  <c r="H95" i="16"/>
  <c r="H127" i="16"/>
  <c r="H315" i="16"/>
  <c r="H241" i="16"/>
  <c r="H62" i="16"/>
  <c r="H49" i="16"/>
  <c r="H263" i="16"/>
  <c r="H257" i="16"/>
  <c r="H43" i="16"/>
  <c r="H169" i="16"/>
  <c r="H197" i="16"/>
  <c r="H86" i="16"/>
  <c r="H338" i="16"/>
  <c r="H39" i="16"/>
  <c r="H31" i="16"/>
  <c r="H71" i="16"/>
  <c r="H65" i="16"/>
  <c r="H23" i="16"/>
  <c r="H181" i="16"/>
  <c r="H293" i="16"/>
  <c r="H10" i="16"/>
  <c r="H130" i="16"/>
  <c r="H210" i="16"/>
  <c r="H234" i="16"/>
  <c r="H111" i="16"/>
  <c r="H109" i="16"/>
  <c r="H50" i="16"/>
  <c r="H174" i="16"/>
  <c r="H206" i="16"/>
  <c r="H7" i="16"/>
  <c r="H442" i="16"/>
  <c r="M442" i="16" s="1" a="1"/>
  <c r="M442" i="16" s="1"/>
  <c r="H438" i="16"/>
  <c r="J438" i="16" s="1" a="1"/>
  <c r="J438" i="16" s="1"/>
  <c r="H434" i="16"/>
  <c r="M434" i="16" s="1" a="1"/>
  <c r="M434" i="16" s="1"/>
  <c r="H430" i="16"/>
  <c r="J430" i="16" s="1" a="1"/>
  <c r="J430" i="16" s="1"/>
  <c r="H426" i="16"/>
  <c r="M426" i="16" s="1" a="1"/>
  <c r="M426" i="16" s="1"/>
  <c r="H422" i="16"/>
  <c r="H418" i="16"/>
  <c r="J418" i="16" s="1" a="1"/>
  <c r="J418" i="16" s="1"/>
  <c r="H410" i="16"/>
  <c r="K410" i="16" s="1" a="1"/>
  <c r="K410" i="16" s="1"/>
  <c r="H402" i="16"/>
  <c r="H393" i="16"/>
  <c r="H389" i="16"/>
  <c r="H377" i="16"/>
  <c r="H373" i="16"/>
  <c r="H369" i="16"/>
  <c r="H361" i="16"/>
  <c r="H357" i="16"/>
  <c r="H353" i="16"/>
  <c r="H349" i="16"/>
  <c r="H345" i="16"/>
  <c r="H328" i="16"/>
  <c r="H312" i="16"/>
  <c r="H280" i="16"/>
  <c r="H264" i="16"/>
  <c r="H232" i="16"/>
  <c r="H216" i="16"/>
  <c r="H200" i="16"/>
  <c r="H184" i="16"/>
  <c r="H168" i="16"/>
  <c r="H152" i="16"/>
  <c r="H136" i="16"/>
  <c r="H88" i="16"/>
  <c r="H24" i="16"/>
  <c r="J24" i="16" s="1" a="1"/>
  <c r="J24" i="16" s="1"/>
  <c r="H8" i="16"/>
  <c r="H41" i="16"/>
  <c r="H198" i="16"/>
  <c r="H29" i="16"/>
  <c r="H70" i="16"/>
  <c r="H17" i="16"/>
  <c r="H213" i="16"/>
  <c r="H237" i="16"/>
  <c r="H98" i="16"/>
  <c r="H115" i="16"/>
  <c r="H183" i="16"/>
  <c r="H323" i="16"/>
  <c r="H428" i="16"/>
  <c r="H371" i="16"/>
  <c r="H351" i="16"/>
  <c r="H301" i="16"/>
  <c r="H275" i="16"/>
  <c r="H173" i="16"/>
  <c r="H205" i="16"/>
  <c r="H289" i="16"/>
  <c r="H262" i="16"/>
  <c r="H153" i="16"/>
  <c r="H182" i="16"/>
  <c r="H131" i="16"/>
  <c r="H211" i="16"/>
  <c r="H125" i="16"/>
  <c r="H106" i="16"/>
  <c r="H202" i="16"/>
  <c r="H314" i="16"/>
  <c r="H171" i="16"/>
  <c r="H227" i="16"/>
  <c r="H259" i="16"/>
  <c r="H287" i="16"/>
  <c r="H122" i="16"/>
  <c r="H254" i="16"/>
  <c r="H282" i="16"/>
  <c r="H310" i="16"/>
  <c r="H167" i="16"/>
  <c r="H195" i="16"/>
  <c r="H223" i="16"/>
  <c r="H335" i="16"/>
  <c r="H57" i="16"/>
  <c r="M57" i="16" s="1" a="1"/>
  <c r="M57" i="16" s="1"/>
  <c r="H319" i="16"/>
  <c r="H225" i="16"/>
  <c r="H285" i="16"/>
  <c r="H42" i="16"/>
  <c r="H199" i="16"/>
  <c r="H339" i="16"/>
  <c r="H38" i="16"/>
  <c r="H142" i="16"/>
  <c r="L142" i="16" s="1" a="1"/>
  <c r="L142" i="16" s="1"/>
  <c r="H123" i="16"/>
  <c r="H101" i="16"/>
  <c r="H221" i="16"/>
  <c r="H249" i="16"/>
  <c r="H329" i="16"/>
  <c r="H30" i="16"/>
  <c r="H302" i="16"/>
  <c r="H139" i="16"/>
  <c r="H191" i="16"/>
  <c r="H189" i="16"/>
  <c r="H26" i="16"/>
  <c r="H162" i="16"/>
  <c r="H218" i="16"/>
  <c r="H246" i="16"/>
  <c r="H274" i="16"/>
  <c r="H22" i="16"/>
  <c r="H186" i="16"/>
  <c r="H242" i="16"/>
  <c r="H63" i="16"/>
  <c r="H13" i="16"/>
  <c r="H126" i="16"/>
  <c r="H107" i="16"/>
  <c r="H445" i="16"/>
  <c r="M445" i="16" s="1" a="1"/>
  <c r="M445" i="16" s="1"/>
  <c r="H441" i="16"/>
  <c r="M441" i="16" s="1" a="1"/>
  <c r="M441" i="16" s="1"/>
  <c r="H437" i="16"/>
  <c r="L437" i="16" s="1" a="1"/>
  <c r="L437" i="16" s="1"/>
  <c r="H433" i="16"/>
  <c r="M433" i="16" s="1" a="1"/>
  <c r="M433" i="16" s="1"/>
  <c r="H429" i="16"/>
  <c r="M429" i="16" s="1" a="1"/>
  <c r="M429" i="16" s="1"/>
  <c r="H425" i="16"/>
  <c r="H413" i="16"/>
  <c r="M413" i="16" s="1" a="1"/>
  <c r="M413" i="16" s="1"/>
  <c r="H388" i="16"/>
  <c r="H384" i="16"/>
  <c r="H380" i="16"/>
  <c r="H376" i="16"/>
  <c r="H372" i="16"/>
  <c r="H368" i="16"/>
  <c r="H364" i="16"/>
  <c r="H356" i="16"/>
  <c r="H352" i="16"/>
  <c r="H348" i="16"/>
  <c r="H344" i="16"/>
  <c r="H340" i="16"/>
  <c r="H324" i="16"/>
  <c r="H308" i="16"/>
  <c r="H292" i="16"/>
  <c r="H276" i="16"/>
  <c r="H260" i="16"/>
  <c r="H244" i="16"/>
  <c r="H228" i="16"/>
  <c r="H212" i="16"/>
  <c r="H196" i="16"/>
  <c r="H180" i="16"/>
  <c r="H164" i="16"/>
  <c r="H148" i="16"/>
  <c r="H132" i="16"/>
  <c r="H116" i="16"/>
  <c r="H100" i="16"/>
  <c r="H84" i="16"/>
  <c r="H36" i="16"/>
  <c r="H4" i="16"/>
  <c r="J403" i="16" a="1"/>
  <c r="J403" i="16" s="1"/>
  <c r="L401" i="16" a="1"/>
  <c r="L401" i="16" s="1"/>
  <c r="K409" i="16" a="1"/>
  <c r="K409" i="16" s="1"/>
  <c r="J446" i="16" a="1"/>
  <c r="J446" i="16" s="1"/>
  <c r="L443" i="16" a="1"/>
  <c r="L443" i="16" s="1"/>
  <c r="K85" i="16" a="1"/>
  <c r="K85" i="16" s="1"/>
  <c r="L3" i="16" a="1"/>
  <c r="L3" i="16" s="1"/>
  <c r="J409" i="16" a="1"/>
  <c r="J409" i="16" s="1"/>
  <c r="J385" i="16" a="1"/>
  <c r="J385" i="16" s="1"/>
  <c r="M446" i="16" a="1"/>
  <c r="M446" i="16" s="1"/>
  <c r="J401" i="16" a="1"/>
  <c r="J401" i="16" s="1"/>
  <c r="K446" i="16" a="1"/>
  <c r="K446" i="16" s="1"/>
  <c r="L446" i="16" a="1"/>
  <c r="L446" i="16" s="1"/>
  <c r="M3" i="16" a="1"/>
  <c r="M3" i="16" s="1"/>
  <c r="K3" i="16" a="1"/>
  <c r="K3" i="16" s="1"/>
  <c r="M2" i="16" a="1"/>
  <c r="M2" i="16" s="1"/>
  <c r="L2" i="16" a="1"/>
  <c r="L2" i="16" s="1"/>
  <c r="J2" i="16" a="1"/>
  <c r="J2" i="16" s="1"/>
  <c r="K2" i="16" a="1"/>
  <c r="K2" i="16" s="1"/>
  <c r="L385" i="16" a="1"/>
  <c r="L385" i="16" s="1"/>
  <c r="J3" i="16" a="1"/>
  <c r="J3" i="16" s="1"/>
  <c r="M85" i="16" a="1"/>
  <c r="M85" i="16" s="1"/>
  <c r="L394" i="16" l="1" a="1"/>
  <c r="L394" i="16" s="1"/>
  <c r="M409" i="16" a="1"/>
  <c r="M409" i="16" s="1"/>
  <c r="K385" i="16" a="1"/>
  <c r="K385" i="16" s="1"/>
  <c r="M401" i="16" a="1"/>
  <c r="M401" i="16" s="1"/>
  <c r="I401" i="16" s="1"/>
  <c r="M443" i="16" a="1"/>
  <c r="M443" i="16" s="1"/>
  <c r="K443" i="16" a="1"/>
  <c r="K443" i="16" s="1"/>
  <c r="J443" i="16" a="1"/>
  <c r="J443" i="16" s="1"/>
  <c r="L414" i="16" a="1"/>
  <c r="L414" i="16" s="1"/>
  <c r="J414" i="16" a="1"/>
  <c r="J414" i="16" s="1"/>
  <c r="M414" i="16" a="1"/>
  <c r="M414" i="16" s="1"/>
  <c r="K414" i="16" a="1"/>
  <c r="K414" i="16" s="1"/>
  <c r="J417" i="16" a="1"/>
  <c r="J417" i="16" s="1"/>
  <c r="I394" i="16"/>
  <c r="M417" i="16" a="1"/>
  <c r="M417" i="16" s="1"/>
  <c r="K417" i="16" a="1"/>
  <c r="K417" i="16" s="1"/>
  <c r="J404" i="16" a="1"/>
  <c r="J404" i="16" s="1"/>
  <c r="L404" i="16" a="1"/>
  <c r="L404" i="16" s="1"/>
  <c r="M405" i="16" a="1"/>
  <c r="M405" i="16" s="1"/>
  <c r="J423" i="16" a="1"/>
  <c r="J423" i="16" s="1"/>
  <c r="L423" i="16" a="1"/>
  <c r="L423" i="16" s="1"/>
  <c r="K405" i="16" a="1"/>
  <c r="K405" i="16" s="1"/>
  <c r="K423" i="16" a="1"/>
  <c r="K423" i="16" s="1"/>
  <c r="L405" i="16" a="1"/>
  <c r="L405" i="16" s="1"/>
  <c r="M404" i="16" a="1"/>
  <c r="M404" i="16" s="1"/>
  <c r="K433" i="16" a="1"/>
  <c r="K433" i="16" s="1"/>
  <c r="L433" i="16" a="1"/>
  <c r="L433" i="16" s="1"/>
  <c r="J433" i="16" a="1"/>
  <c r="J433" i="16" s="1"/>
  <c r="J445" i="16" a="1"/>
  <c r="J445" i="16" s="1"/>
  <c r="J426" i="16" a="1"/>
  <c r="J426" i="16" s="1"/>
  <c r="J440" i="16" a="1"/>
  <c r="J440" i="16" s="1"/>
  <c r="K429" i="16" a="1"/>
  <c r="K429" i="16" s="1"/>
  <c r="L445" i="16" a="1"/>
  <c r="L445" i="16" s="1"/>
  <c r="K445" i="16" a="1"/>
  <c r="K445" i="16" s="1"/>
  <c r="K418" i="16" a="1"/>
  <c r="K418" i="16" s="1"/>
  <c r="M418" i="16" a="1"/>
  <c r="M418" i="16" s="1"/>
  <c r="L418" i="16" a="1"/>
  <c r="L418" i="16" s="1"/>
  <c r="J442" i="16" a="1"/>
  <c r="J442" i="16" s="1"/>
  <c r="L410" i="16" a="1"/>
  <c r="L410" i="16" s="1"/>
  <c r="K437" i="16" a="1"/>
  <c r="K437" i="16" s="1"/>
  <c r="L413" i="16" a="1"/>
  <c r="L413" i="16" s="1"/>
  <c r="K442" i="16" a="1"/>
  <c r="K442" i="16" s="1"/>
  <c r="J437" i="16" a="1"/>
  <c r="J437" i="16" s="1"/>
  <c r="J432" i="16" a="1"/>
  <c r="J432" i="16" s="1"/>
  <c r="K432" i="16" a="1"/>
  <c r="K432" i="16" s="1"/>
  <c r="L432" i="16" a="1"/>
  <c r="L432" i="16" s="1"/>
  <c r="K57" i="16" a="1"/>
  <c r="K57" i="16" s="1"/>
  <c r="L442" i="16" a="1"/>
  <c r="L442" i="16" s="1"/>
  <c r="M410" i="16" a="1"/>
  <c r="M410" i="16" s="1"/>
  <c r="J410" i="16" a="1"/>
  <c r="J410" i="16" s="1"/>
  <c r="J413" i="16" a="1"/>
  <c r="J413" i="16" s="1"/>
  <c r="K413" i="16" a="1"/>
  <c r="K413" i="16" s="1"/>
  <c r="M437" i="16" a="1"/>
  <c r="M437" i="16" s="1"/>
  <c r="K434" i="16" a="1"/>
  <c r="K434" i="16" s="1"/>
  <c r="M419" i="16" a="1"/>
  <c r="M419" i="16" s="1"/>
  <c r="J142" i="16" a="1"/>
  <c r="J142" i="16" s="1"/>
  <c r="L434" i="16" a="1"/>
  <c r="L434" i="16" s="1"/>
  <c r="M142" i="16" a="1"/>
  <c r="M142" i="16" s="1"/>
  <c r="K142" i="16" a="1"/>
  <c r="K142" i="16" s="1"/>
  <c r="J434" i="16" a="1"/>
  <c r="J434" i="16" s="1"/>
  <c r="K408" i="16" a="1"/>
  <c r="K408" i="16" s="1"/>
  <c r="L408" i="16" a="1"/>
  <c r="L408" i="16" s="1"/>
  <c r="J408" i="16" a="1"/>
  <c r="J408" i="16" s="1"/>
  <c r="L438" i="16" a="1"/>
  <c r="L438" i="16" s="1"/>
  <c r="K438" i="16" a="1"/>
  <c r="K438" i="16" s="1"/>
  <c r="J412" i="16" a="1"/>
  <c r="J412" i="16" s="1"/>
  <c r="M412" i="16" a="1"/>
  <c r="M412" i="16" s="1"/>
  <c r="J406" i="16" a="1"/>
  <c r="J406" i="16" s="1"/>
  <c r="K412" i="16" a="1"/>
  <c r="K412" i="16" s="1"/>
  <c r="K419" i="16" a="1"/>
  <c r="K419" i="16" s="1"/>
  <c r="L419" i="16" a="1"/>
  <c r="L419" i="16" s="1"/>
  <c r="K406" i="16" a="1"/>
  <c r="K406" i="16" s="1"/>
  <c r="M406" i="16" a="1"/>
  <c r="M406" i="16" s="1"/>
  <c r="M438" i="16" a="1"/>
  <c r="M438" i="16" s="1"/>
  <c r="M436" i="16" a="1"/>
  <c r="M436" i="16" s="1"/>
  <c r="J436" i="16" a="1"/>
  <c r="J436" i="16" s="1"/>
  <c r="L436" i="16" a="1"/>
  <c r="L436" i="16" s="1"/>
  <c r="J439" i="16" a="1"/>
  <c r="J439" i="16" s="1"/>
  <c r="K439" i="16" a="1"/>
  <c r="K439" i="16" s="1"/>
  <c r="L439" i="16" a="1"/>
  <c r="L439" i="16" s="1"/>
  <c r="M439" i="16" a="1"/>
  <c r="M439" i="16" s="1"/>
  <c r="K411" i="16" a="1"/>
  <c r="K411" i="16" s="1"/>
  <c r="M411" i="16" a="1"/>
  <c r="M411" i="16" s="1"/>
  <c r="L411" i="16" a="1"/>
  <c r="L411" i="16" s="1"/>
  <c r="M430" i="16" a="1"/>
  <c r="M430" i="16" s="1"/>
  <c r="L444" i="16" a="1"/>
  <c r="L444" i="16" s="1"/>
  <c r="K444" i="16" a="1"/>
  <c r="K444" i="16" s="1"/>
  <c r="M444" i="16" a="1"/>
  <c r="M444" i="16" s="1"/>
  <c r="K435" i="16" a="1"/>
  <c r="K435" i="16" s="1"/>
  <c r="J435" i="16" a="1"/>
  <c r="J435" i="16" s="1"/>
  <c r="L435" i="16" a="1"/>
  <c r="L435" i="16" s="1"/>
  <c r="M435" i="16" a="1"/>
  <c r="M435" i="16" s="1"/>
  <c r="L57" i="16" a="1"/>
  <c r="L57" i="16" s="1"/>
  <c r="J57" i="16" a="1"/>
  <c r="J57" i="16" s="1"/>
  <c r="L430" i="16" a="1"/>
  <c r="L430" i="16" s="1"/>
  <c r="L441" i="16" a="1"/>
  <c r="L441" i="16" s="1"/>
  <c r="J85" i="16" a="1"/>
  <c r="J85" i="16" s="1"/>
  <c r="K441" i="16" a="1"/>
  <c r="K441" i="16" s="1"/>
  <c r="M431" i="16" a="1"/>
  <c r="M431" i="16" s="1"/>
  <c r="L431" i="16" a="1"/>
  <c r="L431" i="16" s="1"/>
  <c r="J431" i="16" a="1"/>
  <c r="J431" i="16" s="1"/>
  <c r="K431" i="16" a="1"/>
  <c r="K431" i="16" s="1"/>
  <c r="K415" i="16" a="1"/>
  <c r="K415" i="16" s="1"/>
  <c r="J415" i="16" a="1"/>
  <c r="J415" i="16" s="1"/>
  <c r="L415" i="16" a="1"/>
  <c r="L415" i="16" s="1"/>
  <c r="M415" i="16" a="1"/>
  <c r="M415" i="16" s="1"/>
  <c r="L85" i="16" a="1"/>
  <c r="L85" i="16" s="1"/>
  <c r="M407" i="16" a="1"/>
  <c r="M407" i="16" s="1"/>
  <c r="L407" i="16" a="1"/>
  <c r="L407" i="16" s="1"/>
  <c r="K407" i="16" a="1"/>
  <c r="K407" i="16" s="1"/>
  <c r="J441" i="16" a="1"/>
  <c r="J441" i="16" s="1"/>
  <c r="K430" i="16" a="1"/>
  <c r="K430" i="16" s="1"/>
  <c r="K426" i="16" a="1"/>
  <c r="K426" i="16" s="1"/>
  <c r="J411" i="16" a="1"/>
  <c r="J411" i="16" s="1"/>
  <c r="L426" i="16" a="1"/>
  <c r="L426" i="16" s="1"/>
  <c r="J444" i="16" a="1"/>
  <c r="J444" i="16" s="1"/>
  <c r="K403" i="16" a="1"/>
  <c r="K403" i="16" s="1"/>
  <c r="M403" i="16" a="1"/>
  <c r="M403" i="16" s="1"/>
  <c r="L403" i="16" a="1"/>
  <c r="L403" i="16" s="1"/>
  <c r="J429" i="16" a="1"/>
  <c r="J429" i="16" s="1"/>
  <c r="L429" i="16" a="1"/>
  <c r="L429" i="16" s="1"/>
  <c r="M416" i="16" a="1"/>
  <c r="M416" i="16" s="1"/>
  <c r="L416" i="16" a="1"/>
  <c r="L416" i="16" s="1"/>
  <c r="J416" i="16" a="1"/>
  <c r="J416" i="16" s="1"/>
  <c r="M440" i="16" a="1"/>
  <c r="M440" i="16" s="1"/>
  <c r="L440" i="16" a="1"/>
  <c r="L440" i="16" s="1"/>
  <c r="I409" i="16"/>
  <c r="I385" i="16"/>
  <c r="I3" i="16"/>
  <c r="I2" i="16"/>
  <c r="L202" i="16" a="1"/>
  <c r="L202" i="16" s="1"/>
  <c r="M202" i="16" a="1"/>
  <c r="M202" i="16" s="1"/>
  <c r="J202" i="16" a="1"/>
  <c r="J202" i="16" s="1"/>
  <c r="K202" i="16" a="1"/>
  <c r="K202" i="16" s="1"/>
  <c r="L164" i="16" a="1"/>
  <c r="L164" i="16" s="1"/>
  <c r="M164" i="16" a="1"/>
  <c r="M164" i="16" s="1"/>
  <c r="K164" i="16" a="1"/>
  <c r="K164" i="16" s="1"/>
  <c r="J164" i="16" a="1"/>
  <c r="J164" i="16" s="1"/>
  <c r="M323" i="16" a="1"/>
  <c r="M323" i="16" s="1"/>
  <c r="L323" i="16" a="1"/>
  <c r="L323" i="16" s="1"/>
  <c r="J323" i="16" a="1"/>
  <c r="J323" i="16" s="1"/>
  <c r="K323" i="16" a="1"/>
  <c r="K323" i="16" s="1"/>
  <c r="L25" i="16" a="1"/>
  <c r="L25" i="16" s="1"/>
  <c r="K25" i="16" a="1"/>
  <c r="K25" i="16" s="1"/>
  <c r="M25" i="16" a="1"/>
  <c r="M25" i="16" s="1"/>
  <c r="J25" i="16" a="1"/>
  <c r="J25" i="16" s="1"/>
  <c r="L208" i="16" a="1"/>
  <c r="L208" i="16" s="1"/>
  <c r="M208" i="16" a="1"/>
  <c r="M208" i="16" s="1"/>
  <c r="K208" i="16" a="1"/>
  <c r="K208" i="16" s="1"/>
  <c r="J208" i="16" a="1"/>
  <c r="J208" i="16" s="1"/>
  <c r="L155" i="16" a="1"/>
  <c r="L155" i="16" s="1"/>
  <c r="M155" i="16" a="1"/>
  <c r="M155" i="16" s="1"/>
  <c r="J155" i="16" a="1"/>
  <c r="J155" i="16" s="1"/>
  <c r="K155" i="16" a="1"/>
  <c r="K155" i="16" s="1"/>
  <c r="M229" i="16" a="1"/>
  <c r="M229" i="16" s="1"/>
  <c r="L229" i="16" a="1"/>
  <c r="L229" i="16" s="1"/>
  <c r="K229" i="16" a="1"/>
  <c r="K229" i="16" s="1"/>
  <c r="J229" i="16" a="1"/>
  <c r="J229" i="16" s="1"/>
  <c r="M7" i="16" a="1"/>
  <c r="M7" i="16" s="1"/>
  <c r="L7" i="16" a="1"/>
  <c r="L7" i="16" s="1"/>
  <c r="J7" i="16" a="1"/>
  <c r="J7" i="16" s="1"/>
  <c r="K7" i="16" a="1"/>
  <c r="K7" i="16" s="1"/>
  <c r="M181" i="16" a="1"/>
  <c r="M181" i="16" s="1"/>
  <c r="K181" i="16" a="1"/>
  <c r="K181" i="16" s="1"/>
  <c r="L181" i="16" a="1"/>
  <c r="L181" i="16" s="1"/>
  <c r="J181" i="16" a="1"/>
  <c r="J181" i="16" s="1"/>
  <c r="L65" i="16" a="1"/>
  <c r="L65" i="16" s="1"/>
  <c r="M65" i="16" a="1"/>
  <c r="M65" i="16" s="1"/>
  <c r="K65" i="16" a="1"/>
  <c r="K65" i="16" s="1"/>
  <c r="J65" i="16" a="1"/>
  <c r="J65" i="16" s="1"/>
  <c r="L86" i="16" a="1"/>
  <c r="L86" i="16" s="1"/>
  <c r="M86" i="16" a="1"/>
  <c r="M86" i="16" s="1"/>
  <c r="K86" i="16" a="1"/>
  <c r="K86" i="16" s="1"/>
  <c r="J86" i="16" a="1"/>
  <c r="J86" i="16" s="1"/>
  <c r="L241" i="16" a="1"/>
  <c r="L241" i="16" s="1"/>
  <c r="M241" i="16" a="1"/>
  <c r="M241" i="16" s="1"/>
  <c r="K241" i="16" a="1"/>
  <c r="K241" i="16" s="1"/>
  <c r="J241" i="16" a="1"/>
  <c r="J241" i="16" s="1"/>
  <c r="L114" i="16" a="1"/>
  <c r="L114" i="16" s="1"/>
  <c r="M114" i="16" a="1"/>
  <c r="M114" i="16" s="1"/>
  <c r="K114" i="16" a="1"/>
  <c r="K114" i="16" s="1"/>
  <c r="J114" i="16" a="1"/>
  <c r="J114" i="16" s="1"/>
  <c r="L214" i="16" a="1"/>
  <c r="L214" i="16" s="1"/>
  <c r="M214" i="16" a="1"/>
  <c r="M214" i="16" s="1"/>
  <c r="J214" i="16" a="1"/>
  <c r="J214" i="16" s="1"/>
  <c r="K214" i="16" a="1"/>
  <c r="K214" i="16" s="1"/>
  <c r="L137" i="16" a="1"/>
  <c r="L137" i="16" s="1"/>
  <c r="M137" i="16" a="1"/>
  <c r="M137" i="16" s="1"/>
  <c r="K137" i="16" a="1"/>
  <c r="K137" i="16" s="1"/>
  <c r="J137" i="16" a="1"/>
  <c r="J137" i="16" s="1"/>
  <c r="L52" i="16" a="1"/>
  <c r="L52" i="16" s="1"/>
  <c r="M52" i="16" a="1"/>
  <c r="M52" i="16" s="1"/>
  <c r="K52" i="16" a="1"/>
  <c r="K52" i="16" s="1"/>
  <c r="J52" i="16" a="1"/>
  <c r="J52" i="16" s="1"/>
  <c r="L239" i="16" a="1"/>
  <c r="L239" i="16" s="1"/>
  <c r="M239" i="16" a="1"/>
  <c r="M239" i="16" s="1"/>
  <c r="J239" i="16" a="1"/>
  <c r="J239" i="16" s="1"/>
  <c r="K239" i="16" a="1"/>
  <c r="K239" i="16" s="1"/>
  <c r="L66" i="16" a="1"/>
  <c r="L66" i="16" s="1"/>
  <c r="M66" i="16" a="1"/>
  <c r="M66" i="16" s="1"/>
  <c r="K66" i="16" a="1"/>
  <c r="K66" i="16" s="1"/>
  <c r="J66" i="16" a="1"/>
  <c r="J66" i="16" s="1"/>
  <c r="L216" i="16" a="1"/>
  <c r="L216" i="16" s="1"/>
  <c r="M216" i="16" a="1"/>
  <c r="M216" i="16" s="1"/>
  <c r="J216" i="16" a="1"/>
  <c r="J216" i="16" s="1"/>
  <c r="K216" i="16" a="1"/>
  <c r="K216" i="16" s="1"/>
  <c r="L40" i="16" a="1"/>
  <c r="L40" i="16" s="1"/>
  <c r="K40" i="16" a="1"/>
  <c r="K40" i="16" s="1"/>
  <c r="M40" i="16" a="1"/>
  <c r="M40" i="16" s="1"/>
  <c r="J40" i="16" a="1"/>
  <c r="J40" i="16" s="1"/>
  <c r="J51" i="16" a="1"/>
  <c r="J51" i="16" s="1"/>
  <c r="M51" i="16" a="1"/>
  <c r="M51" i="16" s="1"/>
  <c r="K51" i="16" a="1"/>
  <c r="K51" i="16" s="1"/>
  <c r="L51" i="16" a="1"/>
  <c r="L51" i="16" s="1"/>
  <c r="M331" i="16" a="1"/>
  <c r="M331" i="16" s="1"/>
  <c r="L331" i="16" a="1"/>
  <c r="L331" i="16" s="1"/>
  <c r="J331" i="16" a="1"/>
  <c r="J331" i="16" s="1"/>
  <c r="K331" i="16" a="1"/>
  <c r="K331" i="16" s="1"/>
  <c r="M389" i="16" a="1"/>
  <c r="M389" i="16" s="1"/>
  <c r="K389" i="16" a="1"/>
  <c r="K389" i="16" s="1"/>
  <c r="L389" i="16" a="1"/>
  <c r="L389" i="16" s="1"/>
  <c r="J389" i="16" a="1"/>
  <c r="J389" i="16" s="1"/>
  <c r="M42" i="16" a="1"/>
  <c r="M42" i="16" s="1"/>
  <c r="L42" i="16" a="1"/>
  <c r="L42" i="16" s="1"/>
  <c r="K42" i="16" a="1"/>
  <c r="K42" i="16" s="1"/>
  <c r="J42" i="16" a="1"/>
  <c r="J42" i="16" s="1"/>
  <c r="M122" i="16" a="1"/>
  <c r="M122" i="16" s="1"/>
  <c r="J122" i="16" a="1"/>
  <c r="J122" i="16" s="1"/>
  <c r="L122" i="16" a="1"/>
  <c r="L122" i="16" s="1"/>
  <c r="K122" i="16" a="1"/>
  <c r="K122" i="16" s="1"/>
  <c r="M318" i="16" a="1"/>
  <c r="M318" i="16" s="1"/>
  <c r="J318" i="16" a="1"/>
  <c r="J318" i="16" s="1"/>
  <c r="K318" i="16" a="1"/>
  <c r="K318" i="16" s="1"/>
  <c r="L318" i="16" a="1"/>
  <c r="L318" i="16" s="1"/>
  <c r="M26" i="16" a="1"/>
  <c r="M26" i="16" s="1"/>
  <c r="L26" i="16" a="1"/>
  <c r="L26" i="16" s="1"/>
  <c r="J26" i="16" a="1"/>
  <c r="J26" i="16" s="1"/>
  <c r="K26" i="16" a="1"/>
  <c r="K26" i="16" s="1"/>
  <c r="M213" i="16" a="1"/>
  <c r="M213" i="16" s="1"/>
  <c r="K213" i="16" a="1"/>
  <c r="K213" i="16" s="1"/>
  <c r="J213" i="16" a="1"/>
  <c r="J213" i="16" s="1"/>
  <c r="L213" i="16" a="1"/>
  <c r="L213" i="16" s="1"/>
  <c r="L358" i="16" a="1"/>
  <c r="L358" i="16" s="1"/>
  <c r="M358" i="16" a="1"/>
  <c r="M358" i="16" s="1"/>
  <c r="J358" i="16" a="1"/>
  <c r="J358" i="16" s="1"/>
  <c r="K358" i="16" a="1"/>
  <c r="K358" i="16" s="1"/>
  <c r="L226" i="16" a="1"/>
  <c r="L226" i="16" s="1"/>
  <c r="J226" i="16" a="1"/>
  <c r="J226" i="16" s="1"/>
  <c r="M226" i="16" a="1"/>
  <c r="M226" i="16" s="1"/>
  <c r="K226" i="16" a="1"/>
  <c r="K226" i="16" s="1"/>
  <c r="L396" i="16" a="1"/>
  <c r="L396" i="16" s="1"/>
  <c r="M396" i="16" a="1"/>
  <c r="M396" i="16" s="1"/>
  <c r="K396" i="16" a="1"/>
  <c r="K396" i="16" s="1"/>
  <c r="J396" i="16" a="1"/>
  <c r="J396" i="16" s="1"/>
  <c r="K425" i="16" a="1"/>
  <c r="K425" i="16" s="1"/>
  <c r="L425" i="16" a="1"/>
  <c r="L425" i="16" s="1"/>
  <c r="M425" i="16" a="1"/>
  <c r="M425" i="16" s="1"/>
  <c r="J425" i="16" a="1"/>
  <c r="J425" i="16" s="1"/>
  <c r="L369" i="16" a="1"/>
  <c r="L369" i="16" s="1"/>
  <c r="M369" i="16" a="1"/>
  <c r="M369" i="16" s="1"/>
  <c r="K369" i="16" a="1"/>
  <c r="K369" i="16" s="1"/>
  <c r="J369" i="16" a="1"/>
  <c r="J369" i="16" s="1"/>
  <c r="L365" i="16" a="1"/>
  <c r="L365" i="16" s="1"/>
  <c r="K365" i="16" a="1"/>
  <c r="K365" i="16" s="1"/>
  <c r="M365" i="16" a="1"/>
  <c r="M365" i="16" s="1"/>
  <c r="J365" i="16" a="1"/>
  <c r="J365" i="16" s="1"/>
  <c r="L146" i="16" a="1"/>
  <c r="L146" i="16" s="1"/>
  <c r="J146" i="16" a="1"/>
  <c r="J146" i="16" s="1"/>
  <c r="M146" i="16" a="1"/>
  <c r="M146" i="16" s="1"/>
  <c r="K146" i="16" a="1"/>
  <c r="K146" i="16" s="1"/>
  <c r="L22" i="16" a="1"/>
  <c r="L22" i="16" s="1"/>
  <c r="K22" i="16" a="1"/>
  <c r="K22" i="16" s="1"/>
  <c r="M22" i="16" a="1"/>
  <c r="M22" i="16" s="1"/>
  <c r="J22" i="16" a="1"/>
  <c r="J22" i="16" s="1"/>
  <c r="L139" i="16" a="1"/>
  <c r="L139" i="16" s="1"/>
  <c r="M139" i="16" a="1"/>
  <c r="M139" i="16" s="1"/>
  <c r="K139" i="16" a="1"/>
  <c r="K139" i="16" s="1"/>
  <c r="J139" i="16" a="1"/>
  <c r="J139" i="16" s="1"/>
  <c r="L262" i="16" a="1"/>
  <c r="L262" i="16" s="1"/>
  <c r="M262" i="16" a="1"/>
  <c r="M262" i="16" s="1"/>
  <c r="J262" i="16" a="1"/>
  <c r="J262" i="16" s="1"/>
  <c r="K262" i="16" a="1"/>
  <c r="K262" i="16" s="1"/>
  <c r="M381" i="16" a="1"/>
  <c r="M381" i="16" s="1"/>
  <c r="L381" i="16" a="1"/>
  <c r="L381" i="16" s="1"/>
  <c r="K381" i="16" a="1"/>
  <c r="K381" i="16" s="1"/>
  <c r="J381" i="16" a="1"/>
  <c r="J381" i="16" s="1"/>
  <c r="L120" i="16" a="1"/>
  <c r="L120" i="16" s="1"/>
  <c r="M120" i="16" a="1"/>
  <c r="M120" i="16" s="1"/>
  <c r="K120" i="16" a="1"/>
  <c r="K120" i="16" s="1"/>
  <c r="J120" i="16" a="1"/>
  <c r="J120" i="16" s="1"/>
  <c r="M144" i="16" a="1"/>
  <c r="M144" i="16" s="1"/>
  <c r="K144" i="16" a="1"/>
  <c r="K144" i="16" s="1"/>
  <c r="L144" i="16" a="1"/>
  <c r="L144" i="16" s="1"/>
  <c r="J144" i="16" a="1"/>
  <c r="J144" i="16" s="1"/>
  <c r="L220" i="16" a="1"/>
  <c r="L220" i="16" s="1"/>
  <c r="M220" i="16" a="1"/>
  <c r="M220" i="16" s="1"/>
  <c r="K220" i="16" a="1"/>
  <c r="K220" i="16" s="1"/>
  <c r="J220" i="16" a="1"/>
  <c r="J220" i="16" s="1"/>
  <c r="M330" i="16" a="1"/>
  <c r="M330" i="16" s="1"/>
  <c r="J330" i="16" a="1"/>
  <c r="J330" i="16" s="1"/>
  <c r="K330" i="16" a="1"/>
  <c r="K330" i="16" s="1"/>
  <c r="L330" i="16" a="1"/>
  <c r="L330" i="16" s="1"/>
  <c r="M393" i="16" a="1"/>
  <c r="M393" i="16" s="1"/>
  <c r="K393" i="16" a="1"/>
  <c r="K393" i="16" s="1"/>
  <c r="L393" i="16" a="1"/>
  <c r="L393" i="16" s="1"/>
  <c r="J393" i="16" a="1"/>
  <c r="J393" i="16" s="1"/>
  <c r="L60" i="16" a="1"/>
  <c r="L60" i="16" s="1"/>
  <c r="K60" i="16" a="1"/>
  <c r="K60" i="16" s="1"/>
  <c r="J60" i="16" a="1"/>
  <c r="J60" i="16" s="1"/>
  <c r="M60" i="16" a="1"/>
  <c r="M60" i="16" s="1"/>
  <c r="L132" i="16" a="1"/>
  <c r="L132" i="16" s="1"/>
  <c r="K132" i="16" a="1"/>
  <c r="K132" i="16" s="1"/>
  <c r="M132" i="16" a="1"/>
  <c r="M132" i="16" s="1"/>
  <c r="J132" i="16" a="1"/>
  <c r="J132" i="16" s="1"/>
  <c r="L188" i="16" a="1"/>
  <c r="L188" i="16" s="1"/>
  <c r="M188" i="16" a="1"/>
  <c r="M188" i="16" s="1"/>
  <c r="K188" i="16" a="1"/>
  <c r="K188" i="16" s="1"/>
  <c r="J188" i="16" a="1"/>
  <c r="J188" i="16" s="1"/>
  <c r="L41" i="16" a="1"/>
  <c r="L41" i="16" s="1"/>
  <c r="M41" i="16" a="1"/>
  <c r="M41" i="16" s="1"/>
  <c r="K41" i="16" a="1"/>
  <c r="K41" i="16" s="1"/>
  <c r="J41" i="16" a="1"/>
  <c r="J41" i="16" s="1"/>
  <c r="L148" i="16" a="1"/>
  <c r="L148" i="16" s="1"/>
  <c r="M148" i="16" a="1"/>
  <c r="M148" i="16" s="1"/>
  <c r="K148" i="16" a="1"/>
  <c r="K148" i="16" s="1"/>
  <c r="J148" i="16" a="1"/>
  <c r="J148" i="16" s="1"/>
  <c r="L78" i="16" a="1"/>
  <c r="L78" i="16" s="1"/>
  <c r="M78" i="16" a="1"/>
  <c r="M78" i="16" s="1"/>
  <c r="K78" i="16" a="1"/>
  <c r="K78" i="16" s="1"/>
  <c r="J78" i="16" a="1"/>
  <c r="J78" i="16" s="1"/>
  <c r="K113" i="16" a="1"/>
  <c r="K113" i="16" s="1"/>
  <c r="L113" i="16" a="1"/>
  <c r="L113" i="16" s="1"/>
  <c r="M113" i="16" a="1"/>
  <c r="M113" i="16" s="1"/>
  <c r="J113" i="16" a="1"/>
  <c r="J113" i="16" s="1"/>
  <c r="L124" i="16" a="1"/>
  <c r="L124" i="16" s="1"/>
  <c r="M124" i="16" a="1"/>
  <c r="M124" i="16" s="1"/>
  <c r="K124" i="16" a="1"/>
  <c r="K124" i="16" s="1"/>
  <c r="J124" i="16" a="1"/>
  <c r="J124" i="16" s="1"/>
  <c r="M236" i="16" a="1"/>
  <c r="M236" i="16" s="1"/>
  <c r="L236" i="16" a="1"/>
  <c r="L236" i="16" s="1"/>
  <c r="K236" i="16" a="1"/>
  <c r="K236" i="16" s="1"/>
  <c r="J236" i="16" a="1"/>
  <c r="J236" i="16" s="1"/>
  <c r="M257" i="16" a="1"/>
  <c r="M257" i="16" s="1"/>
  <c r="K257" i="16" a="1"/>
  <c r="K257" i="16" s="1"/>
  <c r="J257" i="16" a="1"/>
  <c r="J257" i="16" s="1"/>
  <c r="L257" i="16" a="1"/>
  <c r="L257" i="16" s="1"/>
  <c r="L105" i="16" a="1"/>
  <c r="L105" i="16" s="1"/>
  <c r="M105" i="16" a="1"/>
  <c r="M105" i="16" s="1"/>
  <c r="K105" i="16" a="1"/>
  <c r="K105" i="16" s="1"/>
  <c r="J105" i="16" a="1"/>
  <c r="J105" i="16" s="1"/>
  <c r="L360" i="16" a="1"/>
  <c r="L360" i="16" s="1"/>
  <c r="K360" i="16" a="1"/>
  <c r="K360" i="16" s="1"/>
  <c r="M360" i="16" a="1"/>
  <c r="M360" i="16" s="1"/>
  <c r="J360" i="16" a="1"/>
  <c r="J360" i="16" s="1"/>
  <c r="M109" i="16" a="1"/>
  <c r="M109" i="16" s="1"/>
  <c r="L109" i="16" a="1"/>
  <c r="L109" i="16" s="1"/>
  <c r="K109" i="16" a="1"/>
  <c r="K109" i="16" s="1"/>
  <c r="J109" i="16" a="1"/>
  <c r="J109" i="16" s="1"/>
  <c r="L10" i="16" a="1"/>
  <c r="L10" i="16" s="1"/>
  <c r="M10" i="16" a="1"/>
  <c r="M10" i="16" s="1"/>
  <c r="J10" i="16" a="1"/>
  <c r="J10" i="16" s="1"/>
  <c r="K10" i="16" a="1"/>
  <c r="K10" i="16" s="1"/>
  <c r="L111" i="16" a="1"/>
  <c r="L111" i="16" s="1"/>
  <c r="M111" i="16" a="1"/>
  <c r="M111" i="16" s="1"/>
  <c r="J111" i="16" a="1"/>
  <c r="J111" i="16" s="1"/>
  <c r="K111" i="16" a="1"/>
  <c r="K111" i="16" s="1"/>
  <c r="M355" i="16" a="1"/>
  <c r="M355" i="16" s="1"/>
  <c r="L355" i="16" a="1"/>
  <c r="L355" i="16" s="1"/>
  <c r="J355" i="16" a="1"/>
  <c r="J355" i="16" s="1"/>
  <c r="K355" i="16" a="1"/>
  <c r="K355" i="16" s="1"/>
  <c r="L71" i="16" a="1"/>
  <c r="L71" i="16" s="1"/>
  <c r="J71" i="16" a="1"/>
  <c r="J71" i="16" s="1"/>
  <c r="K71" i="16" a="1"/>
  <c r="K71" i="16" s="1"/>
  <c r="M71" i="16" a="1"/>
  <c r="M71" i="16" s="1"/>
  <c r="L390" i="16" a="1"/>
  <c r="L390" i="16" s="1"/>
  <c r="M390" i="16" a="1"/>
  <c r="M390" i="16" s="1"/>
  <c r="J390" i="16" a="1"/>
  <c r="J390" i="16" s="1"/>
  <c r="K390" i="16" a="1"/>
  <c r="K390" i="16" s="1"/>
  <c r="L338" i="16" a="1"/>
  <c r="L338" i="16" s="1"/>
  <c r="J338" i="16" a="1"/>
  <c r="J338" i="16" s="1"/>
  <c r="K338" i="16" a="1"/>
  <c r="K338" i="16" s="1"/>
  <c r="M338" i="16" a="1"/>
  <c r="M338" i="16" s="1"/>
  <c r="L284" i="16" a="1"/>
  <c r="L284" i="16" s="1"/>
  <c r="M284" i="16" a="1"/>
  <c r="M284" i="16" s="1"/>
  <c r="K284" i="16" a="1"/>
  <c r="K284" i="16" s="1"/>
  <c r="J284" i="16" a="1"/>
  <c r="J284" i="16" s="1"/>
  <c r="L263" i="16" a="1"/>
  <c r="L263" i="16" s="1"/>
  <c r="M263" i="16" a="1"/>
  <c r="M263" i="16" s="1"/>
  <c r="J263" i="16" a="1"/>
  <c r="J263" i="16" s="1"/>
  <c r="K263" i="16" a="1"/>
  <c r="K263" i="16" s="1"/>
  <c r="L178" i="16" a="1"/>
  <c r="L178" i="16" s="1"/>
  <c r="J178" i="16" a="1"/>
  <c r="J178" i="16" s="1"/>
  <c r="K178" i="16" a="1"/>
  <c r="K178" i="16" s="1"/>
  <c r="M178" i="16" a="1"/>
  <c r="M178" i="16" s="1"/>
  <c r="L95" i="16" a="1"/>
  <c r="L95" i="16" s="1"/>
  <c r="M95" i="16" a="1"/>
  <c r="M95" i="16" s="1"/>
  <c r="J95" i="16" a="1"/>
  <c r="J95" i="16" s="1"/>
  <c r="K95" i="16" a="1"/>
  <c r="K95" i="16" s="1"/>
  <c r="L260" i="16" a="1"/>
  <c r="L260" i="16" s="1"/>
  <c r="M260" i="16" a="1"/>
  <c r="M260" i="16" s="1"/>
  <c r="K260" i="16" a="1"/>
  <c r="K260" i="16" s="1"/>
  <c r="J260" i="16" a="1"/>
  <c r="J260" i="16" s="1"/>
  <c r="M212" i="16" a="1"/>
  <c r="M212" i="16" s="1"/>
  <c r="L212" i="16" a="1"/>
  <c r="L212" i="16" s="1"/>
  <c r="K212" i="16" a="1"/>
  <c r="K212" i="16" s="1"/>
  <c r="J212" i="16" a="1"/>
  <c r="J212" i="16" s="1"/>
  <c r="L376" i="16" a="1"/>
  <c r="L376" i="16" s="1"/>
  <c r="M376" i="16" a="1"/>
  <c r="M376" i="16" s="1"/>
  <c r="J376" i="16" a="1"/>
  <c r="J376" i="16" s="1"/>
  <c r="K376" i="16" a="1"/>
  <c r="K376" i="16" s="1"/>
  <c r="L184" i="16" a="1"/>
  <c r="L184" i="16" s="1"/>
  <c r="M184" i="16" a="1"/>
  <c r="M184" i="16" s="1"/>
  <c r="J184" i="16" a="1"/>
  <c r="J184" i="16" s="1"/>
  <c r="K184" i="16" a="1"/>
  <c r="K184" i="16" s="1"/>
  <c r="L176" i="16" a="1"/>
  <c r="L176" i="16" s="1"/>
  <c r="M176" i="16" a="1"/>
  <c r="M176" i="16" s="1"/>
  <c r="K176" i="16" a="1"/>
  <c r="K176" i="16" s="1"/>
  <c r="J176" i="16" a="1"/>
  <c r="J176" i="16" s="1"/>
  <c r="L151" i="16" a="1"/>
  <c r="L151" i="16" s="1"/>
  <c r="M151" i="16" a="1"/>
  <c r="M151" i="16" s="1"/>
  <c r="K151" i="16" a="1"/>
  <c r="K151" i="16" s="1"/>
  <c r="J151" i="16" a="1"/>
  <c r="J151" i="16" s="1"/>
  <c r="L203" i="16" a="1"/>
  <c r="L203" i="16" s="1"/>
  <c r="M203" i="16" a="1"/>
  <c r="M203" i="16" s="1"/>
  <c r="J203" i="16" a="1"/>
  <c r="J203" i="16" s="1"/>
  <c r="K203" i="16" a="1"/>
  <c r="K203" i="16" s="1"/>
  <c r="L93" i="16" a="1"/>
  <c r="L93" i="16" s="1"/>
  <c r="K93" i="16" a="1"/>
  <c r="K93" i="16" s="1"/>
  <c r="M93" i="16" a="1"/>
  <c r="M93" i="16" s="1"/>
  <c r="J93" i="16" a="1"/>
  <c r="J93" i="16" s="1"/>
  <c r="K8" i="16" a="1"/>
  <c r="K8" i="16" s="1"/>
  <c r="L8" i="16" a="1"/>
  <c r="L8" i="16" s="1"/>
  <c r="M8" i="16" a="1"/>
  <c r="M8" i="16" s="1"/>
  <c r="J8" i="16" a="1"/>
  <c r="J8" i="16" s="1"/>
  <c r="M58" i="16" a="1"/>
  <c r="M58" i="16" s="1"/>
  <c r="L58" i="16" a="1"/>
  <c r="L58" i="16" s="1"/>
  <c r="K58" i="16" a="1"/>
  <c r="K58" i="16" s="1"/>
  <c r="J58" i="16" a="1"/>
  <c r="J58" i="16" s="1"/>
  <c r="L270" i="16" a="1"/>
  <c r="L270" i="16" s="1"/>
  <c r="J270" i="16" a="1"/>
  <c r="J270" i="16" s="1"/>
  <c r="K270" i="16" a="1"/>
  <c r="K270" i="16" s="1"/>
  <c r="M270" i="16" a="1"/>
  <c r="M270" i="16" s="1"/>
  <c r="M377" i="16" a="1"/>
  <c r="M377" i="16" s="1"/>
  <c r="L377" i="16" a="1"/>
  <c r="L377" i="16" s="1"/>
  <c r="K377" i="16" a="1"/>
  <c r="K377" i="16" s="1"/>
  <c r="J377" i="16" a="1"/>
  <c r="J377" i="16" s="1"/>
  <c r="L324" i="16" a="1"/>
  <c r="L324" i="16" s="1"/>
  <c r="M324" i="16" a="1"/>
  <c r="M324" i="16" s="1"/>
  <c r="K324" i="16" a="1"/>
  <c r="K324" i="16" s="1"/>
  <c r="J324" i="16" a="1"/>
  <c r="J324" i="16" s="1"/>
  <c r="L117" i="16" a="1"/>
  <c r="L117" i="16" s="1"/>
  <c r="M117" i="16" a="1"/>
  <c r="M117" i="16" s="1"/>
  <c r="K117" i="16" a="1"/>
  <c r="K117" i="16" s="1"/>
  <c r="J117" i="16" a="1"/>
  <c r="J117" i="16" s="1"/>
  <c r="L187" i="16" a="1"/>
  <c r="L187" i="16" s="1"/>
  <c r="M187" i="16" a="1"/>
  <c r="M187" i="16" s="1"/>
  <c r="J187" i="16" a="1"/>
  <c r="J187" i="16" s="1"/>
  <c r="K187" i="16" a="1"/>
  <c r="K187" i="16" s="1"/>
  <c r="L160" i="16" a="1"/>
  <c r="L160" i="16" s="1"/>
  <c r="M160" i="16" a="1"/>
  <c r="M160" i="16" s="1"/>
  <c r="K160" i="16" a="1"/>
  <c r="K160" i="16" s="1"/>
  <c r="J160" i="16" a="1"/>
  <c r="J160" i="16" s="1"/>
  <c r="L73" i="16" a="1"/>
  <c r="L73" i="16" s="1"/>
  <c r="M73" i="16" a="1"/>
  <c r="M73" i="16" s="1"/>
  <c r="K73" i="16" a="1"/>
  <c r="K73" i="16" s="1"/>
  <c r="J73" i="16" a="1"/>
  <c r="J73" i="16" s="1"/>
  <c r="L141" i="16" a="1"/>
  <c r="L141" i="16" s="1"/>
  <c r="K141" i="16" a="1"/>
  <c r="K141" i="16" s="1"/>
  <c r="M141" i="16" a="1"/>
  <c r="M141" i="16" s="1"/>
  <c r="J141" i="16" a="1"/>
  <c r="J141" i="16" s="1"/>
  <c r="L166" i="16" a="1"/>
  <c r="L166" i="16" s="1"/>
  <c r="J166" i="16" a="1"/>
  <c r="J166" i="16" s="1"/>
  <c r="K166" i="16" a="1"/>
  <c r="K166" i="16" s="1"/>
  <c r="M166" i="16" a="1"/>
  <c r="M166" i="16" s="1"/>
  <c r="L89" i="16" a="1"/>
  <c r="L89" i="16" s="1"/>
  <c r="M89" i="16" a="1"/>
  <c r="M89" i="16" s="1"/>
  <c r="K89" i="16" a="1"/>
  <c r="K89" i="16" s="1"/>
  <c r="J89" i="16" a="1"/>
  <c r="J89" i="16" s="1"/>
  <c r="L290" i="16" a="1"/>
  <c r="L290" i="16" s="1"/>
  <c r="J290" i="16" a="1"/>
  <c r="J290" i="16" s="1"/>
  <c r="M290" i="16" a="1"/>
  <c r="M290" i="16" s="1"/>
  <c r="K290" i="16" a="1"/>
  <c r="K290" i="16" s="1"/>
  <c r="L230" i="16" a="1"/>
  <c r="L230" i="16" s="1"/>
  <c r="M230" i="16" a="1"/>
  <c r="M230" i="16" s="1"/>
  <c r="J230" i="16" a="1"/>
  <c r="J230" i="16" s="1"/>
  <c r="K230" i="16" a="1"/>
  <c r="K230" i="16" s="1"/>
  <c r="M277" i="16" a="1"/>
  <c r="M277" i="16" s="1"/>
  <c r="K277" i="16" a="1"/>
  <c r="K277" i="16" s="1"/>
  <c r="L277" i="16" a="1"/>
  <c r="L277" i="16" s="1"/>
  <c r="J277" i="16" a="1"/>
  <c r="J277" i="16" s="1"/>
  <c r="L251" i="16" a="1"/>
  <c r="L251" i="16" s="1"/>
  <c r="M251" i="16" a="1"/>
  <c r="M251" i="16" s="1"/>
  <c r="J251" i="16" a="1"/>
  <c r="J251" i="16" s="1"/>
  <c r="K251" i="16" a="1"/>
  <c r="K251" i="16" s="1"/>
  <c r="L219" i="16" a="1"/>
  <c r="L219" i="16" s="1"/>
  <c r="M219" i="16" a="1"/>
  <c r="M219" i="16" s="1"/>
  <c r="J219" i="16" a="1"/>
  <c r="J219" i="16" s="1"/>
  <c r="K219" i="16" a="1"/>
  <c r="K219" i="16" s="1"/>
  <c r="M378" i="16" a="1"/>
  <c r="M378" i="16" s="1"/>
  <c r="J378" i="16" a="1"/>
  <c r="J378" i="16" s="1"/>
  <c r="L378" i="16" a="1"/>
  <c r="L378" i="16" s="1"/>
  <c r="K378" i="16" a="1"/>
  <c r="K378" i="16" s="1"/>
  <c r="L337" i="16" a="1"/>
  <c r="L337" i="16" s="1"/>
  <c r="M337" i="16" a="1"/>
  <c r="M337" i="16" s="1"/>
  <c r="K337" i="16" a="1"/>
  <c r="K337" i="16" s="1"/>
  <c r="J337" i="16" a="1"/>
  <c r="J337" i="16" s="1"/>
  <c r="L306" i="16" a="1"/>
  <c r="L306" i="16" s="1"/>
  <c r="J306" i="16" a="1"/>
  <c r="J306" i="16" s="1"/>
  <c r="K306" i="16" a="1"/>
  <c r="K306" i="16" s="1"/>
  <c r="M306" i="16" a="1"/>
  <c r="M306" i="16" s="1"/>
  <c r="L131" i="16" a="1"/>
  <c r="L131" i="16" s="1"/>
  <c r="J131" i="16" a="1"/>
  <c r="J131" i="16" s="1"/>
  <c r="M131" i="16" a="1"/>
  <c r="M131" i="16" s="1"/>
  <c r="K131" i="16" a="1"/>
  <c r="K131" i="16" s="1"/>
  <c r="L195" i="16" a="1"/>
  <c r="L195" i="16" s="1"/>
  <c r="M195" i="16" a="1"/>
  <c r="M195" i="16" s="1"/>
  <c r="J195" i="16" a="1"/>
  <c r="J195" i="16" s="1"/>
  <c r="K195" i="16" a="1"/>
  <c r="K195" i="16" s="1"/>
  <c r="M314" i="16" a="1"/>
  <c r="M314" i="16" s="1"/>
  <c r="J314" i="16" a="1"/>
  <c r="J314" i="16" s="1"/>
  <c r="L314" i="16" a="1"/>
  <c r="L314" i="16" s="1"/>
  <c r="K314" i="16" a="1"/>
  <c r="K314" i="16" s="1"/>
  <c r="L388" i="16" a="1"/>
  <c r="L388" i="16" s="1"/>
  <c r="M388" i="16" a="1"/>
  <c r="M388" i="16" s="1"/>
  <c r="K388" i="16" a="1"/>
  <c r="K388" i="16" s="1"/>
  <c r="J388" i="16" a="1"/>
  <c r="J388" i="16" s="1"/>
  <c r="M154" i="16" a="1"/>
  <c r="M154" i="16" s="1"/>
  <c r="K154" i="16" a="1"/>
  <c r="K154" i="16" s="1"/>
  <c r="J154" i="16" a="1"/>
  <c r="J154" i="16" s="1"/>
  <c r="L154" i="16" a="1"/>
  <c r="L154" i="16" s="1"/>
  <c r="L211" i="16" a="1"/>
  <c r="L211" i="16" s="1"/>
  <c r="M211" i="16" a="1"/>
  <c r="M211" i="16" s="1"/>
  <c r="J211" i="16" a="1"/>
  <c r="J211" i="16" s="1"/>
  <c r="K211" i="16" a="1"/>
  <c r="K211" i="16" s="1"/>
  <c r="L285" i="16" a="1"/>
  <c r="L285" i="16" s="1"/>
  <c r="K285" i="16" a="1"/>
  <c r="K285" i="16" s="1"/>
  <c r="M285" i="16" a="1"/>
  <c r="M285" i="16" s="1"/>
  <c r="J285" i="16" a="1"/>
  <c r="J285" i="16" s="1"/>
  <c r="M351" i="16" a="1"/>
  <c r="M351" i="16" s="1"/>
  <c r="J351" i="16" a="1"/>
  <c r="J351" i="16" s="1"/>
  <c r="L351" i="16" a="1"/>
  <c r="L351" i="16" s="1"/>
  <c r="K351" i="16" a="1"/>
  <c r="K351" i="16" s="1"/>
  <c r="L74" i="16" a="1"/>
  <c r="L74" i="16" s="1"/>
  <c r="M74" i="16" a="1"/>
  <c r="M74" i="16" s="1"/>
  <c r="J74" i="16" a="1"/>
  <c r="J74" i="16" s="1"/>
  <c r="K74" i="16" a="1"/>
  <c r="K74" i="16" s="1"/>
  <c r="L170" i="16" a="1"/>
  <c r="L170" i="16" s="1"/>
  <c r="J170" i="16" a="1"/>
  <c r="J170" i="16" s="1"/>
  <c r="K170" i="16" a="1"/>
  <c r="K170" i="16" s="1"/>
  <c r="M170" i="16" a="1"/>
  <c r="M170" i="16" s="1"/>
  <c r="L224" i="16" a="1"/>
  <c r="L224" i="16" s="1"/>
  <c r="M224" i="16" a="1"/>
  <c r="M224" i="16" s="1"/>
  <c r="K224" i="16" a="1"/>
  <c r="K224" i="16" s="1"/>
  <c r="J224" i="16" a="1"/>
  <c r="J224" i="16" s="1"/>
  <c r="L292" i="16" a="1"/>
  <c r="L292" i="16" s="1"/>
  <c r="M292" i="16" a="1"/>
  <c r="M292" i="16" s="1"/>
  <c r="K292" i="16" a="1"/>
  <c r="K292" i="16" s="1"/>
  <c r="J292" i="16" a="1"/>
  <c r="J292" i="16" s="1"/>
  <c r="M362" i="16" a="1"/>
  <c r="M362" i="16" s="1"/>
  <c r="J362" i="16" a="1"/>
  <c r="J362" i="16" s="1"/>
  <c r="K362" i="16" a="1"/>
  <c r="K362" i="16" s="1"/>
  <c r="L362" i="16" a="1"/>
  <c r="L362" i="16" s="1"/>
  <c r="L191" i="16" a="1"/>
  <c r="L191" i="16" s="1"/>
  <c r="M191" i="16" a="1"/>
  <c r="M191" i="16" s="1"/>
  <c r="J191" i="16" a="1"/>
  <c r="J191" i="16" s="1"/>
  <c r="K191" i="16" a="1"/>
  <c r="K191" i="16" s="1"/>
  <c r="L107" i="16" a="1"/>
  <c r="L107" i="16" s="1"/>
  <c r="M107" i="16" a="1"/>
  <c r="M107" i="16" s="1"/>
  <c r="K107" i="16" a="1"/>
  <c r="K107" i="16" s="1"/>
  <c r="J107" i="16" a="1"/>
  <c r="J107" i="16" s="1"/>
  <c r="L205" i="16" a="1"/>
  <c r="L205" i="16" s="1"/>
  <c r="K205" i="16" a="1"/>
  <c r="K205" i="16" s="1"/>
  <c r="M205" i="16" a="1"/>
  <c r="M205" i="16" s="1"/>
  <c r="J205" i="16" a="1"/>
  <c r="J205" i="16" s="1"/>
  <c r="L173" i="16" a="1"/>
  <c r="L173" i="16" s="1"/>
  <c r="M173" i="16" a="1"/>
  <c r="M173" i="16" s="1"/>
  <c r="K173" i="16" a="1"/>
  <c r="K173" i="16" s="1"/>
  <c r="J173" i="16" a="1"/>
  <c r="J173" i="16" s="1"/>
  <c r="M276" i="16" a="1"/>
  <c r="M276" i="16" s="1"/>
  <c r="L276" i="16" a="1"/>
  <c r="L276" i="16" s="1"/>
  <c r="K276" i="16" a="1"/>
  <c r="K276" i="16" s="1"/>
  <c r="J276" i="16" a="1"/>
  <c r="J276" i="16" s="1"/>
  <c r="L395" i="16" a="1"/>
  <c r="L395" i="16" s="1"/>
  <c r="M395" i="16" a="1"/>
  <c r="M395" i="16" s="1"/>
  <c r="J395" i="16" a="1"/>
  <c r="J395" i="16" s="1"/>
  <c r="K395" i="16" a="1"/>
  <c r="K395" i="16" s="1"/>
  <c r="L421" i="16" a="1"/>
  <c r="L421" i="16" s="1"/>
  <c r="K421" i="16" a="1"/>
  <c r="K421" i="16" s="1"/>
  <c r="J421" i="16" a="1"/>
  <c r="J421" i="16" s="1"/>
  <c r="M421" i="16" a="1"/>
  <c r="M421" i="16" s="1"/>
  <c r="L20" i="16" a="1"/>
  <c r="L20" i="16" s="1"/>
  <c r="K20" i="16" a="1"/>
  <c r="K20" i="16" s="1"/>
  <c r="M20" i="16" a="1"/>
  <c r="M20" i="16" s="1"/>
  <c r="J20" i="16" a="1"/>
  <c r="J20" i="16" s="1"/>
  <c r="M76" i="16" a="1"/>
  <c r="M76" i="16" s="1"/>
  <c r="K76" i="16" a="1"/>
  <c r="K76" i="16" s="1"/>
  <c r="L76" i="16" a="1"/>
  <c r="L76" i="16" s="1"/>
  <c r="J76" i="16" a="1"/>
  <c r="J76" i="16" s="1"/>
  <c r="L161" i="16" a="1"/>
  <c r="L161" i="16" s="1"/>
  <c r="M161" i="16" a="1"/>
  <c r="M161" i="16" s="1"/>
  <c r="K161" i="16" a="1"/>
  <c r="K161" i="16" s="1"/>
  <c r="J161" i="16" a="1"/>
  <c r="J161" i="16" s="1"/>
  <c r="L386" i="16" a="1"/>
  <c r="L386" i="16" s="1"/>
  <c r="M386" i="16" a="1"/>
  <c r="M386" i="16" s="1"/>
  <c r="J386" i="16" a="1"/>
  <c r="J386" i="16" s="1"/>
  <c r="K386" i="16" a="1"/>
  <c r="K386" i="16" s="1"/>
  <c r="L82" i="16" a="1"/>
  <c r="L82" i="16" s="1"/>
  <c r="M82" i="16" a="1"/>
  <c r="M82" i="16" s="1"/>
  <c r="K82" i="16" a="1"/>
  <c r="K82" i="16" s="1"/>
  <c r="J82" i="16" a="1"/>
  <c r="J82" i="16" s="1"/>
  <c r="M163" i="16" a="1"/>
  <c r="M163" i="16" s="1"/>
  <c r="L163" i="16" a="1"/>
  <c r="L163" i="16" s="1"/>
  <c r="J163" i="16" a="1"/>
  <c r="J163" i="16" s="1"/>
  <c r="K163" i="16" a="1"/>
  <c r="K163" i="16" s="1"/>
  <c r="L5" i="16" a="1"/>
  <c r="L5" i="16" s="1"/>
  <c r="M5" i="16" a="1"/>
  <c r="M5" i="16" s="1"/>
  <c r="K5" i="16" a="1"/>
  <c r="K5" i="16" s="1"/>
  <c r="J5" i="16" a="1"/>
  <c r="J5" i="16" s="1"/>
  <c r="L33" i="16" a="1"/>
  <c r="L33" i="16" s="1"/>
  <c r="M33" i="16" a="1"/>
  <c r="M33" i="16" s="1"/>
  <c r="K33" i="16" a="1"/>
  <c r="K33" i="16" s="1"/>
  <c r="J33" i="16" a="1"/>
  <c r="J33" i="16" s="1"/>
  <c r="L59" i="16" a="1"/>
  <c r="L59" i="16" s="1"/>
  <c r="K59" i="16" a="1"/>
  <c r="K59" i="16" s="1"/>
  <c r="J59" i="16" a="1"/>
  <c r="J59" i="16" s="1"/>
  <c r="M59" i="16" a="1"/>
  <c r="M59" i="16" s="1"/>
  <c r="M83" i="16" a="1"/>
  <c r="M83" i="16" s="1"/>
  <c r="L83" i="16" a="1"/>
  <c r="L83" i="16" s="1"/>
  <c r="J83" i="16" a="1"/>
  <c r="J83" i="16" s="1"/>
  <c r="K83" i="16" a="1"/>
  <c r="K83" i="16" s="1"/>
  <c r="L349" i="16" a="1"/>
  <c r="L349" i="16" s="1"/>
  <c r="K349" i="16" a="1"/>
  <c r="K349" i="16" s="1"/>
  <c r="M349" i="16" a="1"/>
  <c r="M349" i="16" s="1"/>
  <c r="J349" i="16" a="1"/>
  <c r="J349" i="16" s="1"/>
  <c r="L273" i="16" a="1"/>
  <c r="L273" i="16" s="1"/>
  <c r="M273" i="16" a="1"/>
  <c r="M273" i="16" s="1"/>
  <c r="K273" i="16" a="1"/>
  <c r="K273" i="16" s="1"/>
  <c r="J273" i="16" a="1"/>
  <c r="J273" i="16" s="1"/>
  <c r="L18" i="16" a="1"/>
  <c r="L18" i="16" s="1"/>
  <c r="M18" i="16" a="1"/>
  <c r="M18" i="16" s="1"/>
  <c r="K18" i="16" a="1"/>
  <c r="K18" i="16" s="1"/>
  <c r="J18" i="16" a="1"/>
  <c r="J18" i="16" s="1"/>
  <c r="L246" i="16" a="1"/>
  <c r="L246" i="16" s="1"/>
  <c r="M246" i="16" a="1"/>
  <c r="M246" i="16" s="1"/>
  <c r="J246" i="16" a="1"/>
  <c r="J246" i="16" s="1"/>
  <c r="K246" i="16" a="1"/>
  <c r="K246" i="16" s="1"/>
  <c r="L47" i="16" a="1"/>
  <c r="L47" i="16" s="1"/>
  <c r="M47" i="16" a="1"/>
  <c r="M47" i="16" s="1"/>
  <c r="J47" i="16" a="1"/>
  <c r="J47" i="16" s="1"/>
  <c r="K47" i="16" a="1"/>
  <c r="K47" i="16" s="1"/>
  <c r="L80" i="16" a="1"/>
  <c r="L80" i="16" s="1"/>
  <c r="M80" i="16" a="1"/>
  <c r="M80" i="16" s="1"/>
  <c r="K80" i="16" a="1"/>
  <c r="K80" i="16" s="1"/>
  <c r="J80" i="16" a="1"/>
  <c r="J80" i="16" s="1"/>
  <c r="L147" i="16" a="1"/>
  <c r="L147" i="16" s="1"/>
  <c r="J147" i="16" a="1"/>
  <c r="J147" i="16" s="1"/>
  <c r="M147" i="16" a="1"/>
  <c r="M147" i="16" s="1"/>
  <c r="K147" i="16" a="1"/>
  <c r="K147" i="16" s="1"/>
  <c r="L247" i="16" a="1"/>
  <c r="L247" i="16" s="1"/>
  <c r="M247" i="16" a="1"/>
  <c r="M247" i="16" s="1"/>
  <c r="J247" i="16" a="1"/>
  <c r="J247" i="16" s="1"/>
  <c r="K247" i="16" a="1"/>
  <c r="K247" i="16" s="1"/>
  <c r="L344" i="16" a="1"/>
  <c r="L344" i="16" s="1"/>
  <c r="M344" i="16" a="1"/>
  <c r="M344" i="16" s="1"/>
  <c r="J344" i="16" a="1"/>
  <c r="J344" i="16" s="1"/>
  <c r="K344" i="16" a="1"/>
  <c r="K344" i="16" s="1"/>
  <c r="K84" i="16" a="1"/>
  <c r="K84" i="16" s="1"/>
  <c r="J84" i="16" a="1"/>
  <c r="J84" i="16" s="1"/>
  <c r="L84" i="16" a="1"/>
  <c r="L84" i="16" s="1"/>
  <c r="M84" i="16" a="1"/>
  <c r="M84" i="16" s="1"/>
  <c r="L375" i="16" a="1"/>
  <c r="L375" i="16" s="1"/>
  <c r="M375" i="16" a="1"/>
  <c r="M375" i="16" s="1"/>
  <c r="J375" i="16" a="1"/>
  <c r="J375" i="16" s="1"/>
  <c r="K375" i="16" a="1"/>
  <c r="K375" i="16" s="1"/>
  <c r="L156" i="16" a="1"/>
  <c r="L156" i="16" s="1"/>
  <c r="M156" i="16" a="1"/>
  <c r="M156" i="16" s="1"/>
  <c r="K156" i="16" a="1"/>
  <c r="K156" i="16" s="1"/>
  <c r="J156" i="16" a="1"/>
  <c r="J156" i="16" s="1"/>
  <c r="L54" i="16" a="1"/>
  <c r="L54" i="16" s="1"/>
  <c r="M54" i="16" a="1"/>
  <c r="M54" i="16" s="1"/>
  <c r="K54" i="16" a="1"/>
  <c r="K54" i="16" s="1"/>
  <c r="J54" i="16" a="1"/>
  <c r="J54" i="16" s="1"/>
  <c r="L267" i="16" a="1"/>
  <c r="L267" i="16" s="1"/>
  <c r="M267" i="16" a="1"/>
  <c r="M267" i="16" s="1"/>
  <c r="J267" i="16" a="1"/>
  <c r="J267" i="16" s="1"/>
  <c r="K267" i="16" a="1"/>
  <c r="K267" i="16" s="1"/>
  <c r="M61" i="16" a="1"/>
  <c r="M61" i="16" s="1"/>
  <c r="L61" i="16" a="1"/>
  <c r="L61" i="16" s="1"/>
  <c r="K61" i="16" a="1"/>
  <c r="K61" i="16" s="1"/>
  <c r="J61" i="16" a="1"/>
  <c r="J61" i="16" s="1"/>
  <c r="L234" i="16" a="1"/>
  <c r="L234" i="16" s="1"/>
  <c r="M234" i="16" a="1"/>
  <c r="M234" i="16" s="1"/>
  <c r="J234" i="16" a="1"/>
  <c r="J234" i="16" s="1"/>
  <c r="K234" i="16" a="1"/>
  <c r="K234" i="16" s="1"/>
  <c r="L152" i="16" a="1"/>
  <c r="L152" i="16" s="1"/>
  <c r="M152" i="16" a="1"/>
  <c r="M152" i="16" s="1"/>
  <c r="K152" i="16" a="1"/>
  <c r="K152" i="16" s="1"/>
  <c r="J152" i="16" a="1"/>
  <c r="J152" i="16" s="1"/>
  <c r="L169" i="16" a="1"/>
  <c r="L169" i="16" s="1"/>
  <c r="M169" i="16" a="1"/>
  <c r="M169" i="16" s="1"/>
  <c r="K169" i="16" a="1"/>
  <c r="K169" i="16" s="1"/>
  <c r="J169" i="16" a="1"/>
  <c r="J169" i="16" s="1"/>
  <c r="L200" i="16" a="1"/>
  <c r="L200" i="16" s="1"/>
  <c r="M200" i="16" a="1"/>
  <c r="M200" i="16" s="1"/>
  <c r="K200" i="16" a="1"/>
  <c r="K200" i="16" s="1"/>
  <c r="J200" i="16" a="1"/>
  <c r="J200" i="16" s="1"/>
  <c r="L288" i="16" a="1"/>
  <c r="L288" i="16" s="1"/>
  <c r="M288" i="16" a="1"/>
  <c r="M288" i="16" s="1"/>
  <c r="K288" i="16" a="1"/>
  <c r="K288" i="16" s="1"/>
  <c r="J288" i="16" a="1"/>
  <c r="J288" i="16" s="1"/>
  <c r="L231" i="16" a="1"/>
  <c r="L231" i="16" s="1"/>
  <c r="M231" i="16" a="1"/>
  <c r="M231" i="16" s="1"/>
  <c r="J231" i="16" a="1"/>
  <c r="J231" i="16" s="1"/>
  <c r="K231" i="16" a="1"/>
  <c r="K231" i="16" s="1"/>
  <c r="L145" i="16" a="1"/>
  <c r="L145" i="16" s="1"/>
  <c r="M145" i="16" a="1"/>
  <c r="M145" i="16" s="1"/>
  <c r="K145" i="16" a="1"/>
  <c r="K145" i="16" s="1"/>
  <c r="J145" i="16" a="1"/>
  <c r="J145" i="16" s="1"/>
  <c r="L15" i="16" a="1"/>
  <c r="L15" i="16" s="1"/>
  <c r="J15" i="16" a="1"/>
  <c r="J15" i="16" s="1"/>
  <c r="M15" i="16" a="1"/>
  <c r="M15" i="16" s="1"/>
  <c r="K15" i="16" a="1"/>
  <c r="K15" i="16" s="1"/>
  <c r="L99" i="16" a="1"/>
  <c r="L99" i="16" s="1"/>
  <c r="J99" i="16" a="1"/>
  <c r="J99" i="16" s="1"/>
  <c r="K99" i="16" a="1"/>
  <c r="K99" i="16" s="1"/>
  <c r="M99" i="16" a="1"/>
  <c r="M99" i="16" s="1"/>
  <c r="L102" i="16" a="1"/>
  <c r="L102" i="16" s="1"/>
  <c r="M102" i="16" a="1"/>
  <c r="M102" i="16" s="1"/>
  <c r="K102" i="16" a="1"/>
  <c r="K102" i="16" s="1"/>
  <c r="J102" i="16" a="1"/>
  <c r="J102" i="16" s="1"/>
  <c r="M309" i="16" a="1"/>
  <c r="M309" i="16" s="1"/>
  <c r="K309" i="16" a="1"/>
  <c r="K309" i="16" s="1"/>
  <c r="L309" i="16" a="1"/>
  <c r="L309" i="16" s="1"/>
  <c r="J309" i="16" a="1"/>
  <c r="J309" i="16" s="1"/>
  <c r="L48" i="16" a="1"/>
  <c r="L48" i="16" s="1"/>
  <c r="M48" i="16" a="1"/>
  <c r="M48" i="16" s="1"/>
  <c r="K48" i="16" a="1"/>
  <c r="K48" i="16" s="1"/>
  <c r="J48" i="16" a="1"/>
  <c r="J48" i="16" s="1"/>
  <c r="M325" i="16" a="1"/>
  <c r="M325" i="16" s="1"/>
  <c r="K325" i="16" a="1"/>
  <c r="K325" i="16" s="1"/>
  <c r="L325" i="16" a="1"/>
  <c r="L325" i="16" s="1"/>
  <c r="J325" i="16" a="1"/>
  <c r="J325" i="16" s="1"/>
  <c r="L302" i="16" a="1"/>
  <c r="L302" i="16" s="1"/>
  <c r="J302" i="16" a="1"/>
  <c r="J302" i="16" s="1"/>
  <c r="K302" i="16" a="1"/>
  <c r="K302" i="16" s="1"/>
  <c r="M302" i="16" a="1"/>
  <c r="M302" i="16" s="1"/>
  <c r="L199" i="16" a="1"/>
  <c r="L199" i="16" s="1"/>
  <c r="M199" i="16" a="1"/>
  <c r="M199" i="16" s="1"/>
  <c r="J199" i="16" a="1"/>
  <c r="J199" i="16" s="1"/>
  <c r="K199" i="16" a="1"/>
  <c r="K199" i="16" s="1"/>
  <c r="L159" i="16" a="1"/>
  <c r="L159" i="16" s="1"/>
  <c r="M159" i="16" a="1"/>
  <c r="M159" i="16" s="1"/>
  <c r="J159" i="16" a="1"/>
  <c r="J159" i="16" s="1"/>
  <c r="K159" i="16" a="1"/>
  <c r="K159" i="16" s="1"/>
  <c r="M335" i="16" a="1"/>
  <c r="M335" i="16" s="1"/>
  <c r="L335" i="16" a="1"/>
  <c r="L335" i="16" s="1"/>
  <c r="J335" i="16" a="1"/>
  <c r="J335" i="16" s="1"/>
  <c r="K335" i="16" a="1"/>
  <c r="K335" i="16" s="1"/>
  <c r="M382" i="16" a="1"/>
  <c r="M382" i="16" s="1"/>
  <c r="J382" i="16" a="1"/>
  <c r="J382" i="16" s="1"/>
  <c r="K382" i="16" a="1"/>
  <c r="K382" i="16" s="1"/>
  <c r="L382" i="16" a="1"/>
  <c r="L382" i="16" s="1"/>
  <c r="M398" i="16" a="1"/>
  <c r="M398" i="16" s="1"/>
  <c r="L398" i="16" a="1"/>
  <c r="L398" i="16" s="1"/>
  <c r="J398" i="16" a="1"/>
  <c r="J398" i="16" s="1"/>
  <c r="K398" i="16" a="1"/>
  <c r="K398" i="16" s="1"/>
  <c r="L14" i="16" a="1"/>
  <c r="L14" i="16" s="1"/>
  <c r="M14" i="16" a="1"/>
  <c r="M14" i="16" s="1"/>
  <c r="K14" i="16" a="1"/>
  <c r="K14" i="16" s="1"/>
  <c r="J14" i="16" a="1"/>
  <c r="J14" i="16" s="1"/>
  <c r="M303" i="16" a="1"/>
  <c r="M303" i="16" s="1"/>
  <c r="L303" i="16" a="1"/>
  <c r="L303" i="16" s="1"/>
  <c r="J303" i="16" a="1"/>
  <c r="J303" i="16" s="1"/>
  <c r="K303" i="16" a="1"/>
  <c r="K303" i="16" s="1"/>
  <c r="M77" i="16" a="1"/>
  <c r="M77" i="16" s="1"/>
  <c r="L77" i="16" a="1"/>
  <c r="L77" i="16" s="1"/>
  <c r="K77" i="16" a="1"/>
  <c r="K77" i="16" s="1"/>
  <c r="J77" i="16" a="1"/>
  <c r="J77" i="16" s="1"/>
  <c r="L265" i="16" a="1"/>
  <c r="L265" i="16" s="1"/>
  <c r="M265" i="16" a="1"/>
  <c r="M265" i="16" s="1"/>
  <c r="K265" i="16" a="1"/>
  <c r="K265" i="16" s="1"/>
  <c r="J265" i="16" a="1"/>
  <c r="J265" i="16" s="1"/>
  <c r="L356" i="16" a="1"/>
  <c r="L356" i="16" s="1"/>
  <c r="M356" i="16" a="1"/>
  <c r="M356" i="16" s="1"/>
  <c r="K356" i="16" a="1"/>
  <c r="K356" i="16" s="1"/>
  <c r="J356" i="16" a="1"/>
  <c r="J356" i="16" s="1"/>
  <c r="M225" i="16" a="1"/>
  <c r="M225" i="16" s="1"/>
  <c r="K225" i="16" a="1"/>
  <c r="K225" i="16" s="1"/>
  <c r="L225" i="16" a="1"/>
  <c r="L225" i="16" s="1"/>
  <c r="J225" i="16" a="1"/>
  <c r="J225" i="16" s="1"/>
  <c r="L275" i="16" a="1"/>
  <c r="L275" i="16" s="1"/>
  <c r="M275" i="16" a="1"/>
  <c r="M275" i="16" s="1"/>
  <c r="J275" i="16" a="1"/>
  <c r="J275" i="16" s="1"/>
  <c r="K275" i="16" a="1"/>
  <c r="K275" i="16" s="1"/>
  <c r="L30" i="16" a="1"/>
  <c r="L30" i="16" s="1"/>
  <c r="M30" i="16" a="1"/>
  <c r="M30" i="16" s="1"/>
  <c r="K30" i="16" a="1"/>
  <c r="K30" i="16" s="1"/>
  <c r="J30" i="16" a="1"/>
  <c r="J30" i="16" s="1"/>
  <c r="M367" i="16" a="1"/>
  <c r="M367" i="16" s="1"/>
  <c r="L367" i="16" a="1"/>
  <c r="L367" i="16" s="1"/>
  <c r="J367" i="16" a="1"/>
  <c r="J367" i="16" s="1"/>
  <c r="K367" i="16" a="1"/>
  <c r="K367" i="16" s="1"/>
  <c r="L168" i="16" a="1"/>
  <c r="L168" i="16" s="1"/>
  <c r="M168" i="16" a="1"/>
  <c r="M168" i="16" s="1"/>
  <c r="K168" i="16" a="1"/>
  <c r="K168" i="16" s="1"/>
  <c r="J168" i="16" a="1"/>
  <c r="J168" i="16" s="1"/>
  <c r="L92" i="16" a="1"/>
  <c r="L92" i="16" s="1"/>
  <c r="M92" i="16" a="1"/>
  <c r="M92" i="16" s="1"/>
  <c r="K92" i="16" a="1"/>
  <c r="K92" i="16" s="1"/>
  <c r="J92" i="16" a="1"/>
  <c r="J92" i="16" s="1"/>
  <c r="L217" i="16" a="1"/>
  <c r="L217" i="16" s="1"/>
  <c r="K217" i="16" a="1"/>
  <c r="K217" i="16" s="1"/>
  <c r="M217" i="16" a="1"/>
  <c r="M217" i="16" s="1"/>
  <c r="J217" i="16" a="1"/>
  <c r="J217" i="16" s="1"/>
  <c r="M346" i="16" a="1"/>
  <c r="M346" i="16" s="1"/>
  <c r="J346" i="16" a="1"/>
  <c r="J346" i="16" s="1"/>
  <c r="L346" i="16" a="1"/>
  <c r="L346" i="16" s="1"/>
  <c r="K346" i="16" a="1"/>
  <c r="K346" i="16" s="1"/>
  <c r="L53" i="16" a="1"/>
  <c r="L53" i="16" s="1"/>
  <c r="M53" i="16" a="1"/>
  <c r="M53" i="16" s="1"/>
  <c r="J53" i="16" a="1"/>
  <c r="J53" i="16" s="1"/>
  <c r="K53" i="16" a="1"/>
  <c r="K53" i="16" s="1"/>
  <c r="L17" i="16" a="1"/>
  <c r="L17" i="16" s="1"/>
  <c r="M17" i="16" a="1"/>
  <c r="M17" i="16" s="1"/>
  <c r="K17" i="16" a="1"/>
  <c r="K17" i="16" s="1"/>
  <c r="J17" i="16" a="1"/>
  <c r="J17" i="16" s="1"/>
  <c r="L98" i="16" a="1"/>
  <c r="L98" i="16" s="1"/>
  <c r="M98" i="16" a="1"/>
  <c r="M98" i="16" s="1"/>
  <c r="K98" i="16" a="1"/>
  <c r="K98" i="16" s="1"/>
  <c r="J98" i="16" a="1"/>
  <c r="J98" i="16" s="1"/>
  <c r="K70" i="16" a="1"/>
  <c r="K70" i="16" s="1"/>
  <c r="M70" i="16" a="1"/>
  <c r="M70" i="16" s="1"/>
  <c r="J70" i="16" a="1"/>
  <c r="J70" i="16" s="1"/>
  <c r="L70" i="16" a="1"/>
  <c r="L70" i="16" s="1"/>
  <c r="L177" i="16" a="1"/>
  <c r="L177" i="16" s="1"/>
  <c r="M177" i="16" a="1"/>
  <c r="M177" i="16" s="1"/>
  <c r="K177" i="16" a="1"/>
  <c r="K177" i="16" s="1"/>
  <c r="J177" i="16" a="1"/>
  <c r="J177" i="16" s="1"/>
  <c r="K128" i="16" a="1"/>
  <c r="K128" i="16" s="1"/>
  <c r="L128" i="16" a="1"/>
  <c r="L128" i="16" s="1"/>
  <c r="J128" i="16" a="1"/>
  <c r="J128" i="16" s="1"/>
  <c r="M128" i="16" a="1"/>
  <c r="M128" i="16" s="1"/>
  <c r="L308" i="16" a="1"/>
  <c r="L308" i="16" s="1"/>
  <c r="M308" i="16" a="1"/>
  <c r="M308" i="16" s="1"/>
  <c r="K308" i="16" a="1"/>
  <c r="K308" i="16" s="1"/>
  <c r="J308" i="16" a="1"/>
  <c r="J308" i="16" s="1"/>
  <c r="L366" i="16" a="1"/>
  <c r="L366" i="16" s="1"/>
  <c r="J366" i="16" a="1"/>
  <c r="J366" i="16" s="1"/>
  <c r="K366" i="16" a="1"/>
  <c r="K366" i="16" s="1"/>
  <c r="M366" i="16" a="1"/>
  <c r="M366" i="16" s="1"/>
  <c r="L374" i="16" a="1"/>
  <c r="L374" i="16" s="1"/>
  <c r="M374" i="16" a="1"/>
  <c r="M374" i="16" s="1"/>
  <c r="J374" i="16" a="1"/>
  <c r="J374" i="16" s="1"/>
  <c r="K374" i="16" a="1"/>
  <c r="K374" i="16" s="1"/>
  <c r="L130" i="16" a="1"/>
  <c r="L130" i="16" s="1"/>
  <c r="M130" i="16" a="1"/>
  <c r="M130" i="16" s="1"/>
  <c r="K130" i="16" a="1"/>
  <c r="K130" i="16" s="1"/>
  <c r="J130" i="16" a="1"/>
  <c r="J130" i="16" s="1"/>
  <c r="M347" i="16" a="1"/>
  <c r="M347" i="16" s="1"/>
  <c r="L347" i="16" a="1"/>
  <c r="L347" i="16" s="1"/>
  <c r="J347" i="16" a="1"/>
  <c r="J347" i="16" s="1"/>
  <c r="K347" i="16" a="1"/>
  <c r="K347" i="16" s="1"/>
  <c r="L158" i="16" a="1"/>
  <c r="L158" i="16" s="1"/>
  <c r="M158" i="16" a="1"/>
  <c r="M158" i="16" s="1"/>
  <c r="J158" i="16" a="1"/>
  <c r="J158" i="16" s="1"/>
  <c r="K158" i="16" a="1"/>
  <c r="K158" i="16" s="1"/>
  <c r="L206" i="16" a="1"/>
  <c r="L206" i="16" s="1"/>
  <c r="J206" i="16" a="1"/>
  <c r="J206" i="16" s="1"/>
  <c r="K206" i="16" a="1"/>
  <c r="K206" i="16" s="1"/>
  <c r="M206" i="16" a="1"/>
  <c r="M206" i="16" s="1"/>
  <c r="L50" i="16" a="1"/>
  <c r="L50" i="16" s="1"/>
  <c r="M50" i="16" a="1"/>
  <c r="M50" i="16" s="1"/>
  <c r="K50" i="16" a="1"/>
  <c r="K50" i="16" s="1"/>
  <c r="J50" i="16" a="1"/>
  <c r="J50" i="16" s="1"/>
  <c r="L372" i="16" a="1"/>
  <c r="L372" i="16" s="1"/>
  <c r="M372" i="16" a="1"/>
  <c r="M372" i="16" s="1"/>
  <c r="K372" i="16" a="1"/>
  <c r="K372" i="16" s="1"/>
  <c r="J372" i="16" a="1"/>
  <c r="J372" i="16" s="1"/>
  <c r="M96" i="16" a="1"/>
  <c r="M96" i="16" s="1"/>
  <c r="K96" i="16" a="1"/>
  <c r="K96" i="16" s="1"/>
  <c r="L96" i="16" a="1"/>
  <c r="L96" i="16" s="1"/>
  <c r="J96" i="16" a="1"/>
  <c r="J96" i="16" s="1"/>
  <c r="L23" i="16" a="1"/>
  <c r="L23" i="16" s="1"/>
  <c r="M23" i="16" a="1"/>
  <c r="M23" i="16" s="1"/>
  <c r="J23" i="16" a="1"/>
  <c r="J23" i="16" s="1"/>
  <c r="K23" i="16" a="1"/>
  <c r="K23" i="16" s="1"/>
  <c r="M31" i="16" a="1"/>
  <c r="M31" i="16" s="1"/>
  <c r="L31" i="16" a="1"/>
  <c r="L31" i="16" s="1"/>
  <c r="J31" i="16" a="1"/>
  <c r="J31" i="16" s="1"/>
  <c r="K31" i="16" a="1"/>
  <c r="K31" i="16" s="1"/>
  <c r="L312" i="16" a="1"/>
  <c r="L312" i="16" s="1"/>
  <c r="M312" i="16" a="1"/>
  <c r="M312" i="16" s="1"/>
  <c r="J312" i="16" a="1"/>
  <c r="J312" i="16" s="1"/>
  <c r="K312" i="16" a="1"/>
  <c r="K312" i="16" s="1"/>
  <c r="L39" i="16" a="1"/>
  <c r="L39" i="16" s="1"/>
  <c r="M39" i="16" a="1"/>
  <c r="M39" i="16" s="1"/>
  <c r="J39" i="16" a="1"/>
  <c r="J39" i="16" s="1"/>
  <c r="K39" i="16" a="1"/>
  <c r="K39" i="16" s="1"/>
  <c r="L256" i="16" a="1"/>
  <c r="L256" i="16" s="1"/>
  <c r="M256" i="16" a="1"/>
  <c r="M256" i="16" s="1"/>
  <c r="K256" i="16" a="1"/>
  <c r="K256" i="16" s="1"/>
  <c r="J256" i="16" a="1"/>
  <c r="J256" i="16" s="1"/>
  <c r="L49" i="16" a="1"/>
  <c r="L49" i="16" s="1"/>
  <c r="K49" i="16" a="1"/>
  <c r="K49" i="16" s="1"/>
  <c r="M49" i="16" a="1"/>
  <c r="M49" i="16" s="1"/>
  <c r="J49" i="16" a="1"/>
  <c r="J49" i="16" s="1"/>
  <c r="L149" i="16" a="1"/>
  <c r="L149" i="16" s="1"/>
  <c r="M149" i="16" a="1"/>
  <c r="M149" i="16" s="1"/>
  <c r="K149" i="16" a="1"/>
  <c r="K149" i="16" s="1"/>
  <c r="J149" i="16" a="1"/>
  <c r="J149" i="16" s="1"/>
  <c r="M343" i="16" a="1"/>
  <c r="M343" i="16" s="1"/>
  <c r="L343" i="16" a="1"/>
  <c r="L343" i="16" s="1"/>
  <c r="J343" i="16" a="1"/>
  <c r="J343" i="16" s="1"/>
  <c r="K343" i="16" a="1"/>
  <c r="K343" i="16" s="1"/>
  <c r="L228" i="16" a="1"/>
  <c r="L228" i="16" s="1"/>
  <c r="M228" i="16" a="1"/>
  <c r="M228" i="16" s="1"/>
  <c r="K228" i="16" a="1"/>
  <c r="K228" i="16" s="1"/>
  <c r="J228" i="16" a="1"/>
  <c r="J228" i="16" s="1"/>
  <c r="L157" i="16" a="1"/>
  <c r="L157" i="16" s="1"/>
  <c r="M157" i="16" a="1"/>
  <c r="M157" i="16" s="1"/>
  <c r="K157" i="16" a="1"/>
  <c r="K157" i="16" s="1"/>
  <c r="J157" i="16" a="1"/>
  <c r="J157" i="16" s="1"/>
  <c r="L352" i="16" a="1"/>
  <c r="L352" i="16" s="1"/>
  <c r="M352" i="16" a="1"/>
  <c r="M352" i="16" s="1"/>
  <c r="K352" i="16" a="1"/>
  <c r="K352" i="16" s="1"/>
  <c r="J352" i="16" a="1"/>
  <c r="J352" i="16" s="1"/>
  <c r="L209" i="16" a="1"/>
  <c r="L209" i="16" s="1"/>
  <c r="M209" i="16" a="1"/>
  <c r="M209" i="16" s="1"/>
  <c r="K209" i="16" a="1"/>
  <c r="K209" i="16" s="1"/>
  <c r="J209" i="16" a="1"/>
  <c r="J209" i="16" s="1"/>
  <c r="L278" i="16" a="1"/>
  <c r="L278" i="16" s="1"/>
  <c r="M278" i="16" a="1"/>
  <c r="M278" i="16" s="1"/>
  <c r="J278" i="16" a="1"/>
  <c r="J278" i="16" s="1"/>
  <c r="K278" i="16" a="1"/>
  <c r="K278" i="16" s="1"/>
  <c r="L250" i="16" a="1"/>
  <c r="L250" i="16" s="1"/>
  <c r="M250" i="16" a="1"/>
  <c r="M250" i="16" s="1"/>
  <c r="J250" i="16" a="1"/>
  <c r="J250" i="16" s="1"/>
  <c r="K250" i="16" a="1"/>
  <c r="K250" i="16" s="1"/>
  <c r="L368" i="16" a="1"/>
  <c r="L368" i="16" s="1"/>
  <c r="M368" i="16" a="1"/>
  <c r="M368" i="16" s="1"/>
  <c r="J368" i="16" a="1"/>
  <c r="J368" i="16" s="1"/>
  <c r="K368" i="16" a="1"/>
  <c r="K368" i="16" s="1"/>
  <c r="L172" i="16" a="1"/>
  <c r="L172" i="16" s="1"/>
  <c r="M172" i="16" a="1"/>
  <c r="M172" i="16" s="1"/>
  <c r="K172" i="16" a="1"/>
  <c r="K172" i="16" s="1"/>
  <c r="J172" i="16" a="1"/>
  <c r="J172" i="16" s="1"/>
  <c r="L266" i="16" a="1"/>
  <c r="L266" i="16" s="1"/>
  <c r="M266" i="16" a="1"/>
  <c r="M266" i="16" s="1"/>
  <c r="J266" i="16" a="1"/>
  <c r="J266" i="16" s="1"/>
  <c r="K266" i="16" a="1"/>
  <c r="K266" i="16" s="1"/>
  <c r="L321" i="16" a="1"/>
  <c r="L321" i="16" s="1"/>
  <c r="M321" i="16" a="1"/>
  <c r="M321" i="16" s="1"/>
  <c r="K321" i="16" a="1"/>
  <c r="K321" i="16" s="1"/>
  <c r="J321" i="16" a="1"/>
  <c r="J321" i="16" s="1"/>
  <c r="L185" i="16" a="1"/>
  <c r="L185" i="16" s="1"/>
  <c r="K185" i="16" a="1"/>
  <c r="K185" i="16" s="1"/>
  <c r="M185" i="16" a="1"/>
  <c r="M185" i="16" s="1"/>
  <c r="J185" i="16" a="1"/>
  <c r="J185" i="16" s="1"/>
  <c r="M297" i="16" a="1"/>
  <c r="M297" i="16" s="1"/>
  <c r="K297" i="16" a="1"/>
  <c r="K297" i="16" s="1"/>
  <c r="L297" i="16" a="1"/>
  <c r="L297" i="16" s="1"/>
  <c r="J297" i="16" a="1"/>
  <c r="J297" i="16" s="1"/>
  <c r="M116" i="16" a="1"/>
  <c r="M116" i="16" s="1"/>
  <c r="L116" i="16" a="1"/>
  <c r="L116" i="16" s="1"/>
  <c r="K116" i="16" a="1"/>
  <c r="K116" i="16" s="1"/>
  <c r="J116" i="16" a="1"/>
  <c r="J116" i="16" s="1"/>
  <c r="L379" i="16" a="1"/>
  <c r="L379" i="16" s="1"/>
  <c r="J379" i="16" a="1"/>
  <c r="J379" i="16" s="1"/>
  <c r="K379" i="16" a="1"/>
  <c r="K379" i="16" s="1"/>
  <c r="M379" i="16" a="1"/>
  <c r="M379" i="16" s="1"/>
  <c r="L272" i="16" a="1"/>
  <c r="L272" i="16" s="1"/>
  <c r="M272" i="16" a="1"/>
  <c r="M272" i="16" s="1"/>
  <c r="J272" i="16" a="1"/>
  <c r="J272" i="16" s="1"/>
  <c r="K272" i="16" a="1"/>
  <c r="K272" i="16" s="1"/>
  <c r="M100" i="16" a="1"/>
  <c r="M100" i="16" s="1"/>
  <c r="L100" i="16" a="1"/>
  <c r="L100" i="16" s="1"/>
  <c r="K100" i="16" a="1"/>
  <c r="K100" i="16" s="1"/>
  <c r="J100" i="16" a="1"/>
  <c r="J100" i="16" s="1"/>
  <c r="M32" i="16" a="1"/>
  <c r="M32" i="16" s="1"/>
  <c r="K32" i="16" a="1"/>
  <c r="K32" i="16" s="1"/>
  <c r="L32" i="16" a="1"/>
  <c r="L32" i="16" s="1"/>
  <c r="J32" i="16" a="1"/>
  <c r="J32" i="16" s="1"/>
  <c r="L281" i="16" a="1"/>
  <c r="L281" i="16" s="1"/>
  <c r="K281" i="16" a="1"/>
  <c r="K281" i="16" s="1"/>
  <c r="M281" i="16" a="1"/>
  <c r="M281" i="16" s="1"/>
  <c r="J281" i="16" a="1"/>
  <c r="J281" i="16" s="1"/>
  <c r="L36" i="16" a="1"/>
  <c r="L36" i="16" s="1"/>
  <c r="K36" i="16" a="1"/>
  <c r="K36" i="16" s="1"/>
  <c r="M36" i="16" a="1"/>
  <c r="M36" i="16" s="1"/>
  <c r="J36" i="16" a="1"/>
  <c r="J36" i="16" s="1"/>
  <c r="L45" i="16" a="1"/>
  <c r="L45" i="16" s="1"/>
  <c r="M45" i="16" a="1"/>
  <c r="M45" i="16" s="1"/>
  <c r="K45" i="16" a="1"/>
  <c r="K45" i="16" s="1"/>
  <c r="J45" i="16" a="1"/>
  <c r="J45" i="16" s="1"/>
  <c r="L175" i="16" a="1"/>
  <c r="L175" i="16" s="1"/>
  <c r="M175" i="16" a="1"/>
  <c r="M175" i="16" s="1"/>
  <c r="J175" i="16" a="1"/>
  <c r="J175" i="16" s="1"/>
  <c r="K175" i="16" a="1"/>
  <c r="K175" i="16" s="1"/>
  <c r="L264" i="16" a="1"/>
  <c r="L264" i="16" s="1"/>
  <c r="M264" i="16" a="1"/>
  <c r="M264" i="16" s="1"/>
  <c r="K264" i="16" a="1"/>
  <c r="K264" i="16" s="1"/>
  <c r="J264" i="16" a="1"/>
  <c r="J264" i="16" s="1"/>
  <c r="L304" i="16" a="1"/>
  <c r="L304" i="16" s="1"/>
  <c r="M304" i="16" a="1"/>
  <c r="M304" i="16" s="1"/>
  <c r="J304" i="16" a="1"/>
  <c r="J304" i="16" s="1"/>
  <c r="K304" i="16" a="1"/>
  <c r="K304" i="16" s="1"/>
  <c r="L190" i="16" a="1"/>
  <c r="L190" i="16" s="1"/>
  <c r="M190" i="16" a="1"/>
  <c r="M190" i="16" s="1"/>
  <c r="J190" i="16" a="1"/>
  <c r="J190" i="16" s="1"/>
  <c r="K190" i="16" a="1"/>
  <c r="K190" i="16" s="1"/>
  <c r="M298" i="16" a="1"/>
  <c r="M298" i="16" s="1"/>
  <c r="J298" i="16" a="1"/>
  <c r="J298" i="16" s="1"/>
  <c r="K298" i="16" a="1"/>
  <c r="K298" i="16" s="1"/>
  <c r="L298" i="16" a="1"/>
  <c r="L298" i="16" s="1"/>
  <c r="L354" i="16" a="1"/>
  <c r="L354" i="16" s="1"/>
  <c r="J354" i="16" a="1"/>
  <c r="J354" i="16" s="1"/>
  <c r="M354" i="16" a="1"/>
  <c r="M354" i="16" s="1"/>
  <c r="K354" i="16" a="1"/>
  <c r="K354" i="16" s="1"/>
  <c r="L283" i="16" a="1"/>
  <c r="L283" i="16" s="1"/>
  <c r="M283" i="16" a="1"/>
  <c r="M283" i="16" s="1"/>
  <c r="J283" i="16" a="1"/>
  <c r="J283" i="16" s="1"/>
  <c r="K283" i="16" a="1"/>
  <c r="K283" i="16" s="1"/>
  <c r="K253" i="16" a="1"/>
  <c r="K253" i="16" s="1"/>
  <c r="L253" i="16" a="1"/>
  <c r="L253" i="16" s="1"/>
  <c r="M253" i="16" a="1"/>
  <c r="M253" i="16" s="1"/>
  <c r="J253" i="16" a="1"/>
  <c r="J253" i="16" s="1"/>
  <c r="M153" i="16" a="1"/>
  <c r="M153" i="16" s="1"/>
  <c r="L153" i="16" a="1"/>
  <c r="L153" i="16" s="1"/>
  <c r="J153" i="16" a="1"/>
  <c r="J153" i="16" s="1"/>
  <c r="K153" i="16" a="1"/>
  <c r="K153" i="16" s="1"/>
  <c r="L282" i="16" a="1"/>
  <c r="L282" i="16" s="1"/>
  <c r="M282" i="16" a="1"/>
  <c r="M282" i="16" s="1"/>
  <c r="J282" i="16" a="1"/>
  <c r="J282" i="16" s="1"/>
  <c r="K282" i="16" a="1"/>
  <c r="K282" i="16" s="1"/>
  <c r="M329" i="16" a="1"/>
  <c r="M329" i="16" s="1"/>
  <c r="K329" i="16" a="1"/>
  <c r="K329" i="16" s="1"/>
  <c r="L329" i="16" a="1"/>
  <c r="L329" i="16" s="1"/>
  <c r="J329" i="16" a="1"/>
  <c r="J329" i="16" s="1"/>
  <c r="L380" i="16" a="1"/>
  <c r="L380" i="16" s="1"/>
  <c r="M380" i="16" a="1"/>
  <c r="M380" i="16" s="1"/>
  <c r="K380" i="16" a="1"/>
  <c r="K380" i="16" s="1"/>
  <c r="J380" i="16" a="1"/>
  <c r="J380" i="16" s="1"/>
  <c r="M167" i="16" a="1"/>
  <c r="M167" i="16" s="1"/>
  <c r="L167" i="16" a="1"/>
  <c r="L167" i="16" s="1"/>
  <c r="J167" i="16" a="1"/>
  <c r="J167" i="16" s="1"/>
  <c r="K167" i="16" a="1"/>
  <c r="K167" i="16" s="1"/>
  <c r="L223" i="16" a="1"/>
  <c r="L223" i="16" s="1"/>
  <c r="M223" i="16" a="1"/>
  <c r="M223" i="16" s="1"/>
  <c r="J223" i="16" a="1"/>
  <c r="J223" i="16" s="1"/>
  <c r="K223" i="16" a="1"/>
  <c r="K223" i="16" s="1"/>
  <c r="L295" i="16" a="1"/>
  <c r="L295" i="16" s="1"/>
  <c r="M295" i="16" a="1"/>
  <c r="M295" i="16" s="1"/>
  <c r="J295" i="16" a="1"/>
  <c r="J295" i="16" s="1"/>
  <c r="K295" i="16" a="1"/>
  <c r="K295" i="16" s="1"/>
  <c r="M361" i="16" a="1"/>
  <c r="M361" i="16" s="1"/>
  <c r="K361" i="16" a="1"/>
  <c r="K361" i="16" s="1"/>
  <c r="L361" i="16" a="1"/>
  <c r="L361" i="16" s="1"/>
  <c r="J361" i="16" a="1"/>
  <c r="J361" i="16" s="1"/>
  <c r="L106" i="16" a="1"/>
  <c r="L106" i="16" s="1"/>
  <c r="M106" i="16" a="1"/>
  <c r="M106" i="16" s="1"/>
  <c r="J106" i="16" a="1"/>
  <c r="J106" i="16" s="1"/>
  <c r="K106" i="16" a="1"/>
  <c r="K106" i="16" s="1"/>
  <c r="K189" i="16" a="1"/>
  <c r="K189" i="16" s="1"/>
  <c r="L189" i="16" a="1"/>
  <c r="L189" i="16" s="1"/>
  <c r="J189" i="16" a="1"/>
  <c r="J189" i="16" s="1"/>
  <c r="M189" i="16" a="1"/>
  <c r="M189" i="16" s="1"/>
  <c r="L242" i="16" a="1"/>
  <c r="L242" i="16" s="1"/>
  <c r="J242" i="16" a="1"/>
  <c r="J242" i="16" s="1"/>
  <c r="K242" i="16" a="1"/>
  <c r="K242" i="16" s="1"/>
  <c r="M242" i="16" a="1"/>
  <c r="M242" i="16" s="1"/>
  <c r="L310" i="16" a="1"/>
  <c r="L310" i="16" s="1"/>
  <c r="M310" i="16" a="1"/>
  <c r="M310" i="16" s="1"/>
  <c r="J310" i="16" a="1"/>
  <c r="J310" i="16" s="1"/>
  <c r="K310" i="16" a="1"/>
  <c r="K310" i="16" s="1"/>
  <c r="L370" i="16" a="1"/>
  <c r="L370" i="16" s="1"/>
  <c r="J370" i="16" a="1"/>
  <c r="J370" i="16" s="1"/>
  <c r="K370" i="16" a="1"/>
  <c r="K370" i="16" s="1"/>
  <c r="M370" i="16" a="1"/>
  <c r="M370" i="16" s="1"/>
  <c r="L243" i="16" a="1"/>
  <c r="L243" i="16" s="1"/>
  <c r="M243" i="16" a="1"/>
  <c r="M243" i="16" s="1"/>
  <c r="J243" i="16" a="1"/>
  <c r="J243" i="16" s="1"/>
  <c r="K243" i="16" a="1"/>
  <c r="K243" i="16" s="1"/>
  <c r="L287" i="16" a="1"/>
  <c r="L287" i="16" s="1"/>
  <c r="M287" i="16" a="1"/>
  <c r="M287" i="16" s="1"/>
  <c r="J287" i="16" a="1"/>
  <c r="J287" i="16" s="1"/>
  <c r="K287" i="16" a="1"/>
  <c r="K287" i="16" s="1"/>
  <c r="L259" i="16" a="1"/>
  <c r="L259" i="16" s="1"/>
  <c r="M259" i="16" a="1"/>
  <c r="M259" i="16" s="1"/>
  <c r="J259" i="16" a="1"/>
  <c r="J259" i="16" s="1"/>
  <c r="K259" i="16" a="1"/>
  <c r="K259" i="16" s="1"/>
  <c r="M339" i="16" a="1"/>
  <c r="M339" i="16" s="1"/>
  <c r="J339" i="16" a="1"/>
  <c r="J339" i="16" s="1"/>
  <c r="L339" i="16" a="1"/>
  <c r="L339" i="16" s="1"/>
  <c r="K339" i="16" a="1"/>
  <c r="K339" i="16" s="1"/>
  <c r="M327" i="16" a="1"/>
  <c r="M327" i="16" s="1"/>
  <c r="L327" i="16" a="1"/>
  <c r="L327" i="16" s="1"/>
  <c r="J327" i="16" a="1"/>
  <c r="J327" i="16" s="1"/>
  <c r="K327" i="16" a="1"/>
  <c r="K327" i="16" s="1"/>
  <c r="L428" i="16" a="1"/>
  <c r="L428" i="16" s="1"/>
  <c r="M428" i="16" a="1"/>
  <c r="M428" i="16" s="1"/>
  <c r="K428" i="16" a="1"/>
  <c r="K428" i="16" s="1"/>
  <c r="J428" i="16" a="1"/>
  <c r="J428" i="16" s="1"/>
  <c r="L402" i="16" a="1"/>
  <c r="L402" i="16" s="1"/>
  <c r="M402" i="16" a="1"/>
  <c r="M402" i="16" s="1"/>
  <c r="J402" i="16" a="1"/>
  <c r="J402" i="16" s="1"/>
  <c r="K402" i="16" a="1"/>
  <c r="K402" i="16" s="1"/>
  <c r="L427" i="16" a="1"/>
  <c r="L427" i="16" s="1"/>
  <c r="M427" i="16" a="1"/>
  <c r="M427" i="16" s="1"/>
  <c r="J427" i="16" a="1"/>
  <c r="J427" i="16" s="1"/>
  <c r="K427" i="16" a="1"/>
  <c r="K427" i="16" s="1"/>
  <c r="L420" i="16" a="1"/>
  <c r="L420" i="16" s="1"/>
  <c r="M420" i="16" a="1"/>
  <c r="M420" i="16" s="1"/>
  <c r="J420" i="16" a="1"/>
  <c r="J420" i="16" s="1"/>
  <c r="K420" i="16" a="1"/>
  <c r="K420" i="16" s="1"/>
  <c r="L422" i="16" a="1"/>
  <c r="L422" i="16" s="1"/>
  <c r="M422" i="16" a="1"/>
  <c r="M422" i="16" s="1"/>
  <c r="J422" i="16" a="1"/>
  <c r="J422" i="16" s="1"/>
  <c r="K422" i="16" a="1"/>
  <c r="K422" i="16" s="1"/>
  <c r="L27" i="16" a="1"/>
  <c r="L27" i="16" s="1"/>
  <c r="M27" i="16" a="1"/>
  <c r="M27" i="16" s="1"/>
  <c r="K27" i="16" a="1"/>
  <c r="K27" i="16" s="1"/>
  <c r="J27" i="16" a="1"/>
  <c r="J27" i="16" s="1"/>
  <c r="L81" i="16" a="1"/>
  <c r="L81" i="16" s="1"/>
  <c r="K81" i="16" a="1"/>
  <c r="K81" i="16" s="1"/>
  <c r="M81" i="16" a="1"/>
  <c r="M81" i="16" s="1"/>
  <c r="J81" i="16" a="1"/>
  <c r="J81" i="16" s="1"/>
  <c r="L207" i="16" a="1"/>
  <c r="L207" i="16" s="1"/>
  <c r="M207" i="16" a="1"/>
  <c r="M207" i="16" s="1"/>
  <c r="J207" i="16" a="1"/>
  <c r="J207" i="16" s="1"/>
  <c r="K207" i="16" a="1"/>
  <c r="K207" i="16" s="1"/>
  <c r="L12" i="16" a="1"/>
  <c r="L12" i="16" s="1"/>
  <c r="K12" i="16" a="1"/>
  <c r="K12" i="16" s="1"/>
  <c r="J12" i="16" a="1"/>
  <c r="J12" i="16" s="1"/>
  <c r="M12" i="16" a="1"/>
  <c r="M12" i="16" s="1"/>
  <c r="L64" i="16" a="1"/>
  <c r="L64" i="16" s="1"/>
  <c r="K64" i="16" a="1"/>
  <c r="K64" i="16" s="1"/>
  <c r="J64" i="16" a="1"/>
  <c r="J64" i="16" s="1"/>
  <c r="M64" i="16" a="1"/>
  <c r="M64" i="16" s="1"/>
  <c r="L91" i="16" a="1"/>
  <c r="L91" i="16" s="1"/>
  <c r="M91" i="16" a="1"/>
  <c r="M91" i="16" s="1"/>
  <c r="K91" i="16" a="1"/>
  <c r="K91" i="16" s="1"/>
  <c r="J91" i="16" a="1"/>
  <c r="J91" i="16" s="1"/>
  <c r="M233" i="16" a="1"/>
  <c r="M233" i="16" s="1"/>
  <c r="K233" i="16" a="1"/>
  <c r="K233" i="16" s="1"/>
  <c r="L233" i="16" a="1"/>
  <c r="L233" i="16" s="1"/>
  <c r="J233" i="16" a="1"/>
  <c r="J233" i="16" s="1"/>
  <c r="L9" i="16" a="1"/>
  <c r="L9" i="16" s="1"/>
  <c r="M9" i="16" a="1"/>
  <c r="M9" i="16" s="1"/>
  <c r="K9" i="16" a="1"/>
  <c r="K9" i="16" s="1"/>
  <c r="J9" i="16" a="1"/>
  <c r="J9" i="16" s="1"/>
  <c r="L37" i="16" a="1"/>
  <c r="L37" i="16" s="1"/>
  <c r="M37" i="16" a="1"/>
  <c r="M37" i="16" s="1"/>
  <c r="J37" i="16" a="1"/>
  <c r="J37" i="16" s="1"/>
  <c r="K37" i="16" a="1"/>
  <c r="K37" i="16" s="1"/>
  <c r="M67" i="16" a="1"/>
  <c r="M67" i="16" s="1"/>
  <c r="J67" i="16" a="1"/>
  <c r="J67" i="16" s="1"/>
  <c r="L67" i="16" a="1"/>
  <c r="L67" i="16" s="1"/>
  <c r="K67" i="16" a="1"/>
  <c r="K67" i="16" s="1"/>
  <c r="L90" i="16" a="1"/>
  <c r="L90" i="16" s="1"/>
  <c r="M90" i="16" a="1"/>
  <c r="M90" i="16" s="1"/>
  <c r="J90" i="16" a="1"/>
  <c r="J90" i="16" s="1"/>
  <c r="K90" i="16" a="1"/>
  <c r="K90" i="16" s="1"/>
  <c r="M193" i="16" a="1"/>
  <c r="M193" i="16" s="1"/>
  <c r="K193" i="16" a="1"/>
  <c r="K193" i="16" s="1"/>
  <c r="J193" i="16" a="1"/>
  <c r="J193" i="16" s="1"/>
  <c r="L193" i="16" a="1"/>
  <c r="L193" i="16" s="1"/>
  <c r="L384" i="16" a="1"/>
  <c r="L384" i="16" s="1"/>
  <c r="M384" i="16" a="1"/>
  <c r="M384" i="16" s="1"/>
  <c r="K384" i="16" a="1"/>
  <c r="K384" i="16" s="1"/>
  <c r="J384" i="16" a="1"/>
  <c r="J384" i="16" s="1"/>
  <c r="M13" i="16" a="1"/>
  <c r="M13" i="16" s="1"/>
  <c r="L13" i="16" a="1"/>
  <c r="L13" i="16" s="1"/>
  <c r="K13" i="16" a="1"/>
  <c r="K13" i="16" s="1"/>
  <c r="J13" i="16" a="1"/>
  <c r="J13" i="16" s="1"/>
  <c r="L221" i="16" a="1"/>
  <c r="L221" i="16" s="1"/>
  <c r="K221" i="16" a="1"/>
  <c r="K221" i="16" s="1"/>
  <c r="M221" i="16" a="1"/>
  <c r="M221" i="16" s="1"/>
  <c r="J221" i="16" a="1"/>
  <c r="J221" i="16" s="1"/>
  <c r="L56" i="16" a="1"/>
  <c r="L56" i="16" s="1"/>
  <c r="K56" i="16" a="1"/>
  <c r="K56" i="16" s="1"/>
  <c r="M56" i="16" a="1"/>
  <c r="M56" i="16" s="1"/>
  <c r="J56" i="16" a="1"/>
  <c r="J56" i="16" s="1"/>
  <c r="L227" i="16" a="1"/>
  <c r="L227" i="16" s="1"/>
  <c r="M227" i="16" a="1"/>
  <c r="M227" i="16" s="1"/>
  <c r="J227" i="16" a="1"/>
  <c r="J227" i="16" s="1"/>
  <c r="K227" i="16" a="1"/>
  <c r="K227" i="16" s="1"/>
  <c r="L240" i="16" a="1"/>
  <c r="L240" i="16" s="1"/>
  <c r="M240" i="16" a="1"/>
  <c r="M240" i="16" s="1"/>
  <c r="J240" i="16" a="1"/>
  <c r="J240" i="16" s="1"/>
  <c r="K240" i="16" a="1"/>
  <c r="K240" i="16" s="1"/>
  <c r="L280" i="16" a="1"/>
  <c r="L280" i="16" s="1"/>
  <c r="M280" i="16" a="1"/>
  <c r="M280" i="16" s="1"/>
  <c r="J280" i="16" a="1"/>
  <c r="J280" i="16" s="1"/>
  <c r="K280" i="16" a="1"/>
  <c r="K280" i="16" s="1"/>
  <c r="L123" i="16" a="1"/>
  <c r="L123" i="16" s="1"/>
  <c r="M123" i="16" a="1"/>
  <c r="M123" i="16" s="1"/>
  <c r="K123" i="16" a="1"/>
  <c r="K123" i="16" s="1"/>
  <c r="J123" i="16" a="1"/>
  <c r="J123" i="16" s="1"/>
  <c r="L248" i="16" a="1"/>
  <c r="L248" i="16" s="1"/>
  <c r="M248" i="16" a="1"/>
  <c r="M248" i="16" s="1"/>
  <c r="J248" i="16" a="1"/>
  <c r="J248" i="16" s="1"/>
  <c r="K248" i="16" a="1"/>
  <c r="K248" i="16" s="1"/>
  <c r="L296" i="16" a="1"/>
  <c r="L296" i="16" s="1"/>
  <c r="M296" i="16" a="1"/>
  <c r="M296" i="16" s="1"/>
  <c r="K296" i="16" a="1"/>
  <c r="K296" i="16" s="1"/>
  <c r="J296" i="16" a="1"/>
  <c r="J296" i="16" s="1"/>
  <c r="L198" i="16" a="1"/>
  <c r="L198" i="16" s="1"/>
  <c r="M198" i="16" a="1"/>
  <c r="M198" i="16" s="1"/>
  <c r="J198" i="16" a="1"/>
  <c r="J198" i="16" s="1"/>
  <c r="K198" i="16" a="1"/>
  <c r="K198" i="16" s="1"/>
  <c r="L340" i="16" a="1"/>
  <c r="L340" i="16" s="1"/>
  <c r="M340" i="16" a="1"/>
  <c r="M340" i="16" s="1"/>
  <c r="K340" i="16" a="1"/>
  <c r="K340" i="16" s="1"/>
  <c r="J340" i="16" a="1"/>
  <c r="J340" i="16" s="1"/>
  <c r="L215" i="16" a="1"/>
  <c r="L215" i="16" s="1"/>
  <c r="M215" i="16" a="1"/>
  <c r="M215" i="16" s="1"/>
  <c r="J215" i="16" a="1"/>
  <c r="J215" i="16" s="1"/>
  <c r="K215" i="16" a="1"/>
  <c r="K215" i="16" s="1"/>
  <c r="L140" i="16" a="1"/>
  <c r="L140" i="16" s="1"/>
  <c r="M140" i="16" a="1"/>
  <c r="M140" i="16" s="1"/>
  <c r="K140" i="16" a="1"/>
  <c r="K140" i="16" s="1"/>
  <c r="J140" i="16" a="1"/>
  <c r="J140" i="16" s="1"/>
  <c r="L108" i="16" a="1"/>
  <c r="L108" i="16" s="1"/>
  <c r="K108" i="16" a="1"/>
  <c r="K108" i="16" s="1"/>
  <c r="M108" i="16" a="1"/>
  <c r="M108" i="16" s="1"/>
  <c r="J108" i="16" a="1"/>
  <c r="J108" i="16" s="1"/>
  <c r="L133" i="16" a="1"/>
  <c r="L133" i="16" s="1"/>
  <c r="M133" i="16" a="1"/>
  <c r="M133" i="16" s="1"/>
  <c r="J133" i="16" a="1"/>
  <c r="J133" i="16" s="1"/>
  <c r="K133" i="16" a="1"/>
  <c r="K133" i="16" s="1"/>
  <c r="M363" i="16" a="1"/>
  <c r="M363" i="16" s="1"/>
  <c r="L363" i="16" a="1"/>
  <c r="L363" i="16" s="1"/>
  <c r="J363" i="16" a="1"/>
  <c r="J363" i="16" s="1"/>
  <c r="K363" i="16" a="1"/>
  <c r="K363" i="16" s="1"/>
  <c r="L235" i="16" a="1"/>
  <c r="L235" i="16" s="1"/>
  <c r="M235" i="16" a="1"/>
  <c r="M235" i="16" s="1"/>
  <c r="J235" i="16" a="1"/>
  <c r="J235" i="16" s="1"/>
  <c r="K235" i="16" a="1"/>
  <c r="K235" i="16" s="1"/>
  <c r="M299" i="16" a="1"/>
  <c r="M299" i="16" s="1"/>
  <c r="L299" i="16" a="1"/>
  <c r="L299" i="16" s="1"/>
  <c r="J299" i="16" a="1"/>
  <c r="J299" i="16" s="1"/>
  <c r="K299" i="16" a="1"/>
  <c r="K299" i="16" s="1"/>
  <c r="L121" i="16" a="1"/>
  <c r="L121" i="16" s="1"/>
  <c r="M121" i="16" a="1"/>
  <c r="M121" i="16" s="1"/>
  <c r="K121" i="16" a="1"/>
  <c r="K121" i="16" s="1"/>
  <c r="J121" i="16" a="1"/>
  <c r="J121" i="16" s="1"/>
  <c r="L345" i="16" a="1"/>
  <c r="L345" i="16" s="1"/>
  <c r="K345" i="16" a="1"/>
  <c r="K345" i="16" s="1"/>
  <c r="M345" i="16" a="1"/>
  <c r="M345" i="16" s="1"/>
  <c r="J345" i="16" a="1"/>
  <c r="J345" i="16" s="1"/>
  <c r="L138" i="16" a="1"/>
  <c r="L138" i="16" s="1"/>
  <c r="J138" i="16" a="1"/>
  <c r="J138" i="16" s="1"/>
  <c r="M138" i="16" a="1"/>
  <c r="M138" i="16" s="1"/>
  <c r="K138" i="16" a="1"/>
  <c r="K138" i="16" s="1"/>
  <c r="L196" i="16" a="1"/>
  <c r="L196" i="16" s="1"/>
  <c r="M196" i="16" a="1"/>
  <c r="M196" i="16" s="1"/>
  <c r="K196" i="16" a="1"/>
  <c r="K196" i="16" s="1"/>
  <c r="J196" i="16" a="1"/>
  <c r="J196" i="16" s="1"/>
  <c r="L183" i="16" a="1"/>
  <c r="L183" i="16" s="1"/>
  <c r="M183" i="16" a="1"/>
  <c r="M183" i="16" s="1"/>
  <c r="J183" i="16" a="1"/>
  <c r="J183" i="16" s="1"/>
  <c r="K183" i="16" a="1"/>
  <c r="K183" i="16" s="1"/>
  <c r="M359" i="16" a="1"/>
  <c r="M359" i="16" s="1"/>
  <c r="L359" i="16" a="1"/>
  <c r="L359" i="16" s="1"/>
  <c r="J359" i="16" a="1"/>
  <c r="J359" i="16" s="1"/>
  <c r="K359" i="16" a="1"/>
  <c r="K359" i="16" s="1"/>
  <c r="L249" i="16" a="1"/>
  <c r="L249" i="16" s="1"/>
  <c r="K249" i="16" a="1"/>
  <c r="K249" i="16" s="1"/>
  <c r="M249" i="16" a="1"/>
  <c r="M249" i="16" s="1"/>
  <c r="J249" i="16" a="1"/>
  <c r="J249" i="16" s="1"/>
  <c r="L286" i="16" a="1"/>
  <c r="L286" i="16" s="1"/>
  <c r="M286" i="16" a="1"/>
  <c r="M286" i="16" s="1"/>
  <c r="J286" i="16" a="1"/>
  <c r="J286" i="16" s="1"/>
  <c r="K286" i="16" a="1"/>
  <c r="K286" i="16" s="1"/>
  <c r="M126" i="16" a="1"/>
  <c r="M126" i="16" s="1"/>
  <c r="L126" i="16" a="1"/>
  <c r="L126" i="16" s="1"/>
  <c r="K126" i="16" a="1"/>
  <c r="K126" i="16" s="1"/>
  <c r="J126" i="16" a="1"/>
  <c r="J126" i="16" s="1"/>
  <c r="L63" i="16" a="1"/>
  <c r="L63" i="16" s="1"/>
  <c r="M63" i="16" a="1"/>
  <c r="M63" i="16" s="1"/>
  <c r="J63" i="16" a="1"/>
  <c r="J63" i="16" s="1"/>
  <c r="K63" i="16" a="1"/>
  <c r="K63" i="16" s="1"/>
  <c r="L218" i="16" a="1"/>
  <c r="L218" i="16" s="1"/>
  <c r="M218" i="16" a="1"/>
  <c r="M218" i="16" s="1"/>
  <c r="J218" i="16" a="1"/>
  <c r="J218" i="16" s="1"/>
  <c r="K218" i="16" a="1"/>
  <c r="K218" i="16" s="1"/>
  <c r="M397" i="16" a="1"/>
  <c r="M397" i="16" s="1"/>
  <c r="L397" i="16" a="1"/>
  <c r="L397" i="16" s="1"/>
  <c r="K397" i="16" a="1"/>
  <c r="K397" i="16" s="1"/>
  <c r="L69" i="16" a="1"/>
  <c r="L69" i="16" s="1"/>
  <c r="M69" i="16" a="1"/>
  <c r="M69" i="16" s="1"/>
  <c r="J69" i="16" a="1"/>
  <c r="J69" i="16" s="1"/>
  <c r="K69" i="16" a="1"/>
  <c r="K69" i="16" s="1"/>
  <c r="L28" i="16" a="1"/>
  <c r="L28" i="16" s="1"/>
  <c r="M28" i="16" a="1"/>
  <c r="M28" i="16" s="1"/>
  <c r="K28" i="16" a="1"/>
  <c r="K28" i="16" s="1"/>
  <c r="J28" i="16" a="1"/>
  <c r="J28" i="16" s="1"/>
  <c r="L180" i="16" a="1"/>
  <c r="L180" i="16" s="1"/>
  <c r="M180" i="16" a="1"/>
  <c r="M180" i="16" s="1"/>
  <c r="K180" i="16" a="1"/>
  <c r="K180" i="16" s="1"/>
  <c r="J180" i="16" a="1"/>
  <c r="J180" i="16" s="1"/>
  <c r="K16" i="16" a="1"/>
  <c r="K16" i="16" s="1"/>
  <c r="M16" i="16" a="1"/>
  <c r="M16" i="16" s="1"/>
  <c r="J16" i="16" a="1"/>
  <c r="J16" i="16" s="1"/>
  <c r="L16" i="16" a="1"/>
  <c r="L16" i="16" s="1"/>
  <c r="L333" i="16" a="1"/>
  <c r="L333" i="16" s="1"/>
  <c r="K333" i="16" a="1"/>
  <c r="K333" i="16" s="1"/>
  <c r="M333" i="16" a="1"/>
  <c r="M333" i="16" s="1"/>
  <c r="J333" i="16" a="1"/>
  <c r="J333" i="16" s="1"/>
  <c r="L6" i="16" a="1"/>
  <c r="L6" i="16" s="1"/>
  <c r="K6" i="16" a="1"/>
  <c r="K6" i="16" s="1"/>
  <c r="M6" i="16" a="1"/>
  <c r="M6" i="16" s="1"/>
  <c r="J6" i="16" a="1"/>
  <c r="J6" i="16" s="1"/>
  <c r="L192" i="16" a="1"/>
  <c r="L192" i="16" s="1"/>
  <c r="M192" i="16" a="1"/>
  <c r="M192" i="16" s="1"/>
  <c r="K192" i="16" a="1"/>
  <c r="K192" i="16" s="1"/>
  <c r="J192" i="16" a="1"/>
  <c r="J192" i="16" s="1"/>
  <c r="M129" i="16" a="1"/>
  <c r="M129" i="16" s="1"/>
  <c r="K129" i="16" a="1"/>
  <c r="K129" i="16" s="1"/>
  <c r="L129" i="16" a="1"/>
  <c r="L129" i="16" s="1"/>
  <c r="J129" i="16" a="1"/>
  <c r="J129" i="16" s="1"/>
  <c r="L171" i="16" a="1"/>
  <c r="L171" i="16" s="1"/>
  <c r="M171" i="16" a="1"/>
  <c r="M171" i="16" s="1"/>
  <c r="J171" i="16" a="1"/>
  <c r="J171" i="16" s="1"/>
  <c r="K171" i="16" a="1"/>
  <c r="K171" i="16" s="1"/>
  <c r="L274" i="16" a="1"/>
  <c r="L274" i="16" s="1"/>
  <c r="J274" i="16" a="1"/>
  <c r="J274" i="16" s="1"/>
  <c r="K274" i="16" a="1"/>
  <c r="K274" i="16" s="1"/>
  <c r="M274" i="16" a="1"/>
  <c r="M274" i="16" s="1"/>
  <c r="L38" i="16" a="1"/>
  <c r="L38" i="16" s="1"/>
  <c r="M38" i="16" a="1"/>
  <c r="M38" i="16" s="1"/>
  <c r="K38" i="16" a="1"/>
  <c r="K38" i="16" s="1"/>
  <c r="J38" i="16" a="1"/>
  <c r="J38" i="16" s="1"/>
  <c r="L182" i="16" a="1"/>
  <c r="L182" i="16" s="1"/>
  <c r="M182" i="16" a="1"/>
  <c r="M182" i="16" s="1"/>
  <c r="J182" i="16" a="1"/>
  <c r="J182" i="16" s="1"/>
  <c r="K182" i="16" a="1"/>
  <c r="K182" i="16" s="1"/>
  <c r="M289" i="16" a="1"/>
  <c r="M289" i="16" s="1"/>
  <c r="K289" i="16" a="1"/>
  <c r="K289" i="16" s="1"/>
  <c r="L289" i="16" a="1"/>
  <c r="L289" i="16" s="1"/>
  <c r="J289" i="16" a="1"/>
  <c r="J289" i="16" s="1"/>
  <c r="L101" i="16" a="1"/>
  <c r="L101" i="16" s="1"/>
  <c r="M101" i="16" a="1"/>
  <c r="M101" i="16" s="1"/>
  <c r="K101" i="16" a="1"/>
  <c r="K101" i="16" s="1"/>
  <c r="J101" i="16" a="1"/>
  <c r="J101" i="16" s="1"/>
  <c r="L104" i="16" a="1"/>
  <c r="L104" i="16" s="1"/>
  <c r="K104" i="16" a="1"/>
  <c r="K104" i="16" s="1"/>
  <c r="M104" i="16" a="1"/>
  <c r="M104" i="16" s="1"/>
  <c r="J104" i="16" a="1"/>
  <c r="J104" i="16" s="1"/>
  <c r="L328" i="16" a="1"/>
  <c r="L328" i="16" s="1"/>
  <c r="M328" i="16" a="1"/>
  <c r="M328" i="16" s="1"/>
  <c r="K328" i="16" a="1"/>
  <c r="K328" i="16" s="1"/>
  <c r="J328" i="16" a="1"/>
  <c r="J328" i="16" s="1"/>
  <c r="M245" i="16" a="1"/>
  <c r="M245" i="16" s="1"/>
  <c r="K245" i="16" a="1"/>
  <c r="K245" i="16" s="1"/>
  <c r="L245" i="16" a="1"/>
  <c r="L245" i="16" s="1"/>
  <c r="J245" i="16" a="1"/>
  <c r="J245" i="16" s="1"/>
  <c r="M357" i="16" a="1"/>
  <c r="M357" i="16" s="1"/>
  <c r="K357" i="16" a="1"/>
  <c r="K357" i="16" s="1"/>
  <c r="L357" i="16" a="1"/>
  <c r="L357" i="16" s="1"/>
  <c r="J357" i="16" a="1"/>
  <c r="J357" i="16" s="1"/>
  <c r="L11" i="16" a="1"/>
  <c r="L11" i="16" s="1"/>
  <c r="K11" i="16" a="1"/>
  <c r="K11" i="16" s="1"/>
  <c r="J11" i="16" a="1"/>
  <c r="J11" i="16" s="1"/>
  <c r="M11" i="16" a="1"/>
  <c r="M11" i="16" s="1"/>
  <c r="M268" i="16" a="1"/>
  <c r="M268" i="16" s="1"/>
  <c r="L268" i="16" a="1"/>
  <c r="L268" i="16" s="1"/>
  <c r="K268" i="16" a="1"/>
  <c r="K268" i="16" s="1"/>
  <c r="J268" i="16" a="1"/>
  <c r="J268" i="16" s="1"/>
  <c r="L118" i="16" a="1"/>
  <c r="L118" i="16" s="1"/>
  <c r="K118" i="16" a="1"/>
  <c r="K118" i="16" s="1"/>
  <c r="M118" i="16" a="1"/>
  <c r="M118" i="16" s="1"/>
  <c r="J118" i="16" a="1"/>
  <c r="J118" i="16" s="1"/>
  <c r="L29" i="16" a="1"/>
  <c r="L29" i="16" s="1"/>
  <c r="M29" i="16" a="1"/>
  <c r="M29" i="16" s="1"/>
  <c r="K29" i="16" a="1"/>
  <c r="K29" i="16" s="1"/>
  <c r="J29" i="16" a="1"/>
  <c r="J29" i="16" s="1"/>
  <c r="L232" i="16" a="1"/>
  <c r="L232" i="16" s="1"/>
  <c r="K232" i="16" a="1"/>
  <c r="K232" i="16" s="1"/>
  <c r="J232" i="16" a="1"/>
  <c r="J232" i="16" s="1"/>
  <c r="M232" i="16" a="1"/>
  <c r="M232" i="16" s="1"/>
  <c r="L110" i="16" a="1"/>
  <c r="L110" i="16" s="1"/>
  <c r="M110" i="16" a="1"/>
  <c r="M110" i="16" s="1"/>
  <c r="K110" i="16" a="1"/>
  <c r="K110" i="16" s="1"/>
  <c r="J110" i="16" a="1"/>
  <c r="J110" i="16" s="1"/>
  <c r="M350" i="16" a="1"/>
  <c r="M350" i="16" s="1"/>
  <c r="J350" i="16" a="1"/>
  <c r="J350" i="16" s="1"/>
  <c r="K350" i="16" a="1"/>
  <c r="K350" i="16" s="1"/>
  <c r="L350" i="16" a="1"/>
  <c r="L350" i="16" s="1"/>
  <c r="L258" i="16" a="1"/>
  <c r="L258" i="16" s="1"/>
  <c r="J258" i="16" a="1"/>
  <c r="J258" i="16" s="1"/>
  <c r="M258" i="16" a="1"/>
  <c r="M258" i="16" s="1"/>
  <c r="K258" i="16" a="1"/>
  <c r="K258" i="16" s="1"/>
  <c r="L322" i="16" a="1"/>
  <c r="L322" i="16" s="1"/>
  <c r="J322" i="16" a="1"/>
  <c r="J322" i="16" s="1"/>
  <c r="M322" i="16" a="1"/>
  <c r="M322" i="16" s="1"/>
  <c r="K322" i="16" a="1"/>
  <c r="K322" i="16" s="1"/>
  <c r="L179" i="16" a="1"/>
  <c r="L179" i="16" s="1"/>
  <c r="M179" i="16" a="1"/>
  <c r="M179" i="16" s="1"/>
  <c r="J179" i="16" a="1"/>
  <c r="J179" i="16" s="1"/>
  <c r="K179" i="16" a="1"/>
  <c r="K179" i="16" s="1"/>
  <c r="L348" i="16" a="1"/>
  <c r="L348" i="16" s="1"/>
  <c r="M348" i="16" a="1"/>
  <c r="M348" i="16" s="1"/>
  <c r="K348" i="16" a="1"/>
  <c r="K348" i="16" s="1"/>
  <c r="J348" i="16" a="1"/>
  <c r="J348" i="16" s="1"/>
  <c r="L194" i="16" a="1"/>
  <c r="L194" i="16" s="1"/>
  <c r="J194" i="16" a="1"/>
  <c r="J194" i="16" s="1"/>
  <c r="M194" i="16" a="1"/>
  <c r="M194" i="16" s="1"/>
  <c r="K194" i="16" a="1"/>
  <c r="K194" i="16" s="1"/>
  <c r="L174" i="16" a="1"/>
  <c r="L174" i="16" s="1"/>
  <c r="J174" i="16" a="1"/>
  <c r="J174" i="16" s="1"/>
  <c r="M174" i="16" a="1"/>
  <c r="M174" i="16" s="1"/>
  <c r="K174" i="16" a="1"/>
  <c r="K174" i="16" s="1"/>
  <c r="L320" i="16" a="1"/>
  <c r="L320" i="16" s="1"/>
  <c r="M320" i="16" a="1"/>
  <c r="M320" i="16" s="1"/>
  <c r="K320" i="16" a="1"/>
  <c r="K320" i="16" s="1"/>
  <c r="J320" i="16" a="1"/>
  <c r="J320" i="16" s="1"/>
  <c r="L210" i="16" a="1"/>
  <c r="L210" i="16" s="1"/>
  <c r="J210" i="16" a="1"/>
  <c r="J210" i="16" s="1"/>
  <c r="K210" i="16" a="1"/>
  <c r="K210" i="16" s="1"/>
  <c r="M210" i="16" a="1"/>
  <c r="M210" i="16" s="1"/>
  <c r="M293" i="16" a="1"/>
  <c r="M293" i="16" s="1"/>
  <c r="L293" i="16" a="1"/>
  <c r="L293" i="16" s="1"/>
  <c r="K293" i="16" a="1"/>
  <c r="K293" i="16" s="1"/>
  <c r="J293" i="16" a="1"/>
  <c r="J293" i="16" s="1"/>
  <c r="L136" i="16" a="1"/>
  <c r="L136" i="16" s="1"/>
  <c r="K136" i="16" a="1"/>
  <c r="K136" i="16" s="1"/>
  <c r="M136" i="16" a="1"/>
  <c r="M136" i="16" s="1"/>
  <c r="J136" i="16" a="1"/>
  <c r="J136" i="16" s="1"/>
  <c r="M35" i="16" a="1"/>
  <c r="M35" i="16" s="1"/>
  <c r="J35" i="16" a="1"/>
  <c r="J35" i="16" s="1"/>
  <c r="K35" i="16" a="1"/>
  <c r="K35" i="16" s="1"/>
  <c r="L35" i="16" a="1"/>
  <c r="L35" i="16" s="1"/>
  <c r="M197" i="16" a="1"/>
  <c r="M197" i="16" s="1"/>
  <c r="L197" i="16" a="1"/>
  <c r="L197" i="16" s="1"/>
  <c r="K197" i="16" a="1"/>
  <c r="K197" i="16" s="1"/>
  <c r="J197" i="16" a="1"/>
  <c r="J197" i="16" s="1"/>
  <c r="L364" i="16" a="1"/>
  <c r="L364" i="16" s="1"/>
  <c r="M364" i="16" a="1"/>
  <c r="M364" i="16" s="1"/>
  <c r="K364" i="16" a="1"/>
  <c r="K364" i="16" s="1"/>
  <c r="J364" i="16" a="1"/>
  <c r="J364" i="16" s="1"/>
  <c r="L43" i="16" a="1"/>
  <c r="L43" i="16" s="1"/>
  <c r="M43" i="16" a="1"/>
  <c r="M43" i="16" s="1"/>
  <c r="K43" i="16" a="1"/>
  <c r="K43" i="16" s="1"/>
  <c r="J43" i="16" a="1"/>
  <c r="J43" i="16" s="1"/>
  <c r="L62" i="16" a="1"/>
  <c r="L62" i="16" s="1"/>
  <c r="M62" i="16" a="1"/>
  <c r="M62" i="16" s="1"/>
  <c r="K62" i="16" a="1"/>
  <c r="K62" i="16" s="1"/>
  <c r="J62" i="16" a="1"/>
  <c r="J62" i="16" s="1"/>
  <c r="L127" i="16" a="1"/>
  <c r="L127" i="16" s="1"/>
  <c r="J127" i="16" a="1"/>
  <c r="J127" i="16" s="1"/>
  <c r="M127" i="16" a="1"/>
  <c r="M127" i="16" s="1"/>
  <c r="K127" i="16" a="1"/>
  <c r="K127" i="16" s="1"/>
  <c r="M315" i="16" a="1"/>
  <c r="M315" i="16" s="1"/>
  <c r="L315" i="16" a="1"/>
  <c r="L315" i="16" s="1"/>
  <c r="J315" i="16" a="1"/>
  <c r="J315" i="16" s="1"/>
  <c r="K315" i="16" a="1"/>
  <c r="K315" i="16" s="1"/>
  <c r="M204" i="16" a="1"/>
  <c r="M204" i="16" s="1"/>
  <c r="L204" i="16" a="1"/>
  <c r="L204" i="16" s="1"/>
  <c r="K204" i="16" a="1"/>
  <c r="K204" i="16" s="1"/>
  <c r="J204" i="16" a="1"/>
  <c r="J204" i="16" s="1"/>
  <c r="L269" i="16" a="1"/>
  <c r="L269" i="16" s="1"/>
  <c r="K269" i="16" a="1"/>
  <c r="K269" i="16" s="1"/>
  <c r="M269" i="16" a="1"/>
  <c r="M269" i="16" s="1"/>
  <c r="J269" i="16" a="1"/>
  <c r="J269" i="16" s="1"/>
  <c r="L238" i="16" a="1"/>
  <c r="L238" i="16" s="1"/>
  <c r="J238" i="16" a="1"/>
  <c r="J238" i="16" s="1"/>
  <c r="K238" i="16" a="1"/>
  <c r="K238" i="16" s="1"/>
  <c r="M238" i="16" a="1"/>
  <c r="M238" i="16" s="1"/>
  <c r="L150" i="16" a="1"/>
  <c r="L150" i="16" s="1"/>
  <c r="K150" i="16" a="1"/>
  <c r="K150" i="16" s="1"/>
  <c r="J150" i="16" a="1"/>
  <c r="J150" i="16" s="1"/>
  <c r="M150" i="16" a="1"/>
  <c r="M150" i="16" s="1"/>
  <c r="L252" i="16" a="1"/>
  <c r="L252" i="16" s="1"/>
  <c r="M252" i="16" a="1"/>
  <c r="M252" i="16" s="1"/>
  <c r="K252" i="16" a="1"/>
  <c r="K252" i="16" s="1"/>
  <c r="J252" i="16" a="1"/>
  <c r="J252" i="16" s="1"/>
  <c r="L279" i="16" a="1"/>
  <c r="L279" i="16" s="1"/>
  <c r="M279" i="16" a="1"/>
  <c r="M279" i="16" s="1"/>
  <c r="J279" i="16" a="1"/>
  <c r="J279" i="16" s="1"/>
  <c r="K279" i="16" a="1"/>
  <c r="K279" i="16" s="1"/>
  <c r="L342" i="16" a="1"/>
  <c r="L342" i="16" s="1"/>
  <c r="M342" i="16" a="1"/>
  <c r="M342" i="16" s="1"/>
  <c r="J342" i="16" a="1"/>
  <c r="J342" i="16" s="1"/>
  <c r="K342" i="16" a="1"/>
  <c r="K342" i="16" s="1"/>
  <c r="L4" i="16" a="1"/>
  <c r="L4" i="16" s="1"/>
  <c r="M4" i="16" a="1"/>
  <c r="M4" i="16" s="1"/>
  <c r="K4" i="16" a="1"/>
  <c r="K4" i="16" s="1"/>
  <c r="J4" i="16" a="1"/>
  <c r="J4" i="16" s="1"/>
  <c r="L97" i="16" a="1"/>
  <c r="L97" i="16" s="1"/>
  <c r="M97" i="16" a="1"/>
  <c r="M97" i="16" s="1"/>
  <c r="K97" i="16" a="1"/>
  <c r="K97" i="16" s="1"/>
  <c r="J97" i="16" a="1"/>
  <c r="J97" i="16" s="1"/>
  <c r="L294" i="16" a="1"/>
  <c r="L294" i="16" s="1"/>
  <c r="M294" i="16" a="1"/>
  <c r="M294" i="16" s="1"/>
  <c r="J294" i="16" a="1"/>
  <c r="J294" i="16" s="1"/>
  <c r="K294" i="16" a="1"/>
  <c r="K294" i="16" s="1"/>
  <c r="L353" i="16" a="1"/>
  <c r="L353" i="16" s="1"/>
  <c r="M353" i="16" a="1"/>
  <c r="M353" i="16" s="1"/>
  <c r="K353" i="16" a="1"/>
  <c r="K353" i="16" s="1"/>
  <c r="J353" i="16" a="1"/>
  <c r="J353" i="16" s="1"/>
  <c r="L134" i="16" a="1"/>
  <c r="L134" i="16" s="1"/>
  <c r="M134" i="16" a="1"/>
  <c r="M134" i="16" s="1"/>
  <c r="K134" i="16" a="1"/>
  <c r="K134" i="16" s="1"/>
  <c r="J134" i="16" a="1"/>
  <c r="J134" i="16" s="1"/>
  <c r="L21" i="16" a="1"/>
  <c r="L21" i="16" s="1"/>
  <c r="M21" i="16" a="1"/>
  <c r="M21" i="16" s="1"/>
  <c r="K21" i="16" a="1"/>
  <c r="K21" i="16" s="1"/>
  <c r="J21" i="16" a="1"/>
  <c r="J21" i="16" s="1"/>
  <c r="L326" i="16" a="1"/>
  <c r="L326" i="16" s="1"/>
  <c r="M326" i="16" a="1"/>
  <c r="M326" i="16" s="1"/>
  <c r="J326" i="16" a="1"/>
  <c r="J326" i="16" s="1"/>
  <c r="K326" i="16" a="1"/>
  <c r="K326" i="16" s="1"/>
  <c r="L244" i="16" a="1"/>
  <c r="L244" i="16" s="1"/>
  <c r="M244" i="16" a="1"/>
  <c r="M244" i="16" s="1"/>
  <c r="K244" i="16" a="1"/>
  <c r="K244" i="16" s="1"/>
  <c r="J244" i="16" a="1"/>
  <c r="J244" i="16" s="1"/>
  <c r="L24" i="16" a="1"/>
  <c r="L24" i="16" s="1"/>
  <c r="M24" i="16" a="1"/>
  <c r="M24" i="16" s="1"/>
  <c r="K24" i="16" a="1"/>
  <c r="K24" i="16" s="1"/>
  <c r="L334" i="16" a="1"/>
  <c r="L334" i="16" s="1"/>
  <c r="J334" i="16" a="1"/>
  <c r="J334" i="16" s="1"/>
  <c r="K334" i="16" a="1"/>
  <c r="K334" i="16" s="1"/>
  <c r="M334" i="16" a="1"/>
  <c r="M334" i="16" s="1"/>
  <c r="L79" i="16" a="1"/>
  <c r="L79" i="16" s="1"/>
  <c r="J79" i="16" a="1"/>
  <c r="J79" i="16" s="1"/>
  <c r="M79" i="16" a="1"/>
  <c r="M79" i="16" s="1"/>
  <c r="K79" i="16" a="1"/>
  <c r="K79" i="16" s="1"/>
  <c r="L88" i="16" a="1"/>
  <c r="L88" i="16" s="1"/>
  <c r="M88" i="16" a="1"/>
  <c r="M88" i="16" s="1"/>
  <c r="K88" i="16" a="1"/>
  <c r="K88" i="16" s="1"/>
  <c r="J88" i="16" a="1"/>
  <c r="J88" i="16" s="1"/>
  <c r="K44" i="16" a="1"/>
  <c r="K44" i="16" s="1"/>
  <c r="L44" i="16" a="1"/>
  <c r="L44" i="16" s="1"/>
  <c r="J44" i="16" a="1"/>
  <c r="J44" i="16" s="1"/>
  <c r="M44" i="16" a="1"/>
  <c r="M44" i="16" s="1"/>
  <c r="L317" i="16" a="1"/>
  <c r="L317" i="16" s="1"/>
  <c r="K317" i="16" a="1"/>
  <c r="K317" i="16" s="1"/>
  <c r="M317" i="16" a="1"/>
  <c r="M317" i="16" s="1"/>
  <c r="J317" i="16" a="1"/>
  <c r="J317" i="16" s="1"/>
  <c r="M261" i="16" a="1"/>
  <c r="M261" i="16" s="1"/>
  <c r="L261" i="16" a="1"/>
  <c r="L261" i="16" s="1"/>
  <c r="K261" i="16" a="1"/>
  <c r="K261" i="16" s="1"/>
  <c r="J261" i="16" a="1"/>
  <c r="J261" i="16" s="1"/>
  <c r="J103" i="16" a="1"/>
  <c r="J103" i="16" s="1"/>
  <c r="K103" i="16" a="1"/>
  <c r="K103" i="16" s="1"/>
  <c r="L103" i="16" a="1"/>
  <c r="L103" i="16" s="1"/>
  <c r="M103" i="16" a="1"/>
  <c r="M103" i="16" s="1"/>
  <c r="M119" i="16" a="1"/>
  <c r="M119" i="16" s="1"/>
  <c r="J119" i="16" a="1"/>
  <c r="J119" i="16" s="1"/>
  <c r="K119" i="16" a="1"/>
  <c r="K119" i="16" s="1"/>
  <c r="L119" i="16" a="1"/>
  <c r="L119" i="16" s="1"/>
  <c r="M135" i="16" a="1"/>
  <c r="M135" i="16" s="1"/>
  <c r="K135" i="16" a="1"/>
  <c r="K135" i="16" s="1"/>
  <c r="J135" i="16" a="1"/>
  <c r="J135" i="16" s="1"/>
  <c r="L135" i="16" a="1"/>
  <c r="L135" i="16" s="1"/>
  <c r="L255" i="16" a="1"/>
  <c r="L255" i="16" s="1"/>
  <c r="M255" i="16" a="1"/>
  <c r="M255" i="16" s="1"/>
  <c r="J255" i="16" a="1"/>
  <c r="J255" i="16" s="1"/>
  <c r="K255" i="16" a="1"/>
  <c r="K255" i="16" s="1"/>
  <c r="M311" i="16" a="1"/>
  <c r="M311" i="16" s="1"/>
  <c r="L311" i="16" a="1"/>
  <c r="L311" i="16" s="1"/>
  <c r="J311" i="16" a="1"/>
  <c r="J311" i="16" s="1"/>
  <c r="K311" i="16" a="1"/>
  <c r="K311" i="16" s="1"/>
  <c r="L332" i="16" a="1"/>
  <c r="L332" i="16" s="1"/>
  <c r="M332" i="16" a="1"/>
  <c r="M332" i="16" s="1"/>
  <c r="K332" i="16" a="1"/>
  <c r="K332" i="16" s="1"/>
  <c r="J332" i="16" a="1"/>
  <c r="J332" i="16" s="1"/>
  <c r="L165" i="16" a="1"/>
  <c r="L165" i="16" s="1"/>
  <c r="M165" i="16" a="1"/>
  <c r="M165" i="16" s="1"/>
  <c r="K165" i="16" a="1"/>
  <c r="K165" i="16" s="1"/>
  <c r="J165" i="16" a="1"/>
  <c r="J165" i="16" s="1"/>
  <c r="L291" i="16" a="1"/>
  <c r="L291" i="16" s="1"/>
  <c r="M291" i="16" a="1"/>
  <c r="M291" i="16" s="1"/>
  <c r="J291" i="16" a="1"/>
  <c r="J291" i="16" s="1"/>
  <c r="K291" i="16" a="1"/>
  <c r="K291" i="16" s="1"/>
  <c r="M341" i="16" a="1"/>
  <c r="M341" i="16" s="1"/>
  <c r="K341" i="16" a="1"/>
  <c r="K341" i="16" s="1"/>
  <c r="L341" i="16" a="1"/>
  <c r="L341" i="16" s="1"/>
  <c r="J341" i="16" a="1"/>
  <c r="J341" i="16" s="1"/>
  <c r="M94" i="16" a="1"/>
  <c r="M94" i="16" s="1"/>
  <c r="L94" i="16" a="1"/>
  <c r="L94" i="16" s="1"/>
  <c r="K94" i="16" a="1"/>
  <c r="K94" i="16" s="1"/>
  <c r="J94" i="16" a="1"/>
  <c r="J94" i="16" s="1"/>
  <c r="L186" i="16" a="1"/>
  <c r="L186" i="16" s="1"/>
  <c r="M186" i="16" a="1"/>
  <c r="M186" i="16" s="1"/>
  <c r="J186" i="16" a="1"/>
  <c r="J186" i="16" s="1"/>
  <c r="K186" i="16" a="1"/>
  <c r="K186" i="16" s="1"/>
  <c r="L237" i="16" a="1"/>
  <c r="L237" i="16" s="1"/>
  <c r="K237" i="16" a="1"/>
  <c r="K237" i="16" s="1"/>
  <c r="M237" i="16" a="1"/>
  <c r="M237" i="16" s="1"/>
  <c r="J237" i="16" a="1"/>
  <c r="J237" i="16" s="1"/>
  <c r="M307" i="16" a="1"/>
  <c r="M307" i="16" s="1"/>
  <c r="J307" i="16" a="1"/>
  <c r="J307" i="16" s="1"/>
  <c r="L307" i="16" a="1"/>
  <c r="L307" i="16" s="1"/>
  <c r="K307" i="16" a="1"/>
  <c r="K307" i="16" s="1"/>
  <c r="M371" i="16" a="1"/>
  <c r="M371" i="16" s="1"/>
  <c r="J371" i="16" a="1"/>
  <c r="J371" i="16" s="1"/>
  <c r="L371" i="16" a="1"/>
  <c r="L371" i="16" s="1"/>
  <c r="K371" i="16" a="1"/>
  <c r="K371" i="16" s="1"/>
  <c r="L125" i="16" a="1"/>
  <c r="L125" i="16" s="1"/>
  <c r="M125" i="16" a="1"/>
  <c r="M125" i="16" s="1"/>
  <c r="K125" i="16" a="1"/>
  <c r="K125" i="16" s="1"/>
  <c r="J125" i="16" a="1"/>
  <c r="J125" i="16" s="1"/>
  <c r="L201" i="16" a="1"/>
  <c r="L201" i="16" s="1"/>
  <c r="M201" i="16" a="1"/>
  <c r="M201" i="16" s="1"/>
  <c r="K201" i="16" a="1"/>
  <c r="K201" i="16" s="1"/>
  <c r="J201" i="16" a="1"/>
  <c r="J201" i="16" s="1"/>
  <c r="L254" i="16" a="1"/>
  <c r="L254" i="16" s="1"/>
  <c r="M254" i="16" a="1"/>
  <c r="M254" i="16" s="1"/>
  <c r="J254" i="16" a="1"/>
  <c r="J254" i="16" s="1"/>
  <c r="K254" i="16" a="1"/>
  <c r="K254" i="16" s="1"/>
  <c r="M319" i="16" a="1"/>
  <c r="M319" i="16" s="1"/>
  <c r="J319" i="16" a="1"/>
  <c r="J319" i="16" s="1"/>
  <c r="L319" i="16" a="1"/>
  <c r="L319" i="16" s="1"/>
  <c r="K319" i="16" a="1"/>
  <c r="K319" i="16" s="1"/>
  <c r="L391" i="16" a="1"/>
  <c r="L391" i="16" s="1"/>
  <c r="M391" i="16" a="1"/>
  <c r="M391" i="16" s="1"/>
  <c r="J391" i="16" a="1"/>
  <c r="J391" i="16" s="1"/>
  <c r="K391" i="16" a="1"/>
  <c r="K391" i="16" s="1"/>
  <c r="L301" i="16" a="1"/>
  <c r="L301" i="16" s="1"/>
  <c r="K301" i="16" a="1"/>
  <c r="K301" i="16" s="1"/>
  <c r="M301" i="16" a="1"/>
  <c r="M301" i="16" s="1"/>
  <c r="J301" i="16" a="1"/>
  <c r="J301" i="16" s="1"/>
  <c r="L387" i="16" a="1"/>
  <c r="L387" i="16" s="1"/>
  <c r="J387" i="16" a="1"/>
  <c r="J387" i="16" s="1"/>
  <c r="K387" i="16" a="1"/>
  <c r="K387" i="16" s="1"/>
  <c r="M387" i="16" a="1"/>
  <c r="M387" i="16" s="1"/>
  <c r="L313" i="16" a="1"/>
  <c r="L313" i="16" s="1"/>
  <c r="K313" i="16" a="1"/>
  <c r="K313" i="16" s="1"/>
  <c r="M313" i="16" a="1"/>
  <c r="M313" i="16" s="1"/>
  <c r="J313" i="16" a="1"/>
  <c r="J313" i="16" s="1"/>
  <c r="L162" i="16" a="1"/>
  <c r="L162" i="16" s="1"/>
  <c r="M162" i="16" a="1"/>
  <c r="M162" i="16" s="1"/>
  <c r="J162" i="16" a="1"/>
  <c r="J162" i="16" s="1"/>
  <c r="K162" i="16" a="1"/>
  <c r="K162" i="16" s="1"/>
  <c r="M383" i="16" a="1"/>
  <c r="M383" i="16" s="1"/>
  <c r="J383" i="16" a="1"/>
  <c r="J383" i="16" s="1"/>
  <c r="K383" i="16" a="1"/>
  <c r="K383" i="16" s="1"/>
  <c r="L383" i="16" a="1"/>
  <c r="L383" i="16" s="1"/>
  <c r="L400" i="16" a="1"/>
  <c r="L400" i="16" s="1"/>
  <c r="M400" i="16" a="1"/>
  <c r="M400" i="16" s="1"/>
  <c r="K400" i="16" a="1"/>
  <c r="K400" i="16" s="1"/>
  <c r="J400" i="16" a="1"/>
  <c r="J400" i="16" s="1"/>
  <c r="L424" i="16" a="1"/>
  <c r="L424" i="16" s="1"/>
  <c r="M424" i="16" a="1"/>
  <c r="M424" i="16" s="1"/>
  <c r="K424" i="16" a="1"/>
  <c r="K424" i="16" s="1"/>
  <c r="J424" i="16" a="1"/>
  <c r="J424" i="16" s="1"/>
  <c r="L399" i="16" a="1"/>
  <c r="L399" i="16" s="1"/>
  <c r="J399" i="16" a="1"/>
  <c r="J399" i="16" s="1"/>
  <c r="M399" i="16" a="1"/>
  <c r="M399" i="16" s="1"/>
  <c r="K399" i="16" a="1"/>
  <c r="K399" i="16" s="1"/>
  <c r="L55" i="16" a="1"/>
  <c r="L55" i="16" s="1"/>
  <c r="J55" i="16" a="1"/>
  <c r="J55" i="16" s="1"/>
  <c r="K55" i="16" a="1"/>
  <c r="K55" i="16" s="1"/>
  <c r="M55" i="16" a="1"/>
  <c r="M55" i="16" s="1"/>
  <c r="M87" i="16" a="1"/>
  <c r="M87" i="16" s="1"/>
  <c r="J87" i="16" a="1"/>
  <c r="J87" i="16" s="1"/>
  <c r="K87" i="16" a="1"/>
  <c r="K87" i="16" s="1"/>
  <c r="L87" i="16" a="1"/>
  <c r="L87" i="16" s="1"/>
  <c r="L222" i="16" a="1"/>
  <c r="L222" i="16" s="1"/>
  <c r="M222" i="16" a="1"/>
  <c r="M222" i="16" s="1"/>
  <c r="J222" i="16" a="1"/>
  <c r="J222" i="16" s="1"/>
  <c r="K222" i="16" a="1"/>
  <c r="K222" i="16" s="1"/>
  <c r="M373" i="16" a="1"/>
  <c r="M373" i="16" s="1"/>
  <c r="K373" i="16" a="1"/>
  <c r="K373" i="16" s="1"/>
  <c r="L373" i="16" a="1"/>
  <c r="L373" i="16" s="1"/>
  <c r="J373" i="16" a="1"/>
  <c r="J373" i="16" s="1"/>
  <c r="L72" i="16" a="1"/>
  <c r="L72" i="16" s="1"/>
  <c r="M72" i="16" a="1"/>
  <c r="M72" i="16" s="1"/>
  <c r="K72" i="16" a="1"/>
  <c r="K72" i="16" s="1"/>
  <c r="J72" i="16" a="1"/>
  <c r="J72" i="16" s="1"/>
  <c r="L271" i="16" a="1"/>
  <c r="L271" i="16" s="1"/>
  <c r="M271" i="16" a="1"/>
  <c r="M271" i="16" s="1"/>
  <c r="J271" i="16" a="1"/>
  <c r="J271" i="16" s="1"/>
  <c r="K271" i="16" a="1"/>
  <c r="K271" i="16" s="1"/>
  <c r="L305" i="16" a="1"/>
  <c r="L305" i="16" s="1"/>
  <c r="M305" i="16" a="1"/>
  <c r="M305" i="16" s="1"/>
  <c r="K305" i="16" a="1"/>
  <c r="K305" i="16" s="1"/>
  <c r="J305" i="16" a="1"/>
  <c r="J305" i="16" s="1"/>
  <c r="L115" i="16" a="1"/>
  <c r="L115" i="16" s="1"/>
  <c r="M115" i="16" a="1"/>
  <c r="M115" i="16" s="1"/>
  <c r="J115" i="16" a="1"/>
  <c r="J115" i="16" s="1"/>
  <c r="K115" i="16" a="1"/>
  <c r="K115" i="16" s="1"/>
  <c r="L46" i="16" a="1"/>
  <c r="L46" i="16" s="1"/>
  <c r="M46" i="16" a="1"/>
  <c r="M46" i="16" s="1"/>
  <c r="K46" i="16" a="1"/>
  <c r="K46" i="16" s="1"/>
  <c r="J46" i="16" a="1"/>
  <c r="J46" i="16" s="1"/>
  <c r="L75" i="16" a="1"/>
  <c r="L75" i="16" s="1"/>
  <c r="M75" i="16" a="1"/>
  <c r="M75" i="16" s="1"/>
  <c r="K75" i="16" a="1"/>
  <c r="K75" i="16" s="1"/>
  <c r="J75" i="16" a="1"/>
  <c r="J75" i="16" s="1"/>
  <c r="L143" i="16" a="1"/>
  <c r="L143" i="16" s="1"/>
  <c r="M143" i="16" a="1"/>
  <c r="M143" i="16" s="1"/>
  <c r="J143" i="16" a="1"/>
  <c r="J143" i="16" s="1"/>
  <c r="K143" i="16" a="1"/>
  <c r="K143" i="16" s="1"/>
  <c r="L300" i="16" a="1"/>
  <c r="L300" i="16" s="1"/>
  <c r="M300" i="16" a="1"/>
  <c r="M300" i="16" s="1"/>
  <c r="K300" i="16" a="1"/>
  <c r="K300" i="16" s="1"/>
  <c r="J300" i="16" a="1"/>
  <c r="J300" i="16" s="1"/>
  <c r="L392" i="16" a="1"/>
  <c r="L392" i="16" s="1"/>
  <c r="M392" i="16" a="1"/>
  <c r="M392" i="16" s="1"/>
  <c r="K392" i="16" a="1"/>
  <c r="K392" i="16" s="1"/>
  <c r="J392" i="16" a="1"/>
  <c r="J392" i="16" s="1"/>
  <c r="L19" i="16" a="1"/>
  <c r="L19" i="16" s="1"/>
  <c r="M19" i="16" a="1"/>
  <c r="M19" i="16" s="1"/>
  <c r="J19" i="16" a="1"/>
  <c r="J19" i="16" s="1"/>
  <c r="K19" i="16" a="1"/>
  <c r="K19" i="16" s="1"/>
  <c r="L34" i="16" a="1"/>
  <c r="L34" i="16" s="1"/>
  <c r="K34" i="16" a="1"/>
  <c r="K34" i="16" s="1"/>
  <c r="J34" i="16" a="1"/>
  <c r="J34" i="16" s="1"/>
  <c r="M34" i="16" a="1"/>
  <c r="M34" i="16" s="1"/>
  <c r="L68" i="16" a="1"/>
  <c r="L68" i="16" s="1"/>
  <c r="M68" i="16" a="1"/>
  <c r="M68" i="16" s="1"/>
  <c r="K68" i="16" a="1"/>
  <c r="K68" i="16" s="1"/>
  <c r="J68" i="16" a="1"/>
  <c r="J68" i="16" s="1"/>
  <c r="L112" i="16" a="1"/>
  <c r="L112" i="16" s="1"/>
  <c r="M112" i="16" a="1"/>
  <c r="M112" i="16" s="1"/>
  <c r="K112" i="16" a="1"/>
  <c r="K112" i="16" s="1"/>
  <c r="J112" i="16" a="1"/>
  <c r="J112" i="16" s="1"/>
  <c r="L316" i="16" a="1"/>
  <c r="L316" i="16" s="1"/>
  <c r="M316" i="16" a="1"/>
  <c r="M316" i="16" s="1"/>
  <c r="K316" i="16" a="1"/>
  <c r="K316" i="16" s="1"/>
  <c r="J316" i="16" a="1"/>
  <c r="J316" i="16" s="1"/>
  <c r="L336" i="16" a="1"/>
  <c r="L336" i="16" s="1"/>
  <c r="M336" i="16" a="1"/>
  <c r="M336" i="16" s="1"/>
  <c r="J336" i="16" a="1"/>
  <c r="J336" i="16" s="1"/>
  <c r="K336" i="16" a="1"/>
  <c r="K336" i="16" s="1"/>
  <c r="I414" i="16" l="1"/>
  <c r="I443" i="16"/>
  <c r="I423" i="16"/>
  <c r="I437" i="16"/>
  <c r="I142" i="16"/>
  <c r="I85" i="16"/>
  <c r="I57" i="16"/>
  <c r="I316" i="16"/>
  <c r="I112" i="16"/>
  <c r="I68" i="16"/>
  <c r="I392" i="16"/>
  <c r="I300" i="16"/>
  <c r="I75" i="16"/>
  <c r="I46" i="16"/>
  <c r="I305" i="16"/>
  <c r="I72" i="16"/>
  <c r="I373" i="16"/>
  <c r="I424" i="16"/>
  <c r="I400" i="16"/>
  <c r="I313" i="16"/>
  <c r="I301" i="16"/>
  <c r="I201" i="16"/>
  <c r="I125" i="16"/>
  <c r="I237" i="16"/>
  <c r="I94" i="16"/>
  <c r="I341" i="16"/>
  <c r="I165" i="16"/>
  <c r="I332" i="16"/>
  <c r="I261" i="16"/>
  <c r="I317" i="16"/>
  <c r="I88" i="16"/>
  <c r="I24" i="16"/>
  <c r="I244" i="16"/>
  <c r="I21" i="16"/>
  <c r="I134" i="16"/>
  <c r="I353" i="16"/>
  <c r="I97" i="16"/>
  <c r="I4" i="16"/>
  <c r="I252" i="16"/>
  <c r="I269" i="16"/>
  <c r="I204" i="16"/>
  <c r="I62" i="16"/>
  <c r="I43" i="16"/>
  <c r="I364" i="16"/>
  <c r="I197" i="16"/>
  <c r="I136" i="16"/>
  <c r="I293" i="16"/>
  <c r="I320" i="16"/>
  <c r="I348" i="16"/>
  <c r="I110" i="16"/>
  <c r="I29" i="16"/>
  <c r="I118" i="16"/>
  <c r="I268" i="16"/>
  <c r="I357" i="16"/>
  <c r="I245" i="16"/>
  <c r="I328" i="16"/>
  <c r="I104" i="16"/>
  <c r="I101" i="16"/>
  <c r="I289" i="16"/>
  <c r="I38" i="16"/>
  <c r="I129" i="16"/>
  <c r="I192" i="16"/>
  <c r="I6" i="16"/>
  <c r="I333" i="16"/>
  <c r="I180" i="16"/>
  <c r="I28" i="16"/>
  <c r="I397" i="16"/>
  <c r="I126" i="16"/>
  <c r="I249" i="16"/>
  <c r="I196" i="16"/>
  <c r="I345" i="16"/>
  <c r="I121" i="16"/>
  <c r="I108" i="16"/>
  <c r="I140" i="16"/>
  <c r="I340" i="16"/>
  <c r="I296" i="16"/>
  <c r="I123" i="16"/>
  <c r="I56" i="16"/>
  <c r="I221" i="16"/>
  <c r="I13" i="16"/>
  <c r="I384" i="16"/>
  <c r="I9" i="16"/>
  <c r="I233" i="16"/>
  <c r="I91" i="16"/>
  <c r="I81" i="16"/>
  <c r="I27" i="16"/>
  <c r="I361" i="16"/>
  <c r="I380" i="16"/>
  <c r="I329" i="16"/>
  <c r="I253" i="16"/>
  <c r="I264" i="16"/>
  <c r="I45" i="16"/>
  <c r="I36" i="16"/>
  <c r="I281" i="16"/>
  <c r="I32" i="16"/>
  <c r="I100" i="16"/>
  <c r="I116" i="16"/>
  <c r="I297" i="16"/>
  <c r="I185" i="16"/>
  <c r="I321" i="16"/>
  <c r="I172" i="16"/>
  <c r="I209" i="16"/>
  <c r="I352" i="16"/>
  <c r="I157" i="16"/>
  <c r="I228" i="16"/>
  <c r="I149" i="16"/>
  <c r="I49" i="16"/>
  <c r="I256" i="16"/>
  <c r="I96" i="16"/>
  <c r="I372" i="16"/>
  <c r="I50" i="16"/>
  <c r="I130" i="16"/>
  <c r="I308" i="16"/>
  <c r="I177" i="16"/>
  <c r="I98" i="16"/>
  <c r="I17" i="16"/>
  <c r="I217" i="16"/>
  <c r="I92" i="16"/>
  <c r="I168" i="16"/>
  <c r="I30" i="16"/>
  <c r="I225" i="16"/>
  <c r="I356" i="16"/>
  <c r="I265" i="16"/>
  <c r="I77" i="16"/>
  <c r="I14" i="16"/>
  <c r="I325" i="16"/>
  <c r="I48" i="16"/>
  <c r="I309" i="16"/>
  <c r="I102" i="16"/>
  <c r="I145" i="16"/>
  <c r="I288" i="16"/>
  <c r="I200" i="16"/>
  <c r="I169" i="16"/>
  <c r="I152" i="16"/>
  <c r="I61" i="16"/>
  <c r="I54" i="16"/>
  <c r="I156" i="16"/>
  <c r="I80" i="16"/>
  <c r="I18" i="16"/>
  <c r="I273" i="16"/>
  <c r="I33" i="16"/>
  <c r="I5" i="16"/>
  <c r="I82" i="16"/>
  <c r="I161" i="16"/>
  <c r="I76" i="16"/>
  <c r="I20" i="16"/>
  <c r="I276" i="16"/>
  <c r="I173" i="16"/>
  <c r="I205" i="16"/>
  <c r="I107" i="16"/>
  <c r="I292" i="16"/>
  <c r="I224" i="16"/>
  <c r="I285" i="16"/>
  <c r="I388" i="16"/>
  <c r="I337" i="16"/>
  <c r="I277" i="16"/>
  <c r="I89" i="16"/>
  <c r="I141" i="16"/>
  <c r="I73" i="16"/>
  <c r="I160" i="16"/>
  <c r="I117" i="16"/>
  <c r="I324" i="16"/>
  <c r="I377" i="16"/>
  <c r="I58" i="16"/>
  <c r="I8" i="16"/>
  <c r="I93" i="16"/>
  <c r="I151" i="16"/>
  <c r="I176" i="16"/>
  <c r="I212" i="16"/>
  <c r="I260" i="16"/>
  <c r="I284" i="16"/>
  <c r="I109" i="16"/>
  <c r="I360" i="16"/>
  <c r="I105" i="16"/>
  <c r="I236" i="16"/>
  <c r="I124" i="16"/>
  <c r="I113" i="16"/>
  <c r="I78" i="16"/>
  <c r="I148" i="16"/>
  <c r="I41" i="16"/>
  <c r="I188" i="16"/>
  <c r="I132" i="16"/>
  <c r="I393" i="16"/>
  <c r="I220" i="16"/>
  <c r="I144" i="16"/>
  <c r="I120" i="16"/>
  <c r="I381" i="16"/>
  <c r="I139" i="16"/>
  <c r="I22" i="16"/>
  <c r="I365" i="16"/>
  <c r="I369" i="16"/>
  <c r="I396" i="16"/>
  <c r="I42" i="16"/>
  <c r="I389" i="16"/>
  <c r="I40" i="16"/>
  <c r="I66" i="16"/>
  <c r="I52" i="16"/>
  <c r="I137" i="16"/>
  <c r="I114" i="16"/>
  <c r="I241" i="16"/>
  <c r="I86" i="16"/>
  <c r="I65" i="16"/>
  <c r="I181" i="16"/>
  <c r="I229" i="16"/>
  <c r="I208" i="16"/>
  <c r="I25" i="16"/>
  <c r="I164" i="16"/>
  <c r="I336" i="16"/>
  <c r="I34" i="16"/>
  <c r="I19" i="16"/>
  <c r="I143" i="16"/>
  <c r="I115" i="16"/>
  <c r="I271" i="16"/>
  <c r="I222" i="16"/>
  <c r="I162" i="16"/>
  <c r="I391" i="16"/>
  <c r="I254" i="16"/>
  <c r="I186" i="16"/>
  <c r="I291" i="16"/>
  <c r="I311" i="16"/>
  <c r="I255" i="16"/>
  <c r="I135" i="16"/>
  <c r="I44" i="16"/>
  <c r="I326" i="16"/>
  <c r="I294" i="16"/>
  <c r="I342" i="16"/>
  <c r="I279" i="16"/>
  <c r="I150" i="16"/>
  <c r="I315" i="16"/>
  <c r="I179" i="16"/>
  <c r="I232" i="16"/>
  <c r="I11" i="16"/>
  <c r="I182" i="16"/>
  <c r="I171" i="16"/>
  <c r="I16" i="16"/>
  <c r="I69" i="16"/>
  <c r="I218" i="16"/>
  <c r="I63" i="16"/>
  <c r="I286" i="16"/>
  <c r="I359" i="16"/>
  <c r="I183" i="16"/>
  <c r="I299" i="16"/>
  <c r="I235" i="16"/>
  <c r="I363" i="16"/>
  <c r="I133" i="16"/>
  <c r="I215" i="16"/>
  <c r="I198" i="16"/>
  <c r="I248" i="16"/>
  <c r="I280" i="16"/>
  <c r="I240" i="16"/>
  <c r="I227" i="16"/>
  <c r="I193" i="16"/>
  <c r="I90" i="16"/>
  <c r="I37" i="16"/>
  <c r="I64" i="16"/>
  <c r="I12" i="16"/>
  <c r="I207" i="16"/>
  <c r="I422" i="16"/>
  <c r="I420" i="16"/>
  <c r="I327" i="16"/>
  <c r="I259" i="16"/>
  <c r="I287" i="16"/>
  <c r="I243" i="16"/>
  <c r="I310" i="16"/>
  <c r="I189" i="16"/>
  <c r="I106" i="16"/>
  <c r="I295" i="16"/>
  <c r="I223" i="16"/>
  <c r="I167" i="16"/>
  <c r="I282" i="16"/>
  <c r="I153" i="16"/>
  <c r="I283" i="16"/>
  <c r="I190" i="16"/>
  <c r="I304" i="16"/>
  <c r="I175" i="16"/>
  <c r="I272" i="16"/>
  <c r="I266" i="16"/>
  <c r="I368" i="16"/>
  <c r="I250" i="16"/>
  <c r="I278" i="16"/>
  <c r="I343" i="16"/>
  <c r="I39" i="16"/>
  <c r="I312" i="16"/>
  <c r="I31" i="16"/>
  <c r="I23" i="16"/>
  <c r="I158" i="16"/>
  <c r="I347" i="16"/>
  <c r="I374" i="16"/>
  <c r="I128" i="16"/>
  <c r="I70" i="16"/>
  <c r="I53" i="16"/>
  <c r="I367" i="16"/>
  <c r="I275" i="16"/>
  <c r="I303" i="16"/>
  <c r="I398" i="16"/>
  <c r="I335" i="16"/>
  <c r="I159" i="16"/>
  <c r="I199" i="16"/>
  <c r="I231" i="16"/>
  <c r="I234" i="16"/>
  <c r="I267" i="16"/>
  <c r="I375" i="16"/>
  <c r="I344" i="16"/>
  <c r="I247" i="16"/>
  <c r="I47" i="16"/>
  <c r="I246" i="16"/>
  <c r="I83" i="16"/>
  <c r="I59" i="16"/>
  <c r="I163" i="16"/>
  <c r="I386" i="16"/>
  <c r="I421" i="16"/>
  <c r="I395" i="16"/>
  <c r="I191" i="16"/>
  <c r="I74" i="16"/>
  <c r="I211" i="16"/>
  <c r="I154" i="16"/>
  <c r="I195" i="16"/>
  <c r="I219" i="16"/>
  <c r="I251" i="16"/>
  <c r="I230" i="16"/>
  <c r="I187" i="16"/>
  <c r="I203" i="16"/>
  <c r="I184" i="16"/>
  <c r="I376" i="16"/>
  <c r="I95" i="16"/>
  <c r="I263" i="16"/>
  <c r="I390" i="16"/>
  <c r="I355" i="16"/>
  <c r="I111" i="16"/>
  <c r="I10" i="16"/>
  <c r="I257" i="16"/>
  <c r="I60" i="16"/>
  <c r="I262" i="16"/>
  <c r="I358" i="16"/>
  <c r="I213" i="16"/>
  <c r="I26" i="16"/>
  <c r="I331" i="16"/>
  <c r="I216" i="16"/>
  <c r="I239" i="16"/>
  <c r="I214" i="16"/>
  <c r="I7" i="16"/>
  <c r="I155" i="16"/>
  <c r="I323" i="16"/>
  <c r="I202" i="16"/>
  <c r="I87" i="16"/>
  <c r="I55" i="16"/>
  <c r="I399" i="16"/>
  <c r="I383" i="16"/>
  <c r="I387" i="16"/>
  <c r="I319" i="16"/>
  <c r="I371" i="16"/>
  <c r="I307" i="16"/>
  <c r="I119" i="16"/>
  <c r="I79" i="16"/>
  <c r="I334" i="16"/>
  <c r="I238" i="16"/>
  <c r="I127" i="16"/>
  <c r="I35" i="16"/>
  <c r="I210" i="16"/>
  <c r="I174" i="16"/>
  <c r="I194" i="16"/>
  <c r="I322" i="16"/>
  <c r="I258" i="16"/>
  <c r="I350" i="16"/>
  <c r="I274" i="16"/>
  <c r="I138" i="16"/>
  <c r="I67" i="16"/>
  <c r="I339" i="16"/>
  <c r="I370" i="16"/>
  <c r="I242" i="16"/>
  <c r="I354" i="16"/>
  <c r="I298" i="16"/>
  <c r="I379" i="16"/>
  <c r="I206" i="16"/>
  <c r="I366" i="16"/>
  <c r="I346" i="16"/>
  <c r="I382" i="16"/>
  <c r="I302" i="16"/>
  <c r="I99" i="16"/>
  <c r="I15" i="16"/>
  <c r="I84" i="16"/>
  <c r="I147" i="16"/>
  <c r="I362" i="16"/>
  <c r="I170" i="16"/>
  <c r="I351" i="16"/>
  <c r="I314" i="16"/>
  <c r="I131" i="16"/>
  <c r="I306" i="16"/>
  <c r="I378" i="16"/>
  <c r="I290" i="16"/>
  <c r="I166" i="16"/>
  <c r="I270" i="16"/>
  <c r="I178" i="16"/>
  <c r="I338" i="16"/>
  <c r="I71" i="16"/>
  <c r="I330" i="16"/>
  <c r="I146" i="16"/>
  <c r="I226" i="16"/>
  <c r="I318" i="16"/>
  <c r="I122" i="16"/>
  <c r="I103" i="16"/>
  <c r="I349" i="16"/>
  <c r="I51" i="16"/>
  <c r="I402" i="16"/>
  <c r="I428" i="16"/>
  <c r="I425" i="16"/>
  <c r="I427" i="16"/>
  <c r="I433" i="16"/>
  <c r="I430" i="16"/>
  <c r="I411" i="16" l="1"/>
  <c r="I435" i="16"/>
  <c r="I418" i="16"/>
  <c r="I406" i="16"/>
  <c r="I412" i="16"/>
  <c r="I408" i="16"/>
  <c r="I404" i="16"/>
  <c r="I442" i="16"/>
  <c r="I441" i="16"/>
  <c r="I413" i="16"/>
  <c r="I417" i="16"/>
  <c r="I419" i="16"/>
  <c r="I426" i="16"/>
  <c r="I405" i="16"/>
  <c r="I440" i="16"/>
  <c r="I438" i="16"/>
  <c r="I439" i="16"/>
  <c r="I410" i="16"/>
  <c r="I407" i="16"/>
  <c r="I432" i="16"/>
  <c r="I446" i="16"/>
  <c r="I436" i="16"/>
  <c r="I434" i="16"/>
  <c r="I403" i="16"/>
  <c r="I416" i="16"/>
  <c r="I445" i="16"/>
  <c r="I415" i="16"/>
  <c r="I429" i="16"/>
  <c r="I444" i="16"/>
  <c r="I431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1782F9-AECA-4C81-8582-F5875EE436A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3FF08E9-2F0D-4F91-B978-5218367B6701}" name="WorksheetConnection_Peces 2004 - 2024_290824.xlsb!T_Compilado" type="102" refreshedVersion="8" minRefreshableVersion="5">
    <extLst>
      <ext xmlns:x15="http://schemas.microsoft.com/office/spreadsheetml/2010/11/main" uri="{DE250136-89BD-433C-8126-D09CA5730AF9}">
        <x15:connection id="T_Compilado" autoDelete="1">
          <x15:rangePr sourceName="_xlcn.WorksheetConnection_Peces20042024_290824.xlsbT_Compilado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<sst xmlns="http://schemas.openxmlformats.org/spreadsheetml/2006/main" count="2047" uniqueCount="263">
  <si>
    <t>Station ID</t>
  </si>
  <si>
    <t>Station Name</t>
  </si>
  <si>
    <t>Data Freq</t>
  </si>
  <si>
    <t>Latitude</t>
  </si>
  <si>
    <t>Longitude</t>
  </si>
  <si>
    <t>ACL</t>
  </si>
  <si>
    <t>E. Post Panamax Atlántico</t>
  </si>
  <si>
    <t>Semestral</t>
  </si>
  <si>
    <t>B-67</t>
  </si>
  <si>
    <t>Boya 67</t>
  </si>
  <si>
    <t>B-82</t>
  </si>
  <si>
    <t>Boya 82</t>
  </si>
  <si>
    <t>BCH</t>
  </si>
  <si>
    <t>Banana Channel</t>
  </si>
  <si>
    <t>BFR</t>
  </si>
  <si>
    <t>Bahía Frijoles</t>
  </si>
  <si>
    <t>BML</t>
  </si>
  <si>
    <t>Bahía Montelirio</t>
  </si>
  <si>
    <t>BPB</t>
  </si>
  <si>
    <t>Bahía Peña Blancas</t>
  </si>
  <si>
    <t>BTR</t>
  </si>
  <si>
    <t>Bahía Trinidad</t>
  </si>
  <si>
    <t>CCO</t>
  </si>
  <si>
    <t>Cauce Cocolí</t>
  </si>
  <si>
    <t>EMP</t>
  </si>
  <si>
    <t>Emperador</t>
  </si>
  <si>
    <t>ESC</t>
  </si>
  <si>
    <t>Escobal</t>
  </si>
  <si>
    <t>GAM</t>
  </si>
  <si>
    <t>Gamboa</t>
  </si>
  <si>
    <t>HCC</t>
  </si>
  <si>
    <t>Humedal Ciricito</t>
  </si>
  <si>
    <t>HCG</t>
  </si>
  <si>
    <t>Humedal Ciri Grande</t>
  </si>
  <si>
    <t>HCH</t>
  </si>
  <si>
    <t>Humedal Río Chagres</t>
  </si>
  <si>
    <t>HCO</t>
  </si>
  <si>
    <t>Humedal Río Cocolí</t>
  </si>
  <si>
    <t>HGA</t>
  </si>
  <si>
    <t>Humedal Río Gatún</t>
  </si>
  <si>
    <t>HTR</t>
  </si>
  <si>
    <t>Humedal Río Trinidad</t>
  </si>
  <si>
    <t>IBR</t>
  </si>
  <si>
    <t>Isla Bruja</t>
  </si>
  <si>
    <t>IGU</t>
  </si>
  <si>
    <t>Isla Guarapo</t>
  </si>
  <si>
    <t>IJG</t>
  </si>
  <si>
    <t>Juan Gallego</t>
  </si>
  <si>
    <t>IPU</t>
  </si>
  <si>
    <t>Isla Puma</t>
  </si>
  <si>
    <t>ITI</t>
  </si>
  <si>
    <t>Isla Tigre</t>
  </si>
  <si>
    <t>IZO</t>
  </si>
  <si>
    <t>Isla Zorra</t>
  </si>
  <si>
    <t>LAG</t>
  </si>
  <si>
    <t>La Laguna</t>
  </si>
  <si>
    <t>LCH</t>
  </si>
  <si>
    <t>Punta Los Chivos</t>
  </si>
  <si>
    <t>LIM</t>
  </si>
  <si>
    <t>Limón</t>
  </si>
  <si>
    <t>MIR</t>
  </si>
  <si>
    <t>Miraflores Tripartita</t>
  </si>
  <si>
    <t>PMI</t>
  </si>
  <si>
    <t>Pedro Miguel</t>
  </si>
  <si>
    <t>PMO</t>
  </si>
  <si>
    <t>Punta Mosquito</t>
  </si>
  <si>
    <t>RAI</t>
  </si>
  <si>
    <t>Raíces</t>
  </si>
  <si>
    <t>RGA</t>
  </si>
  <si>
    <t>Represa Gatún</t>
  </si>
  <si>
    <t>Familia</t>
  </si>
  <si>
    <t>Especies</t>
  </si>
  <si>
    <t>CODE</t>
  </si>
  <si>
    <t>PCODE</t>
  </si>
  <si>
    <t>Miller 66-76</t>
  </si>
  <si>
    <t>Vertiente</t>
  </si>
  <si>
    <t>V. Económico</t>
  </si>
  <si>
    <t>Ambiente</t>
  </si>
  <si>
    <t>Achiridae</t>
  </si>
  <si>
    <t>P</t>
  </si>
  <si>
    <t>M</t>
  </si>
  <si>
    <t>Ariidae</t>
  </si>
  <si>
    <t>C</t>
  </si>
  <si>
    <t>D</t>
  </si>
  <si>
    <t>Carangidae</t>
  </si>
  <si>
    <t>P-C</t>
  </si>
  <si>
    <t>Centropomidae</t>
  </si>
  <si>
    <t>Cichlidae</t>
  </si>
  <si>
    <t>I</t>
  </si>
  <si>
    <t>Eleotridae</t>
  </si>
  <si>
    <t>Elopidae</t>
  </si>
  <si>
    <t>Erythrinidae</t>
  </si>
  <si>
    <t>Gerreidae</t>
  </si>
  <si>
    <t>Gobiidae</t>
  </si>
  <si>
    <t>Lutjanidae</t>
  </si>
  <si>
    <t>Mugilidae</t>
  </si>
  <si>
    <t>Pristigasteridae</t>
  </si>
  <si>
    <t>Sciaenidae</t>
  </si>
  <si>
    <t>Synbranchidae</t>
  </si>
  <si>
    <t>Syngnathidae</t>
  </si>
  <si>
    <t>LN (L-1)</t>
  </si>
  <si>
    <t>LS (L-2)</t>
  </si>
  <si>
    <t>RQP</t>
  </si>
  <si>
    <t>LN (L-3)</t>
  </si>
  <si>
    <t>RQC</t>
  </si>
  <si>
    <t>Albulidae</t>
  </si>
  <si>
    <t>Characidae</t>
  </si>
  <si>
    <t>Cyprinidae</t>
  </si>
  <si>
    <t>Engraulidae</t>
  </si>
  <si>
    <t>Megalopidae</t>
  </si>
  <si>
    <t>Pimelodidae</t>
  </si>
  <si>
    <t>AÑO</t>
  </si>
  <si>
    <t>A</t>
  </si>
  <si>
    <t>Bryconidae</t>
  </si>
  <si>
    <t>Poeciliidae</t>
  </si>
  <si>
    <t>MES</t>
  </si>
  <si>
    <t>Curimatidae</t>
  </si>
  <si>
    <t>Loricariidae</t>
  </si>
  <si>
    <t>Heptapteridae</t>
  </si>
  <si>
    <t>O</t>
  </si>
  <si>
    <t xml:space="preserve">C </t>
  </si>
  <si>
    <t>Lesbiasinidae</t>
  </si>
  <si>
    <t>Muraenesocidae</t>
  </si>
  <si>
    <t>SECA</t>
  </si>
  <si>
    <t>LLUVIOSA</t>
  </si>
  <si>
    <t>Haemulidae</t>
  </si>
  <si>
    <t>Estación</t>
  </si>
  <si>
    <t>Atherinidae</t>
  </si>
  <si>
    <t>Achirus mazatlanus (Steindachner, 1869)</t>
  </si>
  <si>
    <t>Hoplias microlepis (Günther, 1864)</t>
  </si>
  <si>
    <t>Lutjanus jocu (Bloch &amp; Schneider, 1801)</t>
  </si>
  <si>
    <t>TOTAL</t>
  </si>
  <si>
    <t>Occidentarius platypogon (Günther, 1864)</t>
  </si>
  <si>
    <t>Atherinella chagresi (Meek &amp; Hildebrand, 1914)</t>
  </si>
  <si>
    <t>Oligoplites saurus (Bloch &amp; Schneider, 1801)</t>
  </si>
  <si>
    <t>Centropomus medius Günther, 1864</t>
  </si>
  <si>
    <t>Centropomus nigrescens Günther, 1864</t>
  </si>
  <si>
    <t>Centropomus viridis Lockington, 1877</t>
  </si>
  <si>
    <t>Amatitlania nigrofasciata (Günther, 1867)</t>
  </si>
  <si>
    <t>Astronotus ocellatus (Agassiz, 1831)</t>
  </si>
  <si>
    <t>Astyanax orthodus Eigenmann, 1907</t>
  </si>
  <si>
    <t>Astyanax aeneus (Günther, 1860)</t>
  </si>
  <si>
    <t>Brycon behreae Hildebrand, 1938</t>
  </si>
  <si>
    <t>Brycon guatemalensis Regan, 1908</t>
  </si>
  <si>
    <t>Cichla monoculus Agassiz, 1831</t>
  </si>
  <si>
    <t>Oreochromis niloticus (Linnaeus, 1758)</t>
  </si>
  <si>
    <t>Parachromis dovii (Günther, 1864)</t>
  </si>
  <si>
    <t>Roeboides ilseae Bussing, 1986</t>
  </si>
  <si>
    <t>Vieja maculicauda (Regan, 1905)</t>
  </si>
  <si>
    <t>Isthmoheros tuyrensis (Meek &amp; Hildebrand, 1913)</t>
  </si>
  <si>
    <t>Dormitator latifrons (Richardson, 1844)</t>
  </si>
  <si>
    <t>Eleotris picta Kner, 1863</t>
  </si>
  <si>
    <t>Gobiomorus dormitor Lacepède, 1800</t>
  </si>
  <si>
    <t>Elops affinis Regan, 1909</t>
  </si>
  <si>
    <t>Diapterus peruvianus (Cuvier, 1830)</t>
  </si>
  <si>
    <t>Eucinostomus gracilis (Gill, 1862)</t>
  </si>
  <si>
    <t>Eugerres lineatus (Humboldt, 1821)</t>
  </si>
  <si>
    <t>Eugerres plumieri (Cuvier, 1830)</t>
  </si>
  <si>
    <t>Gerres cinereus (Walbaum, 1792)</t>
  </si>
  <si>
    <t>Awaous banana (Valenciennes, 1837)</t>
  </si>
  <si>
    <t>Ctenogobius sagittula (Günther, 1862)</t>
  </si>
  <si>
    <t>Parrella lucretiae (Eigenmann &amp; Eigenmann, 1888)</t>
  </si>
  <si>
    <t>Lutjanus colorado Jordan &amp; Gilbert, 1882</t>
  </si>
  <si>
    <t>Dajaus monticola (Bancroft, 1834)</t>
  </si>
  <si>
    <t>Brachyrhaphis parismina (Meek, 1912)</t>
  </si>
  <si>
    <t>Gambusia nicaraguensis Günther, 1866</t>
  </si>
  <si>
    <t>Poecilia gillii (Kner, 1863)</t>
  </si>
  <si>
    <t>Poeciliopsis turrubarensis (Meek, 1912)</t>
  </si>
  <si>
    <t>Ilisha fuerthii (Steindachner, 1875)</t>
  </si>
  <si>
    <t>Cynoscion albus (Günther, 1864)</t>
  </si>
  <si>
    <t>Synbranchus marmoratus Bloch, 1795</t>
  </si>
  <si>
    <t>Microphis brachyurus (Bleeker, 1854)</t>
  </si>
  <si>
    <t>Pseudophallus elcapitanensis (Meek &amp; Hildebrand, 1914)</t>
  </si>
  <si>
    <t>Albula vulpes (Linnaeus, 1758)</t>
  </si>
  <si>
    <t>Oligoplites altus (Günther, 1868)</t>
  </si>
  <si>
    <t>Centropomus robalito Jordan &amp; Gilbert, 1882</t>
  </si>
  <si>
    <t>Astyanax ruberrimus Eigenmann, 1913</t>
  </si>
  <si>
    <t>Roeboides occidentalis Meek &amp; Hildebrand, 1916</t>
  </si>
  <si>
    <t>Roeboides bouchellei Fowler, 1923</t>
  </si>
  <si>
    <t>Bryconamericus emperador (Eigenmann &amp; Ogle, 1907)</t>
  </si>
  <si>
    <t>Oreochromis mossambicus (Peters, 1852)</t>
  </si>
  <si>
    <t>Andinoacara coeruleopunctatus (Kner, 1863)</t>
  </si>
  <si>
    <t>Ctenopharyngodon idella (Valenciennes, 1844)</t>
  </si>
  <si>
    <t>Eleotris amblyopsis (Cope, 1871)</t>
  </si>
  <si>
    <t>Gobiomorus maculatus (Günther, 1859)</t>
  </si>
  <si>
    <t>Gobiomorus polylepis Ginsburg, 1953</t>
  </si>
  <si>
    <t>Anchoa spinifer (Valenciennes, 1848)</t>
  </si>
  <si>
    <t>Awaous transandeanus (Günther, 1867)</t>
  </si>
  <si>
    <t>Gobius incognitus Kovačić &amp; Šanda, 2016</t>
  </si>
  <si>
    <t>Gobionellus microdon (Gilbert, 1892)</t>
  </si>
  <si>
    <t>Haemulopsis elongatus (Steindachner, 1879)</t>
  </si>
  <si>
    <t>Lutjanus argentiventris (Peters, 1869)</t>
  </si>
  <si>
    <t>Megalops atlanticus Valenciennes, 1847</t>
  </si>
  <si>
    <t>Mugil curema Valenciennes, 1836</t>
  </si>
  <si>
    <t>Rhamdia guatemalensis (Günther, 1864)</t>
  </si>
  <si>
    <t>Brachyrhaphis cascajalensis (Meek &amp; Hildebrand, 1913)</t>
  </si>
  <si>
    <t>Brachyrhaphis episcopi (Steindachner, 1878)</t>
  </si>
  <si>
    <t>Neoheterandria tridentiger (Garman, 1895)</t>
  </si>
  <si>
    <t>Poeciliopsis elongata (Günther, 1866)</t>
  </si>
  <si>
    <t>Pseudophallus starksii (Jordan &amp; Culver, 1895)</t>
  </si>
  <si>
    <t>Pseudophallus mindii (Meek &amp; Hildebrand, 1923)</t>
  </si>
  <si>
    <t>Cathorops tuyra (Meek &amp; Hildebrand, 1923)</t>
  </si>
  <si>
    <t>Brycon chagrensis (Kner, 1863)</t>
  </si>
  <si>
    <t>Sicydium salvini Ogilvie-Grant, 1884</t>
  </si>
  <si>
    <t>Mesonauta festivus (Heckel, 1840)</t>
  </si>
  <si>
    <t>Oreochromis aureus (Steindachner, 1864)</t>
  </si>
  <si>
    <t>Eucinostomus melanopterus (Bleeker, 1863)</t>
  </si>
  <si>
    <t>Microphis lineatus (Kaup, 1856)</t>
  </si>
  <si>
    <t>Colossoma macropomum (Cuvier, 1816)</t>
  </si>
  <si>
    <t>Parachromis managuensis (Günther, 1867)</t>
  </si>
  <si>
    <t>Dormitator maculatus (Bloch, 1792)</t>
  </si>
  <si>
    <t>Caranx hippos (Linnaeus, 1766)</t>
  </si>
  <si>
    <t>Centropomus parallelus Poey, 1860</t>
  </si>
  <si>
    <t>Compsura gorgonae (Evermann &amp; Goldsborough, 1909)</t>
  </si>
  <si>
    <t>Roeboides guatemalensis (Günther, 1864)</t>
  </si>
  <si>
    <t>Coptodon rendalli (Boulenger, 1897)</t>
  </si>
  <si>
    <t>Cyphocharax magdalenae (Steindachner, 1878)</t>
  </si>
  <si>
    <t>Anchoa parva (Meek &amp; Hildebrand, 1923)</t>
  </si>
  <si>
    <t>Eucinostomus currani Zahuranec, 1980</t>
  </si>
  <si>
    <t>Sicydium altum Meek, 1907</t>
  </si>
  <si>
    <t>Caranx latus Agassiz, 1831</t>
  </si>
  <si>
    <t>Centropomus unionensis Bocourt, 1868</t>
  </si>
  <si>
    <t>Gambusia holbrooki Girard, 1859</t>
  </si>
  <si>
    <t>Elops saurus Linnaeus, 1766</t>
  </si>
  <si>
    <t>Eugerres brevimanus (Günther, 1864)</t>
  </si>
  <si>
    <t>Hypostomus aspidolepis (Günther, 1867)</t>
  </si>
  <si>
    <t>Gephyrocharax atracaudatus (Meek &amp; Hildebrand, 1912)</t>
  </si>
  <si>
    <t>Eleotris pisonis (Gmelin, 1789)</t>
  </si>
  <si>
    <t>Eugerres brasilianus (Cuvier, 1830)</t>
  </si>
  <si>
    <t>Rhamdia quelen (Quoy &amp; Gaimard, 1824)</t>
  </si>
  <si>
    <t>Hypostomus plecostomus Hancock, 1828</t>
  </si>
  <si>
    <t>Anchoa panamensis (Steindachner, 1876)</t>
  </si>
  <si>
    <t>Gobiosoma hildebrandi (Ginsburg, 1939)</t>
  </si>
  <si>
    <t>Piabucina panamensis Gill, 1877</t>
  </si>
  <si>
    <t>Gobioides peruanus (Steindachner, 1880)</t>
  </si>
  <si>
    <t>Cynoponticus coniceps (Jordan &amp; Gilbert, 1882)</t>
  </si>
  <si>
    <t>Pterygoplichthys pardalis (Castelnau, 1855)</t>
  </si>
  <si>
    <t>Bairdiella ronchus (Cuvier, 1830)</t>
  </si>
  <si>
    <t>Micropogonias furnieri (Desmarest, 1823)</t>
  </si>
  <si>
    <t>Rhonciscus crocro (Cuvier, 1830)</t>
  </si>
  <si>
    <t>Panamius panamensis (Meek &amp; Hildebrand, 1913)</t>
  </si>
  <si>
    <t>Periferal</t>
  </si>
  <si>
    <t>Primario</t>
  </si>
  <si>
    <t>Secundario</t>
  </si>
  <si>
    <t>Introducido</t>
  </si>
  <si>
    <t>Pacífico</t>
  </si>
  <si>
    <t>Caribe</t>
  </si>
  <si>
    <t>Con Valor</t>
  </si>
  <si>
    <t>Sin Valor</t>
  </si>
  <si>
    <t>Marino</t>
  </si>
  <si>
    <t>Dulce</t>
  </si>
  <si>
    <t>Ambas</t>
  </si>
  <si>
    <t>Descripcion</t>
  </si>
  <si>
    <t>Eugerres periche (Evermann &amp; Radcliffe, 1917)</t>
  </si>
  <si>
    <t>Date</t>
  </si>
  <si>
    <t>Periodo</t>
  </si>
  <si>
    <t>Centropomus undecimalis (Bloch, 1792)</t>
  </si>
  <si>
    <t xml:space="preserve">Ariopsis sp </t>
  </si>
  <si>
    <t>CCODE</t>
  </si>
  <si>
    <t>Row Labels</t>
  </si>
  <si>
    <t>Grand Total</t>
  </si>
  <si>
    <t>Distinct Count of Especies</t>
  </si>
  <si>
    <t>Serrasalmidae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</si>
</sst>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2" fillId="0" borderId="0" xfId="0" applyFont="1" applyProtection="1">
      <protection locked="0"/>
    </xf>
    <xf numFmtId="0" fontId="0" fillId="0" borderId="0" xfId="0" applyAlignment="1">
      <alignment vertical="center"/>
    </xf>
    <xf numFmtId="0" fontId="2" fillId="2" borderId="0" xfId="0" applyFont="1" applyFill="1" applyAlignment="1" applyProtection="1">
      <alignment horizontal="center"/>
      <protection locked="0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left"/>
      <protection locked="0"/>
    </xf>
    <xf numFmtId="1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0" xfId="0" pivotButton="1"/>
  </cellXfs>
  <cellStyles count="1">
    <cellStyle name="Normal" xfId="0" builtinId="0"/>
  </cellStyles>
  <dxfs count="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5" formatCode="m/d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textRotation="0" wrapText="0" indent="0" justifyLastLine="0" shrinkToFit="0" readingOrder="0"/>
    </dxf>
    <dxf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ANunez" refreshedDate="45537.438307060183" backgroundQuery="1" createdVersion="8" refreshedVersion="8" minRefreshableVersion="3" recordCount="0" supportSubquery="1" supportAdvancedDrill="1" xr:uid="{045816C7-EA5D-4B7E-B835-C545988B31AC}">
  <cacheSource type="external" connectionId="1"/>
  <cacheFields count="2">
    <cacheField name="[T_Compilado].[AÑO].[AÑO]" caption="AÑO" numFmtId="0" level="1">
      <sharedItems containsSemiMixedTypes="0" containsString="0" containsNumber="1" containsInteger="1" minValue="2018" maxValue="2024" count="6">
        <n v="2018"/>
        <n v="2020"/>
        <n v="2021"/>
        <n v="2022"/>
        <n v="2023"/>
        <n v="2024"/>
      </sharedItems>
      <extLst>
        <ext xmlns:x15="http://schemas.microsoft.com/office/spreadsheetml/2010/11/main" uri="{4F2E5C28-24EA-4eb8-9CBF-B6C8F9C3D259}">
          <x15:cachedUniqueNames>
            <x15:cachedUniqueName index="0" name="[T_Compilado].[AÑO].&amp;[2018]"/>
            <x15:cachedUniqueName index="1" name="[T_Compilado].[AÑO].&amp;[2020]"/>
            <x15:cachedUniqueName index="2" name="[T_Compilado].[AÑO].&amp;[2021]"/>
            <x15:cachedUniqueName index="3" name="[T_Compilado].[AÑO].&amp;[2022]"/>
            <x15:cachedUniqueName index="4" name="[T_Compilado].[AÑO].&amp;[2023]"/>
            <x15:cachedUniqueName index="5" name="[T_Compilado].[AÑO].&amp;[2024]"/>
          </x15:cachedUniqueNames>
        </ext>
      </extLst>
    </cacheField>
    <cacheField name="[Measures].[Distinct Count of Especies]" caption="Distinct Count of Especies" numFmtId="0" hierarchy="54" level="32767"/>
  </cacheFields>
  <cacheHierarchies count="56">
    <cacheHierarchy uniqueName="[T_Compilado].[AÑO]" caption="AÑO" attribute="1" defaultMemberUniqueName="[T_Compilado].[AÑO].[All]" allUniqueName="[T_Compilado].[AÑO].[All]" dimensionUniqueName="[T_Compilado]" displayFolder="" count="2" memberValueDatatype="20" unbalanced="0">
      <fieldsUsage count="2">
        <fieldUsage x="-1"/>
        <fieldUsage x="0"/>
      </fieldsUsage>
    </cacheHierarchy>
    <cacheHierarchy uniqueName="[T_Compilado].[MES]" caption="MES" attribute="1" defaultMemberUniqueName="[T_Compilado].[MES].[All]" allUniqueName="[T_Compilado].[MES].[All]" dimensionUniqueName="[T_Compilado]" displayFolder="" count="0" memberValueDatatype="20" unbalanced="0"/>
    <cacheHierarchy uniqueName="[T_Compilado].[Date]" caption="Date" attribute="1" time="1" defaultMemberUniqueName="[T_Compilado].[Date].[All]" allUniqueName="[T_Compilado].[Date].[All]" dimensionUniqueName="[T_Compilado]" displayFolder="" count="0" memberValueDatatype="7" unbalanced="0"/>
    <cacheHierarchy uniqueName="[T_Compilado].[Periodo]" caption="Periodo" attribute="1" defaultMemberUniqueName="[T_Compilado].[Periodo].[All]" allUniqueName="[T_Compilado].[Periodo].[All]" dimensionUniqueName="[T_Compilado]" displayFolder="" count="0" memberValueDatatype="130" unbalanced="0"/>
    <cacheHierarchy uniqueName="[T_Compilado].[Estación]" caption="Estación" attribute="1" defaultMemberUniqueName="[T_Compilado].[Estación].[All]" allUniqueName="[T_Compilado].[Estación].[All]" dimensionUniqueName="[T_Compilado]" displayFolder="" count="0" memberValueDatatype="130" unbalanced="0"/>
    <cacheHierarchy uniqueName="[T_Compilado].[Familia]" caption="Familia" attribute="1" defaultMemberUniqueName="[T_Compilado].[Familia].[All]" allUniqueName="[T_Compilado].[Familia].[All]" dimensionUniqueName="[T_Compilado]" displayFolder="" count="2" memberValueDatatype="130" unbalanced="0"/>
    <cacheHierarchy uniqueName="[T_Compilado].[Especies]" caption="Especies" attribute="1" defaultMemberUniqueName="[T_Compilado].[Especies].[All]" allUniqueName="[T_Compilado].[Especies].[All]" dimensionUniqueName="[T_Compilado]" displayFolder="" count="0" memberValueDatatype="130" unbalanced="0"/>
    <cacheHierarchy uniqueName="[T_Compilado].[CCODE]" caption="CCODE" attribute="1" defaultMemberUniqueName="[T_Compilado].[CCODE].[All]" allUniqueName="[T_Compilado].[CCODE].[All]" dimensionUniqueName="[T_Compilado]" displayFolder="" count="0" memberValueDatatype="130" unbalanced="0"/>
    <cacheHierarchy uniqueName="[T_Compilado].[PCODE]" caption="PCODE" attribute="1" defaultMemberUniqueName="[T_Compilado].[PCODE].[All]" allUniqueName="[T_Compilado].[PCODE].[All]" dimensionUniqueName="[T_Compilado]" displayFolder="" count="0" memberValueDatatype="130" unbalanced="0"/>
    <cacheHierarchy uniqueName="[T_Compilado].[Miller 66-76]" caption="Miller 66-76" attribute="1" defaultMemberUniqueName="[T_Compilado].[Miller 66-76].[All]" allUniqueName="[T_Compilado].[Miller 66-76].[All]" dimensionUniqueName="[T_Compilado]" displayFolder="" count="0" memberValueDatatype="130" unbalanced="0"/>
    <cacheHierarchy uniqueName="[T_Compilado].[Vertiente]" caption="Vertiente" attribute="1" defaultMemberUniqueName="[T_Compilado].[Vertiente].[All]" allUniqueName="[T_Compilado].[Vertiente].[All]" dimensionUniqueName="[T_Compilado]" displayFolder="" count="0" memberValueDatatype="130" unbalanced="0"/>
    <cacheHierarchy uniqueName="[T_Compilado].[V. Económico]" caption="V. Económico" attribute="1" defaultMemberUniqueName="[T_Compilado].[V. Económico].[All]" allUniqueName="[T_Compilado].[V. Económico].[All]" dimensionUniqueName="[T_Compilado]" displayFolder="" count="0" memberValueDatatype="130" unbalanced="0"/>
    <cacheHierarchy uniqueName="[T_Compilado].[Ambiente]" caption="Ambiente" attribute="1" defaultMemberUniqueName="[T_Compilado].[Ambiente].[All]" allUniqueName="[T_Compilado].[Ambiente].[All]" dimensionUniqueName="[T_Compilado]" displayFolder="" count="0" memberValueDatatype="130" unbalanced="0"/>
    <cacheHierarchy uniqueName="[T_Compilado].[ACL]" caption="ACL" attribute="1" defaultMemberUniqueName="[T_Compilado].[ACL].[All]" allUniqueName="[T_Compilado].[ACL].[All]" dimensionUniqueName="[T_Compilado]" displayFolder="" count="0" memberValueDatatype="20" unbalanced="0"/>
    <cacheHierarchy uniqueName="[T_Compilado].[B-67]" caption="B-67" attribute="1" defaultMemberUniqueName="[T_Compilado].[B-67].[All]" allUniqueName="[T_Compilado].[B-67].[All]" dimensionUniqueName="[T_Compilado]" displayFolder="" count="0" memberValueDatatype="20" unbalanced="0"/>
    <cacheHierarchy uniqueName="[T_Compilado].[BCH]" caption="BCH" attribute="1" defaultMemberUniqueName="[T_Compilado].[BCH].[All]" allUniqueName="[T_Compilado].[BCH].[All]" dimensionUniqueName="[T_Compilado]" displayFolder="" count="0" memberValueDatatype="20" unbalanced="0"/>
    <cacheHierarchy uniqueName="[T_Compilado].[BPB]" caption="BPB" attribute="1" defaultMemberUniqueName="[T_Compilado].[BPB].[All]" allUniqueName="[T_Compilado].[BPB].[All]" dimensionUniqueName="[T_Compilado]" displayFolder="" count="0" memberValueDatatype="20" unbalanced="0"/>
    <cacheHierarchy uniqueName="[T_Compilado].[BTR]" caption="BTR" attribute="1" defaultMemberUniqueName="[T_Compilado].[BTR].[All]" allUniqueName="[T_Compilado].[BTR].[All]" dimensionUniqueName="[T_Compilado]" displayFolder="" count="0" memberValueDatatype="20" unbalanced="0"/>
    <cacheHierarchy uniqueName="[T_Compilado].[CCO]" caption="CCO" attribute="1" defaultMemberUniqueName="[T_Compilado].[CCO].[All]" allUniqueName="[T_Compilado].[CCO].[All]" dimensionUniqueName="[T_Compilado]" displayFolder="" count="0" memberValueDatatype="20" unbalanced="0"/>
    <cacheHierarchy uniqueName="[T_Compilado].[EMP]" caption="EMP" attribute="1" defaultMemberUniqueName="[T_Compilado].[EMP].[All]" allUniqueName="[T_Compilado].[EMP].[All]" dimensionUniqueName="[T_Compilado]" displayFolder="" count="0" memberValueDatatype="20" unbalanced="0"/>
    <cacheHierarchy uniqueName="[T_Compilado].[ESC]" caption="ESC" attribute="1" defaultMemberUniqueName="[T_Compilado].[ESC].[All]" allUniqueName="[T_Compilado].[ESC].[All]" dimensionUniqueName="[T_Compilado]" displayFolder="" count="0" memberValueDatatype="20" unbalanced="0"/>
    <cacheHierarchy uniqueName="[T_Compilado].[GAM]" caption="GAM" attribute="1" defaultMemberUniqueName="[T_Compilado].[GAM].[All]" allUniqueName="[T_Compilado].[GAM].[All]" dimensionUniqueName="[T_Compilado]" displayFolder="" count="0" memberValueDatatype="20" unbalanced="0"/>
    <cacheHierarchy uniqueName="[T_Compilado].[HCH]" caption="HCH" attribute="1" defaultMemberUniqueName="[T_Compilado].[HCH].[All]" allUniqueName="[T_Compilado].[HCH].[All]" dimensionUniqueName="[T_Compilado]" displayFolder="" count="0" memberValueDatatype="20" unbalanced="0"/>
    <cacheHierarchy uniqueName="[T_Compilado].[IGU]" caption="IGU" attribute="1" defaultMemberUniqueName="[T_Compilado].[IGU].[All]" allUniqueName="[T_Compilado].[IGU].[All]" dimensionUniqueName="[T_Compilado]" displayFolder="" count="0" memberValueDatatype="20" unbalanced="0"/>
    <cacheHierarchy uniqueName="[T_Compilado].[IJG]" caption="IJG" attribute="1" defaultMemberUniqueName="[T_Compilado].[IJG].[All]" allUniqueName="[T_Compilado].[IJG].[All]" dimensionUniqueName="[T_Compilado]" displayFolder="" count="0" memberValueDatatype="20" unbalanced="0"/>
    <cacheHierarchy uniqueName="[T_Compilado].[ITI]" caption="ITI" attribute="1" defaultMemberUniqueName="[T_Compilado].[ITI].[All]" allUniqueName="[T_Compilado].[ITI].[All]" dimensionUniqueName="[T_Compilado]" displayFolder="" count="0" memberValueDatatype="20" unbalanced="0"/>
    <cacheHierarchy uniqueName="[T_Compilado].[PMI]" caption="PMI" attribute="1" defaultMemberUniqueName="[T_Compilado].[PMI].[All]" allUniqueName="[T_Compilado].[PMI].[All]" dimensionUniqueName="[T_Compilado]" displayFolder="" count="0" memberValueDatatype="20" unbalanced="0"/>
    <cacheHierarchy uniqueName="[T_Compilado].[RGA]" caption="RGA" attribute="1" defaultMemberUniqueName="[T_Compilado].[RGA].[All]" allUniqueName="[T_Compilado].[RGA].[All]" dimensionUniqueName="[T_Compilado]" displayFolder="" count="0" memberValueDatatype="20" unbalanced="0"/>
    <cacheHierarchy uniqueName="[T_Compilado].[B-82]" caption="B-82" attribute="1" defaultMemberUniqueName="[T_Compilado].[B-82].[All]" allUniqueName="[T_Compilado].[B-82].[All]" dimensionUniqueName="[T_Compilado]" displayFolder="" count="0" memberValueDatatype="20" unbalanced="0"/>
    <cacheHierarchy uniqueName="[T_Compilado].[BFR]" caption="BFR" attribute="1" defaultMemberUniqueName="[T_Compilado].[BFR].[All]" allUniqueName="[T_Compilado].[BFR].[All]" dimensionUniqueName="[T_Compilado]" displayFolder="" count="0" memberValueDatatype="20" unbalanced="0"/>
    <cacheHierarchy uniqueName="[T_Compilado].[BML]" caption="BML" attribute="1" defaultMemberUniqueName="[T_Compilado].[BML].[All]" allUniqueName="[T_Compilado].[BML].[All]" dimensionUniqueName="[T_Compilado]" displayFolder="" count="0" memberValueDatatype="20" unbalanced="0"/>
    <cacheHierarchy uniqueName="[T_Compilado].[HCC]" caption="HCC" attribute="1" defaultMemberUniqueName="[T_Compilado].[HCC].[All]" allUniqueName="[T_Compilado].[HCC].[All]" dimensionUniqueName="[T_Compilado]" displayFolder="" count="0" memberValueDatatype="20" unbalanced="0"/>
    <cacheHierarchy uniqueName="[T_Compilado].[HCG]" caption="HCG" attribute="1" defaultMemberUniqueName="[T_Compilado].[HCG].[All]" allUniqueName="[T_Compilado].[HCG].[All]" dimensionUniqueName="[T_Compilado]" displayFolder="" count="0" memberValueDatatype="20" unbalanced="0"/>
    <cacheHierarchy uniqueName="[T_Compilado].[HCO]" caption="HCO" attribute="1" defaultMemberUniqueName="[T_Compilado].[HCO].[All]" allUniqueName="[T_Compilado].[HCO].[All]" dimensionUniqueName="[T_Compilado]" displayFolder="" count="0" memberValueDatatype="20" unbalanced="0"/>
    <cacheHierarchy uniqueName="[T_Compilado].[HGA]" caption="HGA" attribute="1" defaultMemberUniqueName="[T_Compilado].[HGA].[All]" allUniqueName="[T_Compilado].[HGA].[All]" dimensionUniqueName="[T_Compilado]" displayFolder="" count="0" memberValueDatatype="20" unbalanced="0"/>
    <cacheHierarchy uniqueName="[T_Compilado].[HTR]" caption="HTR" attribute="1" defaultMemberUniqueName="[T_Compilado].[HTR].[All]" allUniqueName="[T_Compilado].[HTR].[All]" dimensionUniqueName="[T_Compilado]" displayFolder="" count="0" memberValueDatatype="20" unbalanced="0"/>
    <cacheHierarchy uniqueName="[T_Compilado].[IBR]" caption="IBR" attribute="1" defaultMemberUniqueName="[T_Compilado].[IBR].[All]" allUniqueName="[T_Compilado].[IBR].[All]" dimensionUniqueName="[T_Compilado]" displayFolder="" count="0" memberValueDatatype="20" unbalanced="0"/>
    <cacheHierarchy uniqueName="[T_Compilado].[IPU]" caption="IPU" attribute="1" defaultMemberUniqueName="[T_Compilado].[IPU].[All]" allUniqueName="[T_Compilado].[IPU].[All]" dimensionUniqueName="[T_Compilado]" displayFolder="" count="0" memberValueDatatype="20" unbalanced="0"/>
    <cacheHierarchy uniqueName="[T_Compilado].[IZO]" caption="IZO" attribute="1" defaultMemberUniqueName="[T_Compilado].[IZO].[All]" allUniqueName="[T_Compilado].[IZO].[All]" dimensionUniqueName="[T_Compilado]" displayFolder="" count="0" memberValueDatatype="20" unbalanced="0"/>
    <cacheHierarchy uniqueName="[T_Compilado].[LAG]" caption="LAG" attribute="1" defaultMemberUniqueName="[T_Compilado].[LAG].[All]" allUniqueName="[T_Compilado].[LAG].[All]" dimensionUniqueName="[T_Compilado]" displayFolder="" count="0" memberValueDatatype="20" unbalanced="0"/>
    <cacheHierarchy uniqueName="[T_Compilado].[LCH]" caption="LCH" attribute="1" defaultMemberUniqueName="[T_Compilado].[LCH].[All]" allUniqueName="[T_Compilado].[LCH].[All]" dimensionUniqueName="[T_Compilado]" displayFolder="" count="0" memberValueDatatype="20" unbalanced="0"/>
    <cacheHierarchy uniqueName="[T_Compilado].[LIM]" caption="LIM" attribute="1" defaultMemberUniqueName="[T_Compilado].[LIM].[All]" allUniqueName="[T_Compilado].[LIM].[All]" dimensionUniqueName="[T_Compilado]" displayFolder="" count="0" memberValueDatatype="20" unbalanced="0"/>
    <cacheHierarchy uniqueName="[T_Compilado].[LN (L-1)]" caption="LN (L-1)" attribute="1" defaultMemberUniqueName="[T_Compilado].[LN (L-1)].[All]" allUniqueName="[T_Compilado].[LN (L-1)].[All]" dimensionUniqueName="[T_Compilado]" displayFolder="" count="0" memberValueDatatype="20" unbalanced="0"/>
    <cacheHierarchy uniqueName="[T_Compilado].[LN (L-3)]" caption="LN (L-3)" attribute="1" defaultMemberUniqueName="[T_Compilado].[LN (L-3)].[All]" allUniqueName="[T_Compilado].[LN (L-3)].[All]" dimensionUniqueName="[T_Compilado]" displayFolder="" count="0" memberValueDatatype="20" unbalanced="0"/>
    <cacheHierarchy uniqueName="[T_Compilado].[LS (L-2)]" caption="LS (L-2)" attribute="1" defaultMemberUniqueName="[T_Compilado].[LS (L-2)].[All]" allUniqueName="[T_Compilado].[LS (L-2)].[All]" dimensionUniqueName="[T_Compilado]" displayFolder="" count="0" memberValueDatatype="20" unbalanced="0"/>
    <cacheHierarchy uniqueName="[T_Compilado].[MIR]" caption="MIR" attribute="1" defaultMemberUniqueName="[T_Compilado].[MIR].[All]" allUniqueName="[T_Compilado].[MIR].[All]" dimensionUniqueName="[T_Compilado]" displayFolder="" count="0" memberValueDatatype="20" unbalanced="0"/>
    <cacheHierarchy uniqueName="[T_Compilado].[PMO]" caption="PMO" attribute="1" defaultMemberUniqueName="[T_Compilado].[PMO].[All]" allUniqueName="[T_Compilado].[PMO].[All]" dimensionUniqueName="[T_Compilado]" displayFolder="" count="0" memberValueDatatype="20" unbalanced="0"/>
    <cacheHierarchy uniqueName="[T_Compilado].[RAI]" caption="RAI" attribute="1" defaultMemberUniqueName="[T_Compilado].[RAI].[All]" allUniqueName="[T_Compilado].[RAI].[All]" dimensionUniqueName="[T_Compilado]" displayFolder="" count="0" memberValueDatatype="20" unbalanced="0"/>
    <cacheHierarchy uniqueName="[T_Compilado].[RQC]" caption="RQC" attribute="1" defaultMemberUniqueName="[T_Compilado].[RQC].[All]" allUniqueName="[T_Compilado].[RQC].[All]" dimensionUniqueName="[T_Compilado]" displayFolder="" count="0" memberValueDatatype="20" unbalanced="0"/>
    <cacheHierarchy uniqueName="[T_Compilado].[RQP]" caption="RQP" attribute="1" defaultMemberUniqueName="[T_Compilado].[RQP].[All]" allUniqueName="[T_Compilado].[RQP].[All]" dimensionUniqueName="[T_Compilado]" displayFolder="" count="0" memberValueDatatype="20" unbalanced="0"/>
    <cacheHierarchy uniqueName="[T_Compilado].[TOTAL]" caption="TOTAL" attribute="1" defaultMemberUniqueName="[T_Compilado].[TOTAL].[All]" allUniqueName="[T_Compilado].[TOTAL].[All]" dimensionUniqueName="[T_Compilado]" displayFolder="" count="0" memberValueDatatype="20" unbalanced="0"/>
    <cacheHierarchy uniqueName="[Measures].[__XL_Count T_Compilado]" caption="__XL_Count T_Compilado" measure="1" displayFolder="" measureGroup="T_Compilado" count="0" hidden="1"/>
    <cacheHierarchy uniqueName="[Measures].[__No measures defined]" caption="__No measures defined" measure="1" displayFolder="" count="0" hidden="1"/>
    <cacheHierarchy uniqueName="[Measures].[Count of Especies]" caption="Count of Especies" measure="1" displayFolder="" measureGroup="T_Compilado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Distinct Count of Especies]" caption="Distinct Count of Especies" measure="1" displayFolder="" measureGroup="T_Compilado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Familia]" caption="Count of Familia" measure="1" displayFolder="" measureGroup="T_Compilado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2">
    <dimension measure="1" name="Measures" uniqueName="[Measures]" caption="Measures"/>
    <dimension name="T_Compilado" uniqueName="[T_Compilado]" caption="T_Compilado"/>
  </dimensions>
  <measureGroups count="1">
    <measureGroup name="T_Compilado" caption="T_Compilado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900361-0FEC-493E-9516-20B7039AE1F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2">
    <pivotField axis="axisRow" allDrilled="1" subtotalTop="0" showAll="0" dataSourceSort="1" defaultSubtotal="0" defaultAttributeDrillState="1">
      <items count="6">
        <item s="1" x="0"/>
        <item s="1" x="1"/>
        <item s="1" x="2"/>
        <item s="1" x="3"/>
        <item s="1" x="4"/>
        <item s="1" x="5"/>
      </items>
    </pivotField>
    <pivotField dataField="1" subtotalTop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Distinct Count of Especies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Distinct Count of Especies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eces 2004 - 2024_290824.xlsb!T_Compilado">
        <x15:activeTabTopLevelEntity name="[T_Compilad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6D677E-64A1-452B-B4C9-E5BFD8C98B63}" name="T_Estaciones" displayName="T_Estaciones" ref="A1:E33" totalsRowShown="0" headerRowDxfId="73" dataDxfId="72">
  <autoFilter ref="A1:E33" xr:uid="{616D677E-64A1-452B-B4C9-E5BFD8C98B63}"/>
  <tableColumns count="5">
    <tableColumn id="1" xr3:uid="{9F91EFAC-294D-428D-8682-DF021C8C07D6}" name="Station ID" dataDxfId="71"/>
    <tableColumn id="4" xr3:uid="{F33E8192-AC59-418D-96E6-539F305FC7F4}" name="Latitude" dataDxfId="70"/>
    <tableColumn id="5" xr3:uid="{E198BA25-DBB6-43B8-BE14-04D25CD08F80}" name="Longitude" dataDxfId="69"/>
    <tableColumn id="2" xr3:uid="{1A0FEF9B-39DB-485E-ADA3-F8088A4FB919}" name="Station Name" dataDxfId="68"/>
    <tableColumn id="3" xr3:uid="{C7EE35BA-C7F7-4A53-B422-3219BC572655}" name="Data Freq" dataDxfId="67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8DD74F-DC53-4D8D-9A68-23C2464CE572}" name="T_Miller" displayName="T_Miller" ref="J1:K4" totalsRowShown="0" headerRowDxfId="66" dataDxfId="65">
  <autoFilter ref="J1:K4" xr:uid="{F18DD74F-DC53-4D8D-9A68-23C2464CE572}">
    <filterColumn colId="0" hiddenButton="1"/>
    <filterColumn colId="1" hiddenButton="1"/>
  </autoFilter>
  <tableColumns count="2">
    <tableColumn id="1" xr3:uid="{F2A93B7A-E4F5-40B4-955D-08648FC7CCEC}" name="Miller 66-76" dataDxfId="64"/>
    <tableColumn id="2" xr3:uid="{21529266-5EB7-4F08-982E-D7A818AF26B3}" name="Descripcion" dataDxfId="63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D100F8-0FF9-4B36-AE11-72F17684D30F}" name="T_FamiliaEspecie" displayName="T_FamiliaEspecie" ref="A1:G117" totalsRowShown="0" headerRowDxfId="62" dataDxfId="61">
  <autoFilter ref="A1:G117" xr:uid="{15D100F8-0FF9-4B36-AE11-72F17684D30F}"/>
  <sortState xmlns:xlrd2="http://schemas.microsoft.com/office/spreadsheetml/2017/richdata2" ref="A2:G117">
    <sortCondition ref="A1:A117"/>
  </sortState>
  <tableColumns count="7">
    <tableColumn id="1" xr3:uid="{227D1D71-6C0B-43A4-A1D4-89D75022F4E5}" name="Familia" dataDxfId="60"/>
    <tableColumn id="2" xr3:uid="{A6052AF4-6376-4A8E-B77C-9F1AA0D0EA39}" name="Especies" dataDxfId="59"/>
    <tableColumn id="4" xr3:uid="{7B2BA9E2-91C0-4AE9-8E33-9EC18A155C66}" name="CODE" dataDxfId="58">
      <calculatedColumnFormula>UPPER(LEFT(B2,1) &amp; ". " &amp; MID(B2,FIND(" ",B2)+1,FIND(" ",B2,FIND(" ",B2)+1)-FIND(" ",B2)-1))</calculatedColumnFormula>
    </tableColumn>
    <tableColumn id="5" xr3:uid="{120F7408-3F78-48E6-8545-528CB5AEB89B}" name="Miller 66-76" dataDxfId="57"/>
    <tableColumn id="6" xr3:uid="{0EC46D71-897B-43F0-84C3-C62F72F0D933}" name="Vertiente" dataDxfId="56"/>
    <tableColumn id="7" xr3:uid="{36843554-5532-45AC-9E86-B02CE2BFFF91}" name="V. Económico" dataDxfId="55"/>
    <tableColumn id="8" xr3:uid="{55167743-6001-48C6-AB5A-55247B3D5A96}" name="Ambiente" dataDxfId="5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C45D8E-BC6E-4741-A6C2-FFAC821B2C68}" name="T_Vertiente" displayName="T_Vertiente" ref="M1:N5" totalsRowShown="0">
  <autoFilter ref="M1:N5" xr:uid="{3EC45D8E-BC6E-4741-A6C2-FFAC821B2C68}">
    <filterColumn colId="0" hiddenButton="1"/>
    <filterColumn colId="1" hiddenButton="1"/>
  </autoFilter>
  <tableColumns count="2">
    <tableColumn id="1" xr3:uid="{8CACFFD3-69AB-48B7-A087-3BEDD7197C0A}" name="Vertiente"/>
    <tableColumn id="2" xr3:uid="{C833D497-B213-4378-8791-DFB58AFD1C44}" name="Descripcion" dataDxfId="5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25C1D8-995B-4496-8D0B-1F3E4CDC42AC}" name="T_Economico" displayName="T_Economico" ref="P1:Q3" totalsRowShown="0">
  <autoFilter ref="P1:Q3" xr:uid="{D325C1D8-995B-4496-8D0B-1F3E4CDC42AC}">
    <filterColumn colId="0" hiddenButton="1"/>
    <filterColumn colId="1" hiddenButton="1"/>
  </autoFilter>
  <tableColumns count="2">
    <tableColumn id="1" xr3:uid="{ED7B4B8E-27CA-40A8-918D-EF9FE406027A}" name="V. Económico"/>
    <tableColumn id="2" xr3:uid="{69517797-3BFC-44B2-8149-2AE70FEE6018}" name="Descripcion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3226C5-E5CE-4011-A310-4530CAED6E1B}" name="T_Ambiente" displayName="T_Ambiente" ref="S1:T3" totalsRowShown="0">
  <autoFilter ref="S1:T3" xr:uid="{7F3226C5-E5CE-4011-A310-4530CAED6E1B}">
    <filterColumn colId="0" hiddenButton="1"/>
    <filterColumn colId="1" hiddenButton="1"/>
  </autoFilter>
  <tableColumns count="2">
    <tableColumn id="1" xr3:uid="{05A006A4-C35F-451A-9D8D-A84FF0B42D3F}" name="Ambiente"/>
    <tableColumn id="2" xr3:uid="{9127D0A2-4C6F-4AD3-A7D1-79660837FBEB}" name="Descripcion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7C67D9-7877-41AF-A10A-955A168668FB}" name="T_Compilado" displayName="T_Compilado" ref="A1:AY446" totalsRowShown="0" headerRowDxfId="52" dataDxfId="51">
  <autoFilter ref="A1:AY446" xr:uid="{0B7C67D9-7877-41AF-A10A-955A168668FB}"/>
  <sortState xmlns:xlrd2="http://schemas.microsoft.com/office/spreadsheetml/2017/richdata2" ref="A2:AY446">
    <sortCondition ref="A2:A446"/>
  </sortState>
  <tableColumns count="51">
    <tableColumn id="1" xr3:uid="{2119AA9E-12B3-4886-8859-CBDD2EDA8A23}" name="AÑO" dataDxfId="50"/>
    <tableColumn id="2" xr3:uid="{49C4D842-7BAD-4F08-A8B6-977E62F49D5C}" name="MES" dataDxfId="49"/>
    <tableColumn id="52" xr3:uid="{91A8DC54-D904-49BF-A698-DA38579DED98}" name="Date" dataDxfId="48">
      <calculatedColumnFormula>DATE(T_Compilado[[#This Row],[AÑO]],T_Compilado[[#This Row],[MES]],1)</calculatedColumnFormula>
    </tableColumn>
    <tableColumn id="53" xr3:uid="{987BF2D3-4CE2-4B94-8AA5-00B2F9AEF0C5}" name="Periodo" dataDxfId="47">
      <calculatedColumnFormula>IF(T_Compilado[[#This Row],[AÑO]]&lt;=2016,MIN(T_Compilado[AÑO]) &amp; "-2016","2017-" &amp; MAX(T_Compilado[AÑO]))</calculatedColumnFormula>
    </tableColumn>
    <tableColumn id="3" xr3:uid="{7B9F8C93-91E7-47FE-9B2B-A222D36CA569}" name="Estación" dataDxfId="46"/>
    <tableColumn id="4" xr3:uid="{01F98CDE-8BC0-47F4-9835-1BF388127760}" name="Familia" dataDxfId="45"/>
    <tableColumn id="5" xr3:uid="{DA42F236-1C7A-4FE4-9BFB-CE807E1CB58E}" name="Especies" dataDxfId="44"/>
    <tableColumn id="7" xr3:uid="{257F684B-70B1-4754-B1EA-FAE44EAD6583}" name="CCODE" dataDxfId="43">
      <calculatedColumnFormula>VLOOKUP(T_Compilado[[#This Row],[Especies]],T_FamiliaEspecie[[Especies]:[CODE]],2,FALSE)</calculatedColumnFormula>
    </tableColumn>
    <tableColumn id="9" xr3:uid="{58EB57DD-E698-4D66-AC85-64136D7C81CF}" name="PCODE" dataDxfId="42">
      <calculatedColumnFormula>J2&amp;IF(K2="P-C","A",K2)&amp;L2&amp;M2</calculatedColumnFormula>
    </tableColumn>
    <tableColumn id="10" xr3:uid="{0BCD63E5-A89C-466A-8748-130CAD3DAC81}" name="Miller 66-76" dataDxfId="41">
      <calculatedColumnFormula array="1">VLOOKUP(T_Compilado[[#This Row],[CCODE]:[CCODE]],T_FamiliaEspecie[[CODE]:[Ambiente]],2,FALSE)</calculatedColumnFormula>
    </tableColumn>
    <tableColumn id="11" xr3:uid="{B974C7A7-381C-4F53-B7EB-40A19E4483FE}" name="Vertiente" dataDxfId="40">
      <calculatedColumnFormula array="1">VLOOKUP(T_Compilado[[#This Row],[CCODE]:[CCODE]],T_FamiliaEspecie[[CODE]:[Ambiente]],3,FALSE)</calculatedColumnFormula>
    </tableColumn>
    <tableColumn id="12" xr3:uid="{9EEEB774-74C4-4CC4-A447-22E7B366D6CF}" name="V. Económico" dataDxfId="39">
      <calculatedColumnFormula array="1">VLOOKUP(T_Compilado[[#This Row],[CCODE]:[CCODE]],T_FamiliaEspecie[[CODE]:[Ambiente]],4,FALSE)</calculatedColumnFormula>
    </tableColumn>
    <tableColumn id="13" xr3:uid="{9B219294-004F-4CA2-985E-9A231AF503D7}" name="Ambiente" dataDxfId="38">
      <calculatedColumnFormula array="1">VLOOKUP(T_Compilado[[#This Row],[CCODE]:[CCODE]],T_FamiliaEspecie[[CODE]:[Ambiente]],5,FALSE)</calculatedColumnFormula>
    </tableColumn>
    <tableColumn id="14" xr3:uid="{96C665ED-48A0-4111-8B5A-6BE0D725F269}" name="ACL" dataDxfId="37"/>
    <tableColumn id="15" xr3:uid="{F7EDB0BE-F388-40C2-AD04-BF852FEFA9DD}" name="B-67" dataDxfId="36"/>
    <tableColumn id="16" xr3:uid="{FF0A4141-2982-40CD-8764-DEB22F5E46F9}" name="BCH" dataDxfId="35"/>
    <tableColumn id="17" xr3:uid="{B25675A2-3AF3-4568-AC3B-C4BA9BEB082D}" name="BPB" dataDxfId="34"/>
    <tableColumn id="18" xr3:uid="{87167B8A-C287-4732-A64F-F8590653B3D9}" name="BTR" dataDxfId="33"/>
    <tableColumn id="19" xr3:uid="{D7DFF817-8558-4A6E-B53F-61B0DC6A6B4B}" name="CCO" dataDxfId="32"/>
    <tableColumn id="20" xr3:uid="{695329E5-44DF-44BE-AF09-B06FE74B2AF2}" name="EMP" dataDxfId="31"/>
    <tableColumn id="21" xr3:uid="{BBAA22E0-9D04-42C4-A962-6033100AF9C1}" name="ESC" dataDxfId="30"/>
    <tableColumn id="22" xr3:uid="{E84EBB43-31B0-4088-8A7D-8088F5C5077A}" name="GAM" dataDxfId="29"/>
    <tableColumn id="23" xr3:uid="{560A6FEC-5607-4E96-A9DB-768F0E0E2ADD}" name="HCH" dataDxfId="28"/>
    <tableColumn id="24" xr3:uid="{A2FFA01A-5CCB-4520-A5E3-EA58821D5E76}" name="IGU" dataDxfId="27"/>
    <tableColumn id="25" xr3:uid="{64C19C58-0AB2-41A9-9B69-7B9B21F29BBC}" name="IJG" dataDxfId="26"/>
    <tableColumn id="26" xr3:uid="{25094EA2-D570-4814-8829-2B4F99365563}" name="ITI" dataDxfId="25"/>
    <tableColumn id="27" xr3:uid="{F2AEAC18-A0AA-4A57-AA9E-65108A902950}" name="PMI" dataDxfId="24"/>
    <tableColumn id="28" xr3:uid="{29CF360F-C294-4DC4-B0BB-CC05BA422FCB}" name="RGA" dataDxfId="23"/>
    <tableColumn id="29" xr3:uid="{74930E5A-976F-4907-AA18-E0FC334BC33F}" name="B-82" dataDxfId="22"/>
    <tableColumn id="30" xr3:uid="{B1F6EBC8-2B2D-44E9-B8F1-E4F3C10763B3}" name="BFR" dataDxfId="21"/>
    <tableColumn id="31" xr3:uid="{62DE45BA-5BE5-4DFD-B131-E10F83B02AD0}" name="BML" dataDxfId="20"/>
    <tableColumn id="32" xr3:uid="{FF62399F-8EB4-4764-9147-E70CB87716E9}" name="HCC" dataDxfId="19"/>
    <tableColumn id="33" xr3:uid="{18035394-48FF-409A-A343-FFB9504917CB}" name="HCG" dataDxfId="18"/>
    <tableColumn id="34" xr3:uid="{FF079FD8-A6C9-4674-8D28-944AAD5D082B}" name="HCO" dataDxfId="17"/>
    <tableColumn id="35" xr3:uid="{808FDCCE-7B57-4D1E-8D4F-34393DB8E0DF}" name="HGA" dataDxfId="16"/>
    <tableColumn id="36" xr3:uid="{092D4DAA-6426-44F2-B6BE-9BB1C9876120}" name="HTR" dataDxfId="15"/>
    <tableColumn id="37" xr3:uid="{D0DBEAF9-E411-49F1-ABE5-C7C4C46C2695}" name="IBR" dataDxfId="14"/>
    <tableColumn id="38" xr3:uid="{5D024810-7941-4CB2-8693-C0AFD9EB47F9}" name="IPU" dataDxfId="13"/>
    <tableColumn id="39" xr3:uid="{5B58FB69-DB74-41C9-84A1-1CA5D1A0EEB3}" name="IZO" dataDxfId="12"/>
    <tableColumn id="40" xr3:uid="{05A00E7F-EEBE-4F97-A5CA-D0B545D905C1}" name="LAG" dataDxfId="11"/>
    <tableColumn id="41" xr3:uid="{C5A45785-EF83-4DE3-992E-5CE27D0CF205}" name="LCH" dataDxfId="10"/>
    <tableColumn id="42" xr3:uid="{A7F0E68C-10D8-456E-BBAC-A5F9DD02D572}" name="LIM" dataDxfId="9"/>
    <tableColumn id="43" xr3:uid="{95B5E3C9-4C8B-44EF-A6EE-1F5AA01831B0}" name="LN (L-1)" dataDxfId="8"/>
    <tableColumn id="44" xr3:uid="{588F366A-7E45-4A35-A950-8DA44EAB7E63}" name="LN (L-3)" dataDxfId="7"/>
    <tableColumn id="45" xr3:uid="{AA335137-65DA-452B-BA91-2AC6EAE2078E}" name="LS (L-2)" dataDxfId="6"/>
    <tableColumn id="46" xr3:uid="{83E81B96-9541-423E-B629-65566859C753}" name="MIR" dataDxfId="5"/>
    <tableColumn id="47" xr3:uid="{4D475C49-301C-4DCE-9765-79D87EF1F72A}" name="PMO" dataDxfId="4"/>
    <tableColumn id="48" xr3:uid="{D9E099DC-99C7-4117-A950-E2DC8CBFF5D9}" name="RAI" dataDxfId="3"/>
    <tableColumn id="49" xr3:uid="{0144357C-EFBF-444E-AE22-D6DFA9C81E6F}" name="RQC" dataDxfId="2"/>
    <tableColumn id="50" xr3:uid="{88EAB82D-58B5-4E60-BFC2-61411327621D}" name="RQP" dataDxfId="1"/>
    <tableColumn id="51" xr3:uid="{BCEB93EA-0A15-4697-A922-EA9E6722277B}" name="TOTAL" dataDxfId="0">
      <calculatedColumnFormula>SUMIF(N2:AX2,"&gt;=0")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3232-C5B6-49E9-8D16-82609092AD2B}">
  <dimension ref="A1:E33"/>
  <sheetViews>
    <sheetView zoomScaleNormal="100" workbookViewId="0">
      <selection activeCell="C38" sqref="C38"/>
    </sheetView>
  </sheetViews>
  <sheetFormatPr baseColWidth="10" defaultColWidth="9.06640625" defaultRowHeight="14.25" x14ac:dyDescent="0.45"/>
  <cols>
    <col min="1" max="1" width="14.3984375" style="16" bestFit="1" customWidth="1"/>
    <col min="2" max="2" width="13" bestFit="1" customWidth="1"/>
    <col min="3" max="3" width="14.59765625" bestFit="1" customWidth="1"/>
    <col min="4" max="4" width="20.3984375" bestFit="1" customWidth="1"/>
    <col min="5" max="5" width="14.1328125" bestFit="1" customWidth="1"/>
  </cols>
  <sheetData>
    <row r="1" spans="1:5" x14ac:dyDescent="0.45">
      <c r="A1" s="14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45">
      <c r="A2" s="15" t="s">
        <v>5</v>
      </c>
      <c r="B2" s="2">
        <v>9.2629453383586302</v>
      </c>
      <c r="C2" s="2">
        <v>-79.907682088331697</v>
      </c>
      <c r="D2" s="12" t="s">
        <v>6</v>
      </c>
      <c r="E2" t="s">
        <v>7</v>
      </c>
    </row>
    <row r="3" spans="1:5" x14ac:dyDescent="0.45">
      <c r="A3" s="16" t="s">
        <v>8</v>
      </c>
      <c r="B3" s="3">
        <v>9.1066599999999998</v>
      </c>
      <c r="C3" s="3">
        <v>-79.787509999999997</v>
      </c>
      <c r="D3" t="s">
        <v>9</v>
      </c>
      <c r="E3" t="s">
        <v>7</v>
      </c>
    </row>
    <row r="4" spans="1:5" x14ac:dyDescent="0.45">
      <c r="A4" s="16" t="s">
        <v>10</v>
      </c>
      <c r="B4" s="3">
        <v>9.1175499999999996</v>
      </c>
      <c r="C4" s="3">
        <v>-79.734319999999997</v>
      </c>
      <c r="D4" t="s">
        <v>11</v>
      </c>
      <c r="E4" t="s">
        <v>7</v>
      </c>
    </row>
    <row r="5" spans="1:5" x14ac:dyDescent="0.45">
      <c r="A5" s="16" t="s">
        <v>12</v>
      </c>
      <c r="B5" s="2">
        <v>9.2021700000000006</v>
      </c>
      <c r="C5" s="2">
        <v>-79.8685507</v>
      </c>
      <c r="D5" s="12" t="s">
        <v>13</v>
      </c>
      <c r="E5" t="s">
        <v>7</v>
      </c>
    </row>
    <row r="6" spans="1:5" x14ac:dyDescent="0.45">
      <c r="A6" s="16" t="s">
        <v>14</v>
      </c>
      <c r="B6" s="3">
        <v>9.1836699999999993</v>
      </c>
      <c r="C6" s="3">
        <v>-79.825389999999999</v>
      </c>
      <c r="D6" t="s">
        <v>15</v>
      </c>
      <c r="E6" t="s">
        <v>7</v>
      </c>
    </row>
    <row r="7" spans="1:5" x14ac:dyDescent="0.45">
      <c r="A7" s="16" t="s">
        <v>16</v>
      </c>
      <c r="B7" s="3">
        <v>9.2545800000000007</v>
      </c>
      <c r="C7" s="3">
        <v>-79.859729999999999</v>
      </c>
      <c r="D7" t="s">
        <v>17</v>
      </c>
      <c r="E7" t="s">
        <v>7</v>
      </c>
    </row>
    <row r="8" spans="1:5" x14ac:dyDescent="0.45">
      <c r="A8" s="16" t="s">
        <v>18</v>
      </c>
      <c r="B8" s="3">
        <v>9.1245899999999995</v>
      </c>
      <c r="C8" s="3">
        <v>-79.868870000000001</v>
      </c>
      <c r="D8" t="s">
        <v>19</v>
      </c>
      <c r="E8" t="s">
        <v>7</v>
      </c>
    </row>
    <row r="9" spans="1:5" x14ac:dyDescent="0.45">
      <c r="A9" s="17" t="s">
        <v>20</v>
      </c>
      <c r="B9" s="3">
        <v>9.10093</v>
      </c>
      <c r="C9" s="3">
        <v>-79.942660000000004</v>
      </c>
      <c r="D9" t="s">
        <v>21</v>
      </c>
      <c r="E9" t="s">
        <v>7</v>
      </c>
    </row>
    <row r="10" spans="1:5" x14ac:dyDescent="0.45">
      <c r="A10" s="16" t="s">
        <v>22</v>
      </c>
      <c r="B10" s="2">
        <v>9.00135228292935</v>
      </c>
      <c r="C10" s="4">
        <v>-79.6045083792214</v>
      </c>
      <c r="D10" s="12" t="s">
        <v>23</v>
      </c>
      <c r="E10" t="s">
        <v>7</v>
      </c>
    </row>
    <row r="11" spans="1:5" x14ac:dyDescent="0.45">
      <c r="A11" s="16" t="s">
        <v>24</v>
      </c>
      <c r="B11" s="2">
        <v>9.0384547527567403</v>
      </c>
      <c r="C11" s="2">
        <v>-79.645800292524797</v>
      </c>
      <c r="D11" s="12" t="s">
        <v>25</v>
      </c>
      <c r="E11" t="s">
        <v>7</v>
      </c>
    </row>
    <row r="12" spans="1:5" x14ac:dyDescent="0.45">
      <c r="A12" s="16" t="s">
        <v>26</v>
      </c>
      <c r="B12" s="2">
        <v>9.1435140685816396</v>
      </c>
      <c r="C12" s="4">
        <v>-79.958645302416002</v>
      </c>
      <c r="D12" s="12" t="s">
        <v>27</v>
      </c>
      <c r="E12" t="s">
        <v>7</v>
      </c>
    </row>
    <row r="13" spans="1:5" x14ac:dyDescent="0.45">
      <c r="A13" s="16" t="s">
        <v>28</v>
      </c>
      <c r="B13" s="3">
        <v>9.1134799999999991</v>
      </c>
      <c r="C13" s="2">
        <v>-79.6875</v>
      </c>
      <c r="D13" t="s">
        <v>29</v>
      </c>
      <c r="E13" t="s">
        <v>7</v>
      </c>
    </row>
    <row r="14" spans="1:5" x14ac:dyDescent="0.45">
      <c r="A14" s="16" t="s">
        <v>30</v>
      </c>
      <c r="B14" s="3">
        <v>9.0528700000000004</v>
      </c>
      <c r="C14" s="2">
        <v>-80.024600000000007</v>
      </c>
      <c r="D14" t="s">
        <v>31</v>
      </c>
      <c r="E14" t="s">
        <v>7</v>
      </c>
    </row>
    <row r="15" spans="1:5" x14ac:dyDescent="0.45">
      <c r="A15" s="16" t="s">
        <v>32</v>
      </c>
      <c r="B15" s="3">
        <v>9.0072500000000009</v>
      </c>
      <c r="C15" s="3">
        <v>-80.039280000000005</v>
      </c>
      <c r="D15" t="s">
        <v>33</v>
      </c>
      <c r="E15" t="s">
        <v>7</v>
      </c>
    </row>
    <row r="16" spans="1:5" x14ac:dyDescent="0.45">
      <c r="A16" s="16" t="s">
        <v>34</v>
      </c>
      <c r="B16" s="3">
        <v>9.1490299999999998</v>
      </c>
      <c r="C16" s="3">
        <v>-79.673739999999995</v>
      </c>
      <c r="D16" t="s">
        <v>35</v>
      </c>
      <c r="E16" t="s">
        <v>7</v>
      </c>
    </row>
    <row r="17" spans="1:5" x14ac:dyDescent="0.45">
      <c r="A17" s="16" t="s">
        <v>36</v>
      </c>
      <c r="B17" s="3">
        <v>8.99681</v>
      </c>
      <c r="C17" s="3">
        <v>-79.596980000000002</v>
      </c>
      <c r="D17" t="s">
        <v>37</v>
      </c>
      <c r="E17" t="s">
        <v>7</v>
      </c>
    </row>
    <row r="18" spans="1:5" x14ac:dyDescent="0.45">
      <c r="A18" s="16" t="s">
        <v>38</v>
      </c>
      <c r="B18" s="3">
        <v>9.2570599999999992</v>
      </c>
      <c r="C18" s="3">
        <v>-79.796040000000005</v>
      </c>
      <c r="D18" t="s">
        <v>39</v>
      </c>
      <c r="E18" t="s">
        <v>7</v>
      </c>
    </row>
    <row r="19" spans="1:5" x14ac:dyDescent="0.45">
      <c r="A19" s="16" t="s">
        <v>40</v>
      </c>
      <c r="B19" s="3">
        <v>8.9949600000000007</v>
      </c>
      <c r="C19" s="3">
        <v>-79.960009999999997</v>
      </c>
      <c r="D19" t="s">
        <v>41</v>
      </c>
      <c r="E19" t="s">
        <v>7</v>
      </c>
    </row>
    <row r="20" spans="1:5" x14ac:dyDescent="0.45">
      <c r="A20" s="16" t="s">
        <v>42</v>
      </c>
      <c r="B20" s="3">
        <v>9.2083399999999997</v>
      </c>
      <c r="C20" s="3">
        <v>-79.910929999999993</v>
      </c>
      <c r="D20" t="s">
        <v>43</v>
      </c>
      <c r="E20" t="s">
        <v>7</v>
      </c>
    </row>
    <row r="21" spans="1:5" x14ac:dyDescent="0.45">
      <c r="A21" s="16" t="s">
        <v>44</v>
      </c>
      <c r="B21" s="3">
        <v>9.2547800000000002</v>
      </c>
      <c r="C21" s="3">
        <v>-79.930059999999997</v>
      </c>
      <c r="D21" t="s">
        <v>45</v>
      </c>
      <c r="E21" t="s">
        <v>7</v>
      </c>
    </row>
    <row r="22" spans="1:5" x14ac:dyDescent="0.45">
      <c r="A22" s="16" t="s">
        <v>46</v>
      </c>
      <c r="B22" s="2">
        <v>9.2140579698685094</v>
      </c>
      <c r="C22" s="2">
        <v>-79.841535481169302</v>
      </c>
      <c r="D22" s="12" t="s">
        <v>47</v>
      </c>
      <c r="E22" t="s">
        <v>7</v>
      </c>
    </row>
    <row r="23" spans="1:5" x14ac:dyDescent="0.45">
      <c r="A23" s="17" t="s">
        <v>48</v>
      </c>
      <c r="B23" s="3">
        <v>9.2629099999999998</v>
      </c>
      <c r="C23" s="3">
        <v>-79.928150000000002</v>
      </c>
      <c r="D23" t="s">
        <v>49</v>
      </c>
      <c r="E23" t="s">
        <v>7</v>
      </c>
    </row>
    <row r="24" spans="1:5" x14ac:dyDescent="0.45">
      <c r="A24" s="16" t="s">
        <v>50</v>
      </c>
      <c r="B24" s="2">
        <v>9.2249427027744098</v>
      </c>
      <c r="C24" s="2">
        <v>-79.900999952468496</v>
      </c>
      <c r="D24" s="12" t="s">
        <v>51</v>
      </c>
      <c r="E24" t="s">
        <v>7</v>
      </c>
    </row>
    <row r="25" spans="1:5" x14ac:dyDescent="0.45">
      <c r="A25" s="16" t="s">
        <v>52</v>
      </c>
      <c r="B25" s="3">
        <v>9.2831899999999994</v>
      </c>
      <c r="C25" s="3">
        <v>-79.839150000000004</v>
      </c>
      <c r="D25" t="s">
        <v>53</v>
      </c>
      <c r="E25" t="s">
        <v>7</v>
      </c>
    </row>
    <row r="26" spans="1:5" x14ac:dyDescent="0.45">
      <c r="A26" s="16" t="s">
        <v>54</v>
      </c>
      <c r="B26" s="3">
        <v>9.0516500000000004</v>
      </c>
      <c r="C26" s="3">
        <v>-79.834339999999997</v>
      </c>
      <c r="D26" t="s">
        <v>55</v>
      </c>
      <c r="E26" t="s">
        <v>7</v>
      </c>
    </row>
    <row r="27" spans="1:5" x14ac:dyDescent="0.45">
      <c r="A27" s="16" t="s">
        <v>56</v>
      </c>
      <c r="B27" s="3">
        <v>9.2418800000000001</v>
      </c>
      <c r="C27" s="3">
        <v>-79.935460000000006</v>
      </c>
      <c r="D27" t="s">
        <v>57</v>
      </c>
      <c r="E27" t="s">
        <v>7</v>
      </c>
    </row>
    <row r="28" spans="1:5" x14ac:dyDescent="0.45">
      <c r="A28" s="17" t="s">
        <v>58</v>
      </c>
      <c r="B28" s="3">
        <v>9.2354099999999999</v>
      </c>
      <c r="C28" s="3">
        <v>-79.808580000000006</v>
      </c>
      <c r="D28" t="s">
        <v>59</v>
      </c>
      <c r="E28" t="s">
        <v>7</v>
      </c>
    </row>
    <row r="29" spans="1:5" x14ac:dyDescent="0.45">
      <c r="A29" s="16" t="s">
        <v>60</v>
      </c>
      <c r="B29" s="3">
        <v>9.0102499999999992</v>
      </c>
      <c r="C29" s="3">
        <v>-79.609719999999996</v>
      </c>
      <c r="D29" t="s">
        <v>61</v>
      </c>
      <c r="E29" t="s">
        <v>7</v>
      </c>
    </row>
    <row r="30" spans="1:5" x14ac:dyDescent="0.45">
      <c r="A30" s="16" t="s">
        <v>62</v>
      </c>
      <c r="B30" s="3">
        <v>9.0266500000000001</v>
      </c>
      <c r="C30" s="3">
        <v>-79.625630000000001</v>
      </c>
      <c r="D30" t="s">
        <v>63</v>
      </c>
      <c r="E30" t="s">
        <v>7</v>
      </c>
    </row>
    <row r="31" spans="1:5" x14ac:dyDescent="0.45">
      <c r="A31" s="16" t="s">
        <v>64</v>
      </c>
      <c r="B31" s="3">
        <v>9.1035599999999999</v>
      </c>
      <c r="C31" s="3">
        <v>-79.798450000000003</v>
      </c>
      <c r="D31" t="s">
        <v>65</v>
      </c>
      <c r="E31" t="s">
        <v>7</v>
      </c>
    </row>
    <row r="32" spans="1:5" x14ac:dyDescent="0.45">
      <c r="A32" s="16" t="s">
        <v>66</v>
      </c>
      <c r="B32" s="3">
        <v>9.0840399999999999</v>
      </c>
      <c r="C32" s="3">
        <v>-79.983940000000004</v>
      </c>
      <c r="D32" t="s">
        <v>67</v>
      </c>
      <c r="E32" t="s">
        <v>7</v>
      </c>
    </row>
    <row r="33" spans="1:5" x14ac:dyDescent="0.45">
      <c r="A33" s="16" t="s">
        <v>68</v>
      </c>
      <c r="B33" s="2">
        <v>9.2629984748007903</v>
      </c>
      <c r="C33" s="2">
        <v>-79.925250985104896</v>
      </c>
      <c r="D33" s="12" t="s">
        <v>69</v>
      </c>
      <c r="E33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0EF9-7DF8-445C-B597-641E76F9C644}">
  <dimension ref="A1:T126"/>
  <sheetViews>
    <sheetView workbookViewId="0">
      <selection activeCell="B35" sqref="B35"/>
    </sheetView>
  </sheetViews>
  <sheetFormatPr baseColWidth="10" defaultColWidth="9.06640625" defaultRowHeight="14.25" x14ac:dyDescent="0.45"/>
  <cols>
    <col min="1" max="1" width="15.86328125" style="3" bestFit="1" customWidth="1"/>
    <col min="2" max="2" width="52.59765625" style="3" bestFit="1" customWidth="1"/>
    <col min="3" max="3" width="29" style="3" bestFit="1" customWidth="1"/>
    <col min="4" max="4" width="23.265625" style="3" bestFit="1" customWidth="1"/>
    <col min="5" max="5" width="15" bestFit="1" customWidth="1"/>
    <col min="6" max="6" width="12.73046875" bestFit="1" customWidth="1"/>
    <col min="7" max="7" width="15.86328125" bestFit="1" customWidth="1"/>
    <col min="8" max="8" width="13" bestFit="1" customWidth="1"/>
    <col min="10" max="10" width="10.265625" customWidth="1"/>
    <col min="11" max="11" width="15" bestFit="1" customWidth="1"/>
    <col min="12" max="12" width="14.73046875" bestFit="1" customWidth="1"/>
    <col min="13" max="13" width="11.265625" bestFit="1" customWidth="1"/>
    <col min="14" max="14" width="10.3984375" style="10" bestFit="1" customWidth="1"/>
    <col min="15" max="15" width="14.73046875" style="10" bestFit="1" customWidth="1"/>
    <col min="17" max="17" width="13.3984375" customWidth="1"/>
    <col min="18" max="18" width="12.265625" customWidth="1"/>
    <col min="20" max="20" width="10.59765625" customWidth="1"/>
    <col min="21" max="21" width="12.265625" customWidth="1"/>
  </cols>
  <sheetData>
    <row r="1" spans="1:20" x14ac:dyDescent="0.45">
      <c r="A1" s="3" t="s">
        <v>70</v>
      </c>
      <c r="B1" s="3" t="s">
        <v>71</v>
      </c>
      <c r="C1" s="3" t="s">
        <v>72</v>
      </c>
      <c r="D1" s="9" t="s">
        <v>74</v>
      </c>
      <c r="E1" s="9" t="s">
        <v>75</v>
      </c>
      <c r="F1" s="9" t="s">
        <v>76</v>
      </c>
      <c r="G1" s="9" t="s">
        <v>77</v>
      </c>
      <c r="J1" s="8" t="s">
        <v>74</v>
      </c>
      <c r="K1" s="8" t="s">
        <v>252</v>
      </c>
      <c r="M1" s="11" t="s">
        <v>75</v>
      </c>
      <c r="N1" s="8" t="s">
        <v>252</v>
      </c>
      <c r="O1"/>
      <c r="P1" s="11" t="s">
        <v>76</v>
      </c>
      <c r="Q1" s="8" t="s">
        <v>252</v>
      </c>
      <c r="S1" s="11" t="s">
        <v>77</v>
      </c>
      <c r="T1" s="8" t="s">
        <v>252</v>
      </c>
    </row>
    <row r="2" spans="1:20" x14ac:dyDescent="0.45">
      <c r="A2" s="3" t="s">
        <v>78</v>
      </c>
      <c r="B2" s="3" t="s">
        <v>128</v>
      </c>
      <c r="C2" s="3" t="str">
        <f t="shared" ref="C2:C33" si="0">UPPER(LEFT(B2,1) &amp; ". " &amp; MID(B2,FIND(" ",B2)+1,FIND(" ",B2,FIND(" ",B2)+1)-FIND(" ",B2)-1))</f>
        <v>A. MAZATLANUS</v>
      </c>
      <c r="D2" s="3" t="s">
        <v>79</v>
      </c>
      <c r="E2" s="3" t="s">
        <v>79</v>
      </c>
      <c r="F2" s="3">
        <v>1</v>
      </c>
      <c r="G2" s="3" t="s">
        <v>80</v>
      </c>
      <c r="H2" s="3"/>
      <c r="J2" s="6" t="s">
        <v>79</v>
      </c>
      <c r="K2" s="10" t="s">
        <v>241</v>
      </c>
      <c r="M2" s="6" t="s">
        <v>79</v>
      </c>
      <c r="N2" s="10" t="s">
        <v>245</v>
      </c>
      <c r="O2"/>
      <c r="P2" s="6">
        <v>1</v>
      </c>
      <c r="Q2" t="s">
        <v>247</v>
      </c>
      <c r="S2" s="6" t="s">
        <v>80</v>
      </c>
      <c r="T2" t="s">
        <v>249</v>
      </c>
    </row>
    <row r="3" spans="1:20" x14ac:dyDescent="0.45">
      <c r="A3" s="3" t="s">
        <v>105</v>
      </c>
      <c r="B3" s="3" t="s">
        <v>173</v>
      </c>
      <c r="C3" s="3" t="str">
        <f t="shared" si="0"/>
        <v>A. VULPES</v>
      </c>
      <c r="D3" s="3" t="s">
        <v>79</v>
      </c>
      <c r="E3" s="3" t="s">
        <v>82</v>
      </c>
      <c r="F3" s="3">
        <v>0</v>
      </c>
      <c r="G3" s="3" t="s">
        <v>80</v>
      </c>
      <c r="H3" s="3"/>
      <c r="J3" s="10">
        <v>1</v>
      </c>
      <c r="K3" s="10" t="s">
        <v>242</v>
      </c>
      <c r="M3" s="10" t="s">
        <v>82</v>
      </c>
      <c r="N3" s="10" t="s">
        <v>246</v>
      </c>
      <c r="O3"/>
      <c r="P3" s="10">
        <v>0</v>
      </c>
      <c r="Q3" t="s">
        <v>248</v>
      </c>
      <c r="S3" s="10" t="s">
        <v>83</v>
      </c>
      <c r="T3" t="s">
        <v>250</v>
      </c>
    </row>
    <row r="4" spans="1:20" x14ac:dyDescent="0.45">
      <c r="A4" s="3" t="s">
        <v>81</v>
      </c>
      <c r="B4" s="3" t="s">
        <v>257</v>
      </c>
      <c r="C4" s="3" t="str">
        <f t="shared" si="0"/>
        <v>A. SP</v>
      </c>
      <c r="D4" s="3" t="s">
        <v>79</v>
      </c>
      <c r="E4" s="3" t="s">
        <v>112</v>
      </c>
      <c r="F4" s="3">
        <v>1</v>
      </c>
      <c r="G4" s="3" t="s">
        <v>80</v>
      </c>
      <c r="H4" s="3"/>
      <c r="J4" s="10">
        <v>2</v>
      </c>
      <c r="K4" s="10" t="s">
        <v>243</v>
      </c>
      <c r="M4" s="10" t="s">
        <v>85</v>
      </c>
      <c r="N4" s="10" t="s">
        <v>251</v>
      </c>
      <c r="O4"/>
    </row>
    <row r="5" spans="1:20" x14ac:dyDescent="0.45">
      <c r="A5" s="3" t="s">
        <v>81</v>
      </c>
      <c r="B5" s="3" t="s">
        <v>201</v>
      </c>
      <c r="C5" s="3" t="str">
        <f t="shared" si="0"/>
        <v>C. TUYRA</v>
      </c>
      <c r="D5" s="3" t="s">
        <v>79</v>
      </c>
      <c r="E5" s="3" t="s">
        <v>79</v>
      </c>
      <c r="F5" s="3">
        <v>1</v>
      </c>
      <c r="G5" s="3" t="s">
        <v>80</v>
      </c>
      <c r="H5" s="3"/>
      <c r="M5" s="10" t="s">
        <v>88</v>
      </c>
      <c r="N5" s="10" t="s">
        <v>244</v>
      </c>
      <c r="O5"/>
    </row>
    <row r="6" spans="1:20" x14ac:dyDescent="0.45">
      <c r="A6" s="3" t="s">
        <v>81</v>
      </c>
      <c r="B6" s="3" t="s">
        <v>132</v>
      </c>
      <c r="C6" s="3" t="str">
        <f t="shared" si="0"/>
        <v>O. PLATYPOGON</v>
      </c>
      <c r="D6" s="3" t="s">
        <v>79</v>
      </c>
      <c r="E6" s="3" t="s">
        <v>79</v>
      </c>
      <c r="F6" s="3">
        <v>1</v>
      </c>
      <c r="G6" s="3" t="s">
        <v>80</v>
      </c>
      <c r="H6" s="3"/>
      <c r="M6" s="10"/>
      <c r="O6"/>
    </row>
    <row r="7" spans="1:20" x14ac:dyDescent="0.45">
      <c r="A7" s="3" t="s">
        <v>127</v>
      </c>
      <c r="B7" s="3" t="s">
        <v>133</v>
      </c>
      <c r="C7" s="3" t="str">
        <f t="shared" si="0"/>
        <v>A. CHAGRESI</v>
      </c>
      <c r="D7" s="3" t="s">
        <v>79</v>
      </c>
      <c r="E7" s="3" t="s">
        <v>82</v>
      </c>
      <c r="F7" s="3">
        <v>0</v>
      </c>
      <c r="G7" s="3" t="s">
        <v>83</v>
      </c>
      <c r="H7" s="3"/>
      <c r="M7" s="10"/>
      <c r="O7"/>
    </row>
    <row r="8" spans="1:20" x14ac:dyDescent="0.45">
      <c r="A8" s="3" t="s">
        <v>113</v>
      </c>
      <c r="B8" s="3" t="s">
        <v>179</v>
      </c>
      <c r="C8" s="3" t="str">
        <f t="shared" si="0"/>
        <v>B. EMPERADOR</v>
      </c>
      <c r="D8" s="3">
        <v>1</v>
      </c>
      <c r="E8" s="3" t="s">
        <v>82</v>
      </c>
      <c r="F8" s="3">
        <v>0</v>
      </c>
      <c r="G8" s="3" t="s">
        <v>83</v>
      </c>
      <c r="H8" s="3"/>
      <c r="M8" s="10"/>
      <c r="O8"/>
    </row>
    <row r="9" spans="1:20" x14ac:dyDescent="0.45">
      <c r="A9" s="3" t="s">
        <v>84</v>
      </c>
      <c r="B9" s="3" t="s">
        <v>211</v>
      </c>
      <c r="C9" s="3" t="str">
        <f t="shared" si="0"/>
        <v>C. HIPPOS</v>
      </c>
      <c r="D9" s="3" t="s">
        <v>79</v>
      </c>
      <c r="E9" s="3" t="s">
        <v>82</v>
      </c>
      <c r="F9" s="3">
        <v>1</v>
      </c>
      <c r="G9" s="3" t="s">
        <v>80</v>
      </c>
      <c r="H9" s="3"/>
      <c r="J9" s="8" t="s">
        <v>74</v>
      </c>
      <c r="K9" s="8" t="s">
        <v>75</v>
      </c>
      <c r="L9" s="8" t="s">
        <v>76</v>
      </c>
      <c r="M9" s="8" t="s">
        <v>77</v>
      </c>
      <c r="N9" s="8" t="s">
        <v>73</v>
      </c>
      <c r="O9"/>
    </row>
    <row r="10" spans="1:20" x14ac:dyDescent="0.45">
      <c r="A10" s="3" t="s">
        <v>84</v>
      </c>
      <c r="B10" s="3" t="s">
        <v>220</v>
      </c>
      <c r="C10" s="3" t="str">
        <f t="shared" si="0"/>
        <v>C. LATUS</v>
      </c>
      <c r="D10" s="3" t="s">
        <v>79</v>
      </c>
      <c r="E10" s="3" t="s">
        <v>82</v>
      </c>
      <c r="F10" s="3">
        <v>1</v>
      </c>
      <c r="G10" s="3" t="s">
        <v>80</v>
      </c>
      <c r="H10" s="3"/>
      <c r="J10" s="3">
        <v>1</v>
      </c>
      <c r="K10" s="10" t="s">
        <v>85</v>
      </c>
      <c r="L10" s="10">
        <v>1</v>
      </c>
      <c r="M10" s="10" t="s">
        <v>80</v>
      </c>
      <c r="N10" s="5" t="str">
        <f>J10&amp;IF(K10="P-C","A",K10)&amp;L10&amp;M10</f>
        <v>1A1M</v>
      </c>
      <c r="O10"/>
    </row>
    <row r="11" spans="1:20" x14ac:dyDescent="0.45">
      <c r="A11" s="3" t="s">
        <v>84</v>
      </c>
      <c r="B11" s="3" t="s">
        <v>174</v>
      </c>
      <c r="C11" s="3" t="str">
        <f t="shared" si="0"/>
        <v>O. ALTUS</v>
      </c>
      <c r="D11" s="3" t="s">
        <v>79</v>
      </c>
      <c r="E11" s="3" t="s">
        <v>79</v>
      </c>
      <c r="F11" s="3">
        <v>1</v>
      </c>
      <c r="G11" s="3" t="s">
        <v>80</v>
      </c>
      <c r="H11" s="3"/>
      <c r="M11" s="10"/>
      <c r="O11"/>
    </row>
    <row r="12" spans="1:20" x14ac:dyDescent="0.45">
      <c r="A12" s="3" t="s">
        <v>84</v>
      </c>
      <c r="B12" s="3" t="s">
        <v>134</v>
      </c>
      <c r="C12" s="3" t="str">
        <f t="shared" si="0"/>
        <v>O. SAURUS</v>
      </c>
      <c r="D12" s="3" t="s">
        <v>79</v>
      </c>
      <c r="E12" s="3" t="s">
        <v>85</v>
      </c>
      <c r="F12" s="3">
        <v>1</v>
      </c>
      <c r="G12" s="3" t="s">
        <v>80</v>
      </c>
      <c r="H12" s="3"/>
      <c r="M12" s="10"/>
      <c r="O12"/>
    </row>
    <row r="13" spans="1:20" x14ac:dyDescent="0.45">
      <c r="A13" s="3" t="s">
        <v>86</v>
      </c>
      <c r="B13" s="3" t="s">
        <v>135</v>
      </c>
      <c r="C13" s="3" t="str">
        <f t="shared" si="0"/>
        <v>C. MEDIUS</v>
      </c>
      <c r="D13" s="3" t="s">
        <v>79</v>
      </c>
      <c r="E13" s="3" t="s">
        <v>79</v>
      </c>
      <c r="F13" s="3">
        <v>1</v>
      </c>
      <c r="G13" s="3" t="s">
        <v>80</v>
      </c>
      <c r="H13" s="3"/>
      <c r="M13" s="10"/>
      <c r="O13"/>
    </row>
    <row r="14" spans="1:20" x14ac:dyDescent="0.45">
      <c r="A14" s="3" t="s">
        <v>86</v>
      </c>
      <c r="B14" s="3" t="s">
        <v>136</v>
      </c>
      <c r="C14" s="3" t="str">
        <f t="shared" si="0"/>
        <v>C. NIGRESCENS</v>
      </c>
      <c r="D14" s="3" t="s">
        <v>79</v>
      </c>
      <c r="E14" s="3" t="s">
        <v>79</v>
      </c>
      <c r="F14" s="3">
        <v>1</v>
      </c>
      <c r="G14" s="3" t="s">
        <v>80</v>
      </c>
      <c r="H14" s="3"/>
      <c r="M14" s="10"/>
      <c r="O14"/>
    </row>
    <row r="15" spans="1:20" x14ac:dyDescent="0.45">
      <c r="A15" s="3" t="s">
        <v>86</v>
      </c>
      <c r="B15" s="3" t="s">
        <v>212</v>
      </c>
      <c r="C15" s="3" t="str">
        <f t="shared" si="0"/>
        <v>C. PARALLELUS</v>
      </c>
      <c r="D15" s="3" t="s">
        <v>79</v>
      </c>
      <c r="E15" s="3" t="s">
        <v>82</v>
      </c>
      <c r="F15" s="3">
        <v>1</v>
      </c>
      <c r="G15" s="3" t="s">
        <v>80</v>
      </c>
      <c r="H15" s="3"/>
      <c r="M15" s="10"/>
      <c r="O15"/>
    </row>
    <row r="16" spans="1:20" x14ac:dyDescent="0.45">
      <c r="A16" s="3" t="s">
        <v>86</v>
      </c>
      <c r="B16" s="3" t="s">
        <v>175</v>
      </c>
      <c r="C16" s="3" t="str">
        <f t="shared" si="0"/>
        <v>C. ROBALITO</v>
      </c>
      <c r="D16" s="3" t="s">
        <v>79</v>
      </c>
      <c r="E16" s="3" t="s">
        <v>79</v>
      </c>
      <c r="F16" s="3">
        <v>1</v>
      </c>
      <c r="G16" s="3" t="s">
        <v>80</v>
      </c>
      <c r="H16" s="3"/>
      <c r="M16" s="10"/>
      <c r="O16"/>
    </row>
    <row r="17" spans="1:15" x14ac:dyDescent="0.45">
      <c r="A17" s="3" t="s">
        <v>86</v>
      </c>
      <c r="B17" s="3" t="s">
        <v>256</v>
      </c>
      <c r="C17" s="3" t="str">
        <f t="shared" si="0"/>
        <v>C. UNDECIMALIS</v>
      </c>
      <c r="D17" s="3" t="s">
        <v>79</v>
      </c>
      <c r="E17" s="3" t="s">
        <v>82</v>
      </c>
      <c r="F17" s="3">
        <v>1</v>
      </c>
      <c r="G17" s="3" t="s">
        <v>80</v>
      </c>
      <c r="H17" s="3"/>
      <c r="M17" s="10"/>
      <c r="O17"/>
    </row>
    <row r="18" spans="1:15" x14ac:dyDescent="0.45">
      <c r="A18" s="3" t="s">
        <v>86</v>
      </c>
      <c r="B18" s="3" t="s">
        <v>221</v>
      </c>
      <c r="C18" s="3" t="str">
        <f t="shared" si="0"/>
        <v>C. UNIONENSIS</v>
      </c>
      <c r="D18" s="3" t="s">
        <v>79</v>
      </c>
      <c r="E18" s="3" t="s">
        <v>79</v>
      </c>
      <c r="F18" s="3">
        <v>1</v>
      </c>
      <c r="G18" s="3" t="s">
        <v>80</v>
      </c>
      <c r="H18" s="3"/>
      <c r="M18" s="10"/>
      <c r="O18"/>
    </row>
    <row r="19" spans="1:15" x14ac:dyDescent="0.45">
      <c r="A19" s="3" t="s">
        <v>86</v>
      </c>
      <c r="B19" s="3" t="s">
        <v>137</v>
      </c>
      <c r="C19" s="3" t="str">
        <f t="shared" si="0"/>
        <v>C. VIRIDIS</v>
      </c>
      <c r="D19" s="3" t="s">
        <v>79</v>
      </c>
      <c r="E19" s="3" t="s">
        <v>79</v>
      </c>
      <c r="F19" s="3">
        <v>1</v>
      </c>
      <c r="G19" s="3" t="s">
        <v>80</v>
      </c>
      <c r="H19" s="3"/>
      <c r="M19" s="10"/>
      <c r="O19"/>
    </row>
    <row r="20" spans="1:15" x14ac:dyDescent="0.45">
      <c r="A20" s="3" t="s">
        <v>106</v>
      </c>
      <c r="B20" s="3" t="s">
        <v>176</v>
      </c>
      <c r="C20" s="3" t="str">
        <f t="shared" si="0"/>
        <v>A. RUBERRIMUS</v>
      </c>
      <c r="D20" s="3">
        <v>1</v>
      </c>
      <c r="E20" s="3" t="s">
        <v>85</v>
      </c>
      <c r="F20" s="3">
        <v>0</v>
      </c>
      <c r="G20" s="3" t="s">
        <v>83</v>
      </c>
      <c r="H20" s="3"/>
      <c r="M20" s="10"/>
      <c r="O20"/>
    </row>
    <row r="21" spans="1:15" x14ac:dyDescent="0.45">
      <c r="A21" s="3" t="s">
        <v>113</v>
      </c>
      <c r="B21" s="3" t="s">
        <v>202</v>
      </c>
      <c r="C21" s="3" t="str">
        <f t="shared" si="0"/>
        <v>B. CHAGRENSIS</v>
      </c>
      <c r="D21" s="3">
        <v>1</v>
      </c>
      <c r="E21" s="3" t="s">
        <v>82</v>
      </c>
      <c r="F21" s="3">
        <v>1</v>
      </c>
      <c r="G21" s="3" t="s">
        <v>83</v>
      </c>
      <c r="H21" s="3"/>
      <c r="M21" s="10"/>
      <c r="O21"/>
    </row>
    <row r="22" spans="1:15" x14ac:dyDescent="0.45">
      <c r="A22" s="3" t="s">
        <v>262</v>
      </c>
      <c r="B22" s="3" t="s">
        <v>208</v>
      </c>
      <c r="C22" s="3" t="str">
        <f t="shared" si="0"/>
        <v>C. MACROPOMUM</v>
      </c>
      <c r="D22" s="3">
        <v>1</v>
      </c>
      <c r="E22" s="3" t="s">
        <v>88</v>
      </c>
      <c r="F22" s="3">
        <v>1</v>
      </c>
      <c r="G22" s="3" t="s">
        <v>83</v>
      </c>
      <c r="H22" s="3"/>
      <c r="M22" s="10"/>
      <c r="O22"/>
    </row>
    <row r="23" spans="1:15" x14ac:dyDescent="0.45">
      <c r="A23" s="3" t="s">
        <v>106</v>
      </c>
      <c r="B23" s="3" t="s">
        <v>213</v>
      </c>
      <c r="C23" s="3" t="str">
        <f t="shared" si="0"/>
        <v>C. GORGONAE</v>
      </c>
      <c r="D23" s="3">
        <v>1</v>
      </c>
      <c r="E23" s="3" t="s">
        <v>79</v>
      </c>
      <c r="F23" s="3">
        <v>0</v>
      </c>
      <c r="G23" s="3" t="s">
        <v>83</v>
      </c>
      <c r="H23" s="3"/>
      <c r="M23" s="10"/>
      <c r="O23"/>
    </row>
    <row r="24" spans="1:15" x14ac:dyDescent="0.45">
      <c r="A24" s="3" t="s">
        <v>106</v>
      </c>
      <c r="B24" s="3" t="s">
        <v>226</v>
      </c>
      <c r="C24" s="3" t="str">
        <f t="shared" si="0"/>
        <v>G. ATRACAUDATUS</v>
      </c>
      <c r="D24" s="3">
        <v>1</v>
      </c>
      <c r="E24" s="3" t="s">
        <v>85</v>
      </c>
      <c r="F24" s="3">
        <v>0</v>
      </c>
      <c r="G24" s="3" t="s">
        <v>83</v>
      </c>
      <c r="H24" s="3"/>
      <c r="M24" s="10"/>
      <c r="O24"/>
    </row>
    <row r="25" spans="1:15" x14ac:dyDescent="0.45">
      <c r="A25" s="3" t="s">
        <v>106</v>
      </c>
      <c r="B25" s="3" t="s">
        <v>178</v>
      </c>
      <c r="C25" s="3" t="str">
        <f t="shared" si="0"/>
        <v>R. BOUCHELLEI</v>
      </c>
      <c r="D25" s="3">
        <v>1</v>
      </c>
      <c r="E25" s="3" t="s">
        <v>82</v>
      </c>
      <c r="F25" s="3">
        <v>0</v>
      </c>
      <c r="G25" s="3" t="s">
        <v>83</v>
      </c>
      <c r="H25" s="3"/>
      <c r="M25" s="10"/>
      <c r="O25"/>
    </row>
    <row r="26" spans="1:15" x14ac:dyDescent="0.45">
      <c r="A26" s="3" t="s">
        <v>106</v>
      </c>
      <c r="B26" s="3" t="s">
        <v>214</v>
      </c>
      <c r="C26" s="3" t="str">
        <f t="shared" si="0"/>
        <v>R. GUATEMALENSIS</v>
      </c>
      <c r="D26" s="3">
        <v>1</v>
      </c>
      <c r="E26" s="3" t="s">
        <v>82</v>
      </c>
      <c r="F26" s="3">
        <v>1</v>
      </c>
      <c r="G26" s="3" t="s">
        <v>83</v>
      </c>
      <c r="H26" s="3"/>
      <c r="M26" s="10"/>
      <c r="O26"/>
    </row>
    <row r="27" spans="1:15" x14ac:dyDescent="0.45">
      <c r="A27" s="3" t="s">
        <v>106</v>
      </c>
      <c r="B27" s="3" t="s">
        <v>177</v>
      </c>
      <c r="C27" s="3" t="str">
        <f t="shared" si="0"/>
        <v>R. OCCIDENTALIS</v>
      </c>
      <c r="D27" s="3">
        <v>1</v>
      </c>
      <c r="E27" s="3" t="s">
        <v>82</v>
      </c>
      <c r="F27" s="3">
        <v>0</v>
      </c>
      <c r="G27" s="3" t="s">
        <v>83</v>
      </c>
      <c r="H27" s="3"/>
      <c r="M27" s="10"/>
      <c r="O27"/>
    </row>
    <row r="28" spans="1:15" x14ac:dyDescent="0.45">
      <c r="A28" s="3" t="s">
        <v>87</v>
      </c>
      <c r="B28" s="3" t="s">
        <v>138</v>
      </c>
      <c r="C28" s="3" t="str">
        <f t="shared" si="0"/>
        <v>A. NIGROFASCIATA</v>
      </c>
      <c r="D28" s="3">
        <v>1</v>
      </c>
      <c r="E28" s="3" t="s">
        <v>85</v>
      </c>
      <c r="F28" s="3">
        <v>1</v>
      </c>
      <c r="G28" s="3" t="s">
        <v>83</v>
      </c>
      <c r="H28" s="3"/>
      <c r="M28" s="10"/>
      <c r="O28"/>
    </row>
    <row r="29" spans="1:15" x14ac:dyDescent="0.45">
      <c r="A29" s="3" t="s">
        <v>87</v>
      </c>
      <c r="B29" s="3" t="s">
        <v>181</v>
      </c>
      <c r="C29" s="3" t="str">
        <f t="shared" si="0"/>
        <v>A. COERULEOPUNCTATUS</v>
      </c>
      <c r="D29" s="3">
        <v>2</v>
      </c>
      <c r="E29" s="3" t="s">
        <v>82</v>
      </c>
      <c r="F29" s="3">
        <v>0</v>
      </c>
      <c r="G29" s="3" t="s">
        <v>83</v>
      </c>
      <c r="H29" s="3"/>
      <c r="M29" s="10"/>
      <c r="O29"/>
    </row>
    <row r="30" spans="1:15" x14ac:dyDescent="0.45">
      <c r="A30" s="3" t="s">
        <v>87</v>
      </c>
      <c r="B30" s="3" t="s">
        <v>139</v>
      </c>
      <c r="C30" s="3" t="str">
        <f t="shared" si="0"/>
        <v>A. OCELLATUS</v>
      </c>
      <c r="D30" s="3">
        <v>1</v>
      </c>
      <c r="E30" s="3" t="s">
        <v>88</v>
      </c>
      <c r="F30" s="3">
        <v>1</v>
      </c>
      <c r="G30" s="3" t="s">
        <v>83</v>
      </c>
      <c r="H30" s="3"/>
      <c r="M30" s="10"/>
      <c r="O30"/>
    </row>
    <row r="31" spans="1:15" x14ac:dyDescent="0.45">
      <c r="A31" s="3" t="s">
        <v>106</v>
      </c>
      <c r="B31" s="3" t="s">
        <v>141</v>
      </c>
      <c r="C31" s="3" t="str">
        <f t="shared" si="0"/>
        <v>A. AENEUS</v>
      </c>
      <c r="D31" s="3">
        <v>1</v>
      </c>
      <c r="E31" s="3" t="s">
        <v>79</v>
      </c>
      <c r="F31" s="3">
        <v>0</v>
      </c>
      <c r="G31" s="3" t="s">
        <v>83</v>
      </c>
      <c r="H31" s="3"/>
      <c r="M31" s="10"/>
      <c r="O31"/>
    </row>
    <row r="32" spans="1:15" x14ac:dyDescent="0.45">
      <c r="A32" s="3" t="s">
        <v>106</v>
      </c>
      <c r="B32" s="3" t="s">
        <v>140</v>
      </c>
      <c r="C32" s="3" t="str">
        <f t="shared" si="0"/>
        <v>A. ORTHODUS</v>
      </c>
      <c r="D32" s="3">
        <v>1</v>
      </c>
      <c r="E32" s="3" t="s">
        <v>85</v>
      </c>
      <c r="F32" s="3">
        <v>0</v>
      </c>
      <c r="G32" s="3" t="s">
        <v>83</v>
      </c>
      <c r="H32" s="3"/>
      <c r="M32" s="10"/>
      <c r="O32"/>
    </row>
    <row r="33" spans="1:15" x14ac:dyDescent="0.45">
      <c r="A33" s="3" t="s">
        <v>113</v>
      </c>
      <c r="B33" s="3" t="s">
        <v>142</v>
      </c>
      <c r="C33" s="3" t="str">
        <f t="shared" si="0"/>
        <v>B. BEHREAE</v>
      </c>
      <c r="D33" s="3">
        <v>1</v>
      </c>
      <c r="E33" s="3" t="s">
        <v>85</v>
      </c>
      <c r="F33" s="3">
        <v>1</v>
      </c>
      <c r="G33" s="3" t="s">
        <v>83</v>
      </c>
      <c r="H33" s="3"/>
      <c r="M33" s="10"/>
      <c r="O33"/>
    </row>
    <row r="34" spans="1:15" x14ac:dyDescent="0.45">
      <c r="A34" s="3" t="s">
        <v>113</v>
      </c>
      <c r="B34" s="3" t="s">
        <v>143</v>
      </c>
      <c r="C34" s="3" t="str">
        <f t="shared" ref="C34:C65" si="1">UPPER(LEFT(B34,1) &amp; ". " &amp; MID(B34,FIND(" ",B34)+1,FIND(" ",B34,FIND(" ",B34)+1)-FIND(" ",B34)-1))</f>
        <v>B. GUATEMALENSIS</v>
      </c>
      <c r="D34" s="3">
        <v>1</v>
      </c>
      <c r="E34" s="3" t="s">
        <v>82</v>
      </c>
      <c r="F34" s="3">
        <v>1</v>
      </c>
      <c r="G34" s="3" t="s">
        <v>83</v>
      </c>
      <c r="H34" s="3"/>
      <c r="M34" s="10"/>
      <c r="O34"/>
    </row>
    <row r="35" spans="1:15" x14ac:dyDescent="0.45">
      <c r="A35" s="3" t="s">
        <v>87</v>
      </c>
      <c r="B35" s="3" t="s">
        <v>144</v>
      </c>
      <c r="C35" s="3" t="str">
        <f t="shared" si="1"/>
        <v>C. MONOCULUS</v>
      </c>
      <c r="D35" s="3">
        <v>1</v>
      </c>
      <c r="E35" s="3" t="s">
        <v>88</v>
      </c>
      <c r="F35" s="3">
        <v>1</v>
      </c>
      <c r="G35" s="3" t="s">
        <v>83</v>
      </c>
      <c r="H35" s="3"/>
      <c r="M35" s="10"/>
      <c r="O35"/>
    </row>
    <row r="36" spans="1:15" x14ac:dyDescent="0.45">
      <c r="A36" s="3" t="s">
        <v>87</v>
      </c>
      <c r="B36" s="3" t="s">
        <v>144</v>
      </c>
      <c r="C36" s="3" t="str">
        <f t="shared" si="1"/>
        <v>C. MONOCULUS</v>
      </c>
      <c r="D36" s="3">
        <v>1</v>
      </c>
      <c r="E36" s="3" t="s">
        <v>88</v>
      </c>
      <c r="F36" s="3">
        <v>1</v>
      </c>
      <c r="G36" s="3" t="s">
        <v>83</v>
      </c>
      <c r="H36" s="3"/>
      <c r="M36" s="10"/>
      <c r="O36"/>
    </row>
    <row r="37" spans="1:15" x14ac:dyDescent="0.45">
      <c r="A37" s="3" t="s">
        <v>87</v>
      </c>
      <c r="B37" s="3" t="s">
        <v>215</v>
      </c>
      <c r="C37" s="3" t="str">
        <f t="shared" si="1"/>
        <v>C. RENDALLI</v>
      </c>
      <c r="D37" s="3">
        <v>1</v>
      </c>
      <c r="E37" s="3" t="s">
        <v>88</v>
      </c>
      <c r="F37" s="3">
        <v>1</v>
      </c>
      <c r="G37" s="3" t="s">
        <v>83</v>
      </c>
      <c r="H37" s="3"/>
      <c r="M37" s="10"/>
      <c r="O37"/>
    </row>
    <row r="38" spans="1:15" x14ac:dyDescent="0.45">
      <c r="A38" s="3" t="s">
        <v>87</v>
      </c>
      <c r="B38" s="3" t="s">
        <v>149</v>
      </c>
      <c r="C38" s="3" t="str">
        <f t="shared" si="1"/>
        <v>I. TUYRENSIS</v>
      </c>
      <c r="D38" s="3">
        <v>2</v>
      </c>
      <c r="E38" s="3" t="s">
        <v>79</v>
      </c>
      <c r="F38" s="3">
        <v>0</v>
      </c>
      <c r="G38" s="3" t="s">
        <v>83</v>
      </c>
      <c r="H38" s="3"/>
      <c r="M38" s="10"/>
      <c r="O38"/>
    </row>
    <row r="39" spans="1:15" x14ac:dyDescent="0.45">
      <c r="A39" s="3" t="s">
        <v>87</v>
      </c>
      <c r="B39" s="3" t="s">
        <v>204</v>
      </c>
      <c r="C39" s="3" t="str">
        <f t="shared" si="1"/>
        <v>M. FESTIVUS</v>
      </c>
      <c r="D39" s="3">
        <v>1</v>
      </c>
      <c r="E39" s="3" t="s">
        <v>88</v>
      </c>
      <c r="F39" s="3">
        <v>1</v>
      </c>
      <c r="G39" s="3" t="s">
        <v>83</v>
      </c>
      <c r="H39" s="3"/>
      <c r="M39" s="10"/>
      <c r="O39"/>
    </row>
    <row r="40" spans="1:15" x14ac:dyDescent="0.45">
      <c r="A40" s="3" t="s">
        <v>87</v>
      </c>
      <c r="B40" s="3" t="s">
        <v>205</v>
      </c>
      <c r="C40" s="3" t="str">
        <f t="shared" si="1"/>
        <v>O. AUREUS</v>
      </c>
      <c r="D40" s="3">
        <v>2</v>
      </c>
      <c r="E40" s="3" t="s">
        <v>88</v>
      </c>
      <c r="F40" s="3">
        <v>1</v>
      </c>
      <c r="G40" s="3" t="s">
        <v>83</v>
      </c>
      <c r="H40" s="3"/>
      <c r="M40" s="10"/>
      <c r="O40"/>
    </row>
    <row r="41" spans="1:15" x14ac:dyDescent="0.45">
      <c r="A41" s="3" t="s">
        <v>87</v>
      </c>
      <c r="B41" s="3" t="s">
        <v>180</v>
      </c>
      <c r="C41" s="3" t="str">
        <f t="shared" si="1"/>
        <v>O. MOSSAMBICUS</v>
      </c>
      <c r="D41" s="3">
        <v>2</v>
      </c>
      <c r="E41" s="3" t="s">
        <v>88</v>
      </c>
      <c r="F41" s="3">
        <v>1</v>
      </c>
      <c r="G41" s="3" t="s">
        <v>83</v>
      </c>
      <c r="H41" s="3"/>
      <c r="M41" s="10"/>
      <c r="O41"/>
    </row>
    <row r="42" spans="1:15" x14ac:dyDescent="0.45">
      <c r="A42" s="3" t="s">
        <v>87</v>
      </c>
      <c r="B42" s="3" t="s">
        <v>145</v>
      </c>
      <c r="C42" s="3" t="str">
        <f t="shared" si="1"/>
        <v>O. NILOTICUS</v>
      </c>
      <c r="D42" s="3">
        <v>2</v>
      </c>
      <c r="E42" s="3" t="s">
        <v>88</v>
      </c>
      <c r="F42" s="3">
        <v>1</v>
      </c>
      <c r="G42" s="3" t="s">
        <v>83</v>
      </c>
      <c r="H42" s="3"/>
      <c r="M42" s="10"/>
      <c r="O42"/>
    </row>
    <row r="43" spans="1:15" x14ac:dyDescent="0.45">
      <c r="A43" s="3" t="s">
        <v>87</v>
      </c>
      <c r="B43" s="3" t="s">
        <v>240</v>
      </c>
      <c r="C43" s="3" t="str">
        <f t="shared" si="1"/>
        <v>P. PANAMENSIS</v>
      </c>
      <c r="D43" s="3">
        <v>1</v>
      </c>
      <c r="E43" s="3" t="s">
        <v>82</v>
      </c>
      <c r="F43" s="3">
        <v>0</v>
      </c>
      <c r="G43" s="3" t="s">
        <v>83</v>
      </c>
      <c r="H43" s="3"/>
      <c r="M43" s="10"/>
      <c r="O43"/>
    </row>
    <row r="44" spans="1:15" x14ac:dyDescent="0.45">
      <c r="A44" s="3" t="s">
        <v>87</v>
      </c>
      <c r="B44" s="3" t="s">
        <v>146</v>
      </c>
      <c r="C44" s="3" t="str">
        <f t="shared" si="1"/>
        <v>P. DOVII</v>
      </c>
      <c r="D44" s="3">
        <v>1</v>
      </c>
      <c r="E44" s="3" t="s">
        <v>88</v>
      </c>
      <c r="F44" s="3">
        <v>1</v>
      </c>
      <c r="G44" s="3" t="s">
        <v>83</v>
      </c>
      <c r="H44" s="3"/>
      <c r="M44" s="10"/>
      <c r="O44"/>
    </row>
    <row r="45" spans="1:15" x14ac:dyDescent="0.45">
      <c r="A45" s="3" t="s">
        <v>87</v>
      </c>
      <c r="B45" s="3" t="s">
        <v>209</v>
      </c>
      <c r="C45" s="3" t="str">
        <f t="shared" si="1"/>
        <v>P. MANAGUENSIS</v>
      </c>
      <c r="D45" s="3">
        <v>2</v>
      </c>
      <c r="E45" s="3" t="s">
        <v>82</v>
      </c>
      <c r="F45" s="3">
        <v>1</v>
      </c>
      <c r="G45" s="3" t="s">
        <v>83</v>
      </c>
      <c r="H45" s="3"/>
      <c r="M45" s="10"/>
      <c r="O45"/>
    </row>
    <row r="46" spans="1:15" x14ac:dyDescent="0.45">
      <c r="A46" s="3" t="s">
        <v>106</v>
      </c>
      <c r="B46" s="3" t="s">
        <v>147</v>
      </c>
      <c r="C46" s="3" t="str">
        <f t="shared" si="1"/>
        <v>R. ILSEAE</v>
      </c>
      <c r="D46" s="3">
        <v>1</v>
      </c>
      <c r="E46" s="3" t="s">
        <v>79</v>
      </c>
      <c r="F46" s="3">
        <v>0</v>
      </c>
      <c r="G46" s="3" t="s">
        <v>83</v>
      </c>
      <c r="H46" s="3"/>
      <c r="M46" s="10"/>
      <c r="O46"/>
    </row>
    <row r="47" spans="1:15" x14ac:dyDescent="0.45">
      <c r="A47" s="3" t="s">
        <v>87</v>
      </c>
      <c r="B47" s="3" t="s">
        <v>148</v>
      </c>
      <c r="C47" s="3" t="str">
        <f t="shared" si="1"/>
        <v>V. MACULICAUDA</v>
      </c>
      <c r="D47" s="3">
        <v>2</v>
      </c>
      <c r="E47" s="3" t="s">
        <v>82</v>
      </c>
      <c r="F47" s="3">
        <v>1</v>
      </c>
      <c r="G47" s="3" t="s">
        <v>83</v>
      </c>
      <c r="H47" s="3"/>
      <c r="M47" s="10"/>
      <c r="O47"/>
    </row>
    <row r="48" spans="1:15" x14ac:dyDescent="0.45">
      <c r="A48" s="3" t="s">
        <v>116</v>
      </c>
      <c r="B48" s="3" t="s">
        <v>216</v>
      </c>
      <c r="C48" s="3" t="str">
        <f t="shared" si="1"/>
        <v>C. MAGDALENAE</v>
      </c>
      <c r="D48" s="3">
        <v>1</v>
      </c>
      <c r="E48" s="3" t="s">
        <v>79</v>
      </c>
      <c r="F48" s="3">
        <v>1</v>
      </c>
      <c r="G48" s="3" t="s">
        <v>83</v>
      </c>
      <c r="H48" s="3"/>
      <c r="M48" s="10"/>
      <c r="O48"/>
    </row>
    <row r="49" spans="1:15" x14ac:dyDescent="0.45">
      <c r="A49" s="3" t="s">
        <v>107</v>
      </c>
      <c r="B49" s="3" t="s">
        <v>182</v>
      </c>
      <c r="C49" s="3" t="str">
        <f t="shared" si="1"/>
        <v>C. IDELLA</v>
      </c>
      <c r="D49" s="3">
        <v>1</v>
      </c>
      <c r="E49" s="3" t="s">
        <v>88</v>
      </c>
      <c r="F49" s="3">
        <v>1</v>
      </c>
      <c r="G49" s="3" t="s">
        <v>83</v>
      </c>
      <c r="H49" s="3"/>
      <c r="M49" s="10"/>
      <c r="O49"/>
    </row>
    <row r="50" spans="1:15" x14ac:dyDescent="0.45">
      <c r="A50" s="3" t="s">
        <v>89</v>
      </c>
      <c r="B50" s="3" t="s">
        <v>150</v>
      </c>
      <c r="C50" s="3" t="str">
        <f t="shared" si="1"/>
        <v>D. LATIFRONS</v>
      </c>
      <c r="D50" s="3">
        <v>2</v>
      </c>
      <c r="E50" s="3" t="s">
        <v>79</v>
      </c>
      <c r="F50" s="3">
        <v>1</v>
      </c>
      <c r="G50" s="3" t="s">
        <v>83</v>
      </c>
      <c r="H50" s="3"/>
      <c r="M50" s="10"/>
      <c r="O50"/>
    </row>
    <row r="51" spans="1:15" x14ac:dyDescent="0.45">
      <c r="A51" s="3" t="s">
        <v>89</v>
      </c>
      <c r="B51" s="3" t="s">
        <v>210</v>
      </c>
      <c r="C51" s="3" t="str">
        <f t="shared" si="1"/>
        <v>D. MACULATUS</v>
      </c>
      <c r="D51" s="3">
        <v>2</v>
      </c>
      <c r="E51" s="3" t="s">
        <v>82</v>
      </c>
      <c r="F51" s="3">
        <v>1</v>
      </c>
      <c r="G51" s="3" t="s">
        <v>83</v>
      </c>
      <c r="H51" s="3"/>
      <c r="M51" s="10"/>
      <c r="O51"/>
    </row>
    <row r="52" spans="1:15" x14ac:dyDescent="0.45">
      <c r="A52" s="3" t="s">
        <v>89</v>
      </c>
      <c r="B52" s="3" t="s">
        <v>183</v>
      </c>
      <c r="C52" s="3" t="str">
        <f t="shared" si="1"/>
        <v>E. AMBLYOPSIS</v>
      </c>
      <c r="D52" s="3">
        <v>2</v>
      </c>
      <c r="E52" s="3" t="s">
        <v>82</v>
      </c>
      <c r="F52" s="3">
        <v>0</v>
      </c>
      <c r="G52" s="3" t="s">
        <v>83</v>
      </c>
      <c r="H52" s="3"/>
      <c r="M52" s="10"/>
      <c r="O52"/>
    </row>
    <row r="53" spans="1:15" x14ac:dyDescent="0.45">
      <c r="A53" s="3" t="s">
        <v>89</v>
      </c>
      <c r="B53" s="3" t="s">
        <v>151</v>
      </c>
      <c r="C53" s="3" t="str">
        <f t="shared" si="1"/>
        <v>E. PICTA</v>
      </c>
      <c r="D53" s="3">
        <v>2</v>
      </c>
      <c r="E53" s="3" t="s">
        <v>79</v>
      </c>
      <c r="F53" s="3">
        <v>0</v>
      </c>
      <c r="G53" s="3" t="s">
        <v>83</v>
      </c>
      <c r="H53" s="3"/>
      <c r="M53" s="10"/>
      <c r="O53"/>
    </row>
    <row r="54" spans="1:15" x14ac:dyDescent="0.45">
      <c r="A54" s="3" t="s">
        <v>89</v>
      </c>
      <c r="B54" s="3" t="s">
        <v>227</v>
      </c>
      <c r="C54" s="3" t="str">
        <f t="shared" si="1"/>
        <v>E. PISONIS</v>
      </c>
      <c r="D54" s="3">
        <v>2</v>
      </c>
      <c r="E54" s="3" t="s">
        <v>85</v>
      </c>
      <c r="F54" s="3">
        <v>0</v>
      </c>
      <c r="G54" s="3" t="s">
        <v>83</v>
      </c>
      <c r="H54" s="3"/>
      <c r="M54" s="10"/>
      <c r="O54"/>
    </row>
    <row r="55" spans="1:15" x14ac:dyDescent="0.45">
      <c r="A55" s="3" t="s">
        <v>89</v>
      </c>
      <c r="B55" s="3" t="s">
        <v>152</v>
      </c>
      <c r="C55" s="3" t="str">
        <f t="shared" si="1"/>
        <v>G. DORMITOR</v>
      </c>
      <c r="D55" s="3">
        <v>2</v>
      </c>
      <c r="E55" s="3" t="s">
        <v>82</v>
      </c>
      <c r="F55" s="3">
        <v>0</v>
      </c>
      <c r="G55" s="3" t="s">
        <v>83</v>
      </c>
      <c r="H55" s="3"/>
      <c r="M55" s="10"/>
      <c r="O55"/>
    </row>
    <row r="56" spans="1:15" x14ac:dyDescent="0.45">
      <c r="A56" s="3" t="s">
        <v>89</v>
      </c>
      <c r="B56" s="3" t="s">
        <v>184</v>
      </c>
      <c r="C56" s="3" t="str">
        <f t="shared" si="1"/>
        <v>G. MACULATUS</v>
      </c>
      <c r="D56" s="3">
        <v>2</v>
      </c>
      <c r="E56" s="3" t="s">
        <v>79</v>
      </c>
      <c r="F56" s="3">
        <v>0</v>
      </c>
      <c r="G56" s="3" t="s">
        <v>83</v>
      </c>
      <c r="H56" s="3"/>
      <c r="M56" s="10"/>
      <c r="O56"/>
    </row>
    <row r="57" spans="1:15" x14ac:dyDescent="0.45">
      <c r="A57" s="3" t="s">
        <v>89</v>
      </c>
      <c r="B57" s="3" t="s">
        <v>185</v>
      </c>
      <c r="C57" s="3" t="str">
        <f t="shared" si="1"/>
        <v>G. POLYLEPIS</v>
      </c>
      <c r="D57" s="3">
        <v>2</v>
      </c>
      <c r="E57" s="3" t="s">
        <v>82</v>
      </c>
      <c r="F57" s="3">
        <v>0</v>
      </c>
      <c r="G57" s="3" t="s">
        <v>83</v>
      </c>
      <c r="H57" s="3"/>
      <c r="M57" s="10"/>
      <c r="O57"/>
    </row>
    <row r="58" spans="1:15" x14ac:dyDescent="0.45">
      <c r="A58" s="3" t="s">
        <v>90</v>
      </c>
      <c r="B58" s="3" t="s">
        <v>153</v>
      </c>
      <c r="C58" s="3" t="str">
        <f t="shared" si="1"/>
        <v>E. AFFINIS</v>
      </c>
      <c r="D58" s="3" t="s">
        <v>79</v>
      </c>
      <c r="E58" s="3" t="s">
        <v>79</v>
      </c>
      <c r="F58" s="3">
        <v>1</v>
      </c>
      <c r="G58" s="3" t="s">
        <v>80</v>
      </c>
      <c r="H58" s="3"/>
      <c r="M58" s="10"/>
      <c r="O58"/>
    </row>
    <row r="59" spans="1:15" x14ac:dyDescent="0.45">
      <c r="A59" s="3" t="s">
        <v>90</v>
      </c>
      <c r="B59" s="3" t="s">
        <v>223</v>
      </c>
      <c r="C59" s="3" t="str">
        <f t="shared" si="1"/>
        <v>E. SAURUS</v>
      </c>
      <c r="D59" s="3" t="s">
        <v>79</v>
      </c>
      <c r="E59" s="3" t="s">
        <v>82</v>
      </c>
      <c r="F59" s="3">
        <v>1</v>
      </c>
      <c r="G59" s="3" t="s">
        <v>80</v>
      </c>
      <c r="H59" s="3"/>
      <c r="M59" s="10"/>
      <c r="O59"/>
    </row>
    <row r="60" spans="1:15" x14ac:dyDescent="0.45">
      <c r="A60" s="3" t="s">
        <v>108</v>
      </c>
      <c r="B60" s="3" t="s">
        <v>231</v>
      </c>
      <c r="C60" s="3" t="str">
        <f t="shared" si="1"/>
        <v>A. PANAMENSIS</v>
      </c>
      <c r="D60" s="3" t="s">
        <v>79</v>
      </c>
      <c r="E60" s="3" t="s">
        <v>79</v>
      </c>
      <c r="F60" s="3">
        <v>0</v>
      </c>
      <c r="G60" s="3" t="s">
        <v>80</v>
      </c>
      <c r="H60" s="3"/>
      <c r="M60" s="10"/>
      <c r="O60"/>
    </row>
    <row r="61" spans="1:15" x14ac:dyDescent="0.45">
      <c r="A61" s="3" t="s">
        <v>108</v>
      </c>
      <c r="B61" s="3" t="s">
        <v>217</v>
      </c>
      <c r="C61" s="3" t="str">
        <f t="shared" si="1"/>
        <v>A. PARVA</v>
      </c>
      <c r="D61" s="3" t="s">
        <v>79</v>
      </c>
      <c r="E61" s="3" t="s">
        <v>82</v>
      </c>
      <c r="F61" s="3">
        <v>0</v>
      </c>
      <c r="G61" s="3" t="s">
        <v>80</v>
      </c>
      <c r="H61" s="3"/>
      <c r="M61" s="10"/>
      <c r="O61"/>
    </row>
    <row r="62" spans="1:15" x14ac:dyDescent="0.45">
      <c r="A62" s="3" t="s">
        <v>108</v>
      </c>
      <c r="B62" s="3" t="s">
        <v>186</v>
      </c>
      <c r="C62" s="3" t="str">
        <f t="shared" si="1"/>
        <v>A. SPINIFER</v>
      </c>
      <c r="D62" s="3" t="s">
        <v>79</v>
      </c>
      <c r="E62" s="3" t="s">
        <v>79</v>
      </c>
      <c r="F62" s="3">
        <v>1</v>
      </c>
      <c r="G62" s="3" t="s">
        <v>80</v>
      </c>
      <c r="H62" s="3"/>
      <c r="M62" s="10"/>
      <c r="O62"/>
    </row>
    <row r="63" spans="1:15" x14ac:dyDescent="0.45">
      <c r="A63" s="3" t="s">
        <v>91</v>
      </c>
      <c r="B63" s="3" t="s">
        <v>129</v>
      </c>
      <c r="C63" s="3" t="str">
        <f t="shared" si="1"/>
        <v>H. MICROLEPIS</v>
      </c>
      <c r="D63" s="3">
        <v>1</v>
      </c>
      <c r="E63" s="3" t="s">
        <v>85</v>
      </c>
      <c r="F63" s="3">
        <v>1</v>
      </c>
      <c r="G63" s="3" t="s">
        <v>83</v>
      </c>
      <c r="H63" s="3"/>
      <c r="M63" s="10"/>
      <c r="O63"/>
    </row>
    <row r="64" spans="1:15" x14ac:dyDescent="0.45">
      <c r="A64" s="3" t="s">
        <v>92</v>
      </c>
      <c r="B64" s="3" t="s">
        <v>154</v>
      </c>
      <c r="C64" s="3" t="str">
        <f t="shared" si="1"/>
        <v>D. PERUVIANUS</v>
      </c>
      <c r="D64" s="3" t="s">
        <v>79</v>
      </c>
      <c r="E64" s="3" t="s">
        <v>79</v>
      </c>
      <c r="F64" s="3">
        <v>1</v>
      </c>
      <c r="G64" s="3" t="s">
        <v>80</v>
      </c>
      <c r="H64" s="3"/>
      <c r="M64" s="10"/>
      <c r="O64"/>
    </row>
    <row r="65" spans="1:15" x14ac:dyDescent="0.45">
      <c r="A65" s="3" t="s">
        <v>92</v>
      </c>
      <c r="B65" s="3" t="s">
        <v>155</v>
      </c>
      <c r="C65" s="3" t="str">
        <f t="shared" si="1"/>
        <v>E. GRACILIS</v>
      </c>
      <c r="D65" s="3" t="s">
        <v>79</v>
      </c>
      <c r="E65" s="3" t="s">
        <v>79</v>
      </c>
      <c r="F65" s="3">
        <v>1</v>
      </c>
      <c r="G65" s="3" t="s">
        <v>80</v>
      </c>
      <c r="H65" s="3"/>
      <c r="M65" s="10"/>
      <c r="O65"/>
    </row>
    <row r="66" spans="1:15" x14ac:dyDescent="0.45">
      <c r="A66" s="3" t="s">
        <v>92</v>
      </c>
      <c r="B66" s="3" t="s">
        <v>224</v>
      </c>
      <c r="C66" s="3" t="str">
        <f t="shared" ref="C66:C97" si="2">UPPER(LEFT(B66,1) &amp; ". " &amp; MID(B66,FIND(" ",B66)+1,FIND(" ",B66,FIND(" ",B66)+1)-FIND(" ",B66)-1))</f>
        <v>E. BREVIMANUS</v>
      </c>
      <c r="D66" s="3" t="s">
        <v>79</v>
      </c>
      <c r="E66" s="3" t="s">
        <v>82</v>
      </c>
      <c r="F66" s="3">
        <v>2</v>
      </c>
      <c r="G66" s="3" t="s">
        <v>80</v>
      </c>
      <c r="H66" s="3"/>
      <c r="M66" s="10"/>
      <c r="O66"/>
    </row>
    <row r="67" spans="1:15" x14ac:dyDescent="0.45">
      <c r="A67" s="3" t="s">
        <v>92</v>
      </c>
      <c r="B67" s="3" t="s">
        <v>156</v>
      </c>
      <c r="C67" s="3" t="str">
        <f t="shared" si="2"/>
        <v>E. LINEATUS</v>
      </c>
      <c r="D67" s="3" t="s">
        <v>79</v>
      </c>
      <c r="E67" s="3" t="s">
        <v>79</v>
      </c>
      <c r="F67" s="3">
        <v>1</v>
      </c>
      <c r="G67" s="3" t="s">
        <v>80</v>
      </c>
      <c r="H67" s="3"/>
      <c r="M67" s="10"/>
      <c r="O67"/>
    </row>
    <row r="68" spans="1:15" x14ac:dyDescent="0.45">
      <c r="A68" s="3" t="s">
        <v>92</v>
      </c>
      <c r="B68" s="3" t="s">
        <v>157</v>
      </c>
      <c r="C68" s="3" t="str">
        <f t="shared" si="2"/>
        <v>E. PLUMIERI</v>
      </c>
      <c r="D68" s="3" t="s">
        <v>79</v>
      </c>
      <c r="E68" s="3" t="s">
        <v>82</v>
      </c>
      <c r="F68" s="3">
        <v>1</v>
      </c>
      <c r="G68" s="3" t="s">
        <v>80</v>
      </c>
      <c r="H68" s="3"/>
      <c r="M68" s="10"/>
      <c r="O68"/>
    </row>
    <row r="69" spans="1:15" x14ac:dyDescent="0.45">
      <c r="A69" s="3" t="s">
        <v>92</v>
      </c>
      <c r="B69" s="3" t="s">
        <v>158</v>
      </c>
      <c r="C69" s="3" t="str">
        <f t="shared" si="2"/>
        <v>G. CINEREUS</v>
      </c>
      <c r="D69" s="3" t="s">
        <v>79</v>
      </c>
      <c r="E69" s="3" t="s">
        <v>85</v>
      </c>
      <c r="F69" s="3">
        <v>1</v>
      </c>
      <c r="G69" s="3" t="s">
        <v>80</v>
      </c>
      <c r="H69" s="3"/>
      <c r="M69" s="10"/>
      <c r="O69"/>
    </row>
    <row r="70" spans="1:15" x14ac:dyDescent="0.45">
      <c r="A70" s="3" t="s">
        <v>92</v>
      </c>
      <c r="B70" s="3" t="s">
        <v>218</v>
      </c>
      <c r="C70" s="3" t="str">
        <f t="shared" si="2"/>
        <v>E. CURRANI</v>
      </c>
      <c r="D70" s="3" t="s">
        <v>79</v>
      </c>
      <c r="E70" s="3" t="s">
        <v>79</v>
      </c>
      <c r="F70" s="3">
        <v>1</v>
      </c>
      <c r="G70" s="3" t="s">
        <v>80</v>
      </c>
      <c r="H70" s="3"/>
      <c r="M70" s="10"/>
      <c r="O70"/>
    </row>
    <row r="71" spans="1:15" x14ac:dyDescent="0.45">
      <c r="A71" s="3" t="s">
        <v>92</v>
      </c>
      <c r="B71" s="3" t="s">
        <v>206</v>
      </c>
      <c r="C71" s="3" t="str">
        <f t="shared" si="2"/>
        <v>E. MELANOPTERUS</v>
      </c>
      <c r="D71" s="3" t="s">
        <v>79</v>
      </c>
      <c r="E71" s="3" t="s">
        <v>82</v>
      </c>
      <c r="F71" s="3">
        <v>1</v>
      </c>
      <c r="G71" s="3" t="s">
        <v>80</v>
      </c>
      <c r="H71" s="3"/>
      <c r="M71" s="10"/>
      <c r="O71"/>
    </row>
    <row r="72" spans="1:15" x14ac:dyDescent="0.45">
      <c r="A72" s="3" t="s">
        <v>92</v>
      </c>
      <c r="B72" s="3" t="s">
        <v>228</v>
      </c>
      <c r="C72" s="3" t="str">
        <f t="shared" si="2"/>
        <v>E. BRASILIANUS</v>
      </c>
      <c r="D72" s="3" t="s">
        <v>79</v>
      </c>
      <c r="E72" s="3" t="s">
        <v>85</v>
      </c>
      <c r="F72" s="3">
        <v>1</v>
      </c>
      <c r="G72" s="3" t="s">
        <v>80</v>
      </c>
      <c r="H72" s="3"/>
      <c r="M72" s="10"/>
      <c r="O72"/>
    </row>
    <row r="73" spans="1:15" x14ac:dyDescent="0.45">
      <c r="A73" s="3" t="s">
        <v>92</v>
      </c>
      <c r="B73" s="3" t="s">
        <v>253</v>
      </c>
      <c r="C73" s="3" t="str">
        <f t="shared" si="2"/>
        <v>E. PERICHE</v>
      </c>
      <c r="D73" s="3" t="s">
        <v>79</v>
      </c>
      <c r="E73" s="3" t="s">
        <v>79</v>
      </c>
      <c r="F73" s="3">
        <v>1</v>
      </c>
      <c r="G73" s="3" t="s">
        <v>80</v>
      </c>
      <c r="H73" s="3"/>
      <c r="M73" s="10"/>
      <c r="O73"/>
    </row>
    <row r="74" spans="1:15" x14ac:dyDescent="0.45">
      <c r="A74" s="3" t="s">
        <v>93</v>
      </c>
      <c r="B74" s="3" t="s">
        <v>159</v>
      </c>
      <c r="C74" s="3" t="str">
        <f t="shared" si="2"/>
        <v>A. BANANA</v>
      </c>
      <c r="D74" s="3">
        <v>2</v>
      </c>
      <c r="E74" s="3" t="s">
        <v>85</v>
      </c>
      <c r="F74" s="3">
        <v>1</v>
      </c>
      <c r="G74" s="3" t="s">
        <v>83</v>
      </c>
      <c r="H74" s="3"/>
      <c r="M74" s="10"/>
      <c r="O74"/>
    </row>
    <row r="75" spans="1:15" x14ac:dyDescent="0.45">
      <c r="A75" s="3" t="s">
        <v>93</v>
      </c>
      <c r="B75" s="3" t="s">
        <v>187</v>
      </c>
      <c r="C75" s="3" t="str">
        <f t="shared" si="2"/>
        <v>A. TRANSANDEANUS</v>
      </c>
      <c r="D75" s="3">
        <v>2</v>
      </c>
      <c r="E75" s="3" t="s">
        <v>79</v>
      </c>
      <c r="F75" s="3">
        <v>1</v>
      </c>
      <c r="G75" s="3" t="s">
        <v>83</v>
      </c>
      <c r="H75" s="3"/>
      <c r="M75" s="10"/>
      <c r="O75"/>
    </row>
    <row r="76" spans="1:15" x14ac:dyDescent="0.45">
      <c r="A76" s="3" t="s">
        <v>93</v>
      </c>
      <c r="B76" s="3" t="s">
        <v>160</v>
      </c>
      <c r="C76" s="3" t="str">
        <f t="shared" si="2"/>
        <v>C. SAGITTULA</v>
      </c>
      <c r="D76" s="3">
        <v>2</v>
      </c>
      <c r="E76" s="3" t="s">
        <v>79</v>
      </c>
      <c r="F76" s="3">
        <v>0</v>
      </c>
      <c r="G76" s="3" t="s">
        <v>80</v>
      </c>
      <c r="H76" s="3"/>
      <c r="M76" s="10"/>
      <c r="O76"/>
    </row>
    <row r="77" spans="1:15" x14ac:dyDescent="0.45">
      <c r="A77" s="3" t="s">
        <v>93</v>
      </c>
      <c r="B77" s="3" t="s">
        <v>234</v>
      </c>
      <c r="C77" s="3" t="str">
        <f t="shared" si="2"/>
        <v>G. PERUANUS</v>
      </c>
      <c r="D77" s="3">
        <v>2</v>
      </c>
      <c r="E77" s="3" t="s">
        <v>79</v>
      </c>
      <c r="F77" s="3">
        <v>0</v>
      </c>
      <c r="G77" s="3" t="s">
        <v>83</v>
      </c>
      <c r="H77" s="3"/>
      <c r="M77" s="10"/>
      <c r="O77"/>
    </row>
    <row r="78" spans="1:15" x14ac:dyDescent="0.45">
      <c r="A78" s="3" t="s">
        <v>93</v>
      </c>
      <c r="B78" s="3" t="s">
        <v>189</v>
      </c>
      <c r="C78" s="3" t="str">
        <f t="shared" si="2"/>
        <v>G. MICRODON</v>
      </c>
      <c r="D78" s="3">
        <v>2</v>
      </c>
      <c r="E78" s="3" t="s">
        <v>79</v>
      </c>
      <c r="F78" s="3">
        <v>0</v>
      </c>
      <c r="G78" s="3" t="s">
        <v>80</v>
      </c>
      <c r="H78" s="3"/>
      <c r="M78" s="10"/>
      <c r="O78"/>
    </row>
    <row r="79" spans="1:15" x14ac:dyDescent="0.45">
      <c r="A79" s="3" t="s">
        <v>93</v>
      </c>
      <c r="B79" s="3" t="s">
        <v>232</v>
      </c>
      <c r="C79" s="3" t="str">
        <f t="shared" si="2"/>
        <v>G. HILDEBRANDI</v>
      </c>
      <c r="D79" s="3">
        <v>2</v>
      </c>
      <c r="E79" s="3" t="s">
        <v>120</v>
      </c>
      <c r="F79" s="3">
        <v>0</v>
      </c>
      <c r="G79" s="3" t="s">
        <v>80</v>
      </c>
      <c r="H79" s="3"/>
      <c r="M79" s="10"/>
      <c r="O79"/>
    </row>
    <row r="80" spans="1:15" x14ac:dyDescent="0.45">
      <c r="A80" s="3" t="s">
        <v>93</v>
      </c>
      <c r="B80" s="3" t="s">
        <v>188</v>
      </c>
      <c r="C80" s="3" t="str">
        <f t="shared" si="2"/>
        <v>G. INCOGNITUS</v>
      </c>
      <c r="D80" s="3">
        <v>2</v>
      </c>
      <c r="E80" s="3" t="s">
        <v>82</v>
      </c>
      <c r="F80" s="3">
        <v>0</v>
      </c>
      <c r="G80" s="3" t="s">
        <v>80</v>
      </c>
      <c r="H80" s="3"/>
      <c r="M80" s="10"/>
      <c r="O80"/>
    </row>
    <row r="81" spans="1:15" x14ac:dyDescent="0.45">
      <c r="A81" s="3" t="s">
        <v>93</v>
      </c>
      <c r="B81" s="3" t="s">
        <v>161</v>
      </c>
      <c r="C81" s="3" t="str">
        <f t="shared" si="2"/>
        <v>P. LUCRETIAE</v>
      </c>
      <c r="D81" s="3" t="s">
        <v>79</v>
      </c>
      <c r="E81" s="3" t="s">
        <v>79</v>
      </c>
      <c r="F81" s="3">
        <v>0</v>
      </c>
      <c r="G81" s="3" t="s">
        <v>80</v>
      </c>
      <c r="H81" s="3"/>
      <c r="M81" s="10"/>
      <c r="O81"/>
    </row>
    <row r="82" spans="1:15" x14ac:dyDescent="0.45">
      <c r="A82" s="3" t="s">
        <v>93</v>
      </c>
      <c r="B82" s="3" t="s">
        <v>219</v>
      </c>
      <c r="C82" s="3" t="str">
        <f t="shared" si="2"/>
        <v>S. ALTUM</v>
      </c>
      <c r="D82" s="3">
        <v>2</v>
      </c>
      <c r="E82" s="3" t="s">
        <v>82</v>
      </c>
      <c r="F82" s="3">
        <v>0</v>
      </c>
      <c r="G82" s="3" t="s">
        <v>83</v>
      </c>
      <c r="H82" s="3"/>
      <c r="M82" s="10"/>
      <c r="O82"/>
    </row>
    <row r="83" spans="1:15" x14ac:dyDescent="0.45">
      <c r="A83" s="3" t="s">
        <v>93</v>
      </c>
      <c r="B83" s="3" t="s">
        <v>203</v>
      </c>
      <c r="C83" s="3" t="str">
        <f t="shared" si="2"/>
        <v>S. SALVINI</v>
      </c>
      <c r="D83" s="3">
        <v>2</v>
      </c>
      <c r="E83" s="3" t="s">
        <v>79</v>
      </c>
      <c r="F83" s="3">
        <v>0</v>
      </c>
      <c r="G83" s="3" t="s">
        <v>83</v>
      </c>
      <c r="H83" s="3"/>
      <c r="M83" s="10"/>
      <c r="O83"/>
    </row>
    <row r="84" spans="1:15" x14ac:dyDescent="0.45">
      <c r="A84" s="3" t="s">
        <v>125</v>
      </c>
      <c r="B84" s="3" t="s">
        <v>239</v>
      </c>
      <c r="C84" s="3" t="str">
        <f t="shared" si="2"/>
        <v>R. CROCRO</v>
      </c>
      <c r="D84" s="3" t="s">
        <v>79</v>
      </c>
      <c r="E84" s="3" t="s">
        <v>82</v>
      </c>
      <c r="F84" s="3">
        <v>1</v>
      </c>
      <c r="G84" s="3" t="s">
        <v>80</v>
      </c>
      <c r="H84" s="3"/>
      <c r="M84" s="10"/>
      <c r="O84"/>
    </row>
    <row r="85" spans="1:15" x14ac:dyDescent="0.45">
      <c r="A85" s="3" t="s">
        <v>125</v>
      </c>
      <c r="B85" s="3" t="s">
        <v>190</v>
      </c>
      <c r="C85" s="3" t="str">
        <f t="shared" si="2"/>
        <v>H. ELONGATUS</v>
      </c>
      <c r="D85" s="3" t="s">
        <v>79</v>
      </c>
      <c r="E85" s="3" t="s">
        <v>79</v>
      </c>
      <c r="F85" s="3">
        <v>1</v>
      </c>
      <c r="G85" s="3" t="s">
        <v>80</v>
      </c>
      <c r="H85" s="3"/>
      <c r="M85" s="10"/>
      <c r="O85"/>
    </row>
    <row r="86" spans="1:15" x14ac:dyDescent="0.45">
      <c r="A86" s="3" t="s">
        <v>118</v>
      </c>
      <c r="B86" s="3" t="s">
        <v>229</v>
      </c>
      <c r="C86" s="3" t="str">
        <f t="shared" si="2"/>
        <v>R. QUELEN</v>
      </c>
      <c r="D86" s="3">
        <v>1</v>
      </c>
      <c r="E86" s="3" t="s">
        <v>79</v>
      </c>
      <c r="F86" s="3">
        <v>0</v>
      </c>
      <c r="G86" s="3" t="s">
        <v>83</v>
      </c>
      <c r="H86" s="3"/>
      <c r="M86" s="10"/>
      <c r="O86"/>
    </row>
    <row r="87" spans="1:15" x14ac:dyDescent="0.45">
      <c r="A87" s="3" t="s">
        <v>121</v>
      </c>
      <c r="B87" s="3" t="s">
        <v>233</v>
      </c>
      <c r="C87" s="3" t="str">
        <f t="shared" si="2"/>
        <v>P. PANAMENSIS</v>
      </c>
      <c r="D87" s="3">
        <v>1</v>
      </c>
      <c r="E87" s="3" t="s">
        <v>82</v>
      </c>
      <c r="F87" s="3">
        <v>0</v>
      </c>
      <c r="G87" s="3" t="s">
        <v>83</v>
      </c>
      <c r="H87" s="3"/>
      <c r="M87" s="10"/>
      <c r="O87"/>
    </row>
    <row r="88" spans="1:15" x14ac:dyDescent="0.45">
      <c r="A88" s="3" t="s">
        <v>117</v>
      </c>
      <c r="B88" s="3" t="s">
        <v>225</v>
      </c>
      <c r="C88" s="3" t="str">
        <f t="shared" si="2"/>
        <v>H. ASPIDOLEPIS</v>
      </c>
      <c r="D88" s="3">
        <v>1</v>
      </c>
      <c r="E88" s="3" t="s">
        <v>82</v>
      </c>
      <c r="F88" s="3">
        <v>0</v>
      </c>
      <c r="G88" s="3" t="s">
        <v>83</v>
      </c>
      <c r="H88" s="3"/>
      <c r="M88" s="10"/>
      <c r="O88"/>
    </row>
    <row r="89" spans="1:15" x14ac:dyDescent="0.45">
      <c r="A89" s="3" t="s">
        <v>117</v>
      </c>
      <c r="B89" s="3" t="s">
        <v>230</v>
      </c>
      <c r="C89" s="3" t="str">
        <f t="shared" si="2"/>
        <v>H. PLECOSTOMUS</v>
      </c>
      <c r="D89" s="3" t="s">
        <v>79</v>
      </c>
      <c r="E89" s="3" t="s">
        <v>79</v>
      </c>
      <c r="F89" s="3">
        <v>0</v>
      </c>
      <c r="G89" s="3" t="s">
        <v>80</v>
      </c>
      <c r="H89" s="3"/>
      <c r="M89" s="10"/>
      <c r="O89"/>
    </row>
    <row r="90" spans="1:15" x14ac:dyDescent="0.45">
      <c r="A90" s="3" t="s">
        <v>117</v>
      </c>
      <c r="B90" s="3" t="s">
        <v>236</v>
      </c>
      <c r="C90" s="3" t="str">
        <f t="shared" si="2"/>
        <v>P. PARDALIS</v>
      </c>
      <c r="D90" s="3">
        <v>1</v>
      </c>
      <c r="E90" s="3" t="s">
        <v>85</v>
      </c>
      <c r="F90" s="3">
        <v>1</v>
      </c>
      <c r="G90" s="3" t="s">
        <v>83</v>
      </c>
      <c r="H90" s="3"/>
      <c r="M90" s="10"/>
      <c r="O90"/>
    </row>
    <row r="91" spans="1:15" x14ac:dyDescent="0.45">
      <c r="A91" s="3" t="s">
        <v>94</v>
      </c>
      <c r="B91" s="3" t="s">
        <v>191</v>
      </c>
      <c r="C91" s="3" t="str">
        <f t="shared" si="2"/>
        <v>L. ARGENTIVENTRIS</v>
      </c>
      <c r="D91" s="3" t="s">
        <v>79</v>
      </c>
      <c r="E91" s="3" t="s">
        <v>79</v>
      </c>
      <c r="F91" s="3">
        <v>1</v>
      </c>
      <c r="G91" s="3" t="s">
        <v>80</v>
      </c>
      <c r="H91" s="3"/>
      <c r="M91" s="10"/>
      <c r="O91"/>
    </row>
    <row r="92" spans="1:15" x14ac:dyDescent="0.45">
      <c r="A92" s="3" t="s">
        <v>94</v>
      </c>
      <c r="B92" s="3" t="s">
        <v>162</v>
      </c>
      <c r="C92" s="3" t="str">
        <f t="shared" si="2"/>
        <v>L. COLORADO</v>
      </c>
      <c r="D92" s="3" t="s">
        <v>79</v>
      </c>
      <c r="E92" s="3" t="s">
        <v>79</v>
      </c>
      <c r="F92" s="3">
        <v>1</v>
      </c>
      <c r="G92" s="3" t="s">
        <v>80</v>
      </c>
      <c r="H92" s="3"/>
      <c r="M92" s="10"/>
      <c r="O92"/>
    </row>
    <row r="93" spans="1:15" x14ac:dyDescent="0.45">
      <c r="A93" s="3" t="s">
        <v>94</v>
      </c>
      <c r="B93" s="3" t="s">
        <v>130</v>
      </c>
      <c r="C93" s="3" t="str">
        <f t="shared" si="2"/>
        <v>L. JOCU</v>
      </c>
      <c r="D93" s="3" t="s">
        <v>79</v>
      </c>
      <c r="E93" s="3" t="s">
        <v>82</v>
      </c>
      <c r="F93" s="3">
        <v>1</v>
      </c>
      <c r="G93" s="3" t="s">
        <v>80</v>
      </c>
      <c r="H93" s="3"/>
      <c r="M93" s="10"/>
      <c r="O93"/>
    </row>
    <row r="94" spans="1:15" x14ac:dyDescent="0.45">
      <c r="A94" s="3" t="s">
        <v>109</v>
      </c>
      <c r="B94" s="3" t="s">
        <v>192</v>
      </c>
      <c r="C94" s="3" t="str">
        <f t="shared" si="2"/>
        <v>M. ATLANTICUS</v>
      </c>
      <c r="D94" s="3" t="s">
        <v>79</v>
      </c>
      <c r="E94" s="3" t="s">
        <v>82</v>
      </c>
      <c r="F94" s="3">
        <v>1</v>
      </c>
      <c r="G94" s="3" t="s">
        <v>80</v>
      </c>
      <c r="H94" s="3"/>
      <c r="M94" s="10"/>
      <c r="O94"/>
    </row>
    <row r="95" spans="1:15" x14ac:dyDescent="0.45">
      <c r="A95" s="3" t="s">
        <v>95</v>
      </c>
      <c r="B95" s="3" t="s">
        <v>163</v>
      </c>
      <c r="C95" s="3" t="str">
        <f t="shared" si="2"/>
        <v>D. MONTICOLA</v>
      </c>
      <c r="D95" s="3" t="s">
        <v>79</v>
      </c>
      <c r="E95" s="3" t="s">
        <v>82</v>
      </c>
      <c r="F95" s="3">
        <v>1</v>
      </c>
      <c r="G95" s="3" t="s">
        <v>83</v>
      </c>
      <c r="H95" s="3"/>
      <c r="M95" s="10"/>
      <c r="O95"/>
    </row>
    <row r="96" spans="1:15" x14ac:dyDescent="0.45">
      <c r="A96" s="3" t="s">
        <v>95</v>
      </c>
      <c r="B96" s="3" t="s">
        <v>193</v>
      </c>
      <c r="C96" s="3" t="str">
        <f t="shared" si="2"/>
        <v>M. CUREMA</v>
      </c>
      <c r="D96" s="3" t="s">
        <v>79</v>
      </c>
      <c r="E96" s="3" t="s">
        <v>85</v>
      </c>
      <c r="F96" s="3">
        <v>1</v>
      </c>
      <c r="G96" s="3" t="s">
        <v>80</v>
      </c>
      <c r="H96" s="3"/>
      <c r="M96" s="10"/>
      <c r="O96"/>
    </row>
    <row r="97" spans="1:15" x14ac:dyDescent="0.45">
      <c r="A97" s="3" t="s">
        <v>122</v>
      </c>
      <c r="B97" s="3" t="s">
        <v>235</v>
      </c>
      <c r="C97" s="3" t="str">
        <f t="shared" si="2"/>
        <v>C. CONICEPS</v>
      </c>
      <c r="D97" s="3" t="s">
        <v>79</v>
      </c>
      <c r="E97" s="3" t="s">
        <v>79</v>
      </c>
      <c r="F97" s="3" t="s">
        <v>119</v>
      </c>
      <c r="G97" s="3" t="s">
        <v>80</v>
      </c>
      <c r="H97" s="3"/>
      <c r="M97" s="10"/>
      <c r="O97"/>
    </row>
    <row r="98" spans="1:15" x14ac:dyDescent="0.45">
      <c r="A98" s="3" t="s">
        <v>110</v>
      </c>
      <c r="B98" s="3" t="s">
        <v>194</v>
      </c>
      <c r="C98" s="3" t="str">
        <f t="shared" ref="C98:C117" si="3">UPPER(LEFT(B98,1) &amp; ". " &amp; MID(B98,FIND(" ",B98)+1,FIND(" ",B98,FIND(" ",B98)+1)-FIND(" ",B98)-1))</f>
        <v>R. GUATEMALENSIS</v>
      </c>
      <c r="D98" s="3">
        <v>1</v>
      </c>
      <c r="E98" s="3" t="s">
        <v>82</v>
      </c>
      <c r="F98" s="3">
        <v>1</v>
      </c>
      <c r="G98" s="3" t="s">
        <v>83</v>
      </c>
      <c r="H98" s="3"/>
      <c r="M98" s="10"/>
      <c r="O98"/>
    </row>
    <row r="99" spans="1:15" x14ac:dyDescent="0.45">
      <c r="A99" s="3" t="s">
        <v>114</v>
      </c>
      <c r="B99" s="3" t="s">
        <v>195</v>
      </c>
      <c r="C99" s="3" t="str">
        <f t="shared" si="3"/>
        <v>B. CASCAJALENSIS</v>
      </c>
      <c r="D99" s="3">
        <v>2</v>
      </c>
      <c r="E99" s="3" t="s">
        <v>82</v>
      </c>
      <c r="F99" s="3">
        <v>0</v>
      </c>
      <c r="G99" s="3" t="s">
        <v>83</v>
      </c>
      <c r="H99" s="3"/>
      <c r="M99" s="10"/>
      <c r="O99"/>
    </row>
    <row r="100" spans="1:15" x14ac:dyDescent="0.45">
      <c r="A100" s="3" t="s">
        <v>114</v>
      </c>
      <c r="B100" s="3" t="s">
        <v>196</v>
      </c>
      <c r="C100" s="3" t="str">
        <f t="shared" si="3"/>
        <v>B. EPISCOPI</v>
      </c>
      <c r="D100" s="3">
        <v>2</v>
      </c>
      <c r="E100" s="3" t="s">
        <v>82</v>
      </c>
      <c r="F100" s="3">
        <v>0</v>
      </c>
      <c r="G100" s="3" t="s">
        <v>83</v>
      </c>
      <c r="H100" s="3"/>
      <c r="M100" s="10"/>
      <c r="O100"/>
    </row>
    <row r="101" spans="1:15" x14ac:dyDescent="0.45">
      <c r="A101" s="3" t="s">
        <v>114</v>
      </c>
      <c r="B101" s="3" t="s">
        <v>164</v>
      </c>
      <c r="C101" s="3" t="str">
        <f t="shared" si="3"/>
        <v>B. PARISMINA</v>
      </c>
      <c r="D101" s="3">
        <v>2</v>
      </c>
      <c r="E101" s="3" t="s">
        <v>82</v>
      </c>
      <c r="F101" s="3">
        <v>0</v>
      </c>
      <c r="G101" s="3" t="s">
        <v>83</v>
      </c>
      <c r="N101"/>
      <c r="O101"/>
    </row>
    <row r="102" spans="1:15" x14ac:dyDescent="0.45">
      <c r="A102" s="3" t="s">
        <v>114</v>
      </c>
      <c r="B102" s="3" t="s">
        <v>222</v>
      </c>
      <c r="C102" s="3" t="str">
        <f t="shared" si="3"/>
        <v>G. HOLBROOKI</v>
      </c>
      <c r="D102" s="3">
        <v>2</v>
      </c>
      <c r="E102" s="3" t="s">
        <v>88</v>
      </c>
      <c r="F102" s="3">
        <v>0</v>
      </c>
      <c r="G102" s="3" t="s">
        <v>83</v>
      </c>
      <c r="N102"/>
      <c r="O102"/>
    </row>
    <row r="103" spans="1:15" x14ac:dyDescent="0.45">
      <c r="A103" s="3" t="s">
        <v>114</v>
      </c>
      <c r="B103" s="3" t="s">
        <v>165</v>
      </c>
      <c r="C103" s="3" t="str">
        <f t="shared" si="3"/>
        <v>G. NICARAGUENSIS</v>
      </c>
      <c r="D103" s="3">
        <v>2</v>
      </c>
      <c r="E103" s="3" t="s">
        <v>82</v>
      </c>
      <c r="F103" s="3">
        <v>0</v>
      </c>
      <c r="G103" s="3" t="s">
        <v>83</v>
      </c>
      <c r="N103"/>
      <c r="O103"/>
    </row>
    <row r="104" spans="1:15" x14ac:dyDescent="0.45">
      <c r="A104" s="3" t="s">
        <v>114</v>
      </c>
      <c r="B104" s="3" t="s">
        <v>197</v>
      </c>
      <c r="C104" s="3" t="str">
        <f t="shared" si="3"/>
        <v>N. TRIDENTIGER</v>
      </c>
      <c r="D104" s="3">
        <v>2</v>
      </c>
      <c r="E104" s="3" t="s">
        <v>82</v>
      </c>
      <c r="F104" s="3">
        <v>0</v>
      </c>
      <c r="G104" s="3" t="s">
        <v>83</v>
      </c>
      <c r="N104"/>
      <c r="O104"/>
    </row>
    <row r="105" spans="1:15" x14ac:dyDescent="0.45">
      <c r="A105" s="3" t="s">
        <v>114</v>
      </c>
      <c r="B105" s="3" t="s">
        <v>166</v>
      </c>
      <c r="C105" s="3" t="str">
        <f t="shared" si="3"/>
        <v>P. GILLII</v>
      </c>
      <c r="D105" s="3">
        <v>2</v>
      </c>
      <c r="E105" s="3" t="s">
        <v>85</v>
      </c>
      <c r="F105" s="3">
        <v>0</v>
      </c>
      <c r="G105" s="3" t="s">
        <v>83</v>
      </c>
      <c r="N105"/>
      <c r="O105"/>
    </row>
    <row r="106" spans="1:15" x14ac:dyDescent="0.45">
      <c r="A106" s="3" t="s">
        <v>114</v>
      </c>
      <c r="B106" s="3" t="s">
        <v>198</v>
      </c>
      <c r="C106" s="3" t="str">
        <f t="shared" si="3"/>
        <v>P. ELONGATA</v>
      </c>
      <c r="D106" s="3">
        <v>2</v>
      </c>
      <c r="E106" s="3" t="s">
        <v>82</v>
      </c>
      <c r="F106" s="3">
        <v>0</v>
      </c>
      <c r="G106" s="3" t="s">
        <v>83</v>
      </c>
      <c r="N106"/>
      <c r="O106"/>
    </row>
    <row r="107" spans="1:15" x14ac:dyDescent="0.45">
      <c r="A107" s="3" t="s">
        <v>114</v>
      </c>
      <c r="B107" s="3" t="s">
        <v>167</v>
      </c>
      <c r="C107" s="3" t="str">
        <f t="shared" si="3"/>
        <v>P. TURRUBARENSIS</v>
      </c>
      <c r="D107" s="3">
        <v>2</v>
      </c>
      <c r="E107" s="3" t="s">
        <v>85</v>
      </c>
      <c r="F107" s="3">
        <v>0</v>
      </c>
      <c r="G107" s="3" t="s">
        <v>83</v>
      </c>
      <c r="N107"/>
      <c r="O107"/>
    </row>
    <row r="108" spans="1:15" x14ac:dyDescent="0.45">
      <c r="A108" s="3" t="s">
        <v>96</v>
      </c>
      <c r="B108" s="3" t="s">
        <v>168</v>
      </c>
      <c r="C108" s="3" t="str">
        <f t="shared" si="3"/>
        <v>I. FUERTHII</v>
      </c>
      <c r="D108" s="3" t="s">
        <v>79</v>
      </c>
      <c r="E108" s="3" t="s">
        <v>79</v>
      </c>
      <c r="F108" s="3">
        <v>1</v>
      </c>
      <c r="G108" s="3" t="s">
        <v>80</v>
      </c>
      <c r="N108"/>
      <c r="O108"/>
    </row>
    <row r="109" spans="1:15" x14ac:dyDescent="0.45">
      <c r="A109" s="3" t="s">
        <v>97</v>
      </c>
      <c r="B109" s="3" t="s">
        <v>237</v>
      </c>
      <c r="C109" s="3" t="str">
        <f t="shared" si="3"/>
        <v>B. RONCHUS</v>
      </c>
      <c r="D109" s="3" t="s">
        <v>79</v>
      </c>
      <c r="E109" s="3" t="s">
        <v>82</v>
      </c>
      <c r="F109" s="3">
        <v>1</v>
      </c>
      <c r="G109" s="3" t="s">
        <v>80</v>
      </c>
      <c r="N109"/>
      <c r="O109"/>
    </row>
    <row r="110" spans="1:15" x14ac:dyDescent="0.45">
      <c r="A110" s="3" t="s">
        <v>97</v>
      </c>
      <c r="B110" s="3" t="s">
        <v>169</v>
      </c>
      <c r="C110" s="3" t="str">
        <f t="shared" si="3"/>
        <v>C. ALBUS</v>
      </c>
      <c r="D110" s="3" t="s">
        <v>79</v>
      </c>
      <c r="E110" s="3" t="s">
        <v>79</v>
      </c>
      <c r="F110" s="3">
        <v>1</v>
      </c>
      <c r="G110" s="3" t="s">
        <v>80</v>
      </c>
      <c r="N110"/>
      <c r="O110"/>
    </row>
    <row r="111" spans="1:15" x14ac:dyDescent="0.45">
      <c r="A111" s="3" t="s">
        <v>97</v>
      </c>
      <c r="B111" s="3" t="s">
        <v>238</v>
      </c>
      <c r="C111" s="3" t="str">
        <f t="shared" si="3"/>
        <v>M. FURNIERI</v>
      </c>
      <c r="D111" s="3" t="s">
        <v>79</v>
      </c>
      <c r="E111" s="3" t="s">
        <v>82</v>
      </c>
      <c r="F111" s="3">
        <v>1</v>
      </c>
      <c r="G111" s="3" t="s">
        <v>80</v>
      </c>
      <c r="N111"/>
      <c r="O111"/>
    </row>
    <row r="112" spans="1:15" x14ac:dyDescent="0.45">
      <c r="A112" s="3" t="s">
        <v>98</v>
      </c>
      <c r="B112" s="3" t="s">
        <v>170</v>
      </c>
      <c r="C112" s="3" t="str">
        <f t="shared" si="3"/>
        <v>S. MARMORATUS</v>
      </c>
      <c r="D112" s="3">
        <v>2</v>
      </c>
      <c r="E112" s="3" t="s">
        <v>85</v>
      </c>
      <c r="F112" s="3">
        <v>0</v>
      </c>
      <c r="G112" s="3" t="s">
        <v>83</v>
      </c>
      <c r="N112"/>
      <c r="O112"/>
    </row>
    <row r="113" spans="1:15" x14ac:dyDescent="0.45">
      <c r="A113" s="3" t="s">
        <v>99</v>
      </c>
      <c r="B113" s="3" t="s">
        <v>171</v>
      </c>
      <c r="C113" s="3" t="str">
        <f t="shared" si="3"/>
        <v>M. BRACHYURUS</v>
      </c>
      <c r="D113" s="3" t="s">
        <v>79</v>
      </c>
      <c r="E113" s="3" t="s">
        <v>82</v>
      </c>
      <c r="F113" s="3">
        <v>1</v>
      </c>
      <c r="G113" s="3" t="s">
        <v>80</v>
      </c>
      <c r="N113"/>
      <c r="O113"/>
    </row>
    <row r="114" spans="1:15" x14ac:dyDescent="0.45">
      <c r="A114" s="3" t="s">
        <v>99</v>
      </c>
      <c r="B114" s="3" t="s">
        <v>207</v>
      </c>
      <c r="C114" s="3" t="str">
        <f t="shared" si="3"/>
        <v>M. LINEATUS</v>
      </c>
      <c r="D114" s="3" t="s">
        <v>79</v>
      </c>
      <c r="E114" s="3" t="s">
        <v>79</v>
      </c>
      <c r="F114" s="3">
        <v>1</v>
      </c>
      <c r="G114" s="3" t="s">
        <v>80</v>
      </c>
      <c r="N114"/>
      <c r="O114"/>
    </row>
    <row r="115" spans="1:15" x14ac:dyDescent="0.45">
      <c r="A115" s="3" t="s">
        <v>99</v>
      </c>
      <c r="B115" s="3" t="s">
        <v>172</v>
      </c>
      <c r="C115" s="3" t="str">
        <f t="shared" si="3"/>
        <v>P. ELCAPITANENSIS</v>
      </c>
      <c r="D115" s="3" t="s">
        <v>79</v>
      </c>
      <c r="E115" s="3" t="s">
        <v>79</v>
      </c>
      <c r="F115" s="3">
        <v>0</v>
      </c>
      <c r="G115" s="3" t="s">
        <v>80</v>
      </c>
      <c r="N115"/>
      <c r="O115"/>
    </row>
    <row r="116" spans="1:15" x14ac:dyDescent="0.45">
      <c r="A116" s="3" t="s">
        <v>99</v>
      </c>
      <c r="B116" s="3" t="s">
        <v>200</v>
      </c>
      <c r="C116" s="3" t="str">
        <f t="shared" si="3"/>
        <v>P. MINDII</v>
      </c>
      <c r="D116" s="3" t="s">
        <v>79</v>
      </c>
      <c r="E116" s="3" t="s">
        <v>82</v>
      </c>
      <c r="F116" s="3">
        <v>0</v>
      </c>
      <c r="G116" s="3" t="s">
        <v>80</v>
      </c>
      <c r="N116"/>
      <c r="O116"/>
    </row>
    <row r="117" spans="1:15" x14ac:dyDescent="0.45">
      <c r="A117" s="3" t="s">
        <v>99</v>
      </c>
      <c r="B117" s="3" t="s">
        <v>199</v>
      </c>
      <c r="C117" s="3" t="str">
        <f t="shared" si="3"/>
        <v>P. STARKSII</v>
      </c>
      <c r="D117" s="3" t="s">
        <v>79</v>
      </c>
      <c r="E117" s="3" t="s">
        <v>79</v>
      </c>
      <c r="F117" s="3">
        <v>0</v>
      </c>
      <c r="G117" s="3" t="s">
        <v>80</v>
      </c>
      <c r="N117"/>
      <c r="O117"/>
    </row>
    <row r="118" spans="1:15" x14ac:dyDescent="0.45">
      <c r="A118"/>
      <c r="B118"/>
      <c r="C118"/>
      <c r="D118"/>
      <c r="N118"/>
      <c r="O118"/>
    </row>
    <row r="119" spans="1:15" x14ac:dyDescent="0.45">
      <c r="A119"/>
      <c r="B119"/>
      <c r="C119"/>
      <c r="D119"/>
      <c r="M119" s="10"/>
      <c r="O119"/>
    </row>
    <row r="120" spans="1:15" x14ac:dyDescent="0.45">
      <c r="A120"/>
      <c r="B120"/>
      <c r="C120"/>
      <c r="D120"/>
      <c r="M120" s="10"/>
      <c r="O120"/>
    </row>
    <row r="121" spans="1:15" x14ac:dyDescent="0.45">
      <c r="A121"/>
      <c r="B121"/>
      <c r="C121"/>
      <c r="D121"/>
      <c r="M121" s="10"/>
      <c r="O121"/>
    </row>
    <row r="122" spans="1:15" x14ac:dyDescent="0.45">
      <c r="A122"/>
      <c r="B122"/>
      <c r="C122"/>
      <c r="D122"/>
      <c r="M122" s="10"/>
      <c r="O122"/>
    </row>
    <row r="123" spans="1:15" x14ac:dyDescent="0.45">
      <c r="A123"/>
      <c r="B123"/>
      <c r="C123"/>
      <c r="D123"/>
      <c r="M123" s="10"/>
      <c r="O123"/>
    </row>
    <row r="124" spans="1:15" x14ac:dyDescent="0.45">
      <c r="A124"/>
      <c r="B124"/>
      <c r="C124"/>
      <c r="D124"/>
      <c r="M124" s="10"/>
      <c r="O124"/>
    </row>
    <row r="125" spans="1:15" x14ac:dyDescent="0.45">
      <c r="A125"/>
      <c r="B125"/>
      <c r="C125"/>
      <c r="D125"/>
      <c r="M125" s="10"/>
      <c r="O125"/>
    </row>
    <row r="126" spans="1:15" x14ac:dyDescent="0.45">
      <c r="A126"/>
      <c r="B126"/>
      <c r="C126"/>
      <c r="D126"/>
    </row>
  </sheetData>
  <dataValidations disablePrompts="1" count="4">
    <dataValidation type="list" allowBlank="1" showInputMessage="1" showErrorMessage="1" sqref="J10" xr:uid="{CAB63D2B-53A0-4252-9A37-C8FD928B96C5}">
      <formula1>$J$2:$J$4</formula1>
    </dataValidation>
    <dataValidation type="list" allowBlank="1" showInputMessage="1" showErrorMessage="1" sqref="K10" xr:uid="{969759C8-4197-40B7-B321-1C400B4F2687}">
      <formula1>$M$2:$M$5</formula1>
    </dataValidation>
    <dataValidation type="list" allowBlank="1" showInputMessage="1" showErrorMessage="1" sqref="L10" xr:uid="{F3015F18-779E-44EC-A9BD-BD6701252287}">
      <formula1>$P$2:$P$3</formula1>
    </dataValidation>
    <dataValidation type="list" allowBlank="1" showInputMessage="1" showErrorMessage="1" sqref="M10" xr:uid="{4604BA62-7592-4C02-A26E-C73BCA00C82A}">
      <formula1>$S$2:$S$3</formula1>
    </dataValidation>
  </dataValidation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43F-9D97-438A-836B-A11CA8FEF318}">
  <dimension ref="A1:AY446"/>
  <sheetViews>
    <sheetView tabSelected="1" zoomScale="110" zoomScaleNormal="110" workbookViewId="0">
      <pane ySplit="1" topLeftCell="A4" activePane="bottomLeft" state="frozen"/>
      <selection pane="bottomLeft" activeCell="G30" sqref="G30"/>
    </sheetView>
  </sheetViews>
  <sheetFormatPr baseColWidth="10" defaultColWidth="9.1328125" defaultRowHeight="13.15" x14ac:dyDescent="0.4"/>
  <cols>
    <col min="1" max="2" width="7.73046875" style="5" customWidth="1"/>
    <col min="3" max="3" width="9.1328125" style="5" bestFit="1" customWidth="1"/>
    <col min="4" max="4" width="11.59765625" style="5" bestFit="1" customWidth="1"/>
    <col min="5" max="5" width="9.86328125" style="5" customWidth="1"/>
    <col min="6" max="6" width="27.265625" style="7" bestFit="1" customWidth="1"/>
    <col min="7" max="7" width="55.86328125" style="7" bestFit="1" customWidth="1"/>
    <col min="8" max="8" width="31.59765625" style="7" customWidth="1"/>
    <col min="9" max="9" width="18.86328125" style="7" customWidth="1"/>
    <col min="10" max="10" width="12.1328125" style="7" customWidth="1"/>
    <col min="11" max="11" width="10.59765625" style="7" customWidth="1"/>
    <col min="12" max="12" width="13.86328125" style="7" customWidth="1"/>
    <col min="13" max="13" width="10.73046875" style="7" customWidth="1"/>
    <col min="14" max="14" width="6.1328125" style="7" customWidth="1"/>
    <col min="15" max="42" width="7.73046875" style="7" customWidth="1"/>
    <col min="43" max="44" width="9.265625" style="7" customWidth="1"/>
    <col min="45" max="45" width="9" style="7" customWidth="1"/>
    <col min="46" max="50" width="7.73046875" style="7" customWidth="1"/>
    <col min="51" max="16384" width="9.1328125" style="7"/>
  </cols>
  <sheetData>
    <row r="1" spans="1:51" s="8" customFormat="1" x14ac:dyDescent="0.4">
      <c r="A1" s="9" t="s">
        <v>111</v>
      </c>
      <c r="B1" s="9" t="s">
        <v>115</v>
      </c>
      <c r="C1" s="9" t="s">
        <v>254</v>
      </c>
      <c r="D1" s="9" t="s">
        <v>255</v>
      </c>
      <c r="E1" s="9" t="s">
        <v>126</v>
      </c>
      <c r="F1" s="8" t="s">
        <v>70</v>
      </c>
      <c r="G1" s="8" t="s">
        <v>71</v>
      </c>
      <c r="H1" s="13" t="s">
        <v>258</v>
      </c>
      <c r="I1" s="13" t="s">
        <v>73</v>
      </c>
      <c r="J1" s="8" t="s">
        <v>74</v>
      </c>
      <c r="K1" s="8" t="s">
        <v>75</v>
      </c>
      <c r="L1" s="8" t="s">
        <v>76</v>
      </c>
      <c r="M1" s="8" t="s">
        <v>77</v>
      </c>
      <c r="N1" s="8" t="s">
        <v>5</v>
      </c>
      <c r="O1" s="8" t="s">
        <v>8</v>
      </c>
      <c r="P1" s="8" t="s">
        <v>12</v>
      </c>
      <c r="Q1" s="8" t="s">
        <v>18</v>
      </c>
      <c r="R1" s="8" t="s">
        <v>20</v>
      </c>
      <c r="S1" s="8" t="s">
        <v>22</v>
      </c>
      <c r="T1" s="8" t="s">
        <v>24</v>
      </c>
      <c r="U1" s="8" t="s">
        <v>26</v>
      </c>
      <c r="V1" s="8" t="s">
        <v>28</v>
      </c>
      <c r="W1" s="8" t="s">
        <v>34</v>
      </c>
      <c r="X1" s="8" t="s">
        <v>44</v>
      </c>
      <c r="Y1" s="8" t="s">
        <v>46</v>
      </c>
      <c r="Z1" s="8" t="s">
        <v>50</v>
      </c>
      <c r="AA1" s="8" t="s">
        <v>62</v>
      </c>
      <c r="AB1" s="8" t="s">
        <v>68</v>
      </c>
      <c r="AC1" s="8" t="s">
        <v>10</v>
      </c>
      <c r="AD1" s="8" t="s">
        <v>14</v>
      </c>
      <c r="AE1" s="8" t="s">
        <v>16</v>
      </c>
      <c r="AF1" s="8" t="s">
        <v>30</v>
      </c>
      <c r="AG1" s="8" t="s">
        <v>32</v>
      </c>
      <c r="AH1" s="8" t="s">
        <v>36</v>
      </c>
      <c r="AI1" s="8" t="s">
        <v>38</v>
      </c>
      <c r="AJ1" s="8" t="s">
        <v>40</v>
      </c>
      <c r="AK1" s="8" t="s">
        <v>42</v>
      </c>
      <c r="AL1" s="8" t="s">
        <v>48</v>
      </c>
      <c r="AM1" s="8" t="s">
        <v>52</v>
      </c>
      <c r="AN1" s="8" t="s">
        <v>54</v>
      </c>
      <c r="AO1" s="8" t="s">
        <v>56</v>
      </c>
      <c r="AP1" s="8" t="s">
        <v>58</v>
      </c>
      <c r="AQ1" s="8" t="s">
        <v>100</v>
      </c>
      <c r="AR1" s="8" t="s">
        <v>103</v>
      </c>
      <c r="AS1" s="8" t="s">
        <v>101</v>
      </c>
      <c r="AT1" s="8" t="s">
        <v>60</v>
      </c>
      <c r="AU1" s="8" t="s">
        <v>64</v>
      </c>
      <c r="AV1" s="8" t="s">
        <v>66</v>
      </c>
      <c r="AW1" s="8" t="s">
        <v>104</v>
      </c>
      <c r="AX1" s="8" t="s">
        <v>102</v>
      </c>
      <c r="AY1" s="8" t="s">
        <v>131</v>
      </c>
    </row>
    <row r="2" spans="1:51" ht="14.25" x14ac:dyDescent="0.4">
      <c r="A2" s="5">
        <v>2004</v>
      </c>
      <c r="B2" s="5">
        <v>8</v>
      </c>
      <c r="C2" s="18">
        <f>DATE(T_Compilado[[#This Row],[AÑO]],T_Compilado[[#This Row],[MES]],1)</f>
        <v>38200</v>
      </c>
      <c r="D2" s="5" t="str">
        <f>IF(T_Compilado[[#This Row],[AÑO]]&lt;=2016,MIN(T_Compilado[AÑO]) &amp; "-2016","2017-" &amp; MAX(T_Compilado[AÑO]))</f>
        <v>2004-2016</v>
      </c>
      <c r="E2" s="5" t="s">
        <v>124</v>
      </c>
      <c r="F2" s="5" t="s">
        <v>78</v>
      </c>
      <c r="G2" s="5" t="s">
        <v>128</v>
      </c>
      <c r="H2" s="3" t="str">
        <f>VLOOKUP(T_Compilado[[#This Row],[Especies]],T_FamiliaEspecie[[Especies]:[CODE]],2,FALSE)</f>
        <v>A. MAZATLANUS</v>
      </c>
      <c r="I2" s="5" t="str">
        <f t="shared" ref="I2:I65" si="0">J2&amp;IF(K2="P-C","A",K2)&amp;L2&amp;M2</f>
        <v>PP1M</v>
      </c>
      <c r="J2" s="6" t="str" cm="1">
        <f t="array" ref="J2">VLOOKUP(T_Compilado[[#This Row],[CCODE]:[CCODE]],T_FamiliaEspecie[[CODE]:[Ambiente]],2,FALSE)</f>
        <v>P</v>
      </c>
      <c r="K2" s="6" t="str" cm="1">
        <f t="array" ref="K2">VLOOKUP(T_Compilado[[#This Row],[CCODE]:[CCODE]],T_FamiliaEspecie[[CODE]:[Ambiente]],3,FALSE)</f>
        <v>P</v>
      </c>
      <c r="L2" s="6" cm="1">
        <f t="array" ref="L2">VLOOKUP(T_Compilado[[#This Row],[CCODE]:[CCODE]],T_FamiliaEspecie[[CODE]:[Ambiente]],4,FALSE)</f>
        <v>1</v>
      </c>
      <c r="M2" s="6" t="str" cm="1">
        <f t="array" ref="M2">VLOOKUP(T_Compilado[[#This Row],[CCODE]:[CCODE]],T_FamiliaEspecie[[CODE]:[Ambiente]],5,FALSE)</f>
        <v>M</v>
      </c>
      <c r="N2" s="7">
        <v>0</v>
      </c>
      <c r="O2" s="19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19">
        <v>0</v>
      </c>
      <c r="W2" s="19">
        <v>0</v>
      </c>
      <c r="X2" s="19">
        <v>0</v>
      </c>
      <c r="Y2" s="7">
        <v>0</v>
      </c>
      <c r="Z2" s="7">
        <v>0</v>
      </c>
      <c r="AA2" s="19">
        <v>7</v>
      </c>
      <c r="AB2" s="7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7">
        <v>0</v>
      </c>
      <c r="AR2" s="7">
        <v>0</v>
      </c>
      <c r="AS2" s="7">
        <v>0</v>
      </c>
      <c r="AT2" s="19">
        <v>0</v>
      </c>
      <c r="AU2" s="19">
        <v>0</v>
      </c>
      <c r="AV2" s="19">
        <v>0</v>
      </c>
      <c r="AW2" s="7">
        <v>0</v>
      </c>
      <c r="AX2" s="7">
        <v>0</v>
      </c>
      <c r="AY2" s="7">
        <f t="shared" ref="AY2:AY65" si="1">SUMIF(N2:AX2,"&gt;=0")</f>
        <v>7</v>
      </c>
    </row>
    <row r="3" spans="1:51" ht="14.25" x14ac:dyDescent="0.4">
      <c r="A3" s="5">
        <v>2004</v>
      </c>
      <c r="B3" s="5">
        <v>8</v>
      </c>
      <c r="C3" s="18">
        <f>DATE(T_Compilado[[#This Row],[AÑO]],T_Compilado[[#This Row],[MES]],1)</f>
        <v>38200</v>
      </c>
      <c r="D3" s="5" t="str">
        <f>IF(T_Compilado[[#This Row],[AÑO]]&lt;=2016,MIN(T_Compilado[AÑO]) &amp; "-2016","2017-" &amp; MAX(T_Compilado[AÑO]))</f>
        <v>2004-2016</v>
      </c>
      <c r="E3" s="5" t="s">
        <v>124</v>
      </c>
      <c r="F3" s="5" t="s">
        <v>81</v>
      </c>
      <c r="G3" s="5" t="s">
        <v>132</v>
      </c>
      <c r="H3" s="3" t="str">
        <f>VLOOKUP(T_Compilado[[#This Row],[Especies]],T_FamiliaEspecie[[Especies]:[CODE]],2,FALSE)</f>
        <v>O. PLATYPOGON</v>
      </c>
      <c r="I3" s="5" t="str">
        <f t="shared" si="0"/>
        <v>PP1M</v>
      </c>
      <c r="J3" s="6" t="str" cm="1">
        <f t="array" ref="J3">VLOOKUP(T_Compilado[[#This Row],[CCODE]:[CCODE]],T_FamiliaEspecie[[CODE]:[Ambiente]],2,FALSE)</f>
        <v>P</v>
      </c>
      <c r="K3" s="6" t="str" cm="1">
        <f t="array" ref="K3">VLOOKUP(T_Compilado[[#This Row],[CCODE]:[CCODE]],T_FamiliaEspecie[[CODE]:[Ambiente]],3,FALSE)</f>
        <v>P</v>
      </c>
      <c r="L3" s="6" cm="1">
        <f t="array" ref="L3">VLOOKUP(T_Compilado[[#This Row],[CCODE]:[CCODE]],T_FamiliaEspecie[[CODE]:[Ambiente]],4,FALSE)</f>
        <v>1</v>
      </c>
      <c r="M3" s="6" t="str" cm="1">
        <f t="array" ref="M3">VLOOKUP(T_Compilado[[#This Row],[CCODE]:[CCODE]],T_FamiliaEspecie[[CODE]:[Ambiente]],5,FALSE)</f>
        <v>M</v>
      </c>
      <c r="N3" s="7">
        <v>0</v>
      </c>
      <c r="O3" s="19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19">
        <v>0</v>
      </c>
      <c r="W3" s="19">
        <v>0</v>
      </c>
      <c r="X3" s="19">
        <v>0</v>
      </c>
      <c r="Y3" s="7">
        <v>0</v>
      </c>
      <c r="Z3" s="7">
        <v>0</v>
      </c>
      <c r="AA3" s="19">
        <v>0</v>
      </c>
      <c r="AB3" s="7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225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7">
        <v>0</v>
      </c>
      <c r="AR3" s="7">
        <v>0</v>
      </c>
      <c r="AS3" s="7">
        <v>0</v>
      </c>
      <c r="AT3" s="19">
        <v>0</v>
      </c>
      <c r="AU3" s="19">
        <v>0</v>
      </c>
      <c r="AV3" s="19">
        <v>0</v>
      </c>
      <c r="AW3" s="7">
        <v>0</v>
      </c>
      <c r="AX3" s="7">
        <v>0</v>
      </c>
      <c r="AY3" s="7">
        <f t="shared" si="1"/>
        <v>225</v>
      </c>
    </row>
    <row r="4" spans="1:51" ht="14.25" x14ac:dyDescent="0.4">
      <c r="A4" s="5">
        <v>2004</v>
      </c>
      <c r="B4" s="5">
        <v>8</v>
      </c>
      <c r="C4" s="18">
        <f>DATE(T_Compilado[[#This Row],[AÑO]],T_Compilado[[#This Row],[MES]],1)</f>
        <v>38200</v>
      </c>
      <c r="D4" s="5" t="str">
        <f>IF(T_Compilado[[#This Row],[AÑO]]&lt;=2016,MIN(T_Compilado[AÑO]) &amp; "-2016","2017-" &amp; MAX(T_Compilado[AÑO]))</f>
        <v>2004-2016</v>
      </c>
      <c r="E4" s="5" t="s">
        <v>124</v>
      </c>
      <c r="F4" s="5" t="s">
        <v>127</v>
      </c>
      <c r="G4" s="5" t="s">
        <v>133</v>
      </c>
      <c r="H4" s="3" t="str">
        <f>VLOOKUP(T_Compilado[[#This Row],[Especies]],T_FamiliaEspecie[[Especies]:[CODE]],2,FALSE)</f>
        <v>A. CHAGRESI</v>
      </c>
      <c r="I4" s="5" t="str">
        <f t="shared" si="0"/>
        <v>PC0D</v>
      </c>
      <c r="J4" s="6" t="str" cm="1">
        <f t="array" ref="J4">VLOOKUP(T_Compilado[[#This Row],[CCODE]:[CCODE]],T_FamiliaEspecie[[CODE]:[Ambiente]],2,FALSE)</f>
        <v>P</v>
      </c>
      <c r="K4" s="6" t="str" cm="1">
        <f t="array" ref="K4">VLOOKUP(T_Compilado[[#This Row],[CCODE]:[CCODE]],T_FamiliaEspecie[[CODE]:[Ambiente]],3,FALSE)</f>
        <v>C</v>
      </c>
      <c r="L4" s="6" cm="1">
        <f t="array" ref="L4">VLOOKUP(T_Compilado[[#This Row],[CCODE]:[CCODE]],T_FamiliaEspecie[[CODE]:[Ambiente]],4,FALSE)</f>
        <v>0</v>
      </c>
      <c r="M4" s="6" t="str" cm="1">
        <f t="array" ref="M4">VLOOKUP(T_Compilado[[#This Row],[CCODE]:[CCODE]],T_FamiliaEspecie[[CODE]:[Ambiente]],5,FALSE)</f>
        <v>D</v>
      </c>
      <c r="N4" s="7">
        <v>0</v>
      </c>
      <c r="O4" s="19">
        <v>0</v>
      </c>
      <c r="P4" s="7">
        <v>0</v>
      </c>
      <c r="Q4" s="7">
        <v>0</v>
      </c>
      <c r="R4" s="7">
        <v>11</v>
      </c>
      <c r="S4" s="7">
        <v>0</v>
      </c>
      <c r="T4" s="7">
        <v>0</v>
      </c>
      <c r="U4" s="7">
        <v>0</v>
      </c>
      <c r="V4" s="19">
        <v>19</v>
      </c>
      <c r="W4" s="19">
        <v>0</v>
      </c>
      <c r="X4" s="19">
        <v>0</v>
      </c>
      <c r="Y4" s="7">
        <v>0</v>
      </c>
      <c r="Z4" s="7">
        <v>0</v>
      </c>
      <c r="AA4" s="19">
        <v>34</v>
      </c>
      <c r="AB4" s="7">
        <v>0</v>
      </c>
      <c r="AC4" s="19">
        <v>8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1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7">
        <v>0</v>
      </c>
      <c r="AR4" s="7">
        <v>0</v>
      </c>
      <c r="AS4" s="7">
        <v>0</v>
      </c>
      <c r="AT4" s="19">
        <v>9</v>
      </c>
      <c r="AU4" s="19">
        <v>0</v>
      </c>
      <c r="AV4" s="19">
        <v>0</v>
      </c>
      <c r="AW4" s="7">
        <v>0</v>
      </c>
      <c r="AX4" s="7">
        <v>0</v>
      </c>
      <c r="AY4" s="7">
        <f t="shared" si="1"/>
        <v>82</v>
      </c>
    </row>
    <row r="5" spans="1:51" ht="14.25" x14ac:dyDescent="0.4">
      <c r="A5" s="5">
        <v>2004</v>
      </c>
      <c r="B5" s="5">
        <v>8</v>
      </c>
      <c r="C5" s="18">
        <f>DATE(T_Compilado[[#This Row],[AÑO]],T_Compilado[[#This Row],[MES]],1)</f>
        <v>38200</v>
      </c>
      <c r="D5" s="5" t="str">
        <f>IF(T_Compilado[[#This Row],[AÑO]]&lt;=2016,MIN(T_Compilado[AÑO]) &amp; "-2016","2017-" &amp; MAX(T_Compilado[AÑO]))</f>
        <v>2004-2016</v>
      </c>
      <c r="E5" s="5" t="s">
        <v>124</v>
      </c>
      <c r="F5" s="5" t="s">
        <v>84</v>
      </c>
      <c r="G5" s="5" t="s">
        <v>134</v>
      </c>
      <c r="H5" s="3" t="str">
        <f>VLOOKUP(T_Compilado[[#This Row],[Especies]],T_FamiliaEspecie[[Especies]:[CODE]],2,FALSE)</f>
        <v>O. SAURUS</v>
      </c>
      <c r="I5" s="5" t="str">
        <f t="shared" si="0"/>
        <v>PA1M</v>
      </c>
      <c r="J5" s="6" t="str" cm="1">
        <f t="array" ref="J5">VLOOKUP(T_Compilado[[#This Row],[CCODE]:[CCODE]],T_FamiliaEspecie[[CODE]:[Ambiente]],2,FALSE)</f>
        <v>P</v>
      </c>
      <c r="K5" s="6" t="str" cm="1">
        <f t="array" ref="K5">VLOOKUP(T_Compilado[[#This Row],[CCODE]:[CCODE]],T_FamiliaEspecie[[CODE]:[Ambiente]],3,FALSE)</f>
        <v>P-C</v>
      </c>
      <c r="L5" s="6" cm="1">
        <f t="array" ref="L5">VLOOKUP(T_Compilado[[#This Row],[CCODE]:[CCODE]],T_FamiliaEspecie[[CODE]:[Ambiente]],4,FALSE)</f>
        <v>1</v>
      </c>
      <c r="M5" s="6" t="str" cm="1">
        <f t="array" ref="M5">VLOOKUP(T_Compilado[[#This Row],[CCODE]:[CCODE]],T_FamiliaEspecie[[CODE]:[Ambiente]],5,FALSE)</f>
        <v>M</v>
      </c>
      <c r="N5" s="7">
        <v>0</v>
      </c>
      <c r="O5" s="19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19">
        <v>0</v>
      </c>
      <c r="W5" s="19">
        <v>0</v>
      </c>
      <c r="X5" s="19">
        <v>0</v>
      </c>
      <c r="Y5" s="7">
        <v>0</v>
      </c>
      <c r="Z5" s="7">
        <v>0</v>
      </c>
      <c r="AA5" s="19">
        <v>0</v>
      </c>
      <c r="AB5" s="7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1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7">
        <v>0</v>
      </c>
      <c r="AR5" s="7">
        <v>0</v>
      </c>
      <c r="AS5" s="7">
        <v>0</v>
      </c>
      <c r="AT5" s="19">
        <v>0</v>
      </c>
      <c r="AU5" s="19">
        <v>0</v>
      </c>
      <c r="AV5" s="19">
        <v>0</v>
      </c>
      <c r="AW5" s="7">
        <v>0</v>
      </c>
      <c r="AX5" s="7">
        <v>0</v>
      </c>
      <c r="AY5" s="7">
        <f t="shared" si="1"/>
        <v>1</v>
      </c>
    </row>
    <row r="6" spans="1:51" ht="14.25" x14ac:dyDescent="0.4">
      <c r="A6" s="5">
        <v>2004</v>
      </c>
      <c r="B6" s="5">
        <v>8</v>
      </c>
      <c r="C6" s="18">
        <f>DATE(T_Compilado[[#This Row],[AÑO]],T_Compilado[[#This Row],[MES]],1)</f>
        <v>38200</v>
      </c>
      <c r="D6" s="5" t="str">
        <f>IF(T_Compilado[[#This Row],[AÑO]]&lt;=2016,MIN(T_Compilado[AÑO]) &amp; "-2016","2017-" &amp; MAX(T_Compilado[AÑO]))</f>
        <v>2004-2016</v>
      </c>
      <c r="E6" s="5" t="s">
        <v>124</v>
      </c>
      <c r="F6" s="5" t="s">
        <v>86</v>
      </c>
      <c r="G6" s="5" t="s">
        <v>135</v>
      </c>
      <c r="H6" s="3" t="str">
        <f>VLOOKUP(T_Compilado[[#This Row],[Especies]],T_FamiliaEspecie[[Especies]:[CODE]],2,FALSE)</f>
        <v>C. MEDIUS</v>
      </c>
      <c r="I6" s="5" t="str">
        <f t="shared" si="0"/>
        <v>PP1M</v>
      </c>
      <c r="J6" s="6" t="str" cm="1">
        <f t="array" ref="J6">VLOOKUP(T_Compilado[[#This Row],[CCODE]:[CCODE]],T_FamiliaEspecie[[CODE]:[Ambiente]],2,FALSE)</f>
        <v>P</v>
      </c>
      <c r="K6" s="6" t="str" cm="1">
        <f t="array" ref="K6">VLOOKUP(T_Compilado[[#This Row],[CCODE]:[CCODE]],T_FamiliaEspecie[[CODE]:[Ambiente]],3,FALSE)</f>
        <v>P</v>
      </c>
      <c r="L6" s="6" cm="1">
        <f t="array" ref="L6">VLOOKUP(T_Compilado[[#This Row],[CCODE]:[CCODE]],T_FamiliaEspecie[[CODE]:[Ambiente]],4,FALSE)</f>
        <v>1</v>
      </c>
      <c r="M6" s="6" t="str" cm="1">
        <f t="array" ref="M6">VLOOKUP(T_Compilado[[#This Row],[CCODE]:[CCODE]],T_FamiliaEspecie[[CODE]:[Ambiente]],5,FALSE)</f>
        <v>M</v>
      </c>
      <c r="N6" s="7">
        <v>0</v>
      </c>
      <c r="O6" s="19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19">
        <v>0</v>
      </c>
      <c r="W6" s="19">
        <v>0</v>
      </c>
      <c r="X6" s="19">
        <v>0</v>
      </c>
      <c r="Y6" s="7">
        <v>0</v>
      </c>
      <c r="Z6" s="7">
        <v>0</v>
      </c>
      <c r="AA6" s="19">
        <v>0</v>
      </c>
      <c r="AB6" s="7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2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7">
        <v>0</v>
      </c>
      <c r="AR6" s="7">
        <v>0</v>
      </c>
      <c r="AS6" s="7">
        <v>0</v>
      </c>
      <c r="AT6" s="19">
        <v>2</v>
      </c>
      <c r="AU6" s="19">
        <v>0</v>
      </c>
      <c r="AV6" s="19">
        <v>0</v>
      </c>
      <c r="AW6" s="7">
        <v>0</v>
      </c>
      <c r="AX6" s="7">
        <v>0</v>
      </c>
      <c r="AY6" s="7">
        <f t="shared" si="1"/>
        <v>4</v>
      </c>
    </row>
    <row r="7" spans="1:51" ht="14.25" x14ac:dyDescent="0.4">
      <c r="A7" s="5">
        <v>2004</v>
      </c>
      <c r="B7" s="5">
        <v>8</v>
      </c>
      <c r="C7" s="18">
        <f>DATE(T_Compilado[[#This Row],[AÑO]],T_Compilado[[#This Row],[MES]],1)</f>
        <v>38200</v>
      </c>
      <c r="D7" s="5" t="str">
        <f>IF(T_Compilado[[#This Row],[AÑO]]&lt;=2016,MIN(T_Compilado[AÑO]) &amp; "-2016","2017-" &amp; MAX(T_Compilado[AÑO]))</f>
        <v>2004-2016</v>
      </c>
      <c r="E7" s="5" t="s">
        <v>124</v>
      </c>
      <c r="F7" s="5" t="s">
        <v>86</v>
      </c>
      <c r="G7" s="5" t="s">
        <v>136</v>
      </c>
      <c r="H7" s="3" t="str">
        <f>VLOOKUP(T_Compilado[[#This Row],[Especies]],T_FamiliaEspecie[[Especies]:[CODE]],2,FALSE)</f>
        <v>C. NIGRESCENS</v>
      </c>
      <c r="I7" s="5" t="str">
        <f t="shared" si="0"/>
        <v>PP1M</v>
      </c>
      <c r="J7" s="6" t="str" cm="1">
        <f t="array" ref="J7">VLOOKUP(T_Compilado[[#This Row],[CCODE]:[CCODE]],T_FamiliaEspecie[[CODE]:[Ambiente]],2,FALSE)</f>
        <v>P</v>
      </c>
      <c r="K7" s="6" t="str" cm="1">
        <f t="array" ref="K7">VLOOKUP(T_Compilado[[#This Row],[CCODE]:[CCODE]],T_FamiliaEspecie[[CODE]:[Ambiente]],3,FALSE)</f>
        <v>P</v>
      </c>
      <c r="L7" s="6" cm="1">
        <f t="array" ref="L7">VLOOKUP(T_Compilado[[#This Row],[CCODE]:[CCODE]],T_FamiliaEspecie[[CODE]:[Ambiente]],4,FALSE)</f>
        <v>1</v>
      </c>
      <c r="M7" s="6" t="str" cm="1">
        <f t="array" ref="M7">VLOOKUP(T_Compilado[[#This Row],[CCODE]:[CCODE]],T_FamiliaEspecie[[CODE]:[Ambiente]],5,FALSE)</f>
        <v>M</v>
      </c>
      <c r="N7" s="7">
        <v>0</v>
      </c>
      <c r="O7" s="19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19">
        <v>0</v>
      </c>
      <c r="W7" s="19">
        <v>0</v>
      </c>
      <c r="X7" s="19">
        <v>0</v>
      </c>
      <c r="Y7" s="7">
        <v>0</v>
      </c>
      <c r="Z7" s="7">
        <v>0</v>
      </c>
      <c r="AA7" s="19">
        <v>0</v>
      </c>
      <c r="AB7" s="7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1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7">
        <v>0</v>
      </c>
      <c r="AR7" s="7">
        <v>0</v>
      </c>
      <c r="AS7" s="7">
        <v>0</v>
      </c>
      <c r="AT7" s="19">
        <v>0</v>
      </c>
      <c r="AU7" s="19">
        <v>0</v>
      </c>
      <c r="AV7" s="19">
        <v>0</v>
      </c>
      <c r="AW7" s="7">
        <v>0</v>
      </c>
      <c r="AX7" s="7">
        <v>0</v>
      </c>
      <c r="AY7" s="7">
        <f t="shared" si="1"/>
        <v>1</v>
      </c>
    </row>
    <row r="8" spans="1:51" ht="14.25" x14ac:dyDescent="0.4">
      <c r="A8" s="5">
        <v>2004</v>
      </c>
      <c r="B8" s="5">
        <v>8</v>
      </c>
      <c r="C8" s="18">
        <f>DATE(T_Compilado[[#This Row],[AÑO]],T_Compilado[[#This Row],[MES]],1)</f>
        <v>38200</v>
      </c>
      <c r="D8" s="5" t="str">
        <f>IF(T_Compilado[[#This Row],[AÑO]]&lt;=2016,MIN(T_Compilado[AÑO]) &amp; "-2016","2017-" &amp; MAX(T_Compilado[AÑO]))</f>
        <v>2004-2016</v>
      </c>
      <c r="E8" s="5" t="s">
        <v>124</v>
      </c>
      <c r="F8" s="5" t="s">
        <v>86</v>
      </c>
      <c r="G8" s="5" t="s">
        <v>137</v>
      </c>
      <c r="H8" s="3" t="str">
        <f>VLOOKUP(T_Compilado[[#This Row],[Especies]],T_FamiliaEspecie[[Especies]:[CODE]],2,FALSE)</f>
        <v>C. VIRIDIS</v>
      </c>
      <c r="I8" s="5" t="str">
        <f t="shared" si="0"/>
        <v>PP1M</v>
      </c>
      <c r="J8" s="6" t="str" cm="1">
        <f t="array" ref="J8">VLOOKUP(T_Compilado[[#This Row],[CCODE]:[CCODE]],T_FamiliaEspecie[[CODE]:[Ambiente]],2,FALSE)</f>
        <v>P</v>
      </c>
      <c r="K8" s="6" t="str" cm="1">
        <f t="array" ref="K8">VLOOKUP(T_Compilado[[#This Row],[CCODE]:[CCODE]],T_FamiliaEspecie[[CODE]:[Ambiente]],3,FALSE)</f>
        <v>P</v>
      </c>
      <c r="L8" s="6" cm="1">
        <f t="array" ref="L8">VLOOKUP(T_Compilado[[#This Row],[CCODE]:[CCODE]],T_FamiliaEspecie[[CODE]:[Ambiente]],4,FALSE)</f>
        <v>1</v>
      </c>
      <c r="M8" s="6" t="str" cm="1">
        <f t="array" ref="M8">VLOOKUP(T_Compilado[[#This Row],[CCODE]:[CCODE]],T_FamiliaEspecie[[CODE]:[Ambiente]],5,FALSE)</f>
        <v>M</v>
      </c>
      <c r="N8" s="7">
        <v>0</v>
      </c>
      <c r="O8" s="19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19">
        <v>0</v>
      </c>
      <c r="W8" s="19">
        <v>0</v>
      </c>
      <c r="X8" s="19">
        <v>0</v>
      </c>
      <c r="Y8" s="7">
        <v>0</v>
      </c>
      <c r="Z8" s="7">
        <v>0</v>
      </c>
      <c r="AA8" s="19">
        <v>1</v>
      </c>
      <c r="AB8" s="7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7">
        <v>0</v>
      </c>
      <c r="AR8" s="7">
        <v>0</v>
      </c>
      <c r="AS8" s="7">
        <v>0</v>
      </c>
      <c r="AT8" s="19">
        <v>0</v>
      </c>
      <c r="AU8" s="19">
        <v>0</v>
      </c>
      <c r="AV8" s="19">
        <v>0</v>
      </c>
      <c r="AW8" s="7">
        <v>0</v>
      </c>
      <c r="AX8" s="7">
        <v>0</v>
      </c>
      <c r="AY8" s="7">
        <f t="shared" si="1"/>
        <v>1</v>
      </c>
    </row>
    <row r="9" spans="1:51" ht="14.25" x14ac:dyDescent="0.4">
      <c r="A9" s="5">
        <v>2004</v>
      </c>
      <c r="B9" s="5">
        <v>8</v>
      </c>
      <c r="C9" s="18">
        <f>DATE(T_Compilado[[#This Row],[AÑO]],T_Compilado[[#This Row],[MES]],1)</f>
        <v>38200</v>
      </c>
      <c r="D9" s="5" t="str">
        <f>IF(T_Compilado[[#This Row],[AÑO]]&lt;=2016,MIN(T_Compilado[AÑO]) &amp; "-2016","2017-" &amp; MAX(T_Compilado[AÑO]))</f>
        <v>2004-2016</v>
      </c>
      <c r="E9" s="5" t="s">
        <v>124</v>
      </c>
      <c r="F9" s="5" t="s">
        <v>87</v>
      </c>
      <c r="G9" s="5" t="s">
        <v>138</v>
      </c>
      <c r="H9" s="3" t="str">
        <f>VLOOKUP(T_Compilado[[#This Row],[Especies]],T_FamiliaEspecie[[Especies]:[CODE]],2,FALSE)</f>
        <v>A. NIGROFASCIATA</v>
      </c>
      <c r="I9" s="5" t="str">
        <f t="shared" si="0"/>
        <v>1A1D</v>
      </c>
      <c r="J9" s="6" cm="1">
        <f t="array" ref="J9">VLOOKUP(T_Compilado[[#This Row],[CCODE]:[CCODE]],T_FamiliaEspecie[[CODE]:[Ambiente]],2,FALSE)</f>
        <v>1</v>
      </c>
      <c r="K9" s="6" t="str" cm="1">
        <f t="array" ref="K9">VLOOKUP(T_Compilado[[#This Row],[CCODE]:[CCODE]],T_FamiliaEspecie[[CODE]:[Ambiente]],3,FALSE)</f>
        <v>P-C</v>
      </c>
      <c r="L9" s="6" cm="1">
        <f t="array" ref="L9">VLOOKUP(T_Compilado[[#This Row],[CCODE]:[CCODE]],T_FamiliaEspecie[[CODE]:[Ambiente]],4,FALSE)</f>
        <v>1</v>
      </c>
      <c r="M9" s="6" t="str" cm="1">
        <f t="array" ref="M9">VLOOKUP(T_Compilado[[#This Row],[CCODE]:[CCODE]],T_FamiliaEspecie[[CODE]:[Ambiente]],5,FALSE)</f>
        <v>D</v>
      </c>
      <c r="N9" s="7">
        <v>0</v>
      </c>
      <c r="O9" s="19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19">
        <v>0</v>
      </c>
      <c r="W9" s="19">
        <v>0</v>
      </c>
      <c r="X9" s="19">
        <v>0</v>
      </c>
      <c r="Y9" s="7">
        <v>0</v>
      </c>
      <c r="Z9" s="7">
        <v>0</v>
      </c>
      <c r="AA9" s="19">
        <v>0</v>
      </c>
      <c r="AB9" s="7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1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7">
        <v>0</v>
      </c>
      <c r="AR9" s="7">
        <v>0</v>
      </c>
      <c r="AS9" s="7">
        <v>0</v>
      </c>
      <c r="AT9" s="19">
        <v>0</v>
      </c>
      <c r="AU9" s="19">
        <v>0</v>
      </c>
      <c r="AV9" s="19">
        <v>0</v>
      </c>
      <c r="AW9" s="7">
        <v>0</v>
      </c>
      <c r="AX9" s="7">
        <v>0</v>
      </c>
      <c r="AY9" s="7">
        <f t="shared" si="1"/>
        <v>1</v>
      </c>
    </row>
    <row r="10" spans="1:51" ht="14.25" x14ac:dyDescent="0.4">
      <c r="A10" s="5">
        <v>2004</v>
      </c>
      <c r="B10" s="5">
        <v>8</v>
      </c>
      <c r="C10" s="18">
        <f>DATE(T_Compilado[[#This Row],[AÑO]],T_Compilado[[#This Row],[MES]],1)</f>
        <v>38200</v>
      </c>
      <c r="D10" s="5" t="str">
        <f>IF(T_Compilado[[#This Row],[AÑO]]&lt;=2016,MIN(T_Compilado[AÑO]) &amp; "-2016","2017-" &amp; MAX(T_Compilado[AÑO]))</f>
        <v>2004-2016</v>
      </c>
      <c r="E10" s="5" t="s">
        <v>124</v>
      </c>
      <c r="F10" s="5" t="s">
        <v>87</v>
      </c>
      <c r="G10" s="5" t="s">
        <v>139</v>
      </c>
      <c r="H10" s="3" t="str">
        <f>VLOOKUP(T_Compilado[[#This Row],[Especies]],T_FamiliaEspecie[[Especies]:[CODE]],2,FALSE)</f>
        <v>A. OCELLATUS</v>
      </c>
      <c r="I10" s="5" t="str">
        <f t="shared" si="0"/>
        <v>1I1D</v>
      </c>
      <c r="J10" s="6" cm="1">
        <f t="array" ref="J10">VLOOKUP(T_Compilado[[#This Row],[CCODE]:[CCODE]],T_FamiliaEspecie[[CODE]:[Ambiente]],2,FALSE)</f>
        <v>1</v>
      </c>
      <c r="K10" s="6" t="str" cm="1">
        <f t="array" ref="K10">VLOOKUP(T_Compilado[[#This Row],[CCODE]:[CCODE]],T_FamiliaEspecie[[CODE]:[Ambiente]],3,FALSE)</f>
        <v>I</v>
      </c>
      <c r="L10" s="6" cm="1">
        <f t="array" ref="L10">VLOOKUP(T_Compilado[[#This Row],[CCODE]:[CCODE]],T_FamiliaEspecie[[CODE]:[Ambiente]],4,FALSE)</f>
        <v>1</v>
      </c>
      <c r="M10" s="6" t="str" cm="1">
        <f t="array" ref="M10">VLOOKUP(T_Compilado[[#This Row],[CCODE]:[CCODE]],T_FamiliaEspecie[[CODE]:[Ambiente]],5,FALSE)</f>
        <v>D</v>
      </c>
      <c r="N10" s="7">
        <v>0</v>
      </c>
      <c r="O10" s="19">
        <v>1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19">
        <v>2</v>
      </c>
      <c r="W10" s="19">
        <v>0</v>
      </c>
      <c r="X10" s="19">
        <v>0</v>
      </c>
      <c r="Y10" s="7">
        <v>0</v>
      </c>
      <c r="Z10" s="7">
        <v>0</v>
      </c>
      <c r="AA10" s="19">
        <v>0</v>
      </c>
      <c r="AB10" s="7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5</v>
      </c>
      <c r="AO10" s="19">
        <v>0</v>
      </c>
      <c r="AP10" s="19">
        <v>0</v>
      </c>
      <c r="AQ10" s="7">
        <v>0</v>
      </c>
      <c r="AR10" s="7">
        <v>0</v>
      </c>
      <c r="AS10" s="7">
        <v>0</v>
      </c>
      <c r="AT10" s="19">
        <v>0</v>
      </c>
      <c r="AU10" s="19">
        <v>0</v>
      </c>
      <c r="AV10" s="19">
        <v>0</v>
      </c>
      <c r="AW10" s="7">
        <v>0</v>
      </c>
      <c r="AX10" s="7">
        <v>0</v>
      </c>
      <c r="AY10" s="7">
        <f t="shared" si="1"/>
        <v>8</v>
      </c>
    </row>
    <row r="11" spans="1:51" ht="14.25" x14ac:dyDescent="0.4">
      <c r="A11" s="5">
        <v>2004</v>
      </c>
      <c r="B11" s="5">
        <v>8</v>
      </c>
      <c r="C11" s="18">
        <f>DATE(T_Compilado[[#This Row],[AÑO]],T_Compilado[[#This Row],[MES]],1)</f>
        <v>38200</v>
      </c>
      <c r="D11" s="5" t="str">
        <f>IF(T_Compilado[[#This Row],[AÑO]]&lt;=2016,MIN(T_Compilado[AÑO]) &amp; "-2016","2017-" &amp; MAX(T_Compilado[AÑO]))</f>
        <v>2004-2016</v>
      </c>
      <c r="E11" s="5" t="s">
        <v>124</v>
      </c>
      <c r="F11" s="3" t="s">
        <v>106</v>
      </c>
      <c r="G11" s="5" t="s">
        <v>141</v>
      </c>
      <c r="H11" s="3" t="str">
        <f>VLOOKUP(T_Compilado[[#This Row],[Especies]],T_FamiliaEspecie[[Especies]:[CODE]],2,FALSE)</f>
        <v>A. AENEUS</v>
      </c>
      <c r="I11" s="5" t="str">
        <f t="shared" si="0"/>
        <v>1P0D</v>
      </c>
      <c r="J11" s="6" cm="1">
        <f t="array" ref="J11">VLOOKUP(T_Compilado[[#This Row],[CCODE]:[CCODE]],T_FamiliaEspecie[[CODE]:[Ambiente]],2,FALSE)</f>
        <v>1</v>
      </c>
      <c r="K11" s="6" t="str" cm="1">
        <f t="array" ref="K11">VLOOKUP(T_Compilado[[#This Row],[CCODE]:[CCODE]],T_FamiliaEspecie[[CODE]:[Ambiente]],3,FALSE)</f>
        <v>P</v>
      </c>
      <c r="L11" s="6" cm="1">
        <f t="array" ref="L11">VLOOKUP(T_Compilado[[#This Row],[CCODE]:[CCODE]],T_FamiliaEspecie[[CODE]:[Ambiente]],4,FALSE)</f>
        <v>0</v>
      </c>
      <c r="M11" s="6" t="str" cm="1">
        <f t="array" ref="M11">VLOOKUP(T_Compilado[[#This Row],[CCODE]:[CCODE]],T_FamiliaEspecie[[CODE]:[Ambiente]],5,FALSE)</f>
        <v>D</v>
      </c>
      <c r="N11" s="7">
        <v>0</v>
      </c>
      <c r="O11" s="19">
        <v>6</v>
      </c>
      <c r="P11" s="7">
        <v>0</v>
      </c>
      <c r="Q11" s="7">
        <v>8</v>
      </c>
      <c r="R11" s="7">
        <v>0</v>
      </c>
      <c r="S11" s="7">
        <v>0</v>
      </c>
      <c r="T11" s="7">
        <v>0</v>
      </c>
      <c r="U11" s="7">
        <v>0</v>
      </c>
      <c r="V11" s="19">
        <v>8</v>
      </c>
      <c r="W11" s="19">
        <v>10</v>
      </c>
      <c r="X11" s="19">
        <v>0</v>
      </c>
      <c r="Y11" s="7">
        <v>0</v>
      </c>
      <c r="Z11" s="7">
        <v>0</v>
      </c>
      <c r="AA11" s="19">
        <v>8</v>
      </c>
      <c r="AB11" s="7">
        <v>0</v>
      </c>
      <c r="AC11" s="19">
        <v>3</v>
      </c>
      <c r="AD11" s="19">
        <v>0</v>
      </c>
      <c r="AE11" s="19">
        <v>0</v>
      </c>
      <c r="AF11" s="19">
        <v>0</v>
      </c>
      <c r="AG11" s="19">
        <v>3</v>
      </c>
      <c r="AH11" s="19">
        <v>0</v>
      </c>
      <c r="AI11" s="19">
        <v>11</v>
      </c>
      <c r="AJ11" s="19">
        <v>5</v>
      </c>
      <c r="AK11" s="19">
        <v>0</v>
      </c>
      <c r="AL11" s="19">
        <v>0</v>
      </c>
      <c r="AM11" s="19">
        <v>0</v>
      </c>
      <c r="AN11" s="19">
        <v>1</v>
      </c>
      <c r="AO11" s="19">
        <v>1</v>
      </c>
      <c r="AP11" s="19">
        <v>0</v>
      </c>
      <c r="AQ11" s="7">
        <v>0</v>
      </c>
      <c r="AR11" s="7">
        <v>0</v>
      </c>
      <c r="AS11" s="7">
        <v>0</v>
      </c>
      <c r="AT11" s="19">
        <v>2</v>
      </c>
      <c r="AU11" s="19">
        <v>12</v>
      </c>
      <c r="AV11" s="19">
        <v>0</v>
      </c>
      <c r="AW11" s="7">
        <v>0</v>
      </c>
      <c r="AX11" s="7">
        <v>0</v>
      </c>
      <c r="AY11" s="7">
        <f t="shared" si="1"/>
        <v>78</v>
      </c>
    </row>
    <row r="12" spans="1:51" ht="14.25" x14ac:dyDescent="0.4">
      <c r="A12" s="5">
        <v>2004</v>
      </c>
      <c r="B12" s="5">
        <v>8</v>
      </c>
      <c r="C12" s="18">
        <f>DATE(T_Compilado[[#This Row],[AÑO]],T_Compilado[[#This Row],[MES]],1)</f>
        <v>38200</v>
      </c>
      <c r="D12" s="5" t="str">
        <f>IF(T_Compilado[[#This Row],[AÑO]]&lt;=2016,MIN(T_Compilado[AÑO]) &amp; "-2016","2017-" &amp; MAX(T_Compilado[AÑO]))</f>
        <v>2004-2016</v>
      </c>
      <c r="E12" s="5" t="s">
        <v>124</v>
      </c>
      <c r="F12" s="3" t="s">
        <v>106</v>
      </c>
      <c r="G12" s="5" t="s">
        <v>140</v>
      </c>
      <c r="H12" s="3" t="str">
        <f>VLOOKUP(T_Compilado[[#This Row],[Especies]],T_FamiliaEspecie[[Especies]:[CODE]],2,FALSE)</f>
        <v>A. ORTHODUS</v>
      </c>
      <c r="I12" s="5" t="str">
        <f t="shared" si="0"/>
        <v>1A0D</v>
      </c>
      <c r="J12" s="6" cm="1">
        <f t="array" ref="J12">VLOOKUP(T_Compilado[[#This Row],[CCODE]:[CCODE]],T_FamiliaEspecie[[CODE]:[Ambiente]],2,FALSE)</f>
        <v>1</v>
      </c>
      <c r="K12" s="6" t="str" cm="1">
        <f t="array" ref="K12">VLOOKUP(T_Compilado[[#This Row],[CCODE]:[CCODE]],T_FamiliaEspecie[[CODE]:[Ambiente]],3,FALSE)</f>
        <v>P-C</v>
      </c>
      <c r="L12" s="6" cm="1">
        <f t="array" ref="L12">VLOOKUP(T_Compilado[[#This Row],[CCODE]:[CCODE]],T_FamiliaEspecie[[CODE]:[Ambiente]],4,FALSE)</f>
        <v>0</v>
      </c>
      <c r="M12" s="6" t="str" cm="1">
        <f t="array" ref="M12">VLOOKUP(T_Compilado[[#This Row],[CCODE]:[CCODE]],T_FamiliaEspecie[[CODE]:[Ambiente]],5,FALSE)</f>
        <v>D</v>
      </c>
      <c r="N12" s="7">
        <v>0</v>
      </c>
      <c r="O12" s="19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19">
        <v>0</v>
      </c>
      <c r="W12" s="19">
        <v>0</v>
      </c>
      <c r="X12" s="19">
        <v>0</v>
      </c>
      <c r="Y12" s="7">
        <v>0</v>
      </c>
      <c r="Z12" s="7">
        <v>0</v>
      </c>
      <c r="AA12" s="6">
        <v>1</v>
      </c>
      <c r="AB12" s="7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7">
        <v>0</v>
      </c>
      <c r="AR12" s="7">
        <v>0</v>
      </c>
      <c r="AS12" s="7">
        <v>0</v>
      </c>
      <c r="AT12" s="6">
        <v>1</v>
      </c>
      <c r="AU12" s="19">
        <v>0</v>
      </c>
      <c r="AV12" s="19">
        <v>0</v>
      </c>
      <c r="AW12" s="7">
        <v>0</v>
      </c>
      <c r="AX12" s="7">
        <v>0</v>
      </c>
      <c r="AY12" s="7">
        <f t="shared" si="1"/>
        <v>2</v>
      </c>
    </row>
    <row r="13" spans="1:51" ht="14.25" x14ac:dyDescent="0.4">
      <c r="A13" s="5">
        <v>2004</v>
      </c>
      <c r="B13" s="5">
        <v>8</v>
      </c>
      <c r="C13" s="18">
        <f>DATE(T_Compilado[[#This Row],[AÑO]],T_Compilado[[#This Row],[MES]],1)</f>
        <v>38200</v>
      </c>
      <c r="D13" s="5" t="str">
        <f>IF(T_Compilado[[#This Row],[AÑO]]&lt;=2016,MIN(T_Compilado[AÑO]) &amp; "-2016","2017-" &amp; MAX(T_Compilado[AÑO]))</f>
        <v>2004-2016</v>
      </c>
      <c r="E13" s="5" t="s">
        <v>124</v>
      </c>
      <c r="F13" s="21" t="s">
        <v>113</v>
      </c>
      <c r="G13" s="5" t="s">
        <v>142</v>
      </c>
      <c r="H13" s="3" t="str">
        <f>VLOOKUP(T_Compilado[[#This Row],[Especies]],T_FamiliaEspecie[[Especies]:[CODE]],2,FALSE)</f>
        <v>B. BEHREAE</v>
      </c>
      <c r="I13" s="5" t="str">
        <f t="shared" si="0"/>
        <v>1A1D</v>
      </c>
      <c r="J13" s="6" cm="1">
        <f t="array" ref="J13">VLOOKUP(T_Compilado[[#This Row],[CCODE]:[CCODE]],T_FamiliaEspecie[[CODE]:[Ambiente]],2,FALSE)</f>
        <v>1</v>
      </c>
      <c r="K13" s="6" t="str" cm="1">
        <f t="array" ref="K13">VLOOKUP(T_Compilado[[#This Row],[CCODE]:[CCODE]],T_FamiliaEspecie[[CODE]:[Ambiente]],3,FALSE)</f>
        <v>P-C</v>
      </c>
      <c r="L13" s="6" cm="1">
        <f t="array" ref="L13">VLOOKUP(T_Compilado[[#This Row],[CCODE]:[CCODE]],T_FamiliaEspecie[[CODE]:[Ambiente]],4,FALSE)</f>
        <v>1</v>
      </c>
      <c r="M13" s="6" t="str" cm="1">
        <f t="array" ref="M13">VLOOKUP(T_Compilado[[#This Row],[CCODE]:[CCODE]],T_FamiliaEspecie[[CODE]:[Ambiente]],5,FALSE)</f>
        <v>D</v>
      </c>
      <c r="N13" s="7">
        <v>0</v>
      </c>
      <c r="O13" s="19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19">
        <v>4</v>
      </c>
      <c r="W13" s="19">
        <v>0</v>
      </c>
      <c r="X13" s="19">
        <v>0</v>
      </c>
      <c r="Y13" s="7">
        <v>0</v>
      </c>
      <c r="Z13" s="7">
        <v>0</v>
      </c>
      <c r="AA13" s="19">
        <v>8</v>
      </c>
      <c r="AB13" s="7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3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7">
        <v>0</v>
      </c>
      <c r="AR13" s="7">
        <v>0</v>
      </c>
      <c r="AS13" s="7">
        <v>0</v>
      </c>
      <c r="AT13" s="19">
        <v>1</v>
      </c>
      <c r="AU13" s="19">
        <v>0</v>
      </c>
      <c r="AV13" s="19">
        <v>0</v>
      </c>
      <c r="AW13" s="7">
        <v>0</v>
      </c>
      <c r="AX13" s="7">
        <v>0</v>
      </c>
      <c r="AY13" s="7">
        <f t="shared" si="1"/>
        <v>16</v>
      </c>
    </row>
    <row r="14" spans="1:51" ht="14.25" x14ac:dyDescent="0.4">
      <c r="A14" s="5">
        <v>2004</v>
      </c>
      <c r="B14" s="5">
        <v>8</v>
      </c>
      <c r="C14" s="18">
        <f>DATE(T_Compilado[[#This Row],[AÑO]],T_Compilado[[#This Row],[MES]],1)</f>
        <v>38200</v>
      </c>
      <c r="D14" s="5" t="str">
        <f>IF(T_Compilado[[#This Row],[AÑO]]&lt;=2016,MIN(T_Compilado[AÑO]) &amp; "-2016","2017-" &amp; MAX(T_Compilado[AÑO]))</f>
        <v>2004-2016</v>
      </c>
      <c r="E14" s="5" t="s">
        <v>124</v>
      </c>
      <c r="F14" s="21" t="s">
        <v>113</v>
      </c>
      <c r="G14" s="5" t="s">
        <v>143</v>
      </c>
      <c r="H14" s="3" t="str">
        <f>VLOOKUP(T_Compilado[[#This Row],[Especies]],T_FamiliaEspecie[[Especies]:[CODE]],2,FALSE)</f>
        <v>B. GUATEMALENSIS</v>
      </c>
      <c r="I14" s="5" t="str">
        <f t="shared" si="0"/>
        <v>1C1D</v>
      </c>
      <c r="J14" s="6" cm="1">
        <f t="array" ref="J14">VLOOKUP(T_Compilado[[#This Row],[CCODE]:[CCODE]],T_FamiliaEspecie[[CODE]:[Ambiente]],2,FALSE)</f>
        <v>1</v>
      </c>
      <c r="K14" s="6" t="str" cm="1">
        <f t="array" ref="K14">VLOOKUP(T_Compilado[[#This Row],[CCODE]:[CCODE]],T_FamiliaEspecie[[CODE]:[Ambiente]],3,FALSE)</f>
        <v>C</v>
      </c>
      <c r="L14" s="6" cm="1">
        <f t="array" ref="L14">VLOOKUP(T_Compilado[[#This Row],[CCODE]:[CCODE]],T_FamiliaEspecie[[CODE]:[Ambiente]],4,FALSE)</f>
        <v>1</v>
      </c>
      <c r="M14" s="6" t="str" cm="1">
        <f t="array" ref="M14">VLOOKUP(T_Compilado[[#This Row],[CCODE]:[CCODE]],T_FamiliaEspecie[[CODE]:[Ambiente]],5,FALSE)</f>
        <v>D</v>
      </c>
      <c r="N14" s="7">
        <v>0</v>
      </c>
      <c r="O14" s="19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19">
        <v>0</v>
      </c>
      <c r="W14" s="19">
        <v>0</v>
      </c>
      <c r="X14" s="19">
        <v>0</v>
      </c>
      <c r="Y14" s="7">
        <v>0</v>
      </c>
      <c r="Z14" s="7">
        <v>0</v>
      </c>
      <c r="AA14" s="19">
        <v>0</v>
      </c>
      <c r="AB14" s="7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2</v>
      </c>
      <c r="AJ14" s="19">
        <v>0</v>
      </c>
      <c r="AK14" s="19">
        <v>0</v>
      </c>
      <c r="AL14" s="19">
        <v>0</v>
      </c>
      <c r="AM14" s="19">
        <v>0</v>
      </c>
      <c r="AN14" s="19">
        <v>1</v>
      </c>
      <c r="AO14" s="19">
        <v>0</v>
      </c>
      <c r="AP14" s="19">
        <v>0</v>
      </c>
      <c r="AQ14" s="7">
        <v>0</v>
      </c>
      <c r="AR14" s="7">
        <v>0</v>
      </c>
      <c r="AS14" s="7">
        <v>0</v>
      </c>
      <c r="AT14" s="19">
        <v>0</v>
      </c>
      <c r="AU14" s="19">
        <v>0</v>
      </c>
      <c r="AV14" s="19">
        <v>0</v>
      </c>
      <c r="AW14" s="7">
        <v>0</v>
      </c>
      <c r="AX14" s="7">
        <v>0</v>
      </c>
      <c r="AY14" s="7">
        <f t="shared" si="1"/>
        <v>3</v>
      </c>
    </row>
    <row r="15" spans="1:51" ht="14.25" x14ac:dyDescent="0.4">
      <c r="A15" s="5">
        <v>2004</v>
      </c>
      <c r="B15" s="5">
        <v>8</v>
      </c>
      <c r="C15" s="18">
        <f>DATE(T_Compilado[[#This Row],[AÑO]],T_Compilado[[#This Row],[MES]],1)</f>
        <v>38200</v>
      </c>
      <c r="D15" s="5" t="str">
        <f>IF(T_Compilado[[#This Row],[AÑO]]&lt;=2016,MIN(T_Compilado[AÑO]) &amp; "-2016","2017-" &amp; MAX(T_Compilado[AÑO]))</f>
        <v>2004-2016</v>
      </c>
      <c r="E15" s="5" t="s">
        <v>124</v>
      </c>
      <c r="F15" s="5" t="s">
        <v>87</v>
      </c>
      <c r="G15" s="3" t="s">
        <v>144</v>
      </c>
      <c r="H15" s="3" t="str">
        <f>VLOOKUP(T_Compilado[[#This Row],[Especies]],T_FamiliaEspecie[[Especies]:[CODE]],2,FALSE)</f>
        <v>C. MONOCULUS</v>
      </c>
      <c r="I15" s="5" t="str">
        <f t="shared" si="0"/>
        <v>1I1D</v>
      </c>
      <c r="J15" s="6" cm="1">
        <f t="array" ref="J15">VLOOKUP(T_Compilado[[#This Row],[CCODE]:[CCODE]],T_FamiliaEspecie[[CODE]:[Ambiente]],2,FALSE)</f>
        <v>1</v>
      </c>
      <c r="K15" s="6" t="str" cm="1">
        <f t="array" ref="K15">VLOOKUP(T_Compilado[[#This Row],[CCODE]:[CCODE]],T_FamiliaEspecie[[CODE]:[Ambiente]],3,FALSE)</f>
        <v>I</v>
      </c>
      <c r="L15" s="6" cm="1">
        <f t="array" ref="L15">VLOOKUP(T_Compilado[[#This Row],[CCODE]:[CCODE]],T_FamiliaEspecie[[CODE]:[Ambiente]],4,FALSE)</f>
        <v>1</v>
      </c>
      <c r="M15" s="6" t="str" cm="1">
        <f t="array" ref="M15">VLOOKUP(T_Compilado[[#This Row],[CCODE]:[CCODE]],T_FamiliaEspecie[[CODE]:[Ambiente]],5,FALSE)</f>
        <v>D</v>
      </c>
      <c r="N15" s="7">
        <v>0</v>
      </c>
      <c r="O15" s="19">
        <v>1</v>
      </c>
      <c r="P15" s="7">
        <v>0</v>
      </c>
      <c r="Q15" s="7">
        <v>4</v>
      </c>
      <c r="R15" s="7">
        <v>1</v>
      </c>
      <c r="S15" s="7">
        <v>0</v>
      </c>
      <c r="T15" s="7">
        <v>0</v>
      </c>
      <c r="U15" s="7">
        <v>0</v>
      </c>
      <c r="V15" s="19">
        <v>2</v>
      </c>
      <c r="W15" s="19">
        <v>0</v>
      </c>
      <c r="X15" s="19">
        <v>0</v>
      </c>
      <c r="Y15" s="7">
        <v>0</v>
      </c>
      <c r="Z15" s="7">
        <v>0</v>
      </c>
      <c r="AA15" s="19">
        <v>1</v>
      </c>
      <c r="AB15" s="7">
        <v>0</v>
      </c>
      <c r="AC15" s="19">
        <v>5</v>
      </c>
      <c r="AD15" s="19">
        <v>8</v>
      </c>
      <c r="AE15" s="19">
        <v>3</v>
      </c>
      <c r="AF15" s="19">
        <v>0</v>
      </c>
      <c r="AG15" s="19">
        <v>2</v>
      </c>
      <c r="AH15" s="19">
        <v>0</v>
      </c>
      <c r="AI15" s="19">
        <v>3</v>
      </c>
      <c r="AJ15" s="19">
        <v>1</v>
      </c>
      <c r="AK15" s="19">
        <v>0</v>
      </c>
      <c r="AL15" s="19">
        <v>1</v>
      </c>
      <c r="AM15" s="19">
        <v>0</v>
      </c>
      <c r="AN15" s="19">
        <v>0</v>
      </c>
      <c r="AO15" s="19">
        <v>0</v>
      </c>
      <c r="AP15" s="19">
        <v>1</v>
      </c>
      <c r="AQ15" s="7">
        <v>0</v>
      </c>
      <c r="AR15" s="7">
        <v>0</v>
      </c>
      <c r="AS15" s="7">
        <v>0</v>
      </c>
      <c r="AT15" s="19">
        <v>0</v>
      </c>
      <c r="AU15" s="19">
        <v>3</v>
      </c>
      <c r="AV15" s="19">
        <v>0</v>
      </c>
      <c r="AW15" s="7">
        <v>0</v>
      </c>
      <c r="AX15" s="7">
        <v>0</v>
      </c>
      <c r="AY15" s="7">
        <f t="shared" si="1"/>
        <v>36</v>
      </c>
    </row>
    <row r="16" spans="1:51" ht="14.25" x14ac:dyDescent="0.4">
      <c r="A16" s="5">
        <v>2004</v>
      </c>
      <c r="B16" s="5">
        <v>8</v>
      </c>
      <c r="C16" s="18">
        <f>DATE(T_Compilado[[#This Row],[AÑO]],T_Compilado[[#This Row],[MES]],1)</f>
        <v>38200</v>
      </c>
      <c r="D16" s="5" t="str">
        <f>IF(T_Compilado[[#This Row],[AÑO]]&lt;=2016,MIN(T_Compilado[AÑO]) &amp; "-2016","2017-" &amp; MAX(T_Compilado[AÑO]))</f>
        <v>2004-2016</v>
      </c>
      <c r="E16" s="5" t="s">
        <v>124</v>
      </c>
      <c r="F16" s="5" t="s">
        <v>87</v>
      </c>
      <c r="G16" s="5" t="s">
        <v>149</v>
      </c>
      <c r="H16" s="3" t="str">
        <f>VLOOKUP(T_Compilado[[#This Row],[Especies]],T_FamiliaEspecie[[Especies]:[CODE]],2,FALSE)</f>
        <v>I. TUYRENSIS</v>
      </c>
      <c r="I16" s="5" t="str">
        <f t="shared" si="0"/>
        <v>2P0D</v>
      </c>
      <c r="J16" s="6" cm="1">
        <f t="array" ref="J16">VLOOKUP(T_Compilado[[#This Row],[CCODE]:[CCODE]],T_FamiliaEspecie[[CODE]:[Ambiente]],2,FALSE)</f>
        <v>2</v>
      </c>
      <c r="K16" s="6" t="str" cm="1">
        <f t="array" ref="K16">VLOOKUP(T_Compilado[[#This Row],[CCODE]:[CCODE]],T_FamiliaEspecie[[CODE]:[Ambiente]],3,FALSE)</f>
        <v>P</v>
      </c>
      <c r="L16" s="6" cm="1">
        <f t="array" ref="L16">VLOOKUP(T_Compilado[[#This Row],[CCODE]:[CCODE]],T_FamiliaEspecie[[CODE]:[Ambiente]],4,FALSE)</f>
        <v>0</v>
      </c>
      <c r="M16" s="6" t="str" cm="1">
        <f t="array" ref="M16">VLOOKUP(T_Compilado[[#This Row],[CCODE]:[CCODE]],T_FamiliaEspecie[[CODE]:[Ambiente]],5,FALSE)</f>
        <v>D</v>
      </c>
      <c r="N16" s="7">
        <v>0</v>
      </c>
      <c r="O16" s="19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19">
        <v>1</v>
      </c>
      <c r="W16" s="19">
        <v>0</v>
      </c>
      <c r="X16" s="19">
        <v>0</v>
      </c>
      <c r="Y16" s="7">
        <v>0</v>
      </c>
      <c r="Z16" s="7">
        <v>0</v>
      </c>
      <c r="AA16" s="19">
        <v>0</v>
      </c>
      <c r="AB16" s="7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7">
        <v>0</v>
      </c>
      <c r="AR16" s="7">
        <v>0</v>
      </c>
      <c r="AS16" s="7">
        <v>0</v>
      </c>
      <c r="AT16" s="19">
        <v>0</v>
      </c>
      <c r="AU16" s="19">
        <v>0</v>
      </c>
      <c r="AV16" s="19">
        <v>0</v>
      </c>
      <c r="AW16" s="7">
        <v>0</v>
      </c>
      <c r="AX16" s="7">
        <v>0</v>
      </c>
      <c r="AY16" s="7">
        <f t="shared" si="1"/>
        <v>1</v>
      </c>
    </row>
    <row r="17" spans="1:51" ht="14.25" x14ac:dyDescent="0.4">
      <c r="A17" s="5">
        <v>2004</v>
      </c>
      <c r="B17" s="5">
        <v>8</v>
      </c>
      <c r="C17" s="18">
        <f>DATE(T_Compilado[[#This Row],[AÑO]],T_Compilado[[#This Row],[MES]],1)</f>
        <v>38200</v>
      </c>
      <c r="D17" s="5" t="str">
        <f>IF(T_Compilado[[#This Row],[AÑO]]&lt;=2016,MIN(T_Compilado[AÑO]) &amp; "-2016","2017-" &amp; MAX(T_Compilado[AÑO]))</f>
        <v>2004-2016</v>
      </c>
      <c r="E17" s="5" t="s">
        <v>124</v>
      </c>
      <c r="F17" s="5" t="s">
        <v>87</v>
      </c>
      <c r="G17" s="5" t="s">
        <v>145</v>
      </c>
      <c r="H17" s="3" t="str">
        <f>VLOOKUP(T_Compilado[[#This Row],[Especies]],T_FamiliaEspecie[[Especies]:[CODE]],2,FALSE)</f>
        <v>O. NILOTICUS</v>
      </c>
      <c r="I17" s="5" t="str">
        <f t="shared" si="0"/>
        <v>2I1D</v>
      </c>
      <c r="J17" s="6" cm="1">
        <f t="array" ref="J17">VLOOKUP(T_Compilado[[#This Row],[CCODE]:[CCODE]],T_FamiliaEspecie[[CODE]:[Ambiente]],2,FALSE)</f>
        <v>2</v>
      </c>
      <c r="K17" s="6" t="str" cm="1">
        <f t="array" ref="K17">VLOOKUP(T_Compilado[[#This Row],[CCODE]:[CCODE]],T_FamiliaEspecie[[CODE]:[Ambiente]],3,FALSE)</f>
        <v>I</v>
      </c>
      <c r="L17" s="6" cm="1">
        <f t="array" ref="L17">VLOOKUP(T_Compilado[[#This Row],[CCODE]:[CCODE]],T_FamiliaEspecie[[CODE]:[Ambiente]],4,FALSE)</f>
        <v>1</v>
      </c>
      <c r="M17" s="6" t="str" cm="1">
        <f t="array" ref="M17">VLOOKUP(T_Compilado[[#This Row],[CCODE]:[CCODE]],T_FamiliaEspecie[[CODE]:[Ambiente]],5,FALSE)</f>
        <v>D</v>
      </c>
      <c r="N17" s="7">
        <v>0</v>
      </c>
      <c r="O17" s="19">
        <v>1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19">
        <v>0</v>
      </c>
      <c r="W17" s="19">
        <v>0</v>
      </c>
      <c r="X17" s="19">
        <v>2</v>
      </c>
      <c r="Y17" s="7">
        <v>0</v>
      </c>
      <c r="Z17" s="7">
        <v>0</v>
      </c>
      <c r="AA17" s="19">
        <v>2</v>
      </c>
      <c r="AB17" s="7">
        <v>0</v>
      </c>
      <c r="AC17" s="19">
        <v>1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3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7">
        <v>0</v>
      </c>
      <c r="AR17" s="7">
        <v>0</v>
      </c>
      <c r="AS17" s="7">
        <v>0</v>
      </c>
      <c r="AT17" s="19">
        <v>0</v>
      </c>
      <c r="AU17" s="19">
        <v>0</v>
      </c>
      <c r="AV17" s="19">
        <v>0</v>
      </c>
      <c r="AW17" s="7">
        <v>0</v>
      </c>
      <c r="AX17" s="7">
        <v>0</v>
      </c>
      <c r="AY17" s="7">
        <f t="shared" si="1"/>
        <v>9</v>
      </c>
    </row>
    <row r="18" spans="1:51" ht="14.25" x14ac:dyDescent="0.4">
      <c r="A18" s="5">
        <v>2004</v>
      </c>
      <c r="B18" s="5">
        <v>8</v>
      </c>
      <c r="C18" s="18">
        <f>DATE(T_Compilado[[#This Row],[AÑO]],T_Compilado[[#This Row],[MES]],1)</f>
        <v>38200</v>
      </c>
      <c r="D18" s="5" t="str">
        <f>IF(T_Compilado[[#This Row],[AÑO]]&lt;=2016,MIN(T_Compilado[AÑO]) &amp; "-2016","2017-" &amp; MAX(T_Compilado[AÑO]))</f>
        <v>2004-2016</v>
      </c>
      <c r="E18" s="5" t="s">
        <v>124</v>
      </c>
      <c r="F18" s="5" t="s">
        <v>87</v>
      </c>
      <c r="G18" s="5" t="s">
        <v>240</v>
      </c>
      <c r="H18" s="3" t="str">
        <f>VLOOKUP(T_Compilado[[#This Row],[Especies]],T_FamiliaEspecie[[Especies]:[CODE]],2,FALSE)</f>
        <v>P. PANAMENSIS</v>
      </c>
      <c r="I18" s="5" t="str">
        <f t="shared" si="0"/>
        <v>1C0D</v>
      </c>
      <c r="J18" s="6" cm="1">
        <f t="array" ref="J18">VLOOKUP(T_Compilado[[#This Row],[CCODE]:[CCODE]],T_FamiliaEspecie[[CODE]:[Ambiente]],2,FALSE)</f>
        <v>1</v>
      </c>
      <c r="K18" s="6" t="str" cm="1">
        <f t="array" ref="K18">VLOOKUP(T_Compilado[[#This Row],[CCODE]:[CCODE]],T_FamiliaEspecie[[CODE]:[Ambiente]],3,FALSE)</f>
        <v>C</v>
      </c>
      <c r="L18" s="6" cm="1">
        <f t="array" ref="L18">VLOOKUP(T_Compilado[[#This Row],[CCODE]:[CCODE]],T_FamiliaEspecie[[CODE]:[Ambiente]],4,FALSE)</f>
        <v>0</v>
      </c>
      <c r="M18" s="6" t="str" cm="1">
        <f t="array" ref="M18">VLOOKUP(T_Compilado[[#This Row],[CCODE]:[CCODE]],T_FamiliaEspecie[[CODE]:[Ambiente]],5,FALSE)</f>
        <v>D</v>
      </c>
      <c r="N18" s="7">
        <v>0</v>
      </c>
      <c r="O18" s="19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19">
        <v>0</v>
      </c>
      <c r="W18" s="19">
        <v>0</v>
      </c>
      <c r="X18" s="19">
        <v>0</v>
      </c>
      <c r="Y18" s="7">
        <v>0</v>
      </c>
      <c r="Z18" s="7">
        <v>0</v>
      </c>
      <c r="AA18" s="19">
        <v>0</v>
      </c>
      <c r="AB18" s="7">
        <v>0</v>
      </c>
      <c r="AC18" s="19">
        <v>16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7">
        <v>0</v>
      </c>
      <c r="AR18" s="7">
        <v>0</v>
      </c>
      <c r="AS18" s="7">
        <v>0</v>
      </c>
      <c r="AT18" s="19">
        <v>0</v>
      </c>
      <c r="AU18" s="19">
        <v>0</v>
      </c>
      <c r="AV18" s="19">
        <v>0</v>
      </c>
      <c r="AW18" s="7">
        <v>0</v>
      </c>
      <c r="AX18" s="7">
        <v>0</v>
      </c>
      <c r="AY18" s="7">
        <f t="shared" si="1"/>
        <v>16</v>
      </c>
    </row>
    <row r="19" spans="1:51" ht="14.25" x14ac:dyDescent="0.4">
      <c r="A19" s="5">
        <v>2004</v>
      </c>
      <c r="B19" s="5">
        <v>8</v>
      </c>
      <c r="C19" s="18">
        <f>DATE(T_Compilado[[#This Row],[AÑO]],T_Compilado[[#This Row],[MES]],1)</f>
        <v>38200</v>
      </c>
      <c r="D19" s="5" t="str">
        <f>IF(T_Compilado[[#This Row],[AÑO]]&lt;=2016,MIN(T_Compilado[AÑO]) &amp; "-2016","2017-" &amp; MAX(T_Compilado[AÑO]))</f>
        <v>2004-2016</v>
      </c>
      <c r="E19" s="5" t="s">
        <v>124</v>
      </c>
      <c r="F19" s="5" t="s">
        <v>87</v>
      </c>
      <c r="G19" s="5" t="s">
        <v>146</v>
      </c>
      <c r="H19" s="3" t="str">
        <f>VLOOKUP(T_Compilado[[#This Row],[Especies]],T_FamiliaEspecie[[Especies]:[CODE]],2,FALSE)</f>
        <v>P. DOVII</v>
      </c>
      <c r="I19" s="5" t="str">
        <f t="shared" si="0"/>
        <v>1I1D</v>
      </c>
      <c r="J19" s="6" cm="1">
        <f t="array" ref="J19">VLOOKUP(T_Compilado[[#This Row],[CCODE]:[CCODE]],T_FamiliaEspecie[[CODE]:[Ambiente]],2,FALSE)</f>
        <v>1</v>
      </c>
      <c r="K19" s="6" t="str" cm="1">
        <f t="array" ref="K19">VLOOKUP(T_Compilado[[#This Row],[CCODE]:[CCODE]],T_FamiliaEspecie[[CODE]:[Ambiente]],3,FALSE)</f>
        <v>I</v>
      </c>
      <c r="L19" s="6" cm="1">
        <f t="array" ref="L19">VLOOKUP(T_Compilado[[#This Row],[CCODE]:[CCODE]],T_FamiliaEspecie[[CODE]:[Ambiente]],4,FALSE)</f>
        <v>1</v>
      </c>
      <c r="M19" s="6" t="str" cm="1">
        <f t="array" ref="M19">VLOOKUP(T_Compilado[[#This Row],[CCODE]:[CCODE]],T_FamiliaEspecie[[CODE]:[Ambiente]],5,FALSE)</f>
        <v>D</v>
      </c>
      <c r="N19" s="7">
        <v>0</v>
      </c>
      <c r="O19" s="19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19">
        <v>0</v>
      </c>
      <c r="W19" s="19">
        <v>0</v>
      </c>
      <c r="X19" s="19">
        <v>0</v>
      </c>
      <c r="Y19" s="7">
        <v>0</v>
      </c>
      <c r="Z19" s="7">
        <v>0</v>
      </c>
      <c r="AA19" s="19">
        <v>0</v>
      </c>
      <c r="AB19" s="7">
        <v>0</v>
      </c>
      <c r="AC19" s="19">
        <v>0</v>
      </c>
      <c r="AD19" s="19">
        <v>0</v>
      </c>
      <c r="AE19" s="19">
        <v>2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3</v>
      </c>
      <c r="AL19" s="19">
        <v>0</v>
      </c>
      <c r="AM19" s="19">
        <v>1</v>
      </c>
      <c r="AN19" s="19">
        <v>0</v>
      </c>
      <c r="AO19" s="19">
        <v>6</v>
      </c>
      <c r="AP19" s="19">
        <v>0</v>
      </c>
      <c r="AQ19" s="7">
        <v>0</v>
      </c>
      <c r="AR19" s="7">
        <v>0</v>
      </c>
      <c r="AS19" s="7">
        <v>0</v>
      </c>
      <c r="AT19" s="19">
        <v>0</v>
      </c>
      <c r="AU19" s="19">
        <v>0</v>
      </c>
      <c r="AV19" s="19">
        <v>0</v>
      </c>
      <c r="AW19" s="7">
        <v>0</v>
      </c>
      <c r="AX19" s="7">
        <v>0</v>
      </c>
      <c r="AY19" s="7">
        <f t="shared" si="1"/>
        <v>12</v>
      </c>
    </row>
    <row r="20" spans="1:51" ht="14.25" x14ac:dyDescent="0.4">
      <c r="A20" s="5">
        <v>2004</v>
      </c>
      <c r="B20" s="5">
        <v>8</v>
      </c>
      <c r="C20" s="18">
        <f>DATE(T_Compilado[[#This Row],[AÑO]],T_Compilado[[#This Row],[MES]],1)</f>
        <v>38200</v>
      </c>
      <c r="D20" s="5" t="str">
        <f>IF(T_Compilado[[#This Row],[AÑO]]&lt;=2016,MIN(T_Compilado[AÑO]) &amp; "-2016","2017-" &amp; MAX(T_Compilado[AÑO]))</f>
        <v>2004-2016</v>
      </c>
      <c r="E20" s="5" t="s">
        <v>124</v>
      </c>
      <c r="F20" s="5" t="s">
        <v>106</v>
      </c>
      <c r="G20" s="5" t="s">
        <v>147</v>
      </c>
      <c r="H20" s="3" t="str">
        <f>VLOOKUP(T_Compilado[[#This Row],[Especies]],T_FamiliaEspecie[[Especies]:[CODE]],2,FALSE)</f>
        <v>R. ILSEAE</v>
      </c>
      <c r="I20" s="5" t="str">
        <f t="shared" si="0"/>
        <v>1P0D</v>
      </c>
      <c r="J20" s="6" cm="1">
        <f t="array" ref="J20">VLOOKUP(T_Compilado[[#This Row],[CCODE]:[CCODE]],T_FamiliaEspecie[[CODE]:[Ambiente]],2,FALSE)</f>
        <v>1</v>
      </c>
      <c r="K20" s="6" t="str" cm="1">
        <f t="array" ref="K20">VLOOKUP(T_Compilado[[#This Row],[CCODE]:[CCODE]],T_FamiliaEspecie[[CODE]:[Ambiente]],3,FALSE)</f>
        <v>P</v>
      </c>
      <c r="L20" s="6" cm="1">
        <f t="array" ref="L20">VLOOKUP(T_Compilado[[#This Row],[CCODE]:[CCODE]],T_FamiliaEspecie[[CODE]:[Ambiente]],4,FALSE)</f>
        <v>0</v>
      </c>
      <c r="M20" s="6" t="str" cm="1">
        <f t="array" ref="M20">VLOOKUP(T_Compilado[[#This Row],[CCODE]:[CCODE]],T_FamiliaEspecie[[CODE]:[Ambiente]],5,FALSE)</f>
        <v>D</v>
      </c>
      <c r="N20" s="7">
        <v>0</v>
      </c>
      <c r="O20" s="19">
        <v>2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19">
        <v>1</v>
      </c>
      <c r="W20" s="19">
        <v>2</v>
      </c>
      <c r="X20" s="19">
        <v>0</v>
      </c>
      <c r="Y20" s="7">
        <v>0</v>
      </c>
      <c r="Z20" s="7">
        <v>0</v>
      </c>
      <c r="AA20" s="19">
        <v>2</v>
      </c>
      <c r="AB20" s="7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3</v>
      </c>
      <c r="AI20" s="19">
        <v>1</v>
      </c>
      <c r="AJ20" s="19">
        <v>0</v>
      </c>
      <c r="AK20" s="19">
        <v>0</v>
      </c>
      <c r="AL20" s="19">
        <v>0</v>
      </c>
      <c r="AM20" s="19">
        <v>0</v>
      </c>
      <c r="AN20" s="19">
        <v>1</v>
      </c>
      <c r="AO20" s="19">
        <v>0</v>
      </c>
      <c r="AP20" s="19">
        <v>0</v>
      </c>
      <c r="AQ20" s="7">
        <v>0</v>
      </c>
      <c r="AR20" s="7">
        <v>0</v>
      </c>
      <c r="AS20" s="7">
        <v>0</v>
      </c>
      <c r="AT20" s="19">
        <v>2</v>
      </c>
      <c r="AU20" s="19">
        <v>0</v>
      </c>
      <c r="AV20" s="19">
        <v>0</v>
      </c>
      <c r="AW20" s="7">
        <v>0</v>
      </c>
      <c r="AX20" s="7">
        <v>0</v>
      </c>
      <c r="AY20" s="7">
        <f t="shared" si="1"/>
        <v>14</v>
      </c>
    </row>
    <row r="21" spans="1:51" ht="14.25" x14ac:dyDescent="0.4">
      <c r="A21" s="5">
        <v>2004</v>
      </c>
      <c r="B21" s="5">
        <v>8</v>
      </c>
      <c r="C21" s="18">
        <f>DATE(T_Compilado[[#This Row],[AÑO]],T_Compilado[[#This Row],[MES]],1)</f>
        <v>38200</v>
      </c>
      <c r="D21" s="5" t="str">
        <f>IF(T_Compilado[[#This Row],[AÑO]]&lt;=2016,MIN(T_Compilado[AÑO]) &amp; "-2016","2017-" &amp; MAX(T_Compilado[AÑO]))</f>
        <v>2004-2016</v>
      </c>
      <c r="E21" s="5" t="s">
        <v>124</v>
      </c>
      <c r="F21" s="5" t="s">
        <v>87</v>
      </c>
      <c r="G21" s="5" t="s">
        <v>148</v>
      </c>
      <c r="H21" s="3" t="str">
        <f>VLOOKUP(T_Compilado[[#This Row],[Especies]],T_FamiliaEspecie[[Especies]:[CODE]],2,FALSE)</f>
        <v>V. MACULICAUDA</v>
      </c>
      <c r="I21" s="5" t="str">
        <f t="shared" si="0"/>
        <v>2C1D</v>
      </c>
      <c r="J21" s="6" cm="1">
        <f t="array" ref="J21">VLOOKUP(T_Compilado[[#This Row],[CCODE]:[CCODE]],T_FamiliaEspecie[[CODE]:[Ambiente]],2,FALSE)</f>
        <v>2</v>
      </c>
      <c r="K21" s="6" t="str" cm="1">
        <f t="array" ref="K21">VLOOKUP(T_Compilado[[#This Row],[CCODE]:[CCODE]],T_FamiliaEspecie[[CODE]:[Ambiente]],3,FALSE)</f>
        <v>C</v>
      </c>
      <c r="L21" s="6" cm="1">
        <f t="array" ref="L21">VLOOKUP(T_Compilado[[#This Row],[CCODE]:[CCODE]],T_FamiliaEspecie[[CODE]:[Ambiente]],4,FALSE)</f>
        <v>1</v>
      </c>
      <c r="M21" s="6" t="str" cm="1">
        <f t="array" ref="M21">VLOOKUP(T_Compilado[[#This Row],[CCODE]:[CCODE]],T_FamiliaEspecie[[CODE]:[Ambiente]],5,FALSE)</f>
        <v>D</v>
      </c>
      <c r="N21" s="7">
        <v>0</v>
      </c>
      <c r="O21" s="19">
        <v>0</v>
      </c>
      <c r="P21" s="7">
        <v>0</v>
      </c>
      <c r="Q21" s="7">
        <v>0</v>
      </c>
      <c r="R21" s="7">
        <v>1</v>
      </c>
      <c r="S21" s="7">
        <v>0</v>
      </c>
      <c r="T21" s="7">
        <v>0</v>
      </c>
      <c r="U21" s="7">
        <v>0</v>
      </c>
      <c r="V21" s="19">
        <v>0</v>
      </c>
      <c r="W21" s="19">
        <v>0</v>
      </c>
      <c r="X21" s="19">
        <v>0</v>
      </c>
      <c r="Y21" s="7">
        <v>0</v>
      </c>
      <c r="Z21" s="7">
        <v>0</v>
      </c>
      <c r="AA21" s="19">
        <v>6</v>
      </c>
      <c r="AB21" s="7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1</v>
      </c>
      <c r="AI21" s="19">
        <v>0</v>
      </c>
      <c r="AJ21" s="19">
        <v>0</v>
      </c>
      <c r="AK21" s="19">
        <v>0</v>
      </c>
      <c r="AL21" s="19">
        <v>1</v>
      </c>
      <c r="AM21" s="19">
        <v>0</v>
      </c>
      <c r="AN21" s="19">
        <v>0</v>
      </c>
      <c r="AO21" s="19">
        <v>0</v>
      </c>
      <c r="AP21" s="19">
        <v>0</v>
      </c>
      <c r="AQ21" s="7">
        <v>0</v>
      </c>
      <c r="AR21" s="7">
        <v>0</v>
      </c>
      <c r="AS21" s="7">
        <v>0</v>
      </c>
      <c r="AT21" s="19">
        <v>3</v>
      </c>
      <c r="AU21" s="19">
        <v>0</v>
      </c>
      <c r="AV21" s="19">
        <v>0</v>
      </c>
      <c r="AW21" s="7">
        <v>0</v>
      </c>
      <c r="AX21" s="7">
        <v>0</v>
      </c>
      <c r="AY21" s="7">
        <f t="shared" si="1"/>
        <v>12</v>
      </c>
    </row>
    <row r="22" spans="1:51" ht="14.25" x14ac:dyDescent="0.4">
      <c r="A22" s="5">
        <v>2004</v>
      </c>
      <c r="B22" s="5">
        <v>8</v>
      </c>
      <c r="C22" s="18">
        <f>DATE(T_Compilado[[#This Row],[AÑO]],T_Compilado[[#This Row],[MES]],1)</f>
        <v>38200</v>
      </c>
      <c r="D22" s="5" t="str">
        <f>IF(T_Compilado[[#This Row],[AÑO]]&lt;=2016,MIN(T_Compilado[AÑO]) &amp; "-2016","2017-" &amp; MAX(T_Compilado[AÑO]))</f>
        <v>2004-2016</v>
      </c>
      <c r="E22" s="5" t="s">
        <v>124</v>
      </c>
      <c r="F22" s="5" t="s">
        <v>89</v>
      </c>
      <c r="G22" s="5" t="s">
        <v>150</v>
      </c>
      <c r="H22" s="3" t="str">
        <f>VLOOKUP(T_Compilado[[#This Row],[Especies]],T_FamiliaEspecie[[Especies]:[CODE]],2,FALSE)</f>
        <v>D. LATIFRONS</v>
      </c>
      <c r="I22" s="5" t="str">
        <f t="shared" si="0"/>
        <v>2P1D</v>
      </c>
      <c r="J22" s="6" cm="1">
        <f t="array" ref="J22">VLOOKUP(T_Compilado[[#This Row],[CCODE]:[CCODE]],T_FamiliaEspecie[[CODE]:[Ambiente]],2,FALSE)</f>
        <v>2</v>
      </c>
      <c r="K22" s="6" t="str" cm="1">
        <f t="array" ref="K22">VLOOKUP(T_Compilado[[#This Row],[CCODE]:[CCODE]],T_FamiliaEspecie[[CODE]:[Ambiente]],3,FALSE)</f>
        <v>P</v>
      </c>
      <c r="L22" s="6" cm="1">
        <f t="array" ref="L22">VLOOKUP(T_Compilado[[#This Row],[CCODE]:[CCODE]],T_FamiliaEspecie[[CODE]:[Ambiente]],4,FALSE)</f>
        <v>1</v>
      </c>
      <c r="M22" s="6" t="str" cm="1">
        <f t="array" ref="M22">VLOOKUP(T_Compilado[[#This Row],[CCODE]:[CCODE]],T_FamiliaEspecie[[CODE]:[Ambiente]],5,FALSE)</f>
        <v>D</v>
      </c>
      <c r="N22" s="7">
        <v>0</v>
      </c>
      <c r="O22" s="19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19">
        <v>0</v>
      </c>
      <c r="W22" s="19">
        <v>0</v>
      </c>
      <c r="X22" s="19">
        <v>0</v>
      </c>
      <c r="Y22" s="7">
        <v>0</v>
      </c>
      <c r="Z22" s="7">
        <v>0</v>
      </c>
      <c r="AA22" s="19">
        <v>0</v>
      </c>
      <c r="AB22" s="7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7">
        <v>0</v>
      </c>
      <c r="AR22" s="7">
        <v>0</v>
      </c>
      <c r="AS22" s="7">
        <v>0</v>
      </c>
      <c r="AT22" s="19">
        <v>1</v>
      </c>
      <c r="AU22" s="19">
        <v>0</v>
      </c>
      <c r="AV22" s="19">
        <v>0</v>
      </c>
      <c r="AW22" s="7">
        <v>0</v>
      </c>
      <c r="AX22" s="7">
        <v>0</v>
      </c>
      <c r="AY22" s="7">
        <f t="shared" si="1"/>
        <v>1</v>
      </c>
    </row>
    <row r="23" spans="1:51" ht="14.25" x14ac:dyDescent="0.4">
      <c r="A23" s="5">
        <v>2004</v>
      </c>
      <c r="B23" s="5">
        <v>8</v>
      </c>
      <c r="C23" s="18">
        <f>DATE(T_Compilado[[#This Row],[AÑO]],T_Compilado[[#This Row],[MES]],1)</f>
        <v>38200</v>
      </c>
      <c r="D23" s="5" t="str">
        <f>IF(T_Compilado[[#This Row],[AÑO]]&lt;=2016,MIN(T_Compilado[AÑO]) &amp; "-2016","2017-" &amp; MAX(T_Compilado[AÑO]))</f>
        <v>2004-2016</v>
      </c>
      <c r="E23" s="5" t="s">
        <v>124</v>
      </c>
      <c r="F23" s="5" t="s">
        <v>89</v>
      </c>
      <c r="G23" s="5" t="s">
        <v>151</v>
      </c>
      <c r="H23" s="3" t="str">
        <f>VLOOKUP(T_Compilado[[#This Row],[Especies]],T_FamiliaEspecie[[Especies]:[CODE]],2,FALSE)</f>
        <v>E. PICTA</v>
      </c>
      <c r="I23" s="5" t="str">
        <f t="shared" si="0"/>
        <v>2P0D</v>
      </c>
      <c r="J23" s="6" cm="1">
        <f t="array" ref="J23">VLOOKUP(T_Compilado[[#This Row],[CCODE]:[CCODE]],T_FamiliaEspecie[[CODE]:[Ambiente]],2,FALSE)</f>
        <v>2</v>
      </c>
      <c r="K23" s="6" t="str" cm="1">
        <f t="array" ref="K23">VLOOKUP(T_Compilado[[#This Row],[CCODE]:[CCODE]],T_FamiliaEspecie[[CODE]:[Ambiente]],3,FALSE)</f>
        <v>P</v>
      </c>
      <c r="L23" s="6" cm="1">
        <f t="array" ref="L23">VLOOKUP(T_Compilado[[#This Row],[CCODE]:[CCODE]],T_FamiliaEspecie[[CODE]:[Ambiente]],4,FALSE)</f>
        <v>0</v>
      </c>
      <c r="M23" s="6" t="str" cm="1">
        <f t="array" ref="M23">VLOOKUP(T_Compilado[[#This Row],[CCODE]:[CCODE]],T_FamiliaEspecie[[CODE]:[Ambiente]],5,FALSE)</f>
        <v>D</v>
      </c>
      <c r="N23" s="7">
        <v>0</v>
      </c>
      <c r="O23" s="19">
        <v>0</v>
      </c>
      <c r="P23" s="7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19">
        <v>0</v>
      </c>
      <c r="W23" s="19">
        <v>2</v>
      </c>
      <c r="X23" s="19">
        <v>0</v>
      </c>
      <c r="Y23" s="7">
        <v>0</v>
      </c>
      <c r="Z23" s="7">
        <v>0</v>
      </c>
      <c r="AA23" s="19">
        <v>0</v>
      </c>
      <c r="AB23" s="7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5">
        <v>0</v>
      </c>
      <c r="AJ23" s="19">
        <v>0</v>
      </c>
      <c r="AK23" s="19">
        <v>0</v>
      </c>
      <c r="AL23" s="19">
        <v>0</v>
      </c>
      <c r="AM23" s="19">
        <v>0</v>
      </c>
      <c r="AN23" s="5">
        <v>0</v>
      </c>
      <c r="AO23" s="19">
        <v>0</v>
      </c>
      <c r="AP23" s="19">
        <v>0</v>
      </c>
      <c r="AQ23" s="7">
        <v>0</v>
      </c>
      <c r="AR23" s="7">
        <v>0</v>
      </c>
      <c r="AS23" s="7">
        <v>0</v>
      </c>
      <c r="AT23" s="19">
        <v>0</v>
      </c>
      <c r="AU23" s="19">
        <v>0</v>
      </c>
      <c r="AV23" s="19">
        <v>0</v>
      </c>
      <c r="AW23" s="7">
        <v>0</v>
      </c>
      <c r="AX23" s="7">
        <v>0</v>
      </c>
      <c r="AY23" s="7">
        <f t="shared" si="1"/>
        <v>4</v>
      </c>
    </row>
    <row r="24" spans="1:51" ht="14.25" x14ac:dyDescent="0.4">
      <c r="A24" s="5">
        <v>2004</v>
      </c>
      <c r="B24" s="5">
        <v>8</v>
      </c>
      <c r="C24" s="18">
        <f>DATE(T_Compilado[[#This Row],[AÑO]],T_Compilado[[#This Row],[MES]],1)</f>
        <v>38200</v>
      </c>
      <c r="D24" s="5" t="str">
        <f>IF(T_Compilado[[#This Row],[AÑO]]&lt;=2016,MIN(T_Compilado[AÑO]) &amp; "-2016","2017-" &amp; MAX(T_Compilado[AÑO]))</f>
        <v>2004-2016</v>
      </c>
      <c r="E24" s="5" t="s">
        <v>124</v>
      </c>
      <c r="F24" s="5" t="s">
        <v>89</v>
      </c>
      <c r="G24" s="5" t="s">
        <v>152</v>
      </c>
      <c r="H24" s="3" t="str">
        <f>VLOOKUP(T_Compilado[[#This Row],[Especies]],T_FamiliaEspecie[[Especies]:[CODE]],2,FALSE)</f>
        <v>G. DORMITOR</v>
      </c>
      <c r="I24" s="5" t="str">
        <f t="shared" si="0"/>
        <v>2C0D</v>
      </c>
      <c r="J24" s="6" cm="1">
        <f t="array" ref="J24">VLOOKUP(T_Compilado[[#This Row],[CCODE]:[CCODE]],T_FamiliaEspecie[[CODE]:[Ambiente]],2,FALSE)</f>
        <v>2</v>
      </c>
      <c r="K24" s="6" t="str" cm="1">
        <f t="array" ref="K24">VLOOKUP(T_Compilado[[#This Row],[CCODE]:[CCODE]],T_FamiliaEspecie[[CODE]:[Ambiente]],3,FALSE)</f>
        <v>C</v>
      </c>
      <c r="L24" s="6" cm="1">
        <f t="array" ref="L24">VLOOKUP(T_Compilado[[#This Row],[CCODE]:[CCODE]],T_FamiliaEspecie[[CODE]:[Ambiente]],4,FALSE)</f>
        <v>0</v>
      </c>
      <c r="M24" s="6" t="str" cm="1">
        <f t="array" ref="M24">VLOOKUP(T_Compilado[[#This Row],[CCODE]:[CCODE]],T_FamiliaEspecie[[CODE]:[Ambiente]],5,FALSE)</f>
        <v>D</v>
      </c>
      <c r="N24" s="7">
        <v>0</v>
      </c>
      <c r="O24" s="19">
        <v>0</v>
      </c>
      <c r="P24" s="7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19">
        <v>2</v>
      </c>
      <c r="W24" s="19">
        <v>0</v>
      </c>
      <c r="X24" s="19">
        <v>0</v>
      </c>
      <c r="Y24" s="7">
        <v>0</v>
      </c>
      <c r="Z24" s="7">
        <v>0</v>
      </c>
      <c r="AA24" s="19">
        <v>4</v>
      </c>
      <c r="AB24" s="7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5</v>
      </c>
      <c r="AI24" s="19">
        <v>0</v>
      </c>
      <c r="AJ24" s="19">
        <v>0</v>
      </c>
      <c r="AK24" s="19">
        <v>2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7">
        <v>0</v>
      </c>
      <c r="AR24" s="7">
        <v>0</v>
      </c>
      <c r="AS24" s="7">
        <v>0</v>
      </c>
      <c r="AT24" s="19">
        <v>0</v>
      </c>
      <c r="AU24" s="19">
        <v>0</v>
      </c>
      <c r="AV24" s="19">
        <v>0</v>
      </c>
      <c r="AW24" s="7">
        <v>0</v>
      </c>
      <c r="AX24" s="7">
        <v>0</v>
      </c>
      <c r="AY24" s="7">
        <f t="shared" si="1"/>
        <v>15</v>
      </c>
    </row>
    <row r="25" spans="1:51" ht="14.25" x14ac:dyDescent="0.4">
      <c r="A25" s="5">
        <v>2004</v>
      </c>
      <c r="B25" s="5">
        <v>8</v>
      </c>
      <c r="C25" s="18">
        <f>DATE(T_Compilado[[#This Row],[AÑO]],T_Compilado[[#This Row],[MES]],1)</f>
        <v>38200</v>
      </c>
      <c r="D25" s="5" t="str">
        <f>IF(T_Compilado[[#This Row],[AÑO]]&lt;=2016,MIN(T_Compilado[AÑO]) &amp; "-2016","2017-" &amp; MAX(T_Compilado[AÑO]))</f>
        <v>2004-2016</v>
      </c>
      <c r="E25" s="5" t="s">
        <v>124</v>
      </c>
      <c r="F25" s="5" t="s">
        <v>90</v>
      </c>
      <c r="G25" s="5" t="s">
        <v>153</v>
      </c>
      <c r="H25" s="3" t="str">
        <f>VLOOKUP(T_Compilado[[#This Row],[Especies]],T_FamiliaEspecie[[Especies]:[CODE]],2,FALSE)</f>
        <v>E. AFFINIS</v>
      </c>
      <c r="I25" s="5" t="str">
        <f t="shared" si="0"/>
        <v>PP1M</v>
      </c>
      <c r="J25" s="6" t="str" cm="1">
        <f t="array" ref="J25">VLOOKUP(T_Compilado[[#This Row],[CCODE]:[CCODE]],T_FamiliaEspecie[[CODE]:[Ambiente]],2,FALSE)</f>
        <v>P</v>
      </c>
      <c r="K25" s="6" t="str" cm="1">
        <f t="array" ref="K25">VLOOKUP(T_Compilado[[#This Row],[CCODE]:[CCODE]],T_FamiliaEspecie[[CODE]:[Ambiente]],3,FALSE)</f>
        <v>P</v>
      </c>
      <c r="L25" s="6" cm="1">
        <f t="array" ref="L25">VLOOKUP(T_Compilado[[#This Row],[CCODE]:[CCODE]],T_FamiliaEspecie[[CODE]:[Ambiente]],4,FALSE)</f>
        <v>1</v>
      </c>
      <c r="M25" s="6" t="str" cm="1">
        <f t="array" ref="M25">VLOOKUP(T_Compilado[[#This Row],[CCODE]:[CCODE]],T_FamiliaEspecie[[CODE]:[Ambiente]],5,FALSE)</f>
        <v>M</v>
      </c>
      <c r="N25" s="7">
        <v>0</v>
      </c>
      <c r="O25" s="19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19">
        <v>0</v>
      </c>
      <c r="W25" s="19">
        <v>0</v>
      </c>
      <c r="X25" s="19">
        <v>0</v>
      </c>
      <c r="Y25" s="7">
        <v>0</v>
      </c>
      <c r="Z25" s="7">
        <v>0</v>
      </c>
      <c r="AA25" s="19">
        <v>0</v>
      </c>
      <c r="AB25" s="7">
        <v>0</v>
      </c>
      <c r="AC25" s="19">
        <v>9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1</v>
      </c>
      <c r="AP25" s="19">
        <v>0</v>
      </c>
      <c r="AQ25" s="7">
        <v>0</v>
      </c>
      <c r="AR25" s="7">
        <v>0</v>
      </c>
      <c r="AS25" s="7">
        <v>0</v>
      </c>
      <c r="AT25" s="19">
        <v>0</v>
      </c>
      <c r="AU25" s="19">
        <v>0</v>
      </c>
      <c r="AV25" s="19">
        <v>0</v>
      </c>
      <c r="AW25" s="7">
        <v>0</v>
      </c>
      <c r="AX25" s="7">
        <v>0</v>
      </c>
      <c r="AY25" s="7">
        <f t="shared" si="1"/>
        <v>10</v>
      </c>
    </row>
    <row r="26" spans="1:51" ht="14.25" x14ac:dyDescent="0.4">
      <c r="A26" s="5">
        <v>2004</v>
      </c>
      <c r="B26" s="5">
        <v>8</v>
      </c>
      <c r="C26" s="18">
        <f>DATE(T_Compilado[[#This Row],[AÑO]],T_Compilado[[#This Row],[MES]],1)</f>
        <v>38200</v>
      </c>
      <c r="D26" s="5" t="str">
        <f>IF(T_Compilado[[#This Row],[AÑO]]&lt;=2016,MIN(T_Compilado[AÑO]) &amp; "-2016","2017-" &amp; MAX(T_Compilado[AÑO]))</f>
        <v>2004-2016</v>
      </c>
      <c r="E26" s="5" t="s">
        <v>124</v>
      </c>
      <c r="F26" s="5" t="s">
        <v>91</v>
      </c>
      <c r="G26" s="5" t="s">
        <v>129</v>
      </c>
      <c r="H26" s="3" t="str">
        <f>VLOOKUP(T_Compilado[[#This Row],[Especies]],T_FamiliaEspecie[[Especies]:[CODE]],2,FALSE)</f>
        <v>H. MICROLEPIS</v>
      </c>
      <c r="I26" s="5" t="str">
        <f t="shared" si="0"/>
        <v>1A1D</v>
      </c>
      <c r="J26" s="6" cm="1">
        <f t="array" ref="J26">VLOOKUP(T_Compilado[[#This Row],[CCODE]:[CCODE]],T_FamiliaEspecie[[CODE]:[Ambiente]],2,FALSE)</f>
        <v>1</v>
      </c>
      <c r="K26" s="6" t="str" cm="1">
        <f t="array" ref="K26">VLOOKUP(T_Compilado[[#This Row],[CCODE]:[CCODE]],T_FamiliaEspecie[[CODE]:[Ambiente]],3,FALSE)</f>
        <v>P-C</v>
      </c>
      <c r="L26" s="6" cm="1">
        <f t="array" ref="L26">VLOOKUP(T_Compilado[[#This Row],[CCODE]:[CCODE]],T_FamiliaEspecie[[CODE]:[Ambiente]],4,FALSE)</f>
        <v>1</v>
      </c>
      <c r="M26" s="6" t="str" cm="1">
        <f t="array" ref="M26">VLOOKUP(T_Compilado[[#This Row],[CCODE]:[CCODE]],T_FamiliaEspecie[[CODE]:[Ambiente]],5,FALSE)</f>
        <v>D</v>
      </c>
      <c r="N26" s="7">
        <v>0</v>
      </c>
      <c r="O26" s="19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19">
        <v>0</v>
      </c>
      <c r="W26" s="19">
        <v>0</v>
      </c>
      <c r="X26" s="19">
        <v>0</v>
      </c>
      <c r="Y26" s="7">
        <v>0</v>
      </c>
      <c r="Z26" s="7">
        <v>0</v>
      </c>
      <c r="AA26" s="19">
        <v>0</v>
      </c>
      <c r="AB26" s="7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2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7">
        <v>0</v>
      </c>
      <c r="AR26" s="7">
        <v>0</v>
      </c>
      <c r="AS26" s="7">
        <v>0</v>
      </c>
      <c r="AT26" s="19">
        <v>1</v>
      </c>
      <c r="AU26" s="19">
        <v>0</v>
      </c>
      <c r="AV26" s="19">
        <v>0</v>
      </c>
      <c r="AW26" s="7">
        <v>0</v>
      </c>
      <c r="AX26" s="7">
        <v>0</v>
      </c>
      <c r="AY26" s="7">
        <f t="shared" si="1"/>
        <v>3</v>
      </c>
    </row>
    <row r="27" spans="1:51" ht="14.25" x14ac:dyDescent="0.4">
      <c r="A27" s="5">
        <v>2004</v>
      </c>
      <c r="B27" s="5">
        <v>8</v>
      </c>
      <c r="C27" s="18">
        <f>DATE(T_Compilado[[#This Row],[AÑO]],T_Compilado[[#This Row],[MES]],1)</f>
        <v>38200</v>
      </c>
      <c r="D27" s="5" t="str">
        <f>IF(T_Compilado[[#This Row],[AÑO]]&lt;=2016,MIN(T_Compilado[AÑO]) &amp; "-2016","2017-" &amp; MAX(T_Compilado[AÑO]))</f>
        <v>2004-2016</v>
      </c>
      <c r="E27" s="5" t="s">
        <v>124</v>
      </c>
      <c r="F27" s="5" t="s">
        <v>92</v>
      </c>
      <c r="G27" s="5" t="s">
        <v>154</v>
      </c>
      <c r="H27" s="3" t="str">
        <f>VLOOKUP(T_Compilado[[#This Row],[Especies]],T_FamiliaEspecie[[Especies]:[CODE]],2,FALSE)</f>
        <v>D. PERUVIANUS</v>
      </c>
      <c r="I27" s="5" t="str">
        <f t="shared" si="0"/>
        <v>PP1M</v>
      </c>
      <c r="J27" s="6" t="str" cm="1">
        <f t="array" ref="J27">VLOOKUP(T_Compilado[[#This Row],[CCODE]:[CCODE]],T_FamiliaEspecie[[CODE]:[Ambiente]],2,FALSE)</f>
        <v>P</v>
      </c>
      <c r="K27" s="6" t="str" cm="1">
        <f t="array" ref="K27">VLOOKUP(T_Compilado[[#This Row],[CCODE]:[CCODE]],T_FamiliaEspecie[[CODE]:[Ambiente]],3,FALSE)</f>
        <v>P</v>
      </c>
      <c r="L27" s="6" cm="1">
        <f t="array" ref="L27">VLOOKUP(T_Compilado[[#This Row],[CCODE]:[CCODE]],T_FamiliaEspecie[[CODE]:[Ambiente]],4,FALSE)</f>
        <v>1</v>
      </c>
      <c r="M27" s="6" t="str" cm="1">
        <f t="array" ref="M27">VLOOKUP(T_Compilado[[#This Row],[CCODE]:[CCODE]],T_FamiliaEspecie[[CODE]:[Ambiente]],5,FALSE)</f>
        <v>M</v>
      </c>
      <c r="N27" s="7">
        <v>0</v>
      </c>
      <c r="O27" s="19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19">
        <v>0</v>
      </c>
      <c r="W27" s="19">
        <v>0</v>
      </c>
      <c r="X27" s="19">
        <v>0</v>
      </c>
      <c r="Y27" s="7">
        <v>0</v>
      </c>
      <c r="Z27" s="7">
        <v>0</v>
      </c>
      <c r="AA27" s="19">
        <v>2</v>
      </c>
      <c r="AB27" s="7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7">
        <v>0</v>
      </c>
      <c r="AR27" s="7">
        <v>0</v>
      </c>
      <c r="AS27" s="7">
        <v>0</v>
      </c>
      <c r="AT27" s="19">
        <v>2</v>
      </c>
      <c r="AU27" s="19">
        <v>0</v>
      </c>
      <c r="AV27" s="19">
        <v>0</v>
      </c>
      <c r="AW27" s="7">
        <v>0</v>
      </c>
      <c r="AX27" s="7">
        <v>0</v>
      </c>
      <c r="AY27" s="7">
        <f t="shared" si="1"/>
        <v>4</v>
      </c>
    </row>
    <row r="28" spans="1:51" ht="14.25" x14ac:dyDescent="0.4">
      <c r="A28" s="5">
        <v>2004</v>
      </c>
      <c r="B28" s="5">
        <v>8</v>
      </c>
      <c r="C28" s="18">
        <f>DATE(T_Compilado[[#This Row],[AÑO]],T_Compilado[[#This Row],[MES]],1)</f>
        <v>38200</v>
      </c>
      <c r="D28" s="5" t="str">
        <f>IF(T_Compilado[[#This Row],[AÑO]]&lt;=2016,MIN(T_Compilado[AÑO]) &amp; "-2016","2017-" &amp; MAX(T_Compilado[AÑO]))</f>
        <v>2004-2016</v>
      </c>
      <c r="E28" s="5" t="s">
        <v>124</v>
      </c>
      <c r="F28" s="5" t="s">
        <v>92</v>
      </c>
      <c r="G28" s="5" t="s">
        <v>155</v>
      </c>
      <c r="H28" s="3" t="str">
        <f>VLOOKUP(T_Compilado[[#This Row],[Especies]],T_FamiliaEspecie[[Especies]:[CODE]],2,FALSE)</f>
        <v>E. GRACILIS</v>
      </c>
      <c r="I28" s="5" t="str">
        <f t="shared" si="0"/>
        <v>PP1M</v>
      </c>
      <c r="J28" s="6" t="str" cm="1">
        <f t="array" ref="J28">VLOOKUP(T_Compilado[[#This Row],[CCODE]:[CCODE]],T_FamiliaEspecie[[CODE]:[Ambiente]],2,FALSE)</f>
        <v>P</v>
      </c>
      <c r="K28" s="6" t="str" cm="1">
        <f t="array" ref="K28">VLOOKUP(T_Compilado[[#This Row],[CCODE]:[CCODE]],T_FamiliaEspecie[[CODE]:[Ambiente]],3,FALSE)</f>
        <v>P</v>
      </c>
      <c r="L28" s="6" cm="1">
        <f t="array" ref="L28">VLOOKUP(T_Compilado[[#This Row],[CCODE]:[CCODE]],T_FamiliaEspecie[[CODE]:[Ambiente]],4,FALSE)</f>
        <v>1</v>
      </c>
      <c r="M28" s="6" t="str" cm="1">
        <f t="array" ref="M28">VLOOKUP(T_Compilado[[#This Row],[CCODE]:[CCODE]],T_FamiliaEspecie[[CODE]:[Ambiente]],5,FALSE)</f>
        <v>M</v>
      </c>
      <c r="N28" s="7">
        <v>0</v>
      </c>
      <c r="O28" s="19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19">
        <v>0</v>
      </c>
      <c r="W28" s="19">
        <v>0</v>
      </c>
      <c r="X28" s="19">
        <v>0</v>
      </c>
      <c r="Y28" s="7">
        <v>0</v>
      </c>
      <c r="Z28" s="7">
        <v>0</v>
      </c>
      <c r="AA28" s="19">
        <v>0</v>
      </c>
      <c r="AB28" s="7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7">
        <v>0</v>
      </c>
      <c r="AR28" s="7">
        <v>0</v>
      </c>
      <c r="AS28" s="7">
        <v>0</v>
      </c>
      <c r="AT28" s="19">
        <v>1</v>
      </c>
      <c r="AU28" s="19">
        <v>0</v>
      </c>
      <c r="AV28" s="19">
        <v>0</v>
      </c>
      <c r="AW28" s="7">
        <v>0</v>
      </c>
      <c r="AX28" s="7">
        <v>0</v>
      </c>
      <c r="AY28" s="7">
        <f t="shared" si="1"/>
        <v>1</v>
      </c>
    </row>
    <row r="29" spans="1:51" ht="14.25" x14ac:dyDescent="0.4">
      <c r="A29" s="5">
        <v>2004</v>
      </c>
      <c r="B29" s="5">
        <v>8</v>
      </c>
      <c r="C29" s="18">
        <f>DATE(T_Compilado[[#This Row],[AÑO]],T_Compilado[[#This Row],[MES]],1)</f>
        <v>38200</v>
      </c>
      <c r="D29" s="5" t="str">
        <f>IF(T_Compilado[[#This Row],[AÑO]]&lt;=2016,MIN(T_Compilado[AÑO]) &amp; "-2016","2017-" &amp; MAX(T_Compilado[AÑO]))</f>
        <v>2004-2016</v>
      </c>
      <c r="E29" s="5" t="s">
        <v>124</v>
      </c>
      <c r="F29" s="5" t="s">
        <v>92</v>
      </c>
      <c r="G29" s="5" t="s">
        <v>156</v>
      </c>
      <c r="H29" s="3" t="str">
        <f>VLOOKUP(T_Compilado[[#This Row],[Especies]],T_FamiliaEspecie[[Especies]:[CODE]],2,FALSE)</f>
        <v>E. LINEATUS</v>
      </c>
      <c r="I29" s="5" t="str">
        <f t="shared" si="0"/>
        <v>PP1M</v>
      </c>
      <c r="J29" s="6" t="str" cm="1">
        <f t="array" ref="J29">VLOOKUP(T_Compilado[[#This Row],[CCODE]:[CCODE]],T_FamiliaEspecie[[CODE]:[Ambiente]],2,FALSE)</f>
        <v>P</v>
      </c>
      <c r="K29" s="6" t="str" cm="1">
        <f t="array" ref="K29">VLOOKUP(T_Compilado[[#This Row],[CCODE]:[CCODE]],T_FamiliaEspecie[[CODE]:[Ambiente]],3,FALSE)</f>
        <v>P</v>
      </c>
      <c r="L29" s="6" cm="1">
        <f t="array" ref="L29">VLOOKUP(T_Compilado[[#This Row],[CCODE]:[CCODE]],T_FamiliaEspecie[[CODE]:[Ambiente]],4,FALSE)</f>
        <v>1</v>
      </c>
      <c r="M29" s="6" t="str" cm="1">
        <f t="array" ref="M29">VLOOKUP(T_Compilado[[#This Row],[CCODE]:[CCODE]],T_FamiliaEspecie[[CODE]:[Ambiente]],5,FALSE)</f>
        <v>M</v>
      </c>
      <c r="N29" s="7">
        <v>0</v>
      </c>
      <c r="O29" s="19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19">
        <v>0</v>
      </c>
      <c r="W29" s="19">
        <v>0</v>
      </c>
      <c r="X29" s="19">
        <v>0</v>
      </c>
      <c r="Y29" s="7">
        <v>0</v>
      </c>
      <c r="Z29" s="7">
        <v>0</v>
      </c>
      <c r="AA29" s="19">
        <v>0</v>
      </c>
      <c r="AB29" s="7">
        <v>0</v>
      </c>
      <c r="AC29" s="19">
        <v>2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7">
        <v>0</v>
      </c>
      <c r="AR29" s="7">
        <v>0</v>
      </c>
      <c r="AS29" s="7">
        <v>0</v>
      </c>
      <c r="AT29" s="19">
        <v>0</v>
      </c>
      <c r="AU29" s="19">
        <v>0</v>
      </c>
      <c r="AV29" s="19">
        <v>0</v>
      </c>
      <c r="AW29" s="7">
        <v>0</v>
      </c>
      <c r="AX29" s="7">
        <v>0</v>
      </c>
      <c r="AY29" s="7">
        <f t="shared" si="1"/>
        <v>2</v>
      </c>
    </row>
    <row r="30" spans="1:51" ht="14.25" x14ac:dyDescent="0.4">
      <c r="A30" s="5">
        <v>2004</v>
      </c>
      <c r="B30" s="5">
        <v>8</v>
      </c>
      <c r="C30" s="18">
        <f>DATE(T_Compilado[[#This Row],[AÑO]],T_Compilado[[#This Row],[MES]],1)</f>
        <v>38200</v>
      </c>
      <c r="D30" s="5" t="str">
        <f>IF(T_Compilado[[#This Row],[AÑO]]&lt;=2016,MIN(T_Compilado[AÑO]) &amp; "-2016","2017-" &amp; MAX(T_Compilado[AÑO]))</f>
        <v>2004-2016</v>
      </c>
      <c r="E30" s="5" t="s">
        <v>124</v>
      </c>
      <c r="F30" s="5" t="s">
        <v>92</v>
      </c>
      <c r="G30" s="5" t="s">
        <v>157</v>
      </c>
      <c r="H30" s="3" t="str">
        <f>VLOOKUP(T_Compilado[[#This Row],[Especies]],T_FamiliaEspecie[[Especies]:[CODE]],2,FALSE)</f>
        <v>E. PLUMIERI</v>
      </c>
      <c r="I30" s="5" t="str">
        <f t="shared" si="0"/>
        <v>PC1M</v>
      </c>
      <c r="J30" s="6" t="str" cm="1">
        <f t="array" ref="J30">VLOOKUP(T_Compilado[[#This Row],[CCODE]:[CCODE]],T_FamiliaEspecie[[CODE]:[Ambiente]],2,FALSE)</f>
        <v>P</v>
      </c>
      <c r="K30" s="6" t="str" cm="1">
        <f t="array" ref="K30">VLOOKUP(T_Compilado[[#This Row],[CCODE]:[CCODE]],T_FamiliaEspecie[[CODE]:[Ambiente]],3,FALSE)</f>
        <v>C</v>
      </c>
      <c r="L30" s="6" cm="1">
        <f t="array" ref="L30">VLOOKUP(T_Compilado[[#This Row],[CCODE]:[CCODE]],T_FamiliaEspecie[[CODE]:[Ambiente]],4,FALSE)</f>
        <v>1</v>
      </c>
      <c r="M30" s="6" t="str" cm="1">
        <f t="array" ref="M30">VLOOKUP(T_Compilado[[#This Row],[CCODE]:[CCODE]],T_FamiliaEspecie[[CODE]:[Ambiente]],5,FALSE)</f>
        <v>M</v>
      </c>
      <c r="N30" s="7">
        <v>0</v>
      </c>
      <c r="O30" s="19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19">
        <v>11</v>
      </c>
      <c r="W30" s="19">
        <v>0</v>
      </c>
      <c r="X30" s="19">
        <v>0</v>
      </c>
      <c r="Y30" s="7">
        <v>0</v>
      </c>
      <c r="Z30" s="7">
        <v>0</v>
      </c>
      <c r="AA30" s="19">
        <v>0</v>
      </c>
      <c r="AB30" s="7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7">
        <v>0</v>
      </c>
      <c r="AR30" s="7">
        <v>0</v>
      </c>
      <c r="AS30" s="7">
        <v>0</v>
      </c>
      <c r="AT30" s="19">
        <v>0</v>
      </c>
      <c r="AU30" s="19">
        <v>0</v>
      </c>
      <c r="AV30" s="19">
        <v>0</v>
      </c>
      <c r="AW30" s="7">
        <v>0</v>
      </c>
      <c r="AX30" s="7">
        <v>0</v>
      </c>
      <c r="AY30" s="7">
        <f t="shared" si="1"/>
        <v>11</v>
      </c>
    </row>
    <row r="31" spans="1:51" ht="14.25" x14ac:dyDescent="0.4">
      <c r="A31" s="5">
        <v>2004</v>
      </c>
      <c r="B31" s="5">
        <v>8</v>
      </c>
      <c r="C31" s="18">
        <f>DATE(T_Compilado[[#This Row],[AÑO]],T_Compilado[[#This Row],[MES]],1)</f>
        <v>38200</v>
      </c>
      <c r="D31" s="5" t="str">
        <f>IF(T_Compilado[[#This Row],[AÑO]]&lt;=2016,MIN(T_Compilado[AÑO]) &amp; "-2016","2017-" &amp; MAX(T_Compilado[AÑO]))</f>
        <v>2004-2016</v>
      </c>
      <c r="E31" s="5" t="s">
        <v>124</v>
      </c>
      <c r="F31" s="5" t="s">
        <v>92</v>
      </c>
      <c r="G31" s="5" t="s">
        <v>158</v>
      </c>
      <c r="H31" s="3" t="str">
        <f>VLOOKUP(T_Compilado[[#This Row],[Especies]],T_FamiliaEspecie[[Especies]:[CODE]],2,FALSE)</f>
        <v>G. CINEREUS</v>
      </c>
      <c r="I31" s="5" t="str">
        <f t="shared" si="0"/>
        <v>PA1M</v>
      </c>
      <c r="J31" s="6" t="str" cm="1">
        <f t="array" ref="J31">VLOOKUP(T_Compilado[[#This Row],[CCODE]:[CCODE]],T_FamiliaEspecie[[CODE]:[Ambiente]],2,FALSE)</f>
        <v>P</v>
      </c>
      <c r="K31" s="6" t="str" cm="1">
        <f t="array" ref="K31">VLOOKUP(T_Compilado[[#This Row],[CCODE]:[CCODE]],T_FamiliaEspecie[[CODE]:[Ambiente]],3,FALSE)</f>
        <v>P-C</v>
      </c>
      <c r="L31" s="6" cm="1">
        <f t="array" ref="L31">VLOOKUP(T_Compilado[[#This Row],[CCODE]:[CCODE]],T_FamiliaEspecie[[CODE]:[Ambiente]],4,FALSE)</f>
        <v>1</v>
      </c>
      <c r="M31" s="6" t="str" cm="1">
        <f t="array" ref="M31">VLOOKUP(T_Compilado[[#This Row],[CCODE]:[CCODE]],T_FamiliaEspecie[[CODE]:[Ambiente]],5,FALSE)</f>
        <v>M</v>
      </c>
      <c r="N31" s="7">
        <v>0</v>
      </c>
      <c r="O31" s="19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19">
        <v>46</v>
      </c>
      <c r="W31" s="19">
        <v>0</v>
      </c>
      <c r="X31" s="19">
        <v>0</v>
      </c>
      <c r="Y31" s="7">
        <v>0</v>
      </c>
      <c r="Z31" s="7">
        <v>0</v>
      </c>
      <c r="AA31" s="19">
        <v>0</v>
      </c>
      <c r="AB31" s="7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7">
        <v>0</v>
      </c>
      <c r="AR31" s="7">
        <v>0</v>
      </c>
      <c r="AS31" s="7">
        <v>0</v>
      </c>
      <c r="AT31" s="19">
        <v>4</v>
      </c>
      <c r="AU31" s="19">
        <v>0</v>
      </c>
      <c r="AV31" s="19">
        <v>0</v>
      </c>
      <c r="AW31" s="7">
        <v>0</v>
      </c>
      <c r="AX31" s="7">
        <v>0</v>
      </c>
      <c r="AY31" s="7">
        <f t="shared" si="1"/>
        <v>50</v>
      </c>
    </row>
    <row r="32" spans="1:51" ht="14.25" x14ac:dyDescent="0.4">
      <c r="A32" s="5">
        <v>2004</v>
      </c>
      <c r="B32" s="5">
        <v>8</v>
      </c>
      <c r="C32" s="18">
        <f>DATE(T_Compilado[[#This Row],[AÑO]],T_Compilado[[#This Row],[MES]],1)</f>
        <v>38200</v>
      </c>
      <c r="D32" s="5" t="str">
        <f>IF(T_Compilado[[#This Row],[AÑO]]&lt;=2016,MIN(T_Compilado[AÑO]) &amp; "-2016","2017-" &amp; MAX(T_Compilado[AÑO]))</f>
        <v>2004-2016</v>
      </c>
      <c r="E32" s="5" t="s">
        <v>124</v>
      </c>
      <c r="F32" s="5" t="s">
        <v>93</v>
      </c>
      <c r="G32" s="5" t="s">
        <v>159</v>
      </c>
      <c r="H32" s="3" t="str">
        <f>VLOOKUP(T_Compilado[[#This Row],[Especies]],T_FamiliaEspecie[[Especies]:[CODE]],2,FALSE)</f>
        <v>A. BANANA</v>
      </c>
      <c r="I32" s="5" t="str">
        <f t="shared" si="0"/>
        <v>2A1D</v>
      </c>
      <c r="J32" s="6" cm="1">
        <f t="array" ref="J32">VLOOKUP(T_Compilado[[#This Row],[CCODE]:[CCODE]],T_FamiliaEspecie[[CODE]:[Ambiente]],2,FALSE)</f>
        <v>2</v>
      </c>
      <c r="K32" s="6" t="str" cm="1">
        <f t="array" ref="K32">VLOOKUP(T_Compilado[[#This Row],[CCODE]:[CCODE]],T_FamiliaEspecie[[CODE]:[Ambiente]],3,FALSE)</f>
        <v>P-C</v>
      </c>
      <c r="L32" s="6" cm="1">
        <f t="array" ref="L32">VLOOKUP(T_Compilado[[#This Row],[CCODE]:[CCODE]],T_FamiliaEspecie[[CODE]:[Ambiente]],4,FALSE)</f>
        <v>1</v>
      </c>
      <c r="M32" s="6" t="str" cm="1">
        <f t="array" ref="M32">VLOOKUP(T_Compilado[[#This Row],[CCODE]:[CCODE]],T_FamiliaEspecie[[CODE]:[Ambiente]],5,FALSE)</f>
        <v>D</v>
      </c>
      <c r="N32" s="7">
        <v>0</v>
      </c>
      <c r="O32" s="19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19">
        <v>1</v>
      </c>
      <c r="W32" s="19">
        <v>0</v>
      </c>
      <c r="X32" s="19">
        <v>0</v>
      </c>
      <c r="Y32" s="7">
        <v>0</v>
      </c>
      <c r="Z32" s="7">
        <v>0</v>
      </c>
      <c r="AA32" s="19">
        <v>1</v>
      </c>
      <c r="AB32" s="7">
        <v>0</v>
      </c>
      <c r="AC32" s="19">
        <v>2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7">
        <v>0</v>
      </c>
      <c r="AR32" s="7">
        <v>0</v>
      </c>
      <c r="AS32" s="7">
        <v>0</v>
      </c>
      <c r="AT32" s="19">
        <v>0</v>
      </c>
      <c r="AU32" s="19">
        <v>0</v>
      </c>
      <c r="AV32" s="19">
        <v>0</v>
      </c>
      <c r="AW32" s="7">
        <v>0</v>
      </c>
      <c r="AX32" s="7">
        <v>0</v>
      </c>
      <c r="AY32" s="7">
        <f t="shared" si="1"/>
        <v>4</v>
      </c>
    </row>
    <row r="33" spans="1:51" ht="14.25" x14ac:dyDescent="0.4">
      <c r="A33" s="5">
        <v>2004</v>
      </c>
      <c r="B33" s="5">
        <v>8</v>
      </c>
      <c r="C33" s="18">
        <f>DATE(T_Compilado[[#This Row],[AÑO]],T_Compilado[[#This Row],[MES]],1)</f>
        <v>38200</v>
      </c>
      <c r="D33" s="5" t="str">
        <f>IF(T_Compilado[[#This Row],[AÑO]]&lt;=2016,MIN(T_Compilado[AÑO]) &amp; "-2016","2017-" &amp; MAX(T_Compilado[AÑO]))</f>
        <v>2004-2016</v>
      </c>
      <c r="E33" s="5" t="s">
        <v>124</v>
      </c>
      <c r="F33" s="5" t="s">
        <v>93</v>
      </c>
      <c r="G33" s="5" t="s">
        <v>160</v>
      </c>
      <c r="H33" s="3" t="str">
        <f>VLOOKUP(T_Compilado[[#This Row],[Especies]],T_FamiliaEspecie[[Especies]:[CODE]],2,FALSE)</f>
        <v>C. SAGITTULA</v>
      </c>
      <c r="I33" s="5" t="str">
        <f t="shared" si="0"/>
        <v>2P0M</v>
      </c>
      <c r="J33" s="6" cm="1">
        <f t="array" ref="J33">VLOOKUP(T_Compilado[[#This Row],[CCODE]:[CCODE]],T_FamiliaEspecie[[CODE]:[Ambiente]],2,FALSE)</f>
        <v>2</v>
      </c>
      <c r="K33" s="6" t="str" cm="1">
        <f t="array" ref="K33">VLOOKUP(T_Compilado[[#This Row],[CCODE]:[CCODE]],T_FamiliaEspecie[[CODE]:[Ambiente]],3,FALSE)</f>
        <v>P</v>
      </c>
      <c r="L33" s="6" cm="1">
        <f t="array" ref="L33">VLOOKUP(T_Compilado[[#This Row],[CCODE]:[CCODE]],T_FamiliaEspecie[[CODE]:[Ambiente]],4,FALSE)</f>
        <v>0</v>
      </c>
      <c r="M33" s="6" t="str" cm="1">
        <f t="array" ref="M33">VLOOKUP(T_Compilado[[#This Row],[CCODE]:[CCODE]],T_FamiliaEspecie[[CODE]:[Ambiente]],5,FALSE)</f>
        <v>M</v>
      </c>
      <c r="N33" s="7">
        <v>0</v>
      </c>
      <c r="O33" s="19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19">
        <v>0</v>
      </c>
      <c r="W33" s="19">
        <v>0</v>
      </c>
      <c r="X33" s="19">
        <v>0</v>
      </c>
      <c r="Y33" s="7">
        <v>0</v>
      </c>
      <c r="Z33" s="7">
        <v>0</v>
      </c>
      <c r="AA33" s="19">
        <v>0</v>
      </c>
      <c r="AB33" s="7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7">
        <v>0</v>
      </c>
      <c r="AR33" s="7">
        <v>0</v>
      </c>
      <c r="AS33" s="7">
        <v>0</v>
      </c>
      <c r="AT33" s="19">
        <v>1</v>
      </c>
      <c r="AU33" s="19">
        <v>0</v>
      </c>
      <c r="AV33" s="19">
        <v>0</v>
      </c>
      <c r="AW33" s="7">
        <v>0</v>
      </c>
      <c r="AX33" s="7">
        <v>0</v>
      </c>
      <c r="AY33" s="7">
        <f t="shared" si="1"/>
        <v>1</v>
      </c>
    </row>
    <row r="34" spans="1:51" ht="14.25" x14ac:dyDescent="0.4">
      <c r="A34" s="5">
        <v>2004</v>
      </c>
      <c r="B34" s="5">
        <v>8</v>
      </c>
      <c r="C34" s="18">
        <f>DATE(T_Compilado[[#This Row],[AÑO]],T_Compilado[[#This Row],[MES]],1)</f>
        <v>38200</v>
      </c>
      <c r="D34" s="5" t="str">
        <f>IF(T_Compilado[[#This Row],[AÑO]]&lt;=2016,MIN(T_Compilado[AÑO]) &amp; "-2016","2017-" &amp; MAX(T_Compilado[AÑO]))</f>
        <v>2004-2016</v>
      </c>
      <c r="E34" s="5" t="s">
        <v>124</v>
      </c>
      <c r="F34" s="5" t="s">
        <v>93</v>
      </c>
      <c r="G34" s="5" t="s">
        <v>161</v>
      </c>
      <c r="H34" s="3" t="str">
        <f>VLOOKUP(T_Compilado[[#This Row],[Especies]],T_FamiliaEspecie[[Especies]:[CODE]],2,FALSE)</f>
        <v>P. LUCRETIAE</v>
      </c>
      <c r="I34" s="5" t="str">
        <f t="shared" si="0"/>
        <v>PP0M</v>
      </c>
      <c r="J34" s="6" t="str" cm="1">
        <f t="array" ref="J34">VLOOKUP(T_Compilado[[#This Row],[CCODE]:[CCODE]],T_FamiliaEspecie[[CODE]:[Ambiente]],2,FALSE)</f>
        <v>P</v>
      </c>
      <c r="K34" s="6" t="str" cm="1">
        <f t="array" ref="K34">VLOOKUP(T_Compilado[[#This Row],[CCODE]:[CCODE]],T_FamiliaEspecie[[CODE]:[Ambiente]],3,FALSE)</f>
        <v>P</v>
      </c>
      <c r="L34" s="6" cm="1">
        <f t="array" ref="L34">VLOOKUP(T_Compilado[[#This Row],[CCODE]:[CCODE]],T_FamiliaEspecie[[CODE]:[Ambiente]],4,FALSE)</f>
        <v>0</v>
      </c>
      <c r="M34" s="6" t="str" cm="1">
        <f t="array" ref="M34">VLOOKUP(T_Compilado[[#This Row],[CCODE]:[CCODE]],T_FamiliaEspecie[[CODE]:[Ambiente]],5,FALSE)</f>
        <v>M</v>
      </c>
      <c r="N34" s="7">
        <v>0</v>
      </c>
      <c r="O34" s="19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19">
        <v>0</v>
      </c>
      <c r="W34" s="19">
        <v>0</v>
      </c>
      <c r="X34" s="19">
        <v>0</v>
      </c>
      <c r="Y34" s="7">
        <v>0</v>
      </c>
      <c r="Z34" s="7">
        <v>0</v>
      </c>
      <c r="AA34" s="19">
        <v>1</v>
      </c>
      <c r="AB34" s="7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7">
        <v>0</v>
      </c>
      <c r="AR34" s="7">
        <v>0</v>
      </c>
      <c r="AS34" s="7">
        <v>0</v>
      </c>
      <c r="AT34" s="19">
        <v>1</v>
      </c>
      <c r="AU34" s="19">
        <v>0</v>
      </c>
      <c r="AV34" s="19">
        <v>0</v>
      </c>
      <c r="AW34" s="7">
        <v>0</v>
      </c>
      <c r="AX34" s="7">
        <v>0</v>
      </c>
      <c r="AY34" s="7">
        <f t="shared" si="1"/>
        <v>2</v>
      </c>
    </row>
    <row r="35" spans="1:51" ht="14.25" x14ac:dyDescent="0.4">
      <c r="A35" s="5">
        <v>2004</v>
      </c>
      <c r="B35" s="5">
        <v>8</v>
      </c>
      <c r="C35" s="18">
        <f>DATE(T_Compilado[[#This Row],[AÑO]],T_Compilado[[#This Row],[MES]],1)</f>
        <v>38200</v>
      </c>
      <c r="D35" s="5" t="str">
        <f>IF(T_Compilado[[#This Row],[AÑO]]&lt;=2016,MIN(T_Compilado[AÑO]) &amp; "-2016","2017-" &amp; MAX(T_Compilado[AÑO]))</f>
        <v>2004-2016</v>
      </c>
      <c r="E35" s="5" t="s">
        <v>124</v>
      </c>
      <c r="F35" s="5" t="s">
        <v>94</v>
      </c>
      <c r="G35" s="5" t="s">
        <v>162</v>
      </c>
      <c r="H35" s="3" t="str">
        <f>VLOOKUP(T_Compilado[[#This Row],[Especies]],T_FamiliaEspecie[[Especies]:[CODE]],2,FALSE)</f>
        <v>L. COLORADO</v>
      </c>
      <c r="I35" s="5" t="str">
        <f t="shared" si="0"/>
        <v>PP1M</v>
      </c>
      <c r="J35" s="6" t="str" cm="1">
        <f t="array" ref="J35">VLOOKUP(T_Compilado[[#This Row],[CCODE]:[CCODE]],T_FamiliaEspecie[[CODE]:[Ambiente]],2,FALSE)</f>
        <v>P</v>
      </c>
      <c r="K35" s="6" t="str" cm="1">
        <f t="array" ref="K35">VLOOKUP(T_Compilado[[#This Row],[CCODE]:[CCODE]],T_FamiliaEspecie[[CODE]:[Ambiente]],3,FALSE)</f>
        <v>P</v>
      </c>
      <c r="L35" s="6" cm="1">
        <f t="array" ref="L35">VLOOKUP(T_Compilado[[#This Row],[CCODE]:[CCODE]],T_FamiliaEspecie[[CODE]:[Ambiente]],4,FALSE)</f>
        <v>1</v>
      </c>
      <c r="M35" s="6" t="str" cm="1">
        <f t="array" ref="M35">VLOOKUP(T_Compilado[[#This Row],[CCODE]:[CCODE]],T_FamiliaEspecie[[CODE]:[Ambiente]],5,FALSE)</f>
        <v>M</v>
      </c>
      <c r="N35" s="7">
        <v>0</v>
      </c>
      <c r="O35" s="19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19">
        <v>0</v>
      </c>
      <c r="W35" s="19">
        <v>0</v>
      </c>
      <c r="X35" s="19">
        <v>0</v>
      </c>
      <c r="Y35" s="7">
        <v>0</v>
      </c>
      <c r="Z35" s="7">
        <v>0</v>
      </c>
      <c r="AA35" s="19">
        <v>1</v>
      </c>
      <c r="AB35" s="7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2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7">
        <v>0</v>
      </c>
      <c r="AR35" s="7">
        <v>0</v>
      </c>
      <c r="AS35" s="7">
        <v>0</v>
      </c>
      <c r="AT35" s="19">
        <v>0</v>
      </c>
      <c r="AU35" s="19">
        <v>0</v>
      </c>
      <c r="AV35" s="19">
        <v>0</v>
      </c>
      <c r="AW35" s="7">
        <v>0</v>
      </c>
      <c r="AX35" s="7">
        <v>0</v>
      </c>
      <c r="AY35" s="7">
        <f t="shared" si="1"/>
        <v>3</v>
      </c>
    </row>
    <row r="36" spans="1:51" ht="14.25" x14ac:dyDescent="0.4">
      <c r="A36" s="5">
        <v>2004</v>
      </c>
      <c r="B36" s="5">
        <v>8</v>
      </c>
      <c r="C36" s="18">
        <f>DATE(T_Compilado[[#This Row],[AÑO]],T_Compilado[[#This Row],[MES]],1)</f>
        <v>38200</v>
      </c>
      <c r="D36" s="5" t="str">
        <f>IF(T_Compilado[[#This Row],[AÑO]]&lt;=2016,MIN(T_Compilado[AÑO]) &amp; "-2016","2017-" &amp; MAX(T_Compilado[AÑO]))</f>
        <v>2004-2016</v>
      </c>
      <c r="E36" s="5" t="s">
        <v>124</v>
      </c>
      <c r="F36" s="5" t="s">
        <v>95</v>
      </c>
      <c r="G36" s="5" t="s">
        <v>163</v>
      </c>
      <c r="H36" s="3" t="str">
        <f>VLOOKUP(T_Compilado[[#This Row],[Especies]],T_FamiliaEspecie[[Especies]:[CODE]],2,FALSE)</f>
        <v>D. MONTICOLA</v>
      </c>
      <c r="I36" s="5" t="str">
        <f t="shared" si="0"/>
        <v>PC1D</v>
      </c>
      <c r="J36" s="6" t="str" cm="1">
        <f t="array" ref="J36">VLOOKUP(T_Compilado[[#This Row],[CCODE]:[CCODE]],T_FamiliaEspecie[[CODE]:[Ambiente]],2,FALSE)</f>
        <v>P</v>
      </c>
      <c r="K36" s="6" t="str" cm="1">
        <f t="array" ref="K36">VLOOKUP(T_Compilado[[#This Row],[CCODE]:[CCODE]],T_FamiliaEspecie[[CODE]:[Ambiente]],3,FALSE)</f>
        <v>C</v>
      </c>
      <c r="L36" s="6" cm="1">
        <f t="array" ref="L36">VLOOKUP(T_Compilado[[#This Row],[CCODE]:[CCODE]],T_FamiliaEspecie[[CODE]:[Ambiente]],4,FALSE)</f>
        <v>1</v>
      </c>
      <c r="M36" s="6" t="str" cm="1">
        <f t="array" ref="M36">VLOOKUP(T_Compilado[[#This Row],[CCODE]:[CCODE]],T_FamiliaEspecie[[CODE]:[Ambiente]],5,FALSE)</f>
        <v>D</v>
      </c>
      <c r="N36" s="7">
        <v>0</v>
      </c>
      <c r="O36" s="19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19">
        <v>0</v>
      </c>
      <c r="W36" s="19">
        <v>0</v>
      </c>
      <c r="X36" s="19">
        <v>0</v>
      </c>
      <c r="Y36" s="7">
        <v>0</v>
      </c>
      <c r="Z36" s="7">
        <v>0</v>
      </c>
      <c r="AA36" s="19">
        <v>0</v>
      </c>
      <c r="AB36" s="7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1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7">
        <v>0</v>
      </c>
      <c r="AR36" s="7">
        <v>0</v>
      </c>
      <c r="AS36" s="7">
        <v>0</v>
      </c>
      <c r="AT36" s="19">
        <v>0</v>
      </c>
      <c r="AU36" s="19">
        <v>0</v>
      </c>
      <c r="AV36" s="19">
        <v>0</v>
      </c>
      <c r="AW36" s="7">
        <v>0</v>
      </c>
      <c r="AX36" s="7">
        <v>0</v>
      </c>
      <c r="AY36" s="7">
        <f t="shared" si="1"/>
        <v>1</v>
      </c>
    </row>
    <row r="37" spans="1:51" ht="14.25" x14ac:dyDescent="0.4">
      <c r="A37" s="5">
        <v>2004</v>
      </c>
      <c r="B37" s="5">
        <v>8</v>
      </c>
      <c r="C37" s="18">
        <f>DATE(T_Compilado[[#This Row],[AÑO]],T_Compilado[[#This Row],[MES]],1)</f>
        <v>38200</v>
      </c>
      <c r="D37" s="5" t="str">
        <f>IF(T_Compilado[[#This Row],[AÑO]]&lt;=2016,MIN(T_Compilado[AÑO]) &amp; "-2016","2017-" &amp; MAX(T_Compilado[AÑO]))</f>
        <v>2004-2016</v>
      </c>
      <c r="E37" s="5" t="s">
        <v>124</v>
      </c>
      <c r="F37" s="5" t="s">
        <v>114</v>
      </c>
      <c r="G37" s="5" t="s">
        <v>164</v>
      </c>
      <c r="H37" s="3" t="str">
        <f>VLOOKUP(T_Compilado[[#This Row],[Especies]],T_FamiliaEspecie[[Especies]:[CODE]],2,FALSE)</f>
        <v>B. PARISMINA</v>
      </c>
      <c r="I37" s="5" t="str">
        <f t="shared" si="0"/>
        <v>2C0D</v>
      </c>
      <c r="J37" s="6" cm="1">
        <f t="array" ref="J37">VLOOKUP(T_Compilado[[#This Row],[CCODE]:[CCODE]],T_FamiliaEspecie[[CODE]:[Ambiente]],2,FALSE)</f>
        <v>2</v>
      </c>
      <c r="K37" s="6" t="str" cm="1">
        <f t="array" ref="K37">VLOOKUP(T_Compilado[[#This Row],[CCODE]:[CCODE]],T_FamiliaEspecie[[CODE]:[Ambiente]],3,FALSE)</f>
        <v>C</v>
      </c>
      <c r="L37" s="6" cm="1">
        <f t="array" ref="L37">VLOOKUP(T_Compilado[[#This Row],[CCODE]:[CCODE]],T_FamiliaEspecie[[CODE]:[Ambiente]],4,FALSE)</f>
        <v>0</v>
      </c>
      <c r="M37" s="6" t="str" cm="1">
        <f t="array" ref="M37">VLOOKUP(T_Compilado[[#This Row],[CCODE]:[CCODE]],T_FamiliaEspecie[[CODE]:[Ambiente]],5,FALSE)</f>
        <v>D</v>
      </c>
      <c r="N37" s="7">
        <v>0</v>
      </c>
      <c r="O37" s="19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19">
        <v>0</v>
      </c>
      <c r="W37" s="19">
        <v>0</v>
      </c>
      <c r="X37" s="19">
        <v>0</v>
      </c>
      <c r="Y37" s="7">
        <v>0</v>
      </c>
      <c r="Z37" s="7">
        <v>0</v>
      </c>
      <c r="AA37" s="19">
        <v>0</v>
      </c>
      <c r="AB37" s="7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1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7">
        <v>0</v>
      </c>
      <c r="AR37" s="7">
        <v>0</v>
      </c>
      <c r="AS37" s="7">
        <v>0</v>
      </c>
      <c r="AT37" s="19">
        <v>0</v>
      </c>
      <c r="AU37" s="19">
        <v>0</v>
      </c>
      <c r="AV37" s="19">
        <v>0</v>
      </c>
      <c r="AW37" s="7">
        <v>0</v>
      </c>
      <c r="AX37" s="7">
        <v>0</v>
      </c>
      <c r="AY37" s="7">
        <f t="shared" si="1"/>
        <v>1</v>
      </c>
    </row>
    <row r="38" spans="1:51" ht="14.25" x14ac:dyDescent="0.4">
      <c r="A38" s="5">
        <v>2004</v>
      </c>
      <c r="B38" s="5">
        <v>8</v>
      </c>
      <c r="C38" s="18">
        <f>DATE(T_Compilado[[#This Row],[AÑO]],T_Compilado[[#This Row],[MES]],1)</f>
        <v>38200</v>
      </c>
      <c r="D38" s="5" t="str">
        <f>IF(T_Compilado[[#This Row],[AÑO]]&lt;=2016,MIN(T_Compilado[AÑO]) &amp; "-2016","2017-" &amp; MAX(T_Compilado[AÑO]))</f>
        <v>2004-2016</v>
      </c>
      <c r="E38" s="5" t="s">
        <v>124</v>
      </c>
      <c r="F38" s="5" t="s">
        <v>114</v>
      </c>
      <c r="G38" s="5" t="s">
        <v>165</v>
      </c>
      <c r="H38" s="3" t="str">
        <f>VLOOKUP(T_Compilado[[#This Row],[Especies]],T_FamiliaEspecie[[Especies]:[CODE]],2,FALSE)</f>
        <v>G. NICARAGUENSIS</v>
      </c>
      <c r="I38" s="5" t="str">
        <f t="shared" si="0"/>
        <v>2C0D</v>
      </c>
      <c r="J38" s="6" cm="1">
        <f t="array" ref="J38">VLOOKUP(T_Compilado[[#This Row],[CCODE]:[CCODE]],T_FamiliaEspecie[[CODE]:[Ambiente]],2,FALSE)</f>
        <v>2</v>
      </c>
      <c r="K38" s="6" t="str" cm="1">
        <f t="array" ref="K38">VLOOKUP(T_Compilado[[#This Row],[CCODE]:[CCODE]],T_FamiliaEspecie[[CODE]:[Ambiente]],3,FALSE)</f>
        <v>C</v>
      </c>
      <c r="L38" s="6" cm="1">
        <f t="array" ref="L38">VLOOKUP(T_Compilado[[#This Row],[CCODE]:[CCODE]],T_FamiliaEspecie[[CODE]:[Ambiente]],4,FALSE)</f>
        <v>0</v>
      </c>
      <c r="M38" s="6" t="str" cm="1">
        <f t="array" ref="M38">VLOOKUP(T_Compilado[[#This Row],[CCODE]:[CCODE]],T_FamiliaEspecie[[CODE]:[Ambiente]],5,FALSE)</f>
        <v>D</v>
      </c>
      <c r="N38" s="7">
        <v>0</v>
      </c>
      <c r="O38" s="6">
        <v>0</v>
      </c>
      <c r="P38" s="7">
        <v>0</v>
      </c>
      <c r="Q38" s="7">
        <v>0</v>
      </c>
      <c r="R38" s="7">
        <v>1</v>
      </c>
      <c r="S38" s="7">
        <v>0</v>
      </c>
      <c r="T38" s="7">
        <v>0</v>
      </c>
      <c r="U38" s="7">
        <v>0</v>
      </c>
      <c r="V38" s="6">
        <v>12</v>
      </c>
      <c r="W38" s="6">
        <v>16</v>
      </c>
      <c r="X38" s="6">
        <v>6</v>
      </c>
      <c r="Y38" s="7">
        <v>0</v>
      </c>
      <c r="Z38" s="7">
        <v>0</v>
      </c>
      <c r="AA38" s="19">
        <v>0</v>
      </c>
      <c r="AB38" s="7">
        <v>0</v>
      </c>
      <c r="AC38" s="6">
        <v>0</v>
      </c>
      <c r="AD38" s="6">
        <v>0</v>
      </c>
      <c r="AE38" s="6">
        <v>2</v>
      </c>
      <c r="AF38" s="6">
        <v>0</v>
      </c>
      <c r="AG38" s="6">
        <v>0</v>
      </c>
      <c r="AH38" s="19">
        <v>0</v>
      </c>
      <c r="AI38" s="6">
        <v>10</v>
      </c>
      <c r="AJ38" s="6">
        <v>0</v>
      </c>
      <c r="AK38" s="6">
        <v>4</v>
      </c>
      <c r="AL38" s="6">
        <v>1</v>
      </c>
      <c r="AM38" s="6">
        <v>3</v>
      </c>
      <c r="AN38" s="6">
        <v>9</v>
      </c>
      <c r="AO38" s="6">
        <v>5</v>
      </c>
      <c r="AP38" s="6">
        <v>6</v>
      </c>
      <c r="AQ38" s="7">
        <v>0</v>
      </c>
      <c r="AR38" s="7">
        <v>0</v>
      </c>
      <c r="AS38" s="7">
        <v>0</v>
      </c>
      <c r="AT38" s="19">
        <v>0</v>
      </c>
      <c r="AU38" s="6">
        <v>0</v>
      </c>
      <c r="AV38" s="6">
        <v>6</v>
      </c>
      <c r="AW38" s="7">
        <v>0</v>
      </c>
      <c r="AX38" s="7">
        <v>0</v>
      </c>
      <c r="AY38" s="7">
        <f t="shared" si="1"/>
        <v>81</v>
      </c>
    </row>
    <row r="39" spans="1:51" ht="14.25" x14ac:dyDescent="0.4">
      <c r="A39" s="5">
        <v>2004</v>
      </c>
      <c r="B39" s="5">
        <v>8</v>
      </c>
      <c r="C39" s="18">
        <f>DATE(T_Compilado[[#This Row],[AÑO]],T_Compilado[[#This Row],[MES]],1)</f>
        <v>38200</v>
      </c>
      <c r="D39" s="5" t="str">
        <f>IF(T_Compilado[[#This Row],[AÑO]]&lt;=2016,MIN(T_Compilado[AÑO]) &amp; "-2016","2017-" &amp; MAX(T_Compilado[AÑO]))</f>
        <v>2004-2016</v>
      </c>
      <c r="E39" s="5" t="s">
        <v>124</v>
      </c>
      <c r="F39" s="5" t="s">
        <v>114</v>
      </c>
      <c r="G39" s="5" t="s">
        <v>166</v>
      </c>
      <c r="H39" s="3" t="str">
        <f>VLOOKUP(T_Compilado[[#This Row],[Especies]],T_FamiliaEspecie[[Especies]:[CODE]],2,FALSE)</f>
        <v>P. GILLII</v>
      </c>
      <c r="I39" s="5" t="str">
        <f t="shared" si="0"/>
        <v>2A0D</v>
      </c>
      <c r="J39" s="6" cm="1">
        <f t="array" ref="J39">VLOOKUP(T_Compilado[[#This Row],[CCODE]:[CCODE]],T_FamiliaEspecie[[CODE]:[Ambiente]],2,FALSE)</f>
        <v>2</v>
      </c>
      <c r="K39" s="6" t="str" cm="1">
        <f t="array" ref="K39">VLOOKUP(T_Compilado[[#This Row],[CCODE]:[CCODE]],T_FamiliaEspecie[[CODE]:[Ambiente]],3,FALSE)</f>
        <v>P-C</v>
      </c>
      <c r="L39" s="6" cm="1">
        <f t="array" ref="L39">VLOOKUP(T_Compilado[[#This Row],[CCODE]:[CCODE]],T_FamiliaEspecie[[CODE]:[Ambiente]],4,FALSE)</f>
        <v>0</v>
      </c>
      <c r="M39" s="6" t="str" cm="1">
        <f t="array" ref="M39">VLOOKUP(T_Compilado[[#This Row],[CCODE]:[CCODE]],T_FamiliaEspecie[[CODE]:[Ambiente]],5,FALSE)</f>
        <v>D</v>
      </c>
      <c r="N39" s="7">
        <v>0</v>
      </c>
      <c r="O39" s="19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19">
        <v>0</v>
      </c>
      <c r="W39" s="19">
        <v>9</v>
      </c>
      <c r="X39" s="19">
        <v>0</v>
      </c>
      <c r="Y39" s="7">
        <v>0</v>
      </c>
      <c r="Z39" s="7">
        <v>0</v>
      </c>
      <c r="AA39" s="19">
        <v>0</v>
      </c>
      <c r="AB39" s="7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7">
        <v>0</v>
      </c>
      <c r="AR39" s="7">
        <v>0</v>
      </c>
      <c r="AS39" s="7">
        <v>0</v>
      </c>
      <c r="AT39" s="19">
        <v>0</v>
      </c>
      <c r="AU39" s="19">
        <v>0</v>
      </c>
      <c r="AV39" s="19">
        <v>0</v>
      </c>
      <c r="AW39" s="7">
        <v>0</v>
      </c>
      <c r="AX39" s="7">
        <v>0</v>
      </c>
      <c r="AY39" s="7">
        <f t="shared" si="1"/>
        <v>9</v>
      </c>
    </row>
    <row r="40" spans="1:51" ht="14.25" x14ac:dyDescent="0.4">
      <c r="A40" s="5">
        <v>2004</v>
      </c>
      <c r="B40" s="5">
        <v>8</v>
      </c>
      <c r="C40" s="18">
        <f>DATE(T_Compilado[[#This Row],[AÑO]],T_Compilado[[#This Row],[MES]],1)</f>
        <v>38200</v>
      </c>
      <c r="D40" s="5" t="str">
        <f>IF(T_Compilado[[#This Row],[AÑO]]&lt;=2016,MIN(T_Compilado[AÑO]) &amp; "-2016","2017-" &amp; MAX(T_Compilado[AÑO]))</f>
        <v>2004-2016</v>
      </c>
      <c r="E40" s="5" t="s">
        <v>124</v>
      </c>
      <c r="F40" s="5" t="s">
        <v>114</v>
      </c>
      <c r="G40" s="5" t="s">
        <v>167</v>
      </c>
      <c r="H40" s="3" t="str">
        <f>VLOOKUP(T_Compilado[[#This Row],[Especies]],T_FamiliaEspecie[[Especies]:[CODE]],2,FALSE)</f>
        <v>P. TURRUBARENSIS</v>
      </c>
      <c r="I40" s="5" t="str">
        <f t="shared" si="0"/>
        <v>2A0D</v>
      </c>
      <c r="J40" s="6" cm="1">
        <f t="array" ref="J40">VLOOKUP(T_Compilado[[#This Row],[CCODE]:[CCODE]],T_FamiliaEspecie[[CODE]:[Ambiente]],2,FALSE)</f>
        <v>2</v>
      </c>
      <c r="K40" s="6" t="str" cm="1">
        <f t="array" ref="K40">VLOOKUP(T_Compilado[[#This Row],[CCODE]:[CCODE]],T_FamiliaEspecie[[CODE]:[Ambiente]],3,FALSE)</f>
        <v>P-C</v>
      </c>
      <c r="L40" s="6" cm="1">
        <f t="array" ref="L40">VLOOKUP(T_Compilado[[#This Row],[CCODE]:[CCODE]],T_FamiliaEspecie[[CODE]:[Ambiente]],4,FALSE)</f>
        <v>0</v>
      </c>
      <c r="M40" s="6" t="str" cm="1">
        <f t="array" ref="M40">VLOOKUP(T_Compilado[[#This Row],[CCODE]:[CCODE]],T_FamiliaEspecie[[CODE]:[Ambiente]],5,FALSE)</f>
        <v>D</v>
      </c>
      <c r="N40" s="7">
        <v>0</v>
      </c>
      <c r="O40" s="19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19">
        <v>0</v>
      </c>
      <c r="W40" s="19">
        <v>0</v>
      </c>
      <c r="X40" s="19">
        <v>0</v>
      </c>
      <c r="Y40" s="7">
        <v>0</v>
      </c>
      <c r="Z40" s="7">
        <v>0</v>
      </c>
      <c r="AA40" s="19">
        <v>0</v>
      </c>
      <c r="AB40" s="7">
        <v>0</v>
      </c>
      <c r="AC40" s="19">
        <v>11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7">
        <v>0</v>
      </c>
      <c r="AR40" s="7">
        <v>0</v>
      </c>
      <c r="AS40" s="7">
        <v>0</v>
      </c>
      <c r="AT40" s="19">
        <v>0</v>
      </c>
      <c r="AU40" s="19">
        <v>0</v>
      </c>
      <c r="AV40" s="19">
        <v>0</v>
      </c>
      <c r="AW40" s="7">
        <v>0</v>
      </c>
      <c r="AX40" s="7">
        <v>0</v>
      </c>
      <c r="AY40" s="7">
        <f t="shared" si="1"/>
        <v>11</v>
      </c>
    </row>
    <row r="41" spans="1:51" ht="14.25" x14ac:dyDescent="0.4">
      <c r="A41" s="5">
        <v>2004</v>
      </c>
      <c r="B41" s="5">
        <v>8</v>
      </c>
      <c r="C41" s="18">
        <f>DATE(T_Compilado[[#This Row],[AÑO]],T_Compilado[[#This Row],[MES]],1)</f>
        <v>38200</v>
      </c>
      <c r="D41" s="5" t="str">
        <f>IF(T_Compilado[[#This Row],[AÑO]]&lt;=2016,MIN(T_Compilado[AÑO]) &amp; "-2016","2017-" &amp; MAX(T_Compilado[AÑO]))</f>
        <v>2004-2016</v>
      </c>
      <c r="E41" s="5" t="s">
        <v>124</v>
      </c>
      <c r="F41" s="5" t="s">
        <v>96</v>
      </c>
      <c r="G41" s="5" t="s">
        <v>168</v>
      </c>
      <c r="H41" s="3" t="str">
        <f>VLOOKUP(T_Compilado[[#This Row],[Especies]],T_FamiliaEspecie[[Especies]:[CODE]],2,FALSE)</f>
        <v>I. FUERTHII</v>
      </c>
      <c r="I41" s="5" t="str">
        <f t="shared" si="0"/>
        <v>PP1M</v>
      </c>
      <c r="J41" s="6" t="str" cm="1">
        <f t="array" ref="J41">VLOOKUP(T_Compilado[[#This Row],[CCODE]:[CCODE]],T_FamiliaEspecie[[CODE]:[Ambiente]],2,FALSE)</f>
        <v>P</v>
      </c>
      <c r="K41" s="6" t="str" cm="1">
        <f t="array" ref="K41">VLOOKUP(T_Compilado[[#This Row],[CCODE]:[CCODE]],T_FamiliaEspecie[[CODE]:[Ambiente]],3,FALSE)</f>
        <v>P</v>
      </c>
      <c r="L41" s="6" cm="1">
        <f t="array" ref="L41">VLOOKUP(T_Compilado[[#This Row],[CCODE]:[CCODE]],T_FamiliaEspecie[[CODE]:[Ambiente]],4,FALSE)</f>
        <v>1</v>
      </c>
      <c r="M41" s="6" t="str" cm="1">
        <f t="array" ref="M41">VLOOKUP(T_Compilado[[#This Row],[CCODE]:[CCODE]],T_FamiliaEspecie[[CODE]:[Ambiente]],5,FALSE)</f>
        <v>M</v>
      </c>
      <c r="N41" s="7">
        <v>0</v>
      </c>
      <c r="O41" s="19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19">
        <v>0</v>
      </c>
      <c r="W41" s="19">
        <v>0</v>
      </c>
      <c r="X41" s="19">
        <v>0</v>
      </c>
      <c r="Y41" s="7">
        <v>0</v>
      </c>
      <c r="Z41" s="7">
        <v>0</v>
      </c>
      <c r="AA41" s="19">
        <v>0</v>
      </c>
      <c r="AB41" s="7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4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7">
        <v>0</v>
      </c>
      <c r="AR41" s="7">
        <v>0</v>
      </c>
      <c r="AS41" s="7">
        <v>0</v>
      </c>
      <c r="AT41" s="19">
        <v>0</v>
      </c>
      <c r="AU41" s="19">
        <v>0</v>
      </c>
      <c r="AV41" s="19">
        <v>0</v>
      </c>
      <c r="AW41" s="7">
        <v>0</v>
      </c>
      <c r="AX41" s="7">
        <v>0</v>
      </c>
      <c r="AY41" s="7">
        <f t="shared" si="1"/>
        <v>4</v>
      </c>
    </row>
    <row r="42" spans="1:51" ht="14.25" x14ac:dyDescent="0.4">
      <c r="A42" s="5">
        <v>2004</v>
      </c>
      <c r="B42" s="5">
        <v>8</v>
      </c>
      <c r="C42" s="18">
        <f>DATE(T_Compilado[[#This Row],[AÑO]],T_Compilado[[#This Row],[MES]],1)</f>
        <v>38200</v>
      </c>
      <c r="D42" s="5" t="str">
        <f>IF(T_Compilado[[#This Row],[AÑO]]&lt;=2016,MIN(T_Compilado[AÑO]) &amp; "-2016","2017-" &amp; MAX(T_Compilado[AÑO]))</f>
        <v>2004-2016</v>
      </c>
      <c r="E42" s="5" t="s">
        <v>124</v>
      </c>
      <c r="F42" s="5" t="s">
        <v>97</v>
      </c>
      <c r="G42" s="5" t="s">
        <v>169</v>
      </c>
      <c r="H42" s="3" t="str">
        <f>VLOOKUP(T_Compilado[[#This Row],[Especies]],T_FamiliaEspecie[[Especies]:[CODE]],2,FALSE)</f>
        <v>C. ALBUS</v>
      </c>
      <c r="I42" s="5" t="str">
        <f t="shared" si="0"/>
        <v>PP1M</v>
      </c>
      <c r="J42" s="6" t="str" cm="1">
        <f t="array" ref="J42">VLOOKUP(T_Compilado[[#This Row],[CCODE]:[CCODE]],T_FamiliaEspecie[[CODE]:[Ambiente]],2,FALSE)</f>
        <v>P</v>
      </c>
      <c r="K42" s="6" t="str" cm="1">
        <f t="array" ref="K42">VLOOKUP(T_Compilado[[#This Row],[CCODE]:[CCODE]],T_FamiliaEspecie[[CODE]:[Ambiente]],3,FALSE)</f>
        <v>P</v>
      </c>
      <c r="L42" s="6" cm="1">
        <f t="array" ref="L42">VLOOKUP(T_Compilado[[#This Row],[CCODE]:[CCODE]],T_FamiliaEspecie[[CODE]:[Ambiente]],4,FALSE)</f>
        <v>1</v>
      </c>
      <c r="M42" s="6" t="str" cm="1">
        <f t="array" ref="M42">VLOOKUP(T_Compilado[[#This Row],[CCODE]:[CCODE]],T_FamiliaEspecie[[CODE]:[Ambiente]],5,FALSE)</f>
        <v>M</v>
      </c>
      <c r="N42" s="7">
        <v>0</v>
      </c>
      <c r="O42" s="19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19">
        <v>0</v>
      </c>
      <c r="W42" s="19">
        <v>0</v>
      </c>
      <c r="X42" s="19">
        <v>0</v>
      </c>
      <c r="Y42" s="7">
        <v>0</v>
      </c>
      <c r="Z42" s="7">
        <v>0</v>
      </c>
      <c r="AA42" s="19">
        <v>0</v>
      </c>
      <c r="AB42" s="7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4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7">
        <v>0</v>
      </c>
      <c r="AR42" s="7">
        <v>0</v>
      </c>
      <c r="AS42" s="7">
        <v>0</v>
      </c>
      <c r="AT42" s="19">
        <v>0</v>
      </c>
      <c r="AU42" s="19">
        <v>0</v>
      </c>
      <c r="AV42" s="19">
        <v>0</v>
      </c>
      <c r="AW42" s="7">
        <v>0</v>
      </c>
      <c r="AX42" s="7">
        <v>0</v>
      </c>
      <c r="AY42" s="7">
        <f t="shared" si="1"/>
        <v>4</v>
      </c>
    </row>
    <row r="43" spans="1:51" ht="14.25" x14ac:dyDescent="0.4">
      <c r="A43" s="5">
        <v>2004</v>
      </c>
      <c r="B43" s="5">
        <v>8</v>
      </c>
      <c r="C43" s="18">
        <f>DATE(T_Compilado[[#This Row],[AÑO]],T_Compilado[[#This Row],[MES]],1)</f>
        <v>38200</v>
      </c>
      <c r="D43" s="5" t="str">
        <f>IF(T_Compilado[[#This Row],[AÑO]]&lt;=2016,MIN(T_Compilado[AÑO]) &amp; "-2016","2017-" &amp; MAX(T_Compilado[AÑO]))</f>
        <v>2004-2016</v>
      </c>
      <c r="E43" s="5" t="s">
        <v>124</v>
      </c>
      <c r="F43" s="5" t="s">
        <v>98</v>
      </c>
      <c r="G43" s="5" t="s">
        <v>170</v>
      </c>
      <c r="H43" s="3" t="str">
        <f>VLOOKUP(T_Compilado[[#This Row],[Especies]],T_FamiliaEspecie[[Especies]:[CODE]],2,FALSE)</f>
        <v>S. MARMORATUS</v>
      </c>
      <c r="I43" s="5" t="str">
        <f t="shared" si="0"/>
        <v>2A0D</v>
      </c>
      <c r="J43" s="6" cm="1">
        <f t="array" ref="J43">VLOOKUP(T_Compilado[[#This Row],[CCODE]:[CCODE]],T_FamiliaEspecie[[CODE]:[Ambiente]],2,FALSE)</f>
        <v>2</v>
      </c>
      <c r="K43" s="6" t="str" cm="1">
        <f t="array" ref="K43">VLOOKUP(T_Compilado[[#This Row],[CCODE]:[CCODE]],T_FamiliaEspecie[[CODE]:[Ambiente]],3,FALSE)</f>
        <v>P-C</v>
      </c>
      <c r="L43" s="6" cm="1">
        <f t="array" ref="L43">VLOOKUP(T_Compilado[[#This Row],[CCODE]:[CCODE]],T_FamiliaEspecie[[CODE]:[Ambiente]],4,FALSE)</f>
        <v>0</v>
      </c>
      <c r="M43" s="6" t="str" cm="1">
        <f t="array" ref="M43">VLOOKUP(T_Compilado[[#This Row],[CCODE]:[CCODE]],T_FamiliaEspecie[[CODE]:[Ambiente]],5,FALSE)</f>
        <v>D</v>
      </c>
      <c r="N43" s="7">
        <v>0</v>
      </c>
      <c r="O43" s="19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19">
        <v>0</v>
      </c>
      <c r="W43" s="19">
        <v>0</v>
      </c>
      <c r="X43" s="19">
        <v>0</v>
      </c>
      <c r="Y43" s="7">
        <v>0</v>
      </c>
      <c r="Z43" s="7">
        <v>0</v>
      </c>
      <c r="AA43" s="19">
        <v>0</v>
      </c>
      <c r="AB43" s="7">
        <v>0</v>
      </c>
      <c r="AC43" s="19">
        <v>0</v>
      </c>
      <c r="AD43" s="19">
        <v>0</v>
      </c>
      <c r="AE43" s="19">
        <v>0</v>
      </c>
      <c r="AF43" s="19">
        <v>1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7">
        <v>0</v>
      </c>
      <c r="AR43" s="7">
        <v>0</v>
      </c>
      <c r="AS43" s="7">
        <v>0</v>
      </c>
      <c r="AT43" s="19">
        <v>0</v>
      </c>
      <c r="AU43" s="19">
        <v>0</v>
      </c>
      <c r="AV43" s="19">
        <v>0</v>
      </c>
      <c r="AW43" s="7">
        <v>0</v>
      </c>
      <c r="AX43" s="7">
        <v>0</v>
      </c>
      <c r="AY43" s="7">
        <f t="shared" si="1"/>
        <v>1</v>
      </c>
    </row>
    <row r="44" spans="1:51" ht="14.25" x14ac:dyDescent="0.4">
      <c r="A44" s="5">
        <v>2004</v>
      </c>
      <c r="B44" s="5">
        <v>8</v>
      </c>
      <c r="C44" s="18">
        <f>DATE(T_Compilado[[#This Row],[AÑO]],T_Compilado[[#This Row],[MES]],1)</f>
        <v>38200</v>
      </c>
      <c r="D44" s="5" t="str">
        <f>IF(T_Compilado[[#This Row],[AÑO]]&lt;=2016,MIN(T_Compilado[AÑO]) &amp; "-2016","2017-" &amp; MAX(T_Compilado[AÑO]))</f>
        <v>2004-2016</v>
      </c>
      <c r="E44" s="5" t="s">
        <v>124</v>
      </c>
      <c r="F44" s="5" t="s">
        <v>99</v>
      </c>
      <c r="G44" s="7" t="s">
        <v>207</v>
      </c>
      <c r="H44" s="3" t="str">
        <f>VLOOKUP(T_Compilado[[#This Row],[Especies]],T_FamiliaEspecie[[Especies]:[CODE]],2,FALSE)</f>
        <v>M. LINEATUS</v>
      </c>
      <c r="I44" s="5" t="str">
        <f t="shared" si="0"/>
        <v>PP1M</v>
      </c>
      <c r="J44" s="6" t="str" cm="1">
        <f t="array" ref="J44">VLOOKUP(T_Compilado[[#This Row],[CCODE]:[CCODE]],T_FamiliaEspecie[[CODE]:[Ambiente]],2,FALSE)</f>
        <v>P</v>
      </c>
      <c r="K44" s="6" t="str" cm="1">
        <f t="array" ref="K44">VLOOKUP(T_Compilado[[#This Row],[CCODE]:[CCODE]],T_FamiliaEspecie[[CODE]:[Ambiente]],3,FALSE)</f>
        <v>P</v>
      </c>
      <c r="L44" s="6" cm="1">
        <f t="array" ref="L44">VLOOKUP(T_Compilado[[#This Row],[CCODE]:[CCODE]],T_FamiliaEspecie[[CODE]:[Ambiente]],4,FALSE)</f>
        <v>1</v>
      </c>
      <c r="M44" s="6" t="str" cm="1">
        <f t="array" ref="M44">VLOOKUP(T_Compilado[[#This Row],[CCODE]:[CCODE]],T_FamiliaEspecie[[CODE]:[Ambiente]],5,FALSE)</f>
        <v>M</v>
      </c>
      <c r="N44" s="7">
        <v>0</v>
      </c>
      <c r="O44" s="6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6">
        <v>1</v>
      </c>
      <c r="W44" s="6">
        <v>0</v>
      </c>
      <c r="X44" s="6">
        <v>0</v>
      </c>
      <c r="Y44" s="7">
        <v>0</v>
      </c>
      <c r="Z44" s="7">
        <v>0</v>
      </c>
      <c r="AA44" s="6">
        <v>0</v>
      </c>
      <c r="AB44" s="7">
        <v>0</v>
      </c>
      <c r="AC44" s="6">
        <v>0</v>
      </c>
      <c r="AD44" s="6">
        <v>0</v>
      </c>
      <c r="AE44" s="6">
        <v>0</v>
      </c>
      <c r="AF44" s="6">
        <v>1</v>
      </c>
      <c r="AG44" s="6">
        <v>1</v>
      </c>
      <c r="AH44" s="6">
        <v>0</v>
      </c>
      <c r="AI44" s="6">
        <v>0</v>
      </c>
      <c r="AJ44" s="6">
        <v>0</v>
      </c>
      <c r="AK44" s="6">
        <v>6</v>
      </c>
      <c r="AL44" s="6">
        <v>5</v>
      </c>
      <c r="AM44" s="6">
        <v>0</v>
      </c>
      <c r="AN44" s="6">
        <v>1</v>
      </c>
      <c r="AO44" s="6">
        <v>4</v>
      </c>
      <c r="AP44" s="6">
        <v>0</v>
      </c>
      <c r="AQ44" s="7">
        <v>0</v>
      </c>
      <c r="AR44" s="7">
        <v>0</v>
      </c>
      <c r="AS44" s="7">
        <v>0</v>
      </c>
      <c r="AT44" s="6">
        <v>3</v>
      </c>
      <c r="AU44" s="6">
        <v>0</v>
      </c>
      <c r="AV44" s="6">
        <v>0</v>
      </c>
      <c r="AW44" s="7">
        <v>0</v>
      </c>
      <c r="AX44" s="7">
        <v>0</v>
      </c>
      <c r="AY44" s="7">
        <f t="shared" si="1"/>
        <v>22</v>
      </c>
    </row>
    <row r="45" spans="1:51" ht="14.25" x14ac:dyDescent="0.4">
      <c r="A45" s="5">
        <v>2004</v>
      </c>
      <c r="B45" s="5">
        <v>8</v>
      </c>
      <c r="C45" s="18">
        <f>DATE(T_Compilado[[#This Row],[AÑO]],T_Compilado[[#This Row],[MES]],1)</f>
        <v>38200</v>
      </c>
      <c r="D45" s="5" t="str">
        <f>IF(T_Compilado[[#This Row],[AÑO]]&lt;=2016,MIN(T_Compilado[AÑO]) &amp; "-2016","2017-" &amp; MAX(T_Compilado[AÑO]))</f>
        <v>2004-2016</v>
      </c>
      <c r="E45" s="5" t="s">
        <v>124</v>
      </c>
      <c r="F45" s="5" t="s">
        <v>99</v>
      </c>
      <c r="G45" s="7" t="s">
        <v>207</v>
      </c>
      <c r="H45" s="3" t="str">
        <f>VLOOKUP(T_Compilado[[#This Row],[Especies]],T_FamiliaEspecie[[Especies]:[CODE]],2,FALSE)</f>
        <v>M. LINEATUS</v>
      </c>
      <c r="I45" s="5" t="str">
        <f t="shared" si="0"/>
        <v>PP1M</v>
      </c>
      <c r="J45" s="6" t="str" cm="1">
        <f t="array" ref="J45">VLOOKUP(T_Compilado[[#This Row],[CCODE]:[CCODE]],T_FamiliaEspecie[[CODE]:[Ambiente]],2,FALSE)</f>
        <v>P</v>
      </c>
      <c r="K45" s="6" t="str" cm="1">
        <f t="array" ref="K45">VLOOKUP(T_Compilado[[#This Row],[CCODE]:[CCODE]],T_FamiliaEspecie[[CODE]:[Ambiente]],3,FALSE)</f>
        <v>P</v>
      </c>
      <c r="L45" s="6" cm="1">
        <f t="array" ref="L45">VLOOKUP(T_Compilado[[#This Row],[CCODE]:[CCODE]],T_FamiliaEspecie[[CODE]:[Ambiente]],4,FALSE)</f>
        <v>1</v>
      </c>
      <c r="M45" s="6" t="str" cm="1">
        <f t="array" ref="M45">VLOOKUP(T_Compilado[[#This Row],[CCODE]:[CCODE]],T_FamiliaEspecie[[CODE]:[Ambiente]],5,FALSE)</f>
        <v>M</v>
      </c>
      <c r="N45" s="7">
        <v>0</v>
      </c>
      <c r="O45" s="19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19">
        <v>0</v>
      </c>
      <c r="W45" s="19">
        <v>0</v>
      </c>
      <c r="X45" s="19">
        <v>0</v>
      </c>
      <c r="Y45" s="7">
        <v>0</v>
      </c>
      <c r="Z45" s="7">
        <v>0</v>
      </c>
      <c r="AA45" s="19">
        <v>0</v>
      </c>
      <c r="AB45" s="7">
        <v>0</v>
      </c>
      <c r="AC45" s="19">
        <v>0</v>
      </c>
      <c r="AD45" s="19">
        <v>5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7">
        <v>0</v>
      </c>
      <c r="AR45" s="7">
        <v>0</v>
      </c>
      <c r="AS45" s="7">
        <v>0</v>
      </c>
      <c r="AT45" s="19">
        <v>0</v>
      </c>
      <c r="AU45" s="19">
        <v>0</v>
      </c>
      <c r="AV45" s="19">
        <v>0</v>
      </c>
      <c r="AW45" s="7">
        <v>0</v>
      </c>
      <c r="AX45" s="7">
        <v>0</v>
      </c>
      <c r="AY45" s="7">
        <f t="shared" si="1"/>
        <v>5</v>
      </c>
    </row>
    <row r="46" spans="1:51" ht="14.25" x14ac:dyDescent="0.4">
      <c r="A46" s="5">
        <v>2004</v>
      </c>
      <c r="B46" s="5">
        <v>8</v>
      </c>
      <c r="C46" s="18">
        <f>DATE(T_Compilado[[#This Row],[AÑO]],T_Compilado[[#This Row],[MES]],1)</f>
        <v>38200</v>
      </c>
      <c r="D46" s="5" t="str">
        <f>IF(T_Compilado[[#This Row],[AÑO]]&lt;=2016,MIN(T_Compilado[AÑO]) &amp; "-2016","2017-" &amp; MAX(T_Compilado[AÑO]))</f>
        <v>2004-2016</v>
      </c>
      <c r="E46" s="5" t="s">
        <v>124</v>
      </c>
      <c r="F46" s="5" t="s">
        <v>99</v>
      </c>
      <c r="G46" s="7" t="s">
        <v>172</v>
      </c>
      <c r="H46" s="3" t="str">
        <f>VLOOKUP(T_Compilado[[#This Row],[Especies]],T_FamiliaEspecie[[Especies]:[CODE]],2,FALSE)</f>
        <v>P. ELCAPITANENSIS</v>
      </c>
      <c r="I46" s="5" t="str">
        <f t="shared" si="0"/>
        <v>PP0M</v>
      </c>
      <c r="J46" s="6" t="str" cm="1">
        <f t="array" ref="J46">VLOOKUP(T_Compilado[[#This Row],[CCODE]:[CCODE]],T_FamiliaEspecie[[CODE]:[Ambiente]],2,FALSE)</f>
        <v>P</v>
      </c>
      <c r="K46" s="6" t="str" cm="1">
        <f t="array" ref="K46">VLOOKUP(T_Compilado[[#This Row],[CCODE]:[CCODE]],T_FamiliaEspecie[[CODE]:[Ambiente]],3,FALSE)</f>
        <v>P</v>
      </c>
      <c r="L46" s="6" cm="1">
        <f t="array" ref="L46">VLOOKUP(T_Compilado[[#This Row],[CCODE]:[CCODE]],T_FamiliaEspecie[[CODE]:[Ambiente]],4,FALSE)</f>
        <v>0</v>
      </c>
      <c r="M46" s="6" t="str" cm="1">
        <f t="array" ref="M46">VLOOKUP(T_Compilado[[#This Row],[CCODE]:[CCODE]],T_FamiliaEspecie[[CODE]:[Ambiente]],5,FALSE)</f>
        <v>M</v>
      </c>
      <c r="N46" s="7">
        <v>0</v>
      </c>
      <c r="O46" s="19">
        <v>0</v>
      </c>
      <c r="P46" s="7">
        <v>0</v>
      </c>
      <c r="Q46" s="7">
        <v>0</v>
      </c>
      <c r="R46" s="7">
        <v>1</v>
      </c>
      <c r="S46" s="7">
        <v>0</v>
      </c>
      <c r="T46" s="7">
        <v>0</v>
      </c>
      <c r="U46" s="7">
        <v>0</v>
      </c>
      <c r="V46" s="19">
        <v>0</v>
      </c>
      <c r="W46" s="19">
        <v>0</v>
      </c>
      <c r="X46" s="19">
        <v>0</v>
      </c>
      <c r="Y46" s="7">
        <v>0</v>
      </c>
      <c r="Z46" s="7">
        <v>0</v>
      </c>
      <c r="AA46" s="19">
        <v>0</v>
      </c>
      <c r="AB46" s="7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2</v>
      </c>
      <c r="AN46" s="19">
        <v>0</v>
      </c>
      <c r="AO46" s="19">
        <v>0</v>
      </c>
      <c r="AP46" s="19">
        <v>0</v>
      </c>
      <c r="AQ46" s="7">
        <v>0</v>
      </c>
      <c r="AR46" s="7">
        <v>0</v>
      </c>
      <c r="AS46" s="7">
        <v>0</v>
      </c>
      <c r="AT46" s="19">
        <v>0</v>
      </c>
      <c r="AU46" s="19">
        <v>0</v>
      </c>
      <c r="AV46" s="19">
        <v>4</v>
      </c>
      <c r="AW46" s="7">
        <v>0</v>
      </c>
      <c r="AX46" s="7">
        <v>0</v>
      </c>
      <c r="AY46" s="7">
        <f t="shared" si="1"/>
        <v>7</v>
      </c>
    </row>
    <row r="47" spans="1:51" ht="14.25" x14ac:dyDescent="0.4">
      <c r="A47" s="5">
        <v>2005</v>
      </c>
      <c r="B47" s="5">
        <v>8</v>
      </c>
      <c r="C47" s="18">
        <f>DATE(T_Compilado[[#This Row],[AÑO]],T_Compilado[[#This Row],[MES]],1)</f>
        <v>38565</v>
      </c>
      <c r="D47" s="5" t="str">
        <f>IF(T_Compilado[[#This Row],[AÑO]]&lt;=2016,MIN(T_Compilado[AÑO]) &amp; "-2016","2017-" &amp; MAX(T_Compilado[AÑO]))</f>
        <v>2004-2016</v>
      </c>
      <c r="E47" s="5" t="s">
        <v>124</v>
      </c>
      <c r="F47" s="5" t="s">
        <v>105</v>
      </c>
      <c r="G47" s="7" t="s">
        <v>173</v>
      </c>
      <c r="H47" s="3" t="str">
        <f>VLOOKUP(T_Compilado[[#This Row],[Especies]],T_FamiliaEspecie[[Especies]:[CODE]],2,FALSE)</f>
        <v>A. VULPES</v>
      </c>
      <c r="I47" s="5" t="str">
        <f t="shared" si="0"/>
        <v>PC0M</v>
      </c>
      <c r="J47" s="6" t="str" cm="1">
        <f t="array" ref="J47">VLOOKUP(T_Compilado[[#This Row],[CCODE]:[CCODE]],T_FamiliaEspecie[[CODE]:[Ambiente]],2,FALSE)</f>
        <v>P</v>
      </c>
      <c r="K47" s="6" t="str" cm="1">
        <f t="array" ref="K47">VLOOKUP(T_Compilado[[#This Row],[CCODE]:[CCODE]],T_FamiliaEspecie[[CODE]:[Ambiente]],3,FALSE)</f>
        <v>C</v>
      </c>
      <c r="L47" s="6" cm="1">
        <f t="array" ref="L47">VLOOKUP(T_Compilado[[#This Row],[CCODE]:[CCODE]],T_FamiliaEspecie[[CODE]:[Ambiente]],4,FALSE)</f>
        <v>0</v>
      </c>
      <c r="M47" s="6" t="str" cm="1">
        <f t="array" ref="M47">VLOOKUP(T_Compilado[[#This Row],[CCODE]:[CCODE]],T_FamiliaEspecie[[CODE]:[Ambiente]],5,FALSE)</f>
        <v>M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5">
        <v>8</v>
      </c>
      <c r="AR47" s="5">
        <v>0</v>
      </c>
      <c r="AS47" s="5">
        <v>0</v>
      </c>
      <c r="AT47" s="7">
        <v>0</v>
      </c>
      <c r="AU47" s="7">
        <v>0</v>
      </c>
      <c r="AV47" s="7">
        <v>0</v>
      </c>
      <c r="AW47" s="5">
        <v>0</v>
      </c>
      <c r="AX47" s="5">
        <v>0</v>
      </c>
      <c r="AY47" s="7">
        <f t="shared" si="1"/>
        <v>8</v>
      </c>
    </row>
    <row r="48" spans="1:51" ht="14.25" x14ac:dyDescent="0.4">
      <c r="A48" s="5">
        <v>2005</v>
      </c>
      <c r="B48" s="5">
        <v>8</v>
      </c>
      <c r="C48" s="18">
        <f>DATE(T_Compilado[[#This Row],[AÑO]],T_Compilado[[#This Row],[MES]],1)</f>
        <v>38565</v>
      </c>
      <c r="D48" s="5" t="str">
        <f>IF(T_Compilado[[#This Row],[AÑO]]&lt;=2016,MIN(T_Compilado[AÑO]) &amp; "-2016","2017-" &amp; MAX(T_Compilado[AÑO]))</f>
        <v>2004-2016</v>
      </c>
      <c r="E48" s="5" t="s">
        <v>124</v>
      </c>
      <c r="F48" s="5" t="s">
        <v>106</v>
      </c>
      <c r="G48" s="7" t="s">
        <v>179</v>
      </c>
      <c r="H48" s="3" t="str">
        <f>VLOOKUP(T_Compilado[[#This Row],[Especies]],T_FamiliaEspecie[[Especies]:[CODE]],2,FALSE)</f>
        <v>B. EMPERADOR</v>
      </c>
      <c r="I48" s="5" t="str">
        <f t="shared" si="0"/>
        <v>1C0D</v>
      </c>
      <c r="J48" s="6" cm="1">
        <f t="array" ref="J48">VLOOKUP(T_Compilado[[#This Row],[CCODE]:[CCODE]],T_FamiliaEspecie[[CODE]:[Ambiente]],2,FALSE)</f>
        <v>1</v>
      </c>
      <c r="K48" s="6" t="str" cm="1">
        <f t="array" ref="K48">VLOOKUP(T_Compilado[[#This Row],[CCODE]:[CCODE]],T_FamiliaEspecie[[CODE]:[Ambiente]],3,FALSE)</f>
        <v>C</v>
      </c>
      <c r="L48" s="6" cm="1">
        <f t="array" ref="L48">VLOOKUP(T_Compilado[[#This Row],[CCODE]:[CCODE]],T_FamiliaEspecie[[CODE]:[Ambiente]],4,FALSE)</f>
        <v>0</v>
      </c>
      <c r="M48" s="6" t="str" cm="1">
        <f t="array" ref="M48">VLOOKUP(T_Compilado[[#This Row],[CCODE]:[CCODE]],T_FamiliaEspecie[[CODE]:[Ambiente]],5,FALSE)</f>
        <v>D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5">
        <v>0</v>
      </c>
      <c r="AR48" s="5">
        <v>0</v>
      </c>
      <c r="AS48" s="5">
        <v>0</v>
      </c>
      <c r="AT48" s="7">
        <v>0</v>
      </c>
      <c r="AU48" s="7">
        <v>0</v>
      </c>
      <c r="AV48" s="7">
        <v>0</v>
      </c>
      <c r="AW48" s="5">
        <v>3</v>
      </c>
      <c r="AX48" s="5">
        <v>26</v>
      </c>
      <c r="AY48" s="7">
        <f t="shared" si="1"/>
        <v>29</v>
      </c>
    </row>
    <row r="49" spans="1:51" ht="14.25" x14ac:dyDescent="0.4">
      <c r="A49" s="5">
        <v>2005</v>
      </c>
      <c r="B49" s="5">
        <v>8</v>
      </c>
      <c r="C49" s="18">
        <f>DATE(T_Compilado[[#This Row],[AÑO]],T_Compilado[[#This Row],[MES]],1)</f>
        <v>38565</v>
      </c>
      <c r="D49" s="5" t="str">
        <f>IF(T_Compilado[[#This Row],[AÑO]]&lt;=2016,MIN(T_Compilado[AÑO]) &amp; "-2016","2017-" &amp; MAX(T_Compilado[AÑO]))</f>
        <v>2004-2016</v>
      </c>
      <c r="E49" s="5" t="s">
        <v>124</v>
      </c>
      <c r="F49" s="5" t="s">
        <v>84</v>
      </c>
      <c r="G49" s="7" t="s">
        <v>174</v>
      </c>
      <c r="H49" s="3" t="str">
        <f>VLOOKUP(T_Compilado[[#This Row],[Especies]],T_FamiliaEspecie[[Especies]:[CODE]],2,FALSE)</f>
        <v>O. ALTUS</v>
      </c>
      <c r="I49" s="5" t="str">
        <f t="shared" si="0"/>
        <v>PP1M</v>
      </c>
      <c r="J49" s="6" t="str" cm="1">
        <f t="array" ref="J49">VLOOKUP(T_Compilado[[#This Row],[CCODE]:[CCODE]],T_FamiliaEspecie[[CODE]:[Ambiente]],2,FALSE)</f>
        <v>P</v>
      </c>
      <c r="K49" s="6" t="str" cm="1">
        <f t="array" ref="K49">VLOOKUP(T_Compilado[[#This Row],[CCODE]:[CCODE]],T_FamiliaEspecie[[CODE]:[Ambiente]],3,FALSE)</f>
        <v>P</v>
      </c>
      <c r="L49" s="6" cm="1">
        <f t="array" ref="L49">VLOOKUP(T_Compilado[[#This Row],[CCODE]:[CCODE]],T_FamiliaEspecie[[CODE]:[Ambiente]],4,FALSE)</f>
        <v>1</v>
      </c>
      <c r="M49" s="6" t="str" cm="1">
        <f t="array" ref="M49">VLOOKUP(T_Compilado[[#This Row],[CCODE]:[CCODE]],T_FamiliaEspecie[[CODE]:[Ambiente]],5,FALSE)</f>
        <v>M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5">
        <v>5</v>
      </c>
      <c r="AR49" s="5">
        <v>0</v>
      </c>
      <c r="AS49" s="5">
        <v>0</v>
      </c>
      <c r="AT49" s="7">
        <v>0</v>
      </c>
      <c r="AU49" s="7">
        <v>0</v>
      </c>
      <c r="AV49" s="7">
        <v>0</v>
      </c>
      <c r="AW49" s="5">
        <v>0</v>
      </c>
      <c r="AX49" s="5">
        <v>0</v>
      </c>
      <c r="AY49" s="7">
        <f t="shared" si="1"/>
        <v>5</v>
      </c>
    </row>
    <row r="50" spans="1:51" ht="14.25" x14ac:dyDescent="0.4">
      <c r="A50" s="5">
        <v>2005</v>
      </c>
      <c r="B50" s="5">
        <v>8</v>
      </c>
      <c r="C50" s="18">
        <f>DATE(T_Compilado[[#This Row],[AÑO]],T_Compilado[[#This Row],[MES]],1)</f>
        <v>38565</v>
      </c>
      <c r="D50" s="5" t="str">
        <f>IF(T_Compilado[[#This Row],[AÑO]]&lt;=2016,MIN(T_Compilado[AÑO]) &amp; "-2016","2017-" &amp; MAX(T_Compilado[AÑO]))</f>
        <v>2004-2016</v>
      </c>
      <c r="E50" s="5" t="s">
        <v>124</v>
      </c>
      <c r="F50" s="5" t="s">
        <v>86</v>
      </c>
      <c r="G50" s="7" t="s">
        <v>136</v>
      </c>
      <c r="H50" s="3" t="str">
        <f>VLOOKUP(T_Compilado[[#This Row],[Especies]],T_FamiliaEspecie[[Especies]:[CODE]],2,FALSE)</f>
        <v>C. NIGRESCENS</v>
      </c>
      <c r="I50" s="5" t="str">
        <f t="shared" si="0"/>
        <v>PP1M</v>
      </c>
      <c r="J50" s="6" t="str" cm="1">
        <f t="array" ref="J50">VLOOKUP(T_Compilado[[#This Row],[CCODE]:[CCODE]],T_FamiliaEspecie[[CODE]:[Ambiente]],2,FALSE)</f>
        <v>P</v>
      </c>
      <c r="K50" s="6" t="str" cm="1">
        <f t="array" ref="K50">VLOOKUP(T_Compilado[[#This Row],[CCODE]:[CCODE]],T_FamiliaEspecie[[CODE]:[Ambiente]],3,FALSE)</f>
        <v>P</v>
      </c>
      <c r="L50" s="6" cm="1">
        <f t="array" ref="L50">VLOOKUP(T_Compilado[[#This Row],[CCODE]:[CCODE]],T_FamiliaEspecie[[CODE]:[Ambiente]],4,FALSE)</f>
        <v>1</v>
      </c>
      <c r="M50" s="6" t="str" cm="1">
        <f t="array" ref="M50">VLOOKUP(T_Compilado[[#This Row],[CCODE]:[CCODE]],T_FamiliaEspecie[[CODE]:[Ambiente]],5,FALSE)</f>
        <v>M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5">
        <v>5</v>
      </c>
      <c r="AR50" s="5">
        <v>0</v>
      </c>
      <c r="AS50" s="5">
        <v>19</v>
      </c>
      <c r="AT50" s="7">
        <v>0</v>
      </c>
      <c r="AU50" s="7">
        <v>0</v>
      </c>
      <c r="AV50" s="7">
        <v>0</v>
      </c>
      <c r="AW50" s="5">
        <v>0</v>
      </c>
      <c r="AX50" s="5">
        <v>0</v>
      </c>
      <c r="AY50" s="7">
        <f t="shared" si="1"/>
        <v>24</v>
      </c>
    </row>
    <row r="51" spans="1:51" ht="14.25" x14ac:dyDescent="0.4">
      <c r="A51" s="5">
        <v>2005</v>
      </c>
      <c r="B51" s="5">
        <v>8</v>
      </c>
      <c r="C51" s="18">
        <f>DATE(T_Compilado[[#This Row],[AÑO]],T_Compilado[[#This Row],[MES]],1)</f>
        <v>38565</v>
      </c>
      <c r="D51" s="5" t="str">
        <f>IF(T_Compilado[[#This Row],[AÑO]]&lt;=2016,MIN(T_Compilado[AÑO]) &amp; "-2016","2017-" &amp; MAX(T_Compilado[AÑO]))</f>
        <v>2004-2016</v>
      </c>
      <c r="E51" s="5" t="s">
        <v>124</v>
      </c>
      <c r="F51" s="5" t="s">
        <v>86</v>
      </c>
      <c r="G51" s="7" t="s">
        <v>175</v>
      </c>
      <c r="H51" s="3" t="str">
        <f>VLOOKUP(T_Compilado[[#This Row],[Especies]],T_FamiliaEspecie[[Especies]:[CODE]],2,FALSE)</f>
        <v>C. ROBALITO</v>
      </c>
      <c r="I51" s="5" t="str">
        <f t="shared" si="0"/>
        <v>PP1M</v>
      </c>
      <c r="J51" s="6" t="str" cm="1">
        <f t="array" ref="J51">VLOOKUP(T_Compilado[[#This Row],[CCODE]:[CCODE]],T_FamiliaEspecie[[CODE]:[Ambiente]],2,FALSE)</f>
        <v>P</v>
      </c>
      <c r="K51" s="6" t="str" cm="1">
        <f t="array" ref="K51">VLOOKUP(T_Compilado[[#This Row],[CCODE]:[CCODE]],T_FamiliaEspecie[[CODE]:[Ambiente]],3,FALSE)</f>
        <v>P</v>
      </c>
      <c r="L51" s="6" cm="1">
        <f t="array" ref="L51">VLOOKUP(T_Compilado[[#This Row],[CCODE]:[CCODE]],T_FamiliaEspecie[[CODE]:[Ambiente]],4,FALSE)</f>
        <v>1</v>
      </c>
      <c r="M51" s="6" t="str" cm="1">
        <f t="array" ref="M51">VLOOKUP(T_Compilado[[#This Row],[CCODE]:[CCODE]],T_FamiliaEspecie[[CODE]:[Ambiente]],5,FALSE)</f>
        <v>M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5">
        <v>1</v>
      </c>
      <c r="AR51" s="5">
        <v>0</v>
      </c>
      <c r="AS51" s="5">
        <v>0</v>
      </c>
      <c r="AT51" s="7">
        <v>0</v>
      </c>
      <c r="AU51" s="7">
        <v>0</v>
      </c>
      <c r="AV51" s="7">
        <v>0</v>
      </c>
      <c r="AW51" s="5">
        <v>0</v>
      </c>
      <c r="AX51" s="5">
        <v>0</v>
      </c>
      <c r="AY51" s="7">
        <f t="shared" si="1"/>
        <v>1</v>
      </c>
    </row>
    <row r="52" spans="1:51" ht="14.25" x14ac:dyDescent="0.4">
      <c r="A52" s="5">
        <v>2005</v>
      </c>
      <c r="B52" s="5">
        <v>8</v>
      </c>
      <c r="C52" s="18">
        <f>DATE(T_Compilado[[#This Row],[AÑO]],T_Compilado[[#This Row],[MES]],1)</f>
        <v>38565</v>
      </c>
      <c r="D52" s="5" t="str">
        <f>IF(T_Compilado[[#This Row],[AÑO]]&lt;=2016,MIN(T_Compilado[AÑO]) &amp; "-2016","2017-" &amp; MAX(T_Compilado[AÑO]))</f>
        <v>2004-2016</v>
      </c>
      <c r="E52" s="5" t="s">
        <v>124</v>
      </c>
      <c r="F52" s="5" t="s">
        <v>86</v>
      </c>
      <c r="G52" s="7" t="s">
        <v>137</v>
      </c>
      <c r="H52" s="3" t="str">
        <f>VLOOKUP(T_Compilado[[#This Row],[Especies]],T_FamiliaEspecie[[Especies]:[CODE]],2,FALSE)</f>
        <v>C. VIRIDIS</v>
      </c>
      <c r="I52" s="5" t="str">
        <f t="shared" si="0"/>
        <v>PP1M</v>
      </c>
      <c r="J52" s="6" t="str" cm="1">
        <f t="array" ref="J52">VLOOKUP(T_Compilado[[#This Row],[CCODE]:[CCODE]],T_FamiliaEspecie[[CODE]:[Ambiente]],2,FALSE)</f>
        <v>P</v>
      </c>
      <c r="K52" s="6" t="str" cm="1">
        <f t="array" ref="K52">VLOOKUP(T_Compilado[[#This Row],[CCODE]:[CCODE]],T_FamiliaEspecie[[CODE]:[Ambiente]],3,FALSE)</f>
        <v>P</v>
      </c>
      <c r="L52" s="6" cm="1">
        <f t="array" ref="L52">VLOOKUP(T_Compilado[[#This Row],[CCODE]:[CCODE]],T_FamiliaEspecie[[CODE]:[Ambiente]],4,FALSE)</f>
        <v>1</v>
      </c>
      <c r="M52" s="6" t="str" cm="1">
        <f t="array" ref="M52">VLOOKUP(T_Compilado[[#This Row],[CCODE]:[CCODE]],T_FamiliaEspecie[[CODE]:[Ambiente]],5,FALSE)</f>
        <v>M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5">
        <v>1</v>
      </c>
      <c r="AR52" s="5">
        <v>0</v>
      </c>
      <c r="AS52" s="5">
        <v>0</v>
      </c>
      <c r="AT52" s="7">
        <v>0</v>
      </c>
      <c r="AU52" s="7">
        <v>0</v>
      </c>
      <c r="AV52" s="7">
        <v>0</v>
      </c>
      <c r="AW52" s="5">
        <v>0</v>
      </c>
      <c r="AX52" s="5">
        <v>0</v>
      </c>
      <c r="AY52" s="7">
        <f t="shared" si="1"/>
        <v>1</v>
      </c>
    </row>
    <row r="53" spans="1:51" ht="14.25" x14ac:dyDescent="0.4">
      <c r="A53" s="5">
        <v>2005</v>
      </c>
      <c r="B53" s="5">
        <v>8</v>
      </c>
      <c r="C53" s="18">
        <f>DATE(T_Compilado[[#This Row],[AÑO]],T_Compilado[[#This Row],[MES]],1)</f>
        <v>38565</v>
      </c>
      <c r="D53" s="5" t="str">
        <f>IF(T_Compilado[[#This Row],[AÑO]]&lt;=2016,MIN(T_Compilado[AÑO]) &amp; "-2016","2017-" &amp; MAX(T_Compilado[AÑO]))</f>
        <v>2004-2016</v>
      </c>
      <c r="E53" s="5" t="s">
        <v>124</v>
      </c>
      <c r="F53" s="5" t="s">
        <v>106</v>
      </c>
      <c r="G53" s="7" t="s">
        <v>141</v>
      </c>
      <c r="H53" s="3" t="str">
        <f>VLOOKUP(T_Compilado[[#This Row],[Especies]],T_FamiliaEspecie[[Especies]:[CODE]],2,FALSE)</f>
        <v>A. AENEUS</v>
      </c>
      <c r="I53" s="5" t="str">
        <f t="shared" si="0"/>
        <v>1P0D</v>
      </c>
      <c r="J53" s="6" cm="1">
        <f t="array" ref="J53">VLOOKUP(T_Compilado[[#This Row],[CCODE]:[CCODE]],T_FamiliaEspecie[[CODE]:[Ambiente]],2,FALSE)</f>
        <v>1</v>
      </c>
      <c r="K53" s="6" t="str" cm="1">
        <f t="array" ref="K53">VLOOKUP(T_Compilado[[#This Row],[CCODE]:[CCODE]],T_FamiliaEspecie[[CODE]:[Ambiente]],3,FALSE)</f>
        <v>P</v>
      </c>
      <c r="L53" s="6" cm="1">
        <f t="array" ref="L53">VLOOKUP(T_Compilado[[#This Row],[CCODE]:[CCODE]],T_FamiliaEspecie[[CODE]:[Ambiente]],4,FALSE)</f>
        <v>0</v>
      </c>
      <c r="M53" s="6" t="str" cm="1">
        <f t="array" ref="M53">VLOOKUP(T_Compilado[[#This Row],[CCODE]:[CCODE]],T_FamiliaEspecie[[CODE]:[Ambiente]],5,FALSE)</f>
        <v>D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5">
        <v>0</v>
      </c>
      <c r="AR53" s="5">
        <v>0</v>
      </c>
      <c r="AS53" s="5">
        <v>0</v>
      </c>
      <c r="AT53" s="7">
        <v>0</v>
      </c>
      <c r="AU53" s="7">
        <v>0</v>
      </c>
      <c r="AV53" s="7">
        <v>0</v>
      </c>
      <c r="AW53" s="5">
        <v>5</v>
      </c>
      <c r="AX53" s="5">
        <v>0</v>
      </c>
      <c r="AY53" s="7">
        <f t="shared" si="1"/>
        <v>5</v>
      </c>
    </row>
    <row r="54" spans="1:51" ht="14.25" x14ac:dyDescent="0.4">
      <c r="A54" s="5">
        <v>2005</v>
      </c>
      <c r="B54" s="5">
        <v>8</v>
      </c>
      <c r="C54" s="18">
        <f>DATE(T_Compilado[[#This Row],[AÑO]],T_Compilado[[#This Row],[MES]],1)</f>
        <v>38565</v>
      </c>
      <c r="D54" s="5" t="str">
        <f>IF(T_Compilado[[#This Row],[AÑO]]&lt;=2016,MIN(T_Compilado[AÑO]) &amp; "-2016","2017-" &amp; MAX(T_Compilado[AÑO]))</f>
        <v>2004-2016</v>
      </c>
      <c r="E54" s="5" t="s">
        <v>124</v>
      </c>
      <c r="F54" s="5" t="s">
        <v>106</v>
      </c>
      <c r="G54" s="7" t="s">
        <v>176</v>
      </c>
      <c r="H54" s="3" t="str">
        <f>VLOOKUP(T_Compilado[[#This Row],[Especies]],T_FamiliaEspecie[[Especies]:[CODE]],2,FALSE)</f>
        <v>A. RUBERRIMUS</v>
      </c>
      <c r="I54" s="5" t="str">
        <f t="shared" si="0"/>
        <v>1A0D</v>
      </c>
      <c r="J54" s="6" cm="1">
        <f t="array" ref="J54">VLOOKUP(T_Compilado[[#This Row],[CCODE]:[CCODE]],T_FamiliaEspecie[[CODE]:[Ambiente]],2,FALSE)</f>
        <v>1</v>
      </c>
      <c r="K54" s="6" t="str" cm="1">
        <f t="array" ref="K54">VLOOKUP(T_Compilado[[#This Row],[CCODE]:[CCODE]],T_FamiliaEspecie[[CODE]:[Ambiente]],3,FALSE)</f>
        <v>P-C</v>
      </c>
      <c r="L54" s="6" cm="1">
        <f t="array" ref="L54">VLOOKUP(T_Compilado[[#This Row],[CCODE]:[CCODE]],T_FamiliaEspecie[[CODE]:[Ambiente]],4,FALSE)</f>
        <v>0</v>
      </c>
      <c r="M54" s="6" t="str" cm="1">
        <f t="array" ref="M54">VLOOKUP(T_Compilado[[#This Row],[CCODE]:[CCODE]],T_FamiliaEspecie[[CODE]:[Ambiente]],5,FALSE)</f>
        <v>D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5">
        <v>0</v>
      </c>
      <c r="AR54" s="5">
        <v>0</v>
      </c>
      <c r="AS54" s="5">
        <v>17</v>
      </c>
      <c r="AT54" s="7">
        <v>0</v>
      </c>
      <c r="AU54" s="7">
        <v>0</v>
      </c>
      <c r="AV54" s="7">
        <v>0</v>
      </c>
      <c r="AW54" s="5">
        <v>0</v>
      </c>
      <c r="AX54" s="5">
        <v>37</v>
      </c>
      <c r="AY54" s="7">
        <f t="shared" si="1"/>
        <v>54</v>
      </c>
    </row>
    <row r="55" spans="1:51" ht="14.25" x14ac:dyDescent="0.4">
      <c r="A55" s="5">
        <v>2005</v>
      </c>
      <c r="B55" s="5">
        <v>8</v>
      </c>
      <c r="C55" s="18">
        <f>DATE(T_Compilado[[#This Row],[AÑO]],T_Compilado[[#This Row],[MES]],1)</f>
        <v>38565</v>
      </c>
      <c r="D55" s="5" t="str">
        <f>IF(T_Compilado[[#This Row],[AÑO]]&lt;=2016,MIN(T_Compilado[AÑO]) &amp; "-2016","2017-" &amp; MAX(T_Compilado[AÑO]))</f>
        <v>2004-2016</v>
      </c>
      <c r="E55" s="5" t="s">
        <v>124</v>
      </c>
      <c r="F55" s="5" t="s">
        <v>106</v>
      </c>
      <c r="G55" s="7" t="s">
        <v>178</v>
      </c>
      <c r="H55" s="3" t="str">
        <f>VLOOKUP(T_Compilado[[#This Row],[Especies]],T_FamiliaEspecie[[Especies]:[CODE]],2,FALSE)</f>
        <v>R. BOUCHELLEI</v>
      </c>
      <c r="I55" s="5" t="str">
        <f t="shared" si="0"/>
        <v>1C0D</v>
      </c>
      <c r="J55" s="6" cm="1">
        <f t="array" ref="J55">VLOOKUP(T_Compilado[[#This Row],[CCODE]:[CCODE]],T_FamiliaEspecie[[CODE]:[Ambiente]],2,FALSE)</f>
        <v>1</v>
      </c>
      <c r="K55" s="6" t="str" cm="1">
        <f t="array" ref="K55">VLOOKUP(T_Compilado[[#This Row],[CCODE]:[CCODE]],T_FamiliaEspecie[[CODE]:[Ambiente]],3,FALSE)</f>
        <v>C</v>
      </c>
      <c r="L55" s="6" cm="1">
        <f t="array" ref="L55">VLOOKUP(T_Compilado[[#This Row],[CCODE]:[CCODE]],T_FamiliaEspecie[[CODE]:[Ambiente]],4,FALSE)</f>
        <v>0</v>
      </c>
      <c r="M55" s="6" t="str" cm="1">
        <f t="array" ref="M55">VLOOKUP(T_Compilado[[#This Row],[CCODE]:[CCODE]],T_FamiliaEspecie[[CODE]:[Ambiente]],5,FALSE)</f>
        <v>D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5">
        <v>0</v>
      </c>
      <c r="AR55" s="5">
        <v>0</v>
      </c>
      <c r="AS55" s="5">
        <v>0</v>
      </c>
      <c r="AT55" s="7">
        <v>0</v>
      </c>
      <c r="AU55" s="7">
        <v>0</v>
      </c>
      <c r="AV55" s="7">
        <v>0</v>
      </c>
      <c r="AW55" s="5">
        <v>1</v>
      </c>
      <c r="AX55" s="5">
        <v>0</v>
      </c>
      <c r="AY55" s="7">
        <f t="shared" si="1"/>
        <v>1</v>
      </c>
    </row>
    <row r="56" spans="1:51" ht="14.25" x14ac:dyDescent="0.4">
      <c r="A56" s="5">
        <v>2005</v>
      </c>
      <c r="B56" s="5">
        <v>8</v>
      </c>
      <c r="C56" s="18">
        <f>DATE(T_Compilado[[#This Row],[AÑO]],T_Compilado[[#This Row],[MES]],1)</f>
        <v>38565</v>
      </c>
      <c r="D56" s="5" t="str">
        <f>IF(T_Compilado[[#This Row],[AÑO]]&lt;=2016,MIN(T_Compilado[AÑO]) &amp; "-2016","2017-" &amp; MAX(T_Compilado[AÑO]))</f>
        <v>2004-2016</v>
      </c>
      <c r="E56" s="5" t="s">
        <v>124</v>
      </c>
      <c r="F56" s="5" t="s">
        <v>106</v>
      </c>
      <c r="G56" s="7" t="s">
        <v>177</v>
      </c>
      <c r="H56" s="3" t="str">
        <f>VLOOKUP(T_Compilado[[#This Row],[Especies]],T_FamiliaEspecie[[Especies]:[CODE]],2,FALSE)</f>
        <v>R. OCCIDENTALIS</v>
      </c>
      <c r="I56" s="5" t="str">
        <f t="shared" si="0"/>
        <v>1C0D</v>
      </c>
      <c r="J56" s="6" cm="1">
        <f t="array" ref="J56">VLOOKUP(T_Compilado[[#This Row],[CCODE]:[CCODE]],T_FamiliaEspecie[[CODE]:[Ambiente]],2,FALSE)</f>
        <v>1</v>
      </c>
      <c r="K56" s="6" t="str" cm="1">
        <f t="array" ref="K56">VLOOKUP(T_Compilado[[#This Row],[CCODE]:[CCODE]],T_FamiliaEspecie[[CODE]:[Ambiente]],3,FALSE)</f>
        <v>C</v>
      </c>
      <c r="L56" s="6" cm="1">
        <f t="array" ref="L56">VLOOKUP(T_Compilado[[#This Row],[CCODE]:[CCODE]],T_FamiliaEspecie[[CODE]:[Ambiente]],4,FALSE)</f>
        <v>0</v>
      </c>
      <c r="M56" s="6" t="str" cm="1">
        <f t="array" ref="M56">VLOOKUP(T_Compilado[[#This Row],[CCODE]:[CCODE]],T_FamiliaEspecie[[CODE]:[Ambiente]],5,FALSE)</f>
        <v>D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5">
        <v>0</v>
      </c>
      <c r="AR56" s="5">
        <v>0</v>
      </c>
      <c r="AS56" s="5">
        <v>6</v>
      </c>
      <c r="AT56" s="7">
        <v>0</v>
      </c>
      <c r="AU56" s="7">
        <v>0</v>
      </c>
      <c r="AV56" s="7">
        <v>0</v>
      </c>
      <c r="AW56" s="5">
        <v>0</v>
      </c>
      <c r="AX56" s="5">
        <v>5</v>
      </c>
      <c r="AY56" s="7">
        <f t="shared" si="1"/>
        <v>11</v>
      </c>
    </row>
    <row r="57" spans="1:51" ht="14.25" x14ac:dyDescent="0.4">
      <c r="A57" s="5">
        <v>2005</v>
      </c>
      <c r="B57" s="5">
        <v>8</v>
      </c>
      <c r="C57" s="18">
        <f>DATE(T_Compilado[[#This Row],[AÑO]],T_Compilado[[#This Row],[MES]],1)</f>
        <v>38565</v>
      </c>
      <c r="D57" s="5" t="str">
        <f>IF(T_Compilado[[#This Row],[AÑO]]&lt;=2016,MIN(T_Compilado[AÑO]) &amp; "-2016","2017-" &amp; MAX(T_Compilado[AÑO]))</f>
        <v>2004-2016</v>
      </c>
      <c r="E57" s="5" t="s">
        <v>124</v>
      </c>
      <c r="F57" s="5" t="s">
        <v>87</v>
      </c>
      <c r="G57" s="7" t="s">
        <v>181</v>
      </c>
      <c r="H57" s="3" t="str">
        <f>VLOOKUP(T_Compilado[[#This Row],[Especies]],T_FamiliaEspecie[[Especies]:[CODE]],2,FALSE)</f>
        <v>A. COERULEOPUNCTATUS</v>
      </c>
      <c r="I57" s="5" t="str">
        <f t="shared" si="0"/>
        <v>2C0D</v>
      </c>
      <c r="J57" s="6" cm="1">
        <f t="array" ref="J57">VLOOKUP(T_Compilado[[#This Row],[CCODE]:[CCODE]],T_FamiliaEspecie[[CODE]:[Ambiente]],2,FALSE)</f>
        <v>2</v>
      </c>
      <c r="K57" s="6" t="str" cm="1">
        <f t="array" ref="K57">VLOOKUP(T_Compilado[[#This Row],[CCODE]:[CCODE]],T_FamiliaEspecie[[CODE]:[Ambiente]],3,FALSE)</f>
        <v>C</v>
      </c>
      <c r="L57" s="6" cm="1">
        <f t="array" ref="L57">VLOOKUP(T_Compilado[[#This Row],[CCODE]:[CCODE]],T_FamiliaEspecie[[CODE]:[Ambiente]],4,FALSE)</f>
        <v>0</v>
      </c>
      <c r="M57" s="6" t="str" cm="1">
        <f t="array" ref="M57">VLOOKUP(T_Compilado[[#This Row],[CCODE]:[CCODE]],T_FamiliaEspecie[[CODE]:[Ambiente]],5,FALSE)</f>
        <v>D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5">
        <v>0</v>
      </c>
      <c r="AR57" s="5">
        <v>0</v>
      </c>
      <c r="AS57" s="5">
        <v>0</v>
      </c>
      <c r="AT57" s="7">
        <v>0</v>
      </c>
      <c r="AU57" s="7">
        <v>0</v>
      </c>
      <c r="AV57" s="7">
        <v>0</v>
      </c>
      <c r="AW57" s="5">
        <v>0</v>
      </c>
      <c r="AX57" s="5">
        <v>9</v>
      </c>
      <c r="AY57" s="7">
        <f t="shared" si="1"/>
        <v>9</v>
      </c>
    </row>
    <row r="58" spans="1:51" ht="14.25" x14ac:dyDescent="0.4">
      <c r="A58" s="5">
        <v>2005</v>
      </c>
      <c r="B58" s="5">
        <v>8</v>
      </c>
      <c r="C58" s="18">
        <f>DATE(T_Compilado[[#This Row],[AÑO]],T_Compilado[[#This Row],[MES]],1)</f>
        <v>38565</v>
      </c>
      <c r="D58" s="5" t="str">
        <f>IF(T_Compilado[[#This Row],[AÑO]]&lt;=2016,MIN(T_Compilado[AÑO]) &amp; "-2016","2017-" &amp; MAX(T_Compilado[AÑO]))</f>
        <v>2004-2016</v>
      </c>
      <c r="E58" s="5" t="s">
        <v>124</v>
      </c>
      <c r="F58" s="5" t="s">
        <v>87</v>
      </c>
      <c r="G58" s="3" t="s">
        <v>144</v>
      </c>
      <c r="H58" s="3" t="str">
        <f>VLOOKUP(T_Compilado[[#This Row],[Especies]],T_FamiliaEspecie[[Especies]:[CODE]],2,FALSE)</f>
        <v>C. MONOCULUS</v>
      </c>
      <c r="I58" s="5" t="str">
        <f t="shared" si="0"/>
        <v>1I1D</v>
      </c>
      <c r="J58" s="6" cm="1">
        <f t="array" ref="J58">VLOOKUP(T_Compilado[[#This Row],[CCODE]:[CCODE]],T_FamiliaEspecie[[CODE]:[Ambiente]],2,FALSE)</f>
        <v>1</v>
      </c>
      <c r="K58" s="6" t="str" cm="1">
        <f t="array" ref="K58">VLOOKUP(T_Compilado[[#This Row],[CCODE]:[CCODE]],T_FamiliaEspecie[[CODE]:[Ambiente]],3,FALSE)</f>
        <v>I</v>
      </c>
      <c r="L58" s="6" cm="1">
        <f t="array" ref="L58">VLOOKUP(T_Compilado[[#This Row],[CCODE]:[CCODE]],T_FamiliaEspecie[[CODE]:[Ambiente]],4,FALSE)</f>
        <v>1</v>
      </c>
      <c r="M58" s="6" t="str" cm="1">
        <f t="array" ref="M58">VLOOKUP(T_Compilado[[#This Row],[CCODE]:[CCODE]],T_FamiliaEspecie[[CODE]:[Ambiente]],5,FALSE)</f>
        <v>D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5">
        <v>3</v>
      </c>
      <c r="AR58" s="5">
        <v>4</v>
      </c>
      <c r="AS58" s="5">
        <v>0</v>
      </c>
      <c r="AT58" s="7">
        <v>0</v>
      </c>
      <c r="AU58" s="7">
        <v>0</v>
      </c>
      <c r="AV58" s="7">
        <v>0</v>
      </c>
      <c r="AW58" s="5">
        <v>0</v>
      </c>
      <c r="AX58" s="5">
        <v>0</v>
      </c>
      <c r="AY58" s="7">
        <f t="shared" si="1"/>
        <v>7</v>
      </c>
    </row>
    <row r="59" spans="1:51" ht="14.25" x14ac:dyDescent="0.4">
      <c r="A59" s="5">
        <v>2005</v>
      </c>
      <c r="B59" s="5">
        <v>8</v>
      </c>
      <c r="C59" s="18">
        <f>DATE(T_Compilado[[#This Row],[AÑO]],T_Compilado[[#This Row],[MES]],1)</f>
        <v>38565</v>
      </c>
      <c r="D59" s="5" t="str">
        <f>IF(T_Compilado[[#This Row],[AÑO]]&lt;=2016,MIN(T_Compilado[AÑO]) &amp; "-2016","2017-" &amp; MAX(T_Compilado[AÑO]))</f>
        <v>2004-2016</v>
      </c>
      <c r="E59" s="5" t="s">
        <v>124</v>
      </c>
      <c r="F59" s="5" t="s">
        <v>87</v>
      </c>
      <c r="G59" s="7" t="s">
        <v>180</v>
      </c>
      <c r="H59" s="3" t="str">
        <f>VLOOKUP(T_Compilado[[#This Row],[Especies]],T_FamiliaEspecie[[Especies]:[CODE]],2,FALSE)</f>
        <v>O. MOSSAMBICUS</v>
      </c>
      <c r="I59" s="5" t="str">
        <f t="shared" si="0"/>
        <v>2I1D</v>
      </c>
      <c r="J59" s="6" cm="1">
        <f t="array" ref="J59">VLOOKUP(T_Compilado[[#This Row],[CCODE]:[CCODE]],T_FamiliaEspecie[[CODE]:[Ambiente]],2,FALSE)</f>
        <v>2</v>
      </c>
      <c r="K59" s="6" t="str" cm="1">
        <f t="array" ref="K59">VLOOKUP(T_Compilado[[#This Row],[CCODE]:[CCODE]],T_FamiliaEspecie[[CODE]:[Ambiente]],3,FALSE)</f>
        <v>I</v>
      </c>
      <c r="L59" s="6" cm="1">
        <f t="array" ref="L59">VLOOKUP(T_Compilado[[#This Row],[CCODE]:[CCODE]],T_FamiliaEspecie[[CODE]:[Ambiente]],4,FALSE)</f>
        <v>1</v>
      </c>
      <c r="M59" s="6" t="str" cm="1">
        <f t="array" ref="M59">VLOOKUP(T_Compilado[[#This Row],[CCODE]:[CCODE]],T_FamiliaEspecie[[CODE]:[Ambiente]],5,FALSE)</f>
        <v>D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5">
        <v>0</v>
      </c>
      <c r="AR59" s="5">
        <v>0</v>
      </c>
      <c r="AS59" s="5">
        <v>49</v>
      </c>
      <c r="AT59" s="7">
        <v>0</v>
      </c>
      <c r="AU59" s="7">
        <v>0</v>
      </c>
      <c r="AV59" s="7">
        <v>0</v>
      </c>
      <c r="AW59" s="5">
        <v>0</v>
      </c>
      <c r="AX59" s="5">
        <v>0</v>
      </c>
      <c r="AY59" s="7">
        <f t="shared" si="1"/>
        <v>49</v>
      </c>
    </row>
    <row r="60" spans="1:51" ht="14.25" x14ac:dyDescent="0.4">
      <c r="A60" s="5">
        <v>2005</v>
      </c>
      <c r="B60" s="5">
        <v>8</v>
      </c>
      <c r="C60" s="18">
        <f>DATE(T_Compilado[[#This Row],[AÑO]],T_Compilado[[#This Row],[MES]],1)</f>
        <v>38565</v>
      </c>
      <c r="D60" s="5" t="str">
        <f>IF(T_Compilado[[#This Row],[AÑO]]&lt;=2016,MIN(T_Compilado[AÑO]) &amp; "-2016","2017-" &amp; MAX(T_Compilado[AÑO]))</f>
        <v>2004-2016</v>
      </c>
      <c r="E60" s="5" t="s">
        <v>124</v>
      </c>
      <c r="F60" s="5" t="s">
        <v>87</v>
      </c>
      <c r="G60" s="7" t="s">
        <v>145</v>
      </c>
      <c r="H60" s="3" t="str">
        <f>VLOOKUP(T_Compilado[[#This Row],[Especies]],T_FamiliaEspecie[[Especies]:[CODE]],2,FALSE)</f>
        <v>O. NILOTICUS</v>
      </c>
      <c r="I60" s="5" t="str">
        <f t="shared" si="0"/>
        <v>2I1D</v>
      </c>
      <c r="J60" s="6" cm="1">
        <f t="array" ref="J60">VLOOKUP(T_Compilado[[#This Row],[CCODE]:[CCODE]],T_FamiliaEspecie[[CODE]:[Ambiente]],2,FALSE)</f>
        <v>2</v>
      </c>
      <c r="K60" s="6" t="str" cm="1">
        <f t="array" ref="K60">VLOOKUP(T_Compilado[[#This Row],[CCODE]:[CCODE]],T_FamiliaEspecie[[CODE]:[Ambiente]],3,FALSE)</f>
        <v>I</v>
      </c>
      <c r="L60" s="6" cm="1">
        <f t="array" ref="L60">VLOOKUP(T_Compilado[[#This Row],[CCODE]:[CCODE]],T_FamiliaEspecie[[CODE]:[Ambiente]],4,FALSE)</f>
        <v>1</v>
      </c>
      <c r="M60" s="6" t="str" cm="1">
        <f t="array" ref="M60">VLOOKUP(T_Compilado[[#This Row],[CCODE]:[CCODE]],T_FamiliaEspecie[[CODE]:[Ambiente]],5,FALSE)</f>
        <v>D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5">
        <v>1</v>
      </c>
      <c r="AR60" s="5">
        <v>0</v>
      </c>
      <c r="AS60" s="5">
        <v>4</v>
      </c>
      <c r="AT60" s="7">
        <v>0</v>
      </c>
      <c r="AU60" s="7">
        <v>0</v>
      </c>
      <c r="AV60" s="7">
        <v>0</v>
      </c>
      <c r="AW60" s="5">
        <v>0</v>
      </c>
      <c r="AX60" s="5">
        <v>0</v>
      </c>
      <c r="AY60" s="7">
        <f t="shared" si="1"/>
        <v>5</v>
      </c>
    </row>
    <row r="61" spans="1:51" ht="14.25" x14ac:dyDescent="0.4">
      <c r="A61" s="5">
        <v>2005</v>
      </c>
      <c r="B61" s="5">
        <v>8</v>
      </c>
      <c r="C61" s="18">
        <f>DATE(T_Compilado[[#This Row],[AÑO]],T_Compilado[[#This Row],[MES]],1)</f>
        <v>38565</v>
      </c>
      <c r="D61" s="5" t="str">
        <f>IF(T_Compilado[[#This Row],[AÑO]]&lt;=2016,MIN(T_Compilado[AÑO]) &amp; "-2016","2017-" &amp; MAX(T_Compilado[AÑO]))</f>
        <v>2004-2016</v>
      </c>
      <c r="E61" s="5" t="s">
        <v>124</v>
      </c>
      <c r="F61" s="5" t="s">
        <v>87</v>
      </c>
      <c r="G61" s="7" t="s">
        <v>148</v>
      </c>
      <c r="H61" s="3" t="str">
        <f>VLOOKUP(T_Compilado[[#This Row],[Especies]],T_FamiliaEspecie[[Especies]:[CODE]],2,FALSE)</f>
        <v>V. MACULICAUDA</v>
      </c>
      <c r="I61" s="5" t="str">
        <f t="shared" si="0"/>
        <v>2C1D</v>
      </c>
      <c r="J61" s="6" cm="1">
        <f t="array" ref="J61">VLOOKUP(T_Compilado[[#This Row],[CCODE]:[CCODE]],T_FamiliaEspecie[[CODE]:[Ambiente]],2,FALSE)</f>
        <v>2</v>
      </c>
      <c r="K61" s="6" t="str" cm="1">
        <f t="array" ref="K61">VLOOKUP(T_Compilado[[#This Row],[CCODE]:[CCODE]],T_FamiliaEspecie[[CODE]:[Ambiente]],3,FALSE)</f>
        <v>C</v>
      </c>
      <c r="L61" s="6" cm="1">
        <f t="array" ref="L61">VLOOKUP(T_Compilado[[#This Row],[CCODE]:[CCODE]],T_FamiliaEspecie[[CODE]:[Ambiente]],4,FALSE)</f>
        <v>1</v>
      </c>
      <c r="M61" s="6" t="str" cm="1">
        <f t="array" ref="M61">VLOOKUP(T_Compilado[[#This Row],[CCODE]:[CCODE]],T_FamiliaEspecie[[CODE]:[Ambiente]],5,FALSE)</f>
        <v>D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5">
        <v>0</v>
      </c>
      <c r="AR61" s="5">
        <v>1</v>
      </c>
      <c r="AS61" s="5">
        <v>4</v>
      </c>
      <c r="AT61" s="7">
        <v>0</v>
      </c>
      <c r="AU61" s="7">
        <v>0</v>
      </c>
      <c r="AV61" s="7">
        <v>0</v>
      </c>
      <c r="AW61" s="5">
        <v>0</v>
      </c>
      <c r="AX61" s="5">
        <v>0</v>
      </c>
      <c r="AY61" s="7">
        <f t="shared" si="1"/>
        <v>5</v>
      </c>
    </row>
    <row r="62" spans="1:51" ht="14.25" x14ac:dyDescent="0.4">
      <c r="A62" s="5">
        <v>2005</v>
      </c>
      <c r="B62" s="5">
        <v>8</v>
      </c>
      <c r="C62" s="18">
        <f>DATE(T_Compilado[[#This Row],[AÑO]],T_Compilado[[#This Row],[MES]],1)</f>
        <v>38565</v>
      </c>
      <c r="D62" s="5" t="str">
        <f>IF(T_Compilado[[#This Row],[AÑO]]&lt;=2016,MIN(T_Compilado[AÑO]) &amp; "-2016","2017-" &amp; MAX(T_Compilado[AÑO]))</f>
        <v>2004-2016</v>
      </c>
      <c r="E62" s="5" t="s">
        <v>124</v>
      </c>
      <c r="F62" s="5" t="s">
        <v>107</v>
      </c>
      <c r="G62" s="7" t="s">
        <v>182</v>
      </c>
      <c r="H62" s="3" t="str">
        <f>VLOOKUP(T_Compilado[[#This Row],[Especies]],T_FamiliaEspecie[[Especies]:[CODE]],2,FALSE)</f>
        <v>C. IDELLA</v>
      </c>
      <c r="I62" s="5" t="str">
        <f t="shared" si="0"/>
        <v>1I1D</v>
      </c>
      <c r="J62" s="6" cm="1">
        <f t="array" ref="J62">VLOOKUP(T_Compilado[[#This Row],[CCODE]:[CCODE]],T_FamiliaEspecie[[CODE]:[Ambiente]],2,FALSE)</f>
        <v>1</v>
      </c>
      <c r="K62" s="6" t="str" cm="1">
        <f t="array" ref="K62">VLOOKUP(T_Compilado[[#This Row],[CCODE]:[CCODE]],T_FamiliaEspecie[[CODE]:[Ambiente]],3,FALSE)</f>
        <v>I</v>
      </c>
      <c r="L62" s="6" cm="1">
        <f t="array" ref="L62">VLOOKUP(T_Compilado[[#This Row],[CCODE]:[CCODE]],T_FamiliaEspecie[[CODE]:[Ambiente]],4,FALSE)</f>
        <v>1</v>
      </c>
      <c r="M62" s="6" t="str" cm="1">
        <f t="array" ref="M62">VLOOKUP(T_Compilado[[#This Row],[CCODE]:[CCODE]],T_FamiliaEspecie[[CODE]:[Ambiente]],5,FALSE)</f>
        <v>D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5">
        <v>0</v>
      </c>
      <c r="AR62" s="5">
        <v>4</v>
      </c>
      <c r="AS62" s="5">
        <v>0</v>
      </c>
      <c r="AT62" s="7">
        <v>0</v>
      </c>
      <c r="AU62" s="7">
        <v>0</v>
      </c>
      <c r="AV62" s="7">
        <v>0</v>
      </c>
      <c r="AW62" s="5">
        <v>0</v>
      </c>
      <c r="AX62" s="5">
        <v>0</v>
      </c>
      <c r="AY62" s="7">
        <f t="shared" si="1"/>
        <v>4</v>
      </c>
    </row>
    <row r="63" spans="1:51" ht="14.25" x14ac:dyDescent="0.4">
      <c r="A63" s="5">
        <v>2005</v>
      </c>
      <c r="B63" s="5">
        <v>8</v>
      </c>
      <c r="C63" s="18">
        <f>DATE(T_Compilado[[#This Row],[AÑO]],T_Compilado[[#This Row],[MES]],1)</f>
        <v>38565</v>
      </c>
      <c r="D63" s="5" t="str">
        <f>IF(T_Compilado[[#This Row],[AÑO]]&lt;=2016,MIN(T_Compilado[AÑO]) &amp; "-2016","2017-" &amp; MAX(T_Compilado[AÑO]))</f>
        <v>2004-2016</v>
      </c>
      <c r="E63" s="5" t="s">
        <v>124</v>
      </c>
      <c r="F63" s="5" t="s">
        <v>89</v>
      </c>
      <c r="G63" s="7" t="s">
        <v>150</v>
      </c>
      <c r="H63" s="3" t="str">
        <f>VLOOKUP(T_Compilado[[#This Row],[Especies]],T_FamiliaEspecie[[Especies]:[CODE]],2,FALSE)</f>
        <v>D. LATIFRONS</v>
      </c>
      <c r="I63" s="5" t="str">
        <f t="shared" si="0"/>
        <v>2P1D</v>
      </c>
      <c r="J63" s="6" cm="1">
        <f t="array" ref="J63">VLOOKUP(T_Compilado[[#This Row],[CCODE]:[CCODE]],T_FamiliaEspecie[[CODE]:[Ambiente]],2,FALSE)</f>
        <v>2</v>
      </c>
      <c r="K63" s="6" t="str" cm="1">
        <f t="array" ref="K63">VLOOKUP(T_Compilado[[#This Row],[CCODE]:[CCODE]],T_FamiliaEspecie[[CODE]:[Ambiente]],3,FALSE)</f>
        <v>P</v>
      </c>
      <c r="L63" s="6" cm="1">
        <f t="array" ref="L63">VLOOKUP(T_Compilado[[#This Row],[CCODE]:[CCODE]],T_FamiliaEspecie[[CODE]:[Ambiente]],4,FALSE)</f>
        <v>1</v>
      </c>
      <c r="M63" s="6" t="str" cm="1">
        <f t="array" ref="M63">VLOOKUP(T_Compilado[[#This Row],[CCODE]:[CCODE]],T_FamiliaEspecie[[CODE]:[Ambiente]],5,FALSE)</f>
        <v>D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6">
        <v>12</v>
      </c>
      <c r="AR63" s="5">
        <v>0</v>
      </c>
      <c r="AS63" s="5">
        <v>0</v>
      </c>
      <c r="AT63" s="7">
        <v>0</v>
      </c>
      <c r="AU63" s="7">
        <v>0</v>
      </c>
      <c r="AV63" s="7">
        <v>0</v>
      </c>
      <c r="AW63" s="5">
        <v>0</v>
      </c>
      <c r="AX63" s="5">
        <v>8</v>
      </c>
      <c r="AY63" s="7">
        <f t="shared" si="1"/>
        <v>20</v>
      </c>
    </row>
    <row r="64" spans="1:51" ht="14.25" x14ac:dyDescent="0.4">
      <c r="A64" s="5">
        <v>2005</v>
      </c>
      <c r="B64" s="5">
        <v>8</v>
      </c>
      <c r="C64" s="18">
        <f>DATE(T_Compilado[[#This Row],[AÑO]],T_Compilado[[#This Row],[MES]],1)</f>
        <v>38565</v>
      </c>
      <c r="D64" s="5" t="str">
        <f>IF(T_Compilado[[#This Row],[AÑO]]&lt;=2016,MIN(T_Compilado[AÑO]) &amp; "-2016","2017-" &amp; MAX(T_Compilado[AÑO]))</f>
        <v>2004-2016</v>
      </c>
      <c r="E64" s="5" t="s">
        <v>124</v>
      </c>
      <c r="F64" s="5" t="s">
        <v>89</v>
      </c>
      <c r="G64" s="7" t="s">
        <v>183</v>
      </c>
      <c r="H64" s="3" t="str">
        <f>VLOOKUP(T_Compilado[[#This Row],[Especies]],T_FamiliaEspecie[[Especies]:[CODE]],2,FALSE)</f>
        <v>E. AMBLYOPSIS</v>
      </c>
      <c r="I64" s="5" t="str">
        <f t="shared" si="0"/>
        <v>2C0D</v>
      </c>
      <c r="J64" s="6" cm="1">
        <f t="array" ref="J64">VLOOKUP(T_Compilado[[#This Row],[CCODE]:[CCODE]],T_FamiliaEspecie[[CODE]:[Ambiente]],2,FALSE)</f>
        <v>2</v>
      </c>
      <c r="K64" s="6" t="str" cm="1">
        <f t="array" ref="K64">VLOOKUP(T_Compilado[[#This Row],[CCODE]:[CCODE]],T_FamiliaEspecie[[CODE]:[Ambiente]],3,FALSE)</f>
        <v>C</v>
      </c>
      <c r="L64" s="6" cm="1">
        <f t="array" ref="L64">VLOOKUP(T_Compilado[[#This Row],[CCODE]:[CCODE]],T_FamiliaEspecie[[CODE]:[Ambiente]],4,FALSE)</f>
        <v>0</v>
      </c>
      <c r="M64" s="6" t="str" cm="1">
        <f t="array" ref="M64">VLOOKUP(T_Compilado[[#This Row],[CCODE]:[CCODE]],T_FamiliaEspecie[[CODE]:[Ambiente]],5,FALSE)</f>
        <v>D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6">
        <v>0</v>
      </c>
      <c r="AR64" s="5">
        <v>0</v>
      </c>
      <c r="AS64" s="5">
        <v>0</v>
      </c>
      <c r="AT64" s="7">
        <v>0</v>
      </c>
      <c r="AU64" s="7">
        <v>0</v>
      </c>
      <c r="AV64" s="7">
        <v>0</v>
      </c>
      <c r="AW64" s="5">
        <v>6</v>
      </c>
      <c r="AX64" s="5">
        <v>0</v>
      </c>
      <c r="AY64" s="7">
        <f t="shared" si="1"/>
        <v>6</v>
      </c>
    </row>
    <row r="65" spans="1:51" ht="14.25" x14ac:dyDescent="0.4">
      <c r="A65" s="5">
        <v>2005</v>
      </c>
      <c r="B65" s="5">
        <v>8</v>
      </c>
      <c r="C65" s="18">
        <f>DATE(T_Compilado[[#This Row],[AÑO]],T_Compilado[[#This Row],[MES]],1)</f>
        <v>38565</v>
      </c>
      <c r="D65" s="5" t="str">
        <f>IF(T_Compilado[[#This Row],[AÑO]]&lt;=2016,MIN(T_Compilado[AÑO]) &amp; "-2016","2017-" &amp; MAX(T_Compilado[AÑO]))</f>
        <v>2004-2016</v>
      </c>
      <c r="E65" s="5" t="s">
        <v>124</v>
      </c>
      <c r="F65" s="5" t="s">
        <v>89</v>
      </c>
      <c r="G65" s="7" t="s">
        <v>151</v>
      </c>
      <c r="H65" s="3" t="str">
        <f>VLOOKUP(T_Compilado[[#This Row],[Especies]],T_FamiliaEspecie[[Especies]:[CODE]],2,FALSE)</f>
        <v>E. PICTA</v>
      </c>
      <c r="I65" s="5" t="str">
        <f t="shared" si="0"/>
        <v>2P0D</v>
      </c>
      <c r="J65" s="6" cm="1">
        <f t="array" ref="J65">VLOOKUP(T_Compilado[[#This Row],[CCODE]:[CCODE]],T_FamiliaEspecie[[CODE]:[Ambiente]],2,FALSE)</f>
        <v>2</v>
      </c>
      <c r="K65" s="6" t="str" cm="1">
        <f t="array" ref="K65">VLOOKUP(T_Compilado[[#This Row],[CCODE]:[CCODE]],T_FamiliaEspecie[[CODE]:[Ambiente]],3,FALSE)</f>
        <v>P</v>
      </c>
      <c r="L65" s="6" cm="1">
        <f t="array" ref="L65">VLOOKUP(T_Compilado[[#This Row],[CCODE]:[CCODE]],T_FamiliaEspecie[[CODE]:[Ambiente]],4,FALSE)</f>
        <v>0</v>
      </c>
      <c r="M65" s="6" t="str" cm="1">
        <f t="array" ref="M65">VLOOKUP(T_Compilado[[#This Row],[CCODE]:[CCODE]],T_FamiliaEspecie[[CODE]:[Ambiente]],5,FALSE)</f>
        <v>D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6">
        <v>2</v>
      </c>
      <c r="AR65" s="5">
        <v>0</v>
      </c>
      <c r="AS65" s="5">
        <v>0</v>
      </c>
      <c r="AT65" s="7">
        <v>0</v>
      </c>
      <c r="AU65" s="7">
        <v>0</v>
      </c>
      <c r="AV65" s="7">
        <v>0</v>
      </c>
      <c r="AW65" s="5">
        <v>0</v>
      </c>
      <c r="AX65" s="5">
        <v>5</v>
      </c>
      <c r="AY65" s="7">
        <f t="shared" si="1"/>
        <v>7</v>
      </c>
    </row>
    <row r="66" spans="1:51" ht="14.25" x14ac:dyDescent="0.4">
      <c r="A66" s="5">
        <v>2005</v>
      </c>
      <c r="B66" s="5">
        <v>8</v>
      </c>
      <c r="C66" s="18">
        <f>DATE(T_Compilado[[#This Row],[AÑO]],T_Compilado[[#This Row],[MES]],1)</f>
        <v>38565</v>
      </c>
      <c r="D66" s="5" t="str">
        <f>IF(T_Compilado[[#This Row],[AÑO]]&lt;=2016,MIN(T_Compilado[AÑO]) &amp; "-2016","2017-" &amp; MAX(T_Compilado[AÑO]))</f>
        <v>2004-2016</v>
      </c>
      <c r="E66" s="5" t="s">
        <v>124</v>
      </c>
      <c r="F66" s="5" t="s">
        <v>89</v>
      </c>
      <c r="G66" s="7" t="s">
        <v>152</v>
      </c>
      <c r="H66" s="3" t="str">
        <f>VLOOKUP(T_Compilado[[#This Row],[Especies]],T_FamiliaEspecie[[Especies]:[CODE]],2,FALSE)</f>
        <v>G. DORMITOR</v>
      </c>
      <c r="I66" s="5" t="str">
        <f t="shared" ref="I66:I129" si="2">J66&amp;IF(K66="P-C","A",K66)&amp;L66&amp;M66</f>
        <v>2C0D</v>
      </c>
      <c r="J66" s="6" cm="1">
        <f t="array" ref="J66">VLOOKUP(T_Compilado[[#This Row],[CCODE]:[CCODE]],T_FamiliaEspecie[[CODE]:[Ambiente]],2,FALSE)</f>
        <v>2</v>
      </c>
      <c r="K66" s="6" t="str" cm="1">
        <f t="array" ref="K66">VLOOKUP(T_Compilado[[#This Row],[CCODE]:[CCODE]],T_FamiliaEspecie[[CODE]:[Ambiente]],3,FALSE)</f>
        <v>C</v>
      </c>
      <c r="L66" s="6" cm="1">
        <f t="array" ref="L66">VLOOKUP(T_Compilado[[#This Row],[CCODE]:[CCODE]],T_FamiliaEspecie[[CODE]:[Ambiente]],4,FALSE)</f>
        <v>0</v>
      </c>
      <c r="M66" s="6" t="str" cm="1">
        <f t="array" ref="M66">VLOOKUP(T_Compilado[[#This Row],[CCODE]:[CCODE]],T_FamiliaEspecie[[CODE]:[Ambiente]],5,FALSE)</f>
        <v>D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6">
        <v>6</v>
      </c>
      <c r="AR66" s="5">
        <v>0</v>
      </c>
      <c r="AS66" s="5">
        <v>0</v>
      </c>
      <c r="AT66" s="7">
        <v>0</v>
      </c>
      <c r="AU66" s="7">
        <v>0</v>
      </c>
      <c r="AV66" s="7">
        <v>0</v>
      </c>
      <c r="AW66" s="5">
        <v>16</v>
      </c>
      <c r="AX66" s="5">
        <v>4</v>
      </c>
      <c r="AY66" s="7">
        <f t="shared" ref="AY66:AY129" si="3">SUMIF(N66:AX66,"&gt;=0")</f>
        <v>26</v>
      </c>
    </row>
    <row r="67" spans="1:51" ht="14.25" x14ac:dyDescent="0.4">
      <c r="A67" s="5">
        <v>2005</v>
      </c>
      <c r="B67" s="5">
        <v>8</v>
      </c>
      <c r="C67" s="18">
        <f>DATE(T_Compilado[[#This Row],[AÑO]],T_Compilado[[#This Row],[MES]],1)</f>
        <v>38565</v>
      </c>
      <c r="D67" s="5" t="str">
        <f>IF(T_Compilado[[#This Row],[AÑO]]&lt;=2016,MIN(T_Compilado[AÑO]) &amp; "-2016","2017-" &amp; MAX(T_Compilado[AÑO]))</f>
        <v>2004-2016</v>
      </c>
      <c r="E67" s="5" t="s">
        <v>124</v>
      </c>
      <c r="F67" s="5" t="s">
        <v>89</v>
      </c>
      <c r="G67" s="7" t="s">
        <v>184</v>
      </c>
      <c r="H67" s="3" t="str">
        <f>VLOOKUP(T_Compilado[[#This Row],[Especies]],T_FamiliaEspecie[[Especies]:[CODE]],2,FALSE)</f>
        <v>G. MACULATUS</v>
      </c>
      <c r="I67" s="5" t="str">
        <f t="shared" si="2"/>
        <v>2P0D</v>
      </c>
      <c r="J67" s="6" cm="1">
        <f t="array" ref="J67">VLOOKUP(T_Compilado[[#This Row],[CCODE]:[CCODE]],T_FamiliaEspecie[[CODE]:[Ambiente]],2,FALSE)</f>
        <v>2</v>
      </c>
      <c r="K67" s="6" t="str" cm="1">
        <f t="array" ref="K67">VLOOKUP(T_Compilado[[#This Row],[CCODE]:[CCODE]],T_FamiliaEspecie[[CODE]:[Ambiente]],3,FALSE)</f>
        <v>P</v>
      </c>
      <c r="L67" s="6" cm="1">
        <f t="array" ref="L67">VLOOKUP(T_Compilado[[#This Row],[CCODE]:[CCODE]],T_FamiliaEspecie[[CODE]:[Ambiente]],4,FALSE)</f>
        <v>0</v>
      </c>
      <c r="M67" s="6" t="str" cm="1">
        <f t="array" ref="M67">VLOOKUP(T_Compilado[[#This Row],[CCODE]:[CCODE]],T_FamiliaEspecie[[CODE]:[Ambiente]],5,FALSE)</f>
        <v>D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6">
        <v>3</v>
      </c>
      <c r="AR67" s="5">
        <v>12</v>
      </c>
      <c r="AS67" s="5">
        <v>1</v>
      </c>
      <c r="AT67" s="7">
        <v>0</v>
      </c>
      <c r="AU67" s="7">
        <v>0</v>
      </c>
      <c r="AV67" s="7">
        <v>0</v>
      </c>
      <c r="AW67" s="5">
        <v>0</v>
      </c>
      <c r="AX67" s="5">
        <v>10</v>
      </c>
      <c r="AY67" s="7">
        <f t="shared" si="3"/>
        <v>26</v>
      </c>
    </row>
    <row r="68" spans="1:51" ht="14.25" x14ac:dyDescent="0.4">
      <c r="A68" s="5">
        <v>2005</v>
      </c>
      <c r="B68" s="5">
        <v>8</v>
      </c>
      <c r="C68" s="18">
        <f>DATE(T_Compilado[[#This Row],[AÑO]],T_Compilado[[#This Row],[MES]],1)</f>
        <v>38565</v>
      </c>
      <c r="D68" s="5" t="str">
        <f>IF(T_Compilado[[#This Row],[AÑO]]&lt;=2016,MIN(T_Compilado[AÑO]) &amp; "-2016","2017-" &amp; MAX(T_Compilado[AÑO]))</f>
        <v>2004-2016</v>
      </c>
      <c r="E68" s="5" t="s">
        <v>124</v>
      </c>
      <c r="F68" s="5" t="s">
        <v>89</v>
      </c>
      <c r="G68" s="7" t="s">
        <v>185</v>
      </c>
      <c r="H68" s="3" t="str">
        <f>VLOOKUP(T_Compilado[[#This Row],[Especies]],T_FamiliaEspecie[[Especies]:[CODE]],2,FALSE)</f>
        <v>G. POLYLEPIS</v>
      </c>
      <c r="I68" s="5" t="str">
        <f t="shared" si="2"/>
        <v>2C0D</v>
      </c>
      <c r="J68" s="6" cm="1">
        <f t="array" ref="J68">VLOOKUP(T_Compilado[[#This Row],[CCODE]:[CCODE]],T_FamiliaEspecie[[CODE]:[Ambiente]],2,FALSE)</f>
        <v>2</v>
      </c>
      <c r="K68" s="6" t="str" cm="1">
        <f t="array" ref="K68">VLOOKUP(T_Compilado[[#This Row],[CCODE]:[CCODE]],T_FamiliaEspecie[[CODE]:[Ambiente]],3,FALSE)</f>
        <v>C</v>
      </c>
      <c r="L68" s="6" cm="1">
        <f t="array" ref="L68">VLOOKUP(T_Compilado[[#This Row],[CCODE]:[CCODE]],T_FamiliaEspecie[[CODE]:[Ambiente]],4,FALSE)</f>
        <v>0</v>
      </c>
      <c r="M68" s="6" t="str" cm="1">
        <f t="array" ref="M68">VLOOKUP(T_Compilado[[#This Row],[CCODE]:[CCODE]],T_FamiliaEspecie[[CODE]:[Ambiente]],5,FALSE)</f>
        <v>D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6">
        <v>2</v>
      </c>
      <c r="AR68" s="5">
        <v>0</v>
      </c>
      <c r="AS68" s="5">
        <v>0</v>
      </c>
      <c r="AT68" s="7">
        <v>0</v>
      </c>
      <c r="AU68" s="7">
        <v>0</v>
      </c>
      <c r="AV68" s="7">
        <v>0</v>
      </c>
      <c r="AW68" s="5">
        <v>0</v>
      </c>
      <c r="AX68" s="5">
        <v>1</v>
      </c>
      <c r="AY68" s="7">
        <f t="shared" si="3"/>
        <v>3</v>
      </c>
    </row>
    <row r="69" spans="1:51" ht="14.25" x14ac:dyDescent="0.4">
      <c r="A69" s="5">
        <v>2005</v>
      </c>
      <c r="B69" s="5">
        <v>8</v>
      </c>
      <c r="C69" s="18">
        <f>DATE(T_Compilado[[#This Row],[AÑO]],T_Compilado[[#This Row],[MES]],1)</f>
        <v>38565</v>
      </c>
      <c r="D69" s="5" t="str">
        <f>IF(T_Compilado[[#This Row],[AÑO]]&lt;=2016,MIN(T_Compilado[AÑO]) &amp; "-2016","2017-" &amp; MAX(T_Compilado[AÑO]))</f>
        <v>2004-2016</v>
      </c>
      <c r="E69" s="5" t="s">
        <v>124</v>
      </c>
      <c r="F69" s="5" t="s">
        <v>108</v>
      </c>
      <c r="G69" s="7" t="s">
        <v>186</v>
      </c>
      <c r="H69" s="3" t="str">
        <f>VLOOKUP(T_Compilado[[#This Row],[Especies]],T_FamiliaEspecie[[Especies]:[CODE]],2,FALSE)</f>
        <v>A. SPINIFER</v>
      </c>
      <c r="I69" s="5" t="str">
        <f t="shared" si="2"/>
        <v>PP1M</v>
      </c>
      <c r="J69" s="6" t="str" cm="1">
        <f t="array" ref="J69">VLOOKUP(T_Compilado[[#This Row],[CCODE]:[CCODE]],T_FamiliaEspecie[[CODE]:[Ambiente]],2,FALSE)</f>
        <v>P</v>
      </c>
      <c r="K69" s="6" t="str" cm="1">
        <f t="array" ref="K69">VLOOKUP(T_Compilado[[#This Row],[CCODE]:[CCODE]],T_FamiliaEspecie[[CODE]:[Ambiente]],3,FALSE)</f>
        <v>P</v>
      </c>
      <c r="L69" s="6" cm="1">
        <f t="array" ref="L69">VLOOKUP(T_Compilado[[#This Row],[CCODE]:[CCODE]],T_FamiliaEspecie[[CODE]:[Ambiente]],4,FALSE)</f>
        <v>1</v>
      </c>
      <c r="M69" s="6" t="str" cm="1">
        <f t="array" ref="M69">VLOOKUP(T_Compilado[[#This Row],[CCODE]:[CCODE]],T_FamiliaEspecie[[CODE]:[Ambiente]],5,FALSE)</f>
        <v>M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5">
        <v>1</v>
      </c>
      <c r="AR69" s="5">
        <v>0</v>
      </c>
      <c r="AS69" s="5">
        <v>0</v>
      </c>
      <c r="AT69" s="7">
        <v>0</v>
      </c>
      <c r="AU69" s="7">
        <v>0</v>
      </c>
      <c r="AV69" s="7">
        <v>0</v>
      </c>
      <c r="AW69" s="5">
        <v>0</v>
      </c>
      <c r="AX69" s="5">
        <v>0</v>
      </c>
      <c r="AY69" s="7">
        <f t="shared" si="3"/>
        <v>1</v>
      </c>
    </row>
    <row r="70" spans="1:51" ht="14.25" x14ac:dyDescent="0.4">
      <c r="A70" s="5">
        <v>2005</v>
      </c>
      <c r="B70" s="5">
        <v>8</v>
      </c>
      <c r="C70" s="18">
        <f>DATE(T_Compilado[[#This Row],[AÑO]],T_Compilado[[#This Row],[MES]],1)</f>
        <v>38565</v>
      </c>
      <c r="D70" s="5" t="str">
        <f>IF(T_Compilado[[#This Row],[AÑO]]&lt;=2016,MIN(T_Compilado[AÑO]) &amp; "-2016","2017-" &amp; MAX(T_Compilado[AÑO]))</f>
        <v>2004-2016</v>
      </c>
      <c r="E70" s="5" t="s">
        <v>124</v>
      </c>
      <c r="F70" s="5" t="s">
        <v>92</v>
      </c>
      <c r="G70" s="7" t="s">
        <v>156</v>
      </c>
      <c r="H70" s="3" t="str">
        <f>VLOOKUP(T_Compilado[[#This Row],[Especies]],T_FamiliaEspecie[[Especies]:[CODE]],2,FALSE)</f>
        <v>E. LINEATUS</v>
      </c>
      <c r="I70" s="5" t="str">
        <f t="shared" si="2"/>
        <v>PP1M</v>
      </c>
      <c r="J70" s="6" t="str" cm="1">
        <f t="array" ref="J70">VLOOKUP(T_Compilado[[#This Row],[CCODE]:[CCODE]],T_FamiliaEspecie[[CODE]:[Ambiente]],2,FALSE)</f>
        <v>P</v>
      </c>
      <c r="K70" s="6" t="str" cm="1">
        <f t="array" ref="K70">VLOOKUP(T_Compilado[[#This Row],[CCODE]:[CCODE]],T_FamiliaEspecie[[CODE]:[Ambiente]],3,FALSE)</f>
        <v>P</v>
      </c>
      <c r="L70" s="6" cm="1">
        <f t="array" ref="L70">VLOOKUP(T_Compilado[[#This Row],[CCODE]:[CCODE]],T_FamiliaEspecie[[CODE]:[Ambiente]],4,FALSE)</f>
        <v>1</v>
      </c>
      <c r="M70" s="6" t="str" cm="1">
        <f t="array" ref="M70">VLOOKUP(T_Compilado[[#This Row],[CCODE]:[CCODE]],T_FamiliaEspecie[[CODE]:[Ambiente]],5,FALSE)</f>
        <v>M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5">
        <v>20</v>
      </c>
      <c r="AR70" s="5">
        <v>0</v>
      </c>
      <c r="AS70" s="5">
        <v>1</v>
      </c>
      <c r="AT70" s="7">
        <v>0</v>
      </c>
      <c r="AU70" s="7">
        <v>0</v>
      </c>
      <c r="AV70" s="7">
        <v>0</v>
      </c>
      <c r="AW70" s="5">
        <v>0</v>
      </c>
      <c r="AX70" s="5">
        <v>0</v>
      </c>
      <c r="AY70" s="7">
        <f t="shared" si="3"/>
        <v>21</v>
      </c>
    </row>
    <row r="71" spans="1:51" ht="14.25" x14ac:dyDescent="0.4">
      <c r="A71" s="5">
        <v>2005</v>
      </c>
      <c r="B71" s="5">
        <v>8</v>
      </c>
      <c r="C71" s="18">
        <f>DATE(T_Compilado[[#This Row],[AÑO]],T_Compilado[[#This Row],[MES]],1)</f>
        <v>38565</v>
      </c>
      <c r="D71" s="5" t="str">
        <f>IF(T_Compilado[[#This Row],[AÑO]]&lt;=2016,MIN(T_Compilado[AÑO]) &amp; "-2016","2017-" &amp; MAX(T_Compilado[AÑO]))</f>
        <v>2004-2016</v>
      </c>
      <c r="E71" s="5" t="s">
        <v>124</v>
      </c>
      <c r="F71" s="5" t="s">
        <v>92</v>
      </c>
      <c r="G71" s="7" t="s">
        <v>158</v>
      </c>
      <c r="H71" s="3" t="str">
        <f>VLOOKUP(T_Compilado[[#This Row],[Especies]],T_FamiliaEspecie[[Especies]:[CODE]],2,FALSE)</f>
        <v>G. CINEREUS</v>
      </c>
      <c r="I71" s="5" t="str">
        <f t="shared" si="2"/>
        <v>PA1M</v>
      </c>
      <c r="J71" s="6" t="str" cm="1">
        <f t="array" ref="J71">VLOOKUP(T_Compilado[[#This Row],[CCODE]:[CCODE]],T_FamiliaEspecie[[CODE]:[Ambiente]],2,FALSE)</f>
        <v>P</v>
      </c>
      <c r="K71" s="6" t="str" cm="1">
        <f t="array" ref="K71">VLOOKUP(T_Compilado[[#This Row],[CCODE]:[CCODE]],T_FamiliaEspecie[[CODE]:[Ambiente]],3,FALSE)</f>
        <v>P-C</v>
      </c>
      <c r="L71" s="6" cm="1">
        <f t="array" ref="L71">VLOOKUP(T_Compilado[[#This Row],[CCODE]:[CCODE]],T_FamiliaEspecie[[CODE]:[Ambiente]],4,FALSE)</f>
        <v>1</v>
      </c>
      <c r="M71" s="6" t="str" cm="1">
        <f t="array" ref="M71">VLOOKUP(T_Compilado[[#This Row],[CCODE]:[CCODE]],T_FamiliaEspecie[[CODE]:[Ambiente]],5,FALSE)</f>
        <v>M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5">
        <v>1</v>
      </c>
      <c r="AR71" s="5">
        <v>0</v>
      </c>
      <c r="AS71" s="5">
        <v>0</v>
      </c>
      <c r="AT71" s="7">
        <v>0</v>
      </c>
      <c r="AU71" s="7">
        <v>0</v>
      </c>
      <c r="AV71" s="7">
        <v>0</v>
      </c>
      <c r="AW71" s="5">
        <v>0</v>
      </c>
      <c r="AX71" s="5">
        <v>0</v>
      </c>
      <c r="AY71" s="7">
        <f t="shared" si="3"/>
        <v>1</v>
      </c>
    </row>
    <row r="72" spans="1:51" ht="14.25" x14ac:dyDescent="0.4">
      <c r="A72" s="5">
        <v>2005</v>
      </c>
      <c r="B72" s="5">
        <v>8</v>
      </c>
      <c r="C72" s="18">
        <f>DATE(T_Compilado[[#This Row],[AÑO]],T_Compilado[[#This Row],[MES]],1)</f>
        <v>38565</v>
      </c>
      <c r="D72" s="5" t="str">
        <f>IF(T_Compilado[[#This Row],[AÑO]]&lt;=2016,MIN(T_Compilado[AÑO]) &amp; "-2016","2017-" &amp; MAX(T_Compilado[AÑO]))</f>
        <v>2004-2016</v>
      </c>
      <c r="E72" s="5" t="s">
        <v>124</v>
      </c>
      <c r="F72" s="5" t="s">
        <v>93</v>
      </c>
      <c r="G72" s="7" t="s">
        <v>187</v>
      </c>
      <c r="H72" s="3" t="str">
        <f>VLOOKUP(T_Compilado[[#This Row],[Especies]],T_FamiliaEspecie[[Especies]:[CODE]],2,FALSE)</f>
        <v>A. TRANSANDEANUS</v>
      </c>
      <c r="I72" s="5" t="str">
        <f t="shared" si="2"/>
        <v>2P1D</v>
      </c>
      <c r="J72" s="6" cm="1">
        <f t="array" ref="J72">VLOOKUP(T_Compilado[[#This Row],[CCODE]:[CCODE]],T_FamiliaEspecie[[CODE]:[Ambiente]],2,FALSE)</f>
        <v>2</v>
      </c>
      <c r="K72" s="6" t="str" cm="1">
        <f t="array" ref="K72">VLOOKUP(T_Compilado[[#This Row],[CCODE]:[CCODE]],T_FamiliaEspecie[[CODE]:[Ambiente]],3,FALSE)</f>
        <v>P</v>
      </c>
      <c r="L72" s="6" cm="1">
        <f t="array" ref="L72">VLOOKUP(T_Compilado[[#This Row],[CCODE]:[CCODE]],T_FamiliaEspecie[[CODE]:[Ambiente]],4,FALSE)</f>
        <v>1</v>
      </c>
      <c r="M72" s="6" t="str" cm="1">
        <f t="array" ref="M72">VLOOKUP(T_Compilado[[#This Row],[CCODE]:[CCODE]],T_FamiliaEspecie[[CODE]:[Ambiente]],5,FALSE)</f>
        <v>D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5">
        <v>0</v>
      </c>
      <c r="AR72" s="5">
        <v>0</v>
      </c>
      <c r="AS72" s="5">
        <v>0</v>
      </c>
      <c r="AT72" s="7">
        <v>0</v>
      </c>
      <c r="AU72" s="7">
        <v>0</v>
      </c>
      <c r="AV72" s="7">
        <v>0</v>
      </c>
      <c r="AW72" s="5">
        <v>0</v>
      </c>
      <c r="AX72" s="5">
        <v>1</v>
      </c>
      <c r="AY72" s="7">
        <f t="shared" si="3"/>
        <v>1</v>
      </c>
    </row>
    <row r="73" spans="1:51" ht="14.25" x14ac:dyDescent="0.4">
      <c r="A73" s="5">
        <v>2005</v>
      </c>
      <c r="B73" s="5">
        <v>8</v>
      </c>
      <c r="C73" s="18">
        <f>DATE(T_Compilado[[#This Row],[AÑO]],T_Compilado[[#This Row],[MES]],1)</f>
        <v>38565</v>
      </c>
      <c r="D73" s="5" t="str">
        <f>IF(T_Compilado[[#This Row],[AÑO]]&lt;=2016,MIN(T_Compilado[AÑO]) &amp; "-2016","2017-" &amp; MAX(T_Compilado[AÑO]))</f>
        <v>2004-2016</v>
      </c>
      <c r="E73" s="5" t="s">
        <v>124</v>
      </c>
      <c r="F73" s="5" t="s">
        <v>93</v>
      </c>
      <c r="G73" s="7" t="s">
        <v>159</v>
      </c>
      <c r="H73" s="3" t="str">
        <f>VLOOKUP(T_Compilado[[#This Row],[Especies]],T_FamiliaEspecie[[Especies]:[CODE]],2,FALSE)</f>
        <v>A. BANANA</v>
      </c>
      <c r="I73" s="5" t="str">
        <f t="shared" si="2"/>
        <v>2A1D</v>
      </c>
      <c r="J73" s="6" cm="1">
        <f t="array" ref="J73">VLOOKUP(T_Compilado[[#This Row],[CCODE]:[CCODE]],T_FamiliaEspecie[[CODE]:[Ambiente]],2,FALSE)</f>
        <v>2</v>
      </c>
      <c r="K73" s="6" t="str" cm="1">
        <f t="array" ref="K73">VLOOKUP(T_Compilado[[#This Row],[CCODE]:[CCODE]],T_FamiliaEspecie[[CODE]:[Ambiente]],3,FALSE)</f>
        <v>P-C</v>
      </c>
      <c r="L73" s="6" cm="1">
        <f t="array" ref="L73">VLOOKUP(T_Compilado[[#This Row],[CCODE]:[CCODE]],T_FamiliaEspecie[[CODE]:[Ambiente]],4,FALSE)</f>
        <v>1</v>
      </c>
      <c r="M73" s="6" t="str" cm="1">
        <f t="array" ref="M73">VLOOKUP(T_Compilado[[#This Row],[CCODE]:[CCODE]],T_FamiliaEspecie[[CODE]:[Ambiente]],5,FALSE)</f>
        <v>D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5">
        <v>0</v>
      </c>
      <c r="AR73" s="5">
        <v>0</v>
      </c>
      <c r="AS73" s="5">
        <v>0</v>
      </c>
      <c r="AT73" s="7">
        <v>0</v>
      </c>
      <c r="AU73" s="7">
        <v>0</v>
      </c>
      <c r="AV73" s="7">
        <v>0</v>
      </c>
      <c r="AW73" s="5">
        <v>1</v>
      </c>
      <c r="AX73" s="5">
        <v>0</v>
      </c>
      <c r="AY73" s="7">
        <f t="shared" si="3"/>
        <v>1</v>
      </c>
    </row>
    <row r="74" spans="1:51" ht="14.25" x14ac:dyDescent="0.4">
      <c r="A74" s="5">
        <v>2005</v>
      </c>
      <c r="B74" s="5">
        <v>8</v>
      </c>
      <c r="C74" s="18">
        <f>DATE(T_Compilado[[#This Row],[AÑO]],T_Compilado[[#This Row],[MES]],1)</f>
        <v>38565</v>
      </c>
      <c r="D74" s="5" t="str">
        <f>IF(T_Compilado[[#This Row],[AÑO]]&lt;=2016,MIN(T_Compilado[AÑO]) &amp; "-2016","2017-" &amp; MAX(T_Compilado[AÑO]))</f>
        <v>2004-2016</v>
      </c>
      <c r="E74" s="5" t="s">
        <v>124</v>
      </c>
      <c r="F74" s="5" t="s">
        <v>93</v>
      </c>
      <c r="G74" s="7" t="s">
        <v>189</v>
      </c>
      <c r="H74" s="3" t="str">
        <f>VLOOKUP(T_Compilado[[#This Row],[Especies]],T_FamiliaEspecie[[Especies]:[CODE]],2,FALSE)</f>
        <v>G. MICRODON</v>
      </c>
      <c r="I74" s="5" t="str">
        <f t="shared" si="2"/>
        <v>2P0M</v>
      </c>
      <c r="J74" s="6" cm="1">
        <f t="array" ref="J74">VLOOKUP(T_Compilado[[#This Row],[CCODE]:[CCODE]],T_FamiliaEspecie[[CODE]:[Ambiente]],2,FALSE)</f>
        <v>2</v>
      </c>
      <c r="K74" s="6" t="str" cm="1">
        <f t="array" ref="K74">VLOOKUP(T_Compilado[[#This Row],[CCODE]:[CCODE]],T_FamiliaEspecie[[CODE]:[Ambiente]],3,FALSE)</f>
        <v>P</v>
      </c>
      <c r="L74" s="6" cm="1">
        <f t="array" ref="L74">VLOOKUP(T_Compilado[[#This Row],[CCODE]:[CCODE]],T_FamiliaEspecie[[CODE]:[Ambiente]],4,FALSE)</f>
        <v>0</v>
      </c>
      <c r="M74" s="6" t="str" cm="1">
        <f t="array" ref="M74">VLOOKUP(T_Compilado[[#This Row],[CCODE]:[CCODE]],T_FamiliaEspecie[[CODE]:[Ambiente]],5,FALSE)</f>
        <v>M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5">
        <v>0</v>
      </c>
      <c r="AR74" s="5">
        <v>0</v>
      </c>
      <c r="AS74" s="5">
        <v>0</v>
      </c>
      <c r="AT74" s="7">
        <v>0</v>
      </c>
      <c r="AU74" s="7">
        <v>0</v>
      </c>
      <c r="AV74" s="7">
        <v>0</v>
      </c>
      <c r="AW74" s="5">
        <v>0</v>
      </c>
      <c r="AX74" s="5">
        <v>1</v>
      </c>
      <c r="AY74" s="7">
        <f t="shared" si="3"/>
        <v>1</v>
      </c>
    </row>
    <row r="75" spans="1:51" ht="14.25" x14ac:dyDescent="0.4">
      <c r="A75" s="5">
        <v>2005</v>
      </c>
      <c r="B75" s="5">
        <v>8</v>
      </c>
      <c r="C75" s="18">
        <f>DATE(T_Compilado[[#This Row],[AÑO]],T_Compilado[[#This Row],[MES]],1)</f>
        <v>38565</v>
      </c>
      <c r="D75" s="5" t="str">
        <f>IF(T_Compilado[[#This Row],[AÑO]]&lt;=2016,MIN(T_Compilado[AÑO]) &amp; "-2016","2017-" &amp; MAX(T_Compilado[AÑO]))</f>
        <v>2004-2016</v>
      </c>
      <c r="E75" s="5" t="s">
        <v>124</v>
      </c>
      <c r="F75" s="5" t="s">
        <v>93</v>
      </c>
      <c r="G75" s="7" t="s">
        <v>188</v>
      </c>
      <c r="H75" s="3" t="str">
        <f>VLOOKUP(T_Compilado[[#This Row],[Especies]],T_FamiliaEspecie[[Especies]:[CODE]],2,FALSE)</f>
        <v>G. INCOGNITUS</v>
      </c>
      <c r="I75" s="5" t="str">
        <f t="shared" si="2"/>
        <v>2C0M</v>
      </c>
      <c r="J75" s="6" cm="1">
        <f t="array" ref="J75">VLOOKUP(T_Compilado[[#This Row],[CCODE]:[CCODE]],T_FamiliaEspecie[[CODE]:[Ambiente]],2,FALSE)</f>
        <v>2</v>
      </c>
      <c r="K75" s="6" t="str" cm="1">
        <f t="array" ref="K75">VLOOKUP(T_Compilado[[#This Row],[CCODE]:[CCODE]],T_FamiliaEspecie[[CODE]:[Ambiente]],3,FALSE)</f>
        <v>C</v>
      </c>
      <c r="L75" s="6" cm="1">
        <f t="array" ref="L75">VLOOKUP(T_Compilado[[#This Row],[CCODE]:[CCODE]],T_FamiliaEspecie[[CODE]:[Ambiente]],4,FALSE)</f>
        <v>0</v>
      </c>
      <c r="M75" s="6" t="str" cm="1">
        <f t="array" ref="M75">VLOOKUP(T_Compilado[[#This Row],[CCODE]:[CCODE]],T_FamiliaEspecie[[CODE]:[Ambiente]],5,FALSE)</f>
        <v>M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6">
        <v>4</v>
      </c>
      <c r="AR75" s="5">
        <v>0</v>
      </c>
      <c r="AS75" s="5">
        <v>0</v>
      </c>
      <c r="AT75" s="7">
        <v>0</v>
      </c>
      <c r="AU75" s="7">
        <v>0</v>
      </c>
      <c r="AV75" s="7">
        <v>0</v>
      </c>
      <c r="AW75" s="5">
        <v>0</v>
      </c>
      <c r="AX75" s="5">
        <v>0</v>
      </c>
      <c r="AY75" s="7">
        <f t="shared" si="3"/>
        <v>4</v>
      </c>
    </row>
    <row r="76" spans="1:51" ht="14.25" x14ac:dyDescent="0.4">
      <c r="A76" s="5">
        <v>2005</v>
      </c>
      <c r="B76" s="5">
        <v>8</v>
      </c>
      <c r="C76" s="18">
        <f>DATE(T_Compilado[[#This Row],[AÑO]],T_Compilado[[#This Row],[MES]],1)</f>
        <v>38565</v>
      </c>
      <c r="D76" s="5" t="str">
        <f>IF(T_Compilado[[#This Row],[AÑO]]&lt;=2016,MIN(T_Compilado[AÑO]) &amp; "-2016","2017-" &amp; MAX(T_Compilado[AÑO]))</f>
        <v>2004-2016</v>
      </c>
      <c r="E76" s="5" t="s">
        <v>124</v>
      </c>
      <c r="F76" s="5" t="s">
        <v>125</v>
      </c>
      <c r="G76" s="7" t="s">
        <v>190</v>
      </c>
      <c r="H76" s="3" t="str">
        <f>VLOOKUP(T_Compilado[[#This Row],[Especies]],T_FamiliaEspecie[[Especies]:[CODE]],2,FALSE)</f>
        <v>H. ELONGATUS</v>
      </c>
      <c r="I76" s="5" t="str">
        <f t="shared" si="2"/>
        <v>PP1M</v>
      </c>
      <c r="J76" s="6" t="str" cm="1">
        <f t="array" ref="J76">VLOOKUP(T_Compilado[[#This Row],[CCODE]:[CCODE]],T_FamiliaEspecie[[CODE]:[Ambiente]],2,FALSE)</f>
        <v>P</v>
      </c>
      <c r="K76" s="6" t="str" cm="1">
        <f t="array" ref="K76">VLOOKUP(T_Compilado[[#This Row],[CCODE]:[CCODE]],T_FamiliaEspecie[[CODE]:[Ambiente]],3,FALSE)</f>
        <v>P</v>
      </c>
      <c r="L76" s="6" cm="1">
        <f t="array" ref="L76">VLOOKUP(T_Compilado[[#This Row],[CCODE]:[CCODE]],T_FamiliaEspecie[[CODE]:[Ambiente]],4,FALSE)</f>
        <v>1</v>
      </c>
      <c r="M76" s="6" t="str" cm="1">
        <f t="array" ref="M76">VLOOKUP(T_Compilado[[#This Row],[CCODE]:[CCODE]],T_FamiliaEspecie[[CODE]:[Ambiente]],5,FALSE)</f>
        <v>M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5">
        <v>2</v>
      </c>
      <c r="AR76" s="5">
        <v>0</v>
      </c>
      <c r="AS76" s="5">
        <v>0</v>
      </c>
      <c r="AT76" s="7">
        <v>0</v>
      </c>
      <c r="AU76" s="7">
        <v>0</v>
      </c>
      <c r="AV76" s="7">
        <v>0</v>
      </c>
      <c r="AW76" s="5">
        <v>0</v>
      </c>
      <c r="AX76" s="5">
        <v>0</v>
      </c>
      <c r="AY76" s="7">
        <f t="shared" si="3"/>
        <v>2</v>
      </c>
    </row>
    <row r="77" spans="1:51" ht="14.25" x14ac:dyDescent="0.4">
      <c r="A77" s="5">
        <v>2005</v>
      </c>
      <c r="B77" s="5">
        <v>8</v>
      </c>
      <c r="C77" s="18">
        <f>DATE(T_Compilado[[#This Row],[AÑO]],T_Compilado[[#This Row],[MES]],1)</f>
        <v>38565</v>
      </c>
      <c r="D77" s="5" t="str">
        <f>IF(T_Compilado[[#This Row],[AÑO]]&lt;=2016,MIN(T_Compilado[AÑO]) &amp; "-2016","2017-" &amp; MAX(T_Compilado[AÑO]))</f>
        <v>2004-2016</v>
      </c>
      <c r="E77" s="5" t="s">
        <v>124</v>
      </c>
      <c r="F77" s="5" t="s">
        <v>94</v>
      </c>
      <c r="G77" s="7" t="s">
        <v>191</v>
      </c>
      <c r="H77" s="3" t="str">
        <f>VLOOKUP(T_Compilado[[#This Row],[Especies]],T_FamiliaEspecie[[Especies]:[CODE]],2,FALSE)</f>
        <v>L. ARGENTIVENTRIS</v>
      </c>
      <c r="I77" s="5" t="str">
        <f t="shared" si="2"/>
        <v>PP1M</v>
      </c>
      <c r="J77" s="6" t="str" cm="1">
        <f t="array" ref="J77">VLOOKUP(T_Compilado[[#This Row],[CCODE]:[CCODE]],T_FamiliaEspecie[[CODE]:[Ambiente]],2,FALSE)</f>
        <v>P</v>
      </c>
      <c r="K77" s="6" t="str" cm="1">
        <f t="array" ref="K77">VLOOKUP(T_Compilado[[#This Row],[CCODE]:[CCODE]],T_FamiliaEspecie[[CODE]:[Ambiente]],3,FALSE)</f>
        <v>P</v>
      </c>
      <c r="L77" s="6" cm="1">
        <f t="array" ref="L77">VLOOKUP(T_Compilado[[#This Row],[CCODE]:[CCODE]],T_FamiliaEspecie[[CODE]:[Ambiente]],4,FALSE)</f>
        <v>1</v>
      </c>
      <c r="M77" s="6" t="str" cm="1">
        <f t="array" ref="M77">VLOOKUP(T_Compilado[[#This Row],[CCODE]:[CCODE]],T_FamiliaEspecie[[CODE]:[Ambiente]],5,FALSE)</f>
        <v>M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5">
        <v>2</v>
      </c>
      <c r="AR77" s="5">
        <v>0</v>
      </c>
      <c r="AS77" s="5">
        <v>0</v>
      </c>
      <c r="AT77" s="7">
        <v>0</v>
      </c>
      <c r="AU77" s="7">
        <v>0</v>
      </c>
      <c r="AV77" s="7">
        <v>0</v>
      </c>
      <c r="AW77" s="5">
        <v>0</v>
      </c>
      <c r="AX77" s="5">
        <v>0</v>
      </c>
      <c r="AY77" s="7">
        <f t="shared" si="3"/>
        <v>2</v>
      </c>
    </row>
    <row r="78" spans="1:51" ht="14.25" x14ac:dyDescent="0.4">
      <c r="A78" s="5">
        <v>2005</v>
      </c>
      <c r="B78" s="5">
        <v>8</v>
      </c>
      <c r="C78" s="18">
        <f>DATE(T_Compilado[[#This Row],[AÑO]],T_Compilado[[#This Row],[MES]],1)</f>
        <v>38565</v>
      </c>
      <c r="D78" s="5" t="str">
        <f>IF(T_Compilado[[#This Row],[AÑO]]&lt;=2016,MIN(T_Compilado[AÑO]) &amp; "-2016","2017-" &amp; MAX(T_Compilado[AÑO]))</f>
        <v>2004-2016</v>
      </c>
      <c r="E78" s="5" t="s">
        <v>124</v>
      </c>
      <c r="F78" s="5" t="s">
        <v>109</v>
      </c>
      <c r="G78" s="7" t="s">
        <v>192</v>
      </c>
      <c r="H78" s="3" t="str">
        <f>VLOOKUP(T_Compilado[[#This Row],[Especies]],T_FamiliaEspecie[[Especies]:[CODE]],2,FALSE)</f>
        <v>M. ATLANTICUS</v>
      </c>
      <c r="I78" s="5" t="str">
        <f t="shared" si="2"/>
        <v>PC1M</v>
      </c>
      <c r="J78" s="6" t="str" cm="1">
        <f t="array" ref="J78">VLOOKUP(T_Compilado[[#This Row],[CCODE]:[CCODE]],T_FamiliaEspecie[[CODE]:[Ambiente]],2,FALSE)</f>
        <v>P</v>
      </c>
      <c r="K78" s="6" t="str" cm="1">
        <f t="array" ref="K78">VLOOKUP(T_Compilado[[#This Row],[CCODE]:[CCODE]],T_FamiliaEspecie[[CODE]:[Ambiente]],3,FALSE)</f>
        <v>C</v>
      </c>
      <c r="L78" s="6" cm="1">
        <f t="array" ref="L78">VLOOKUP(T_Compilado[[#This Row],[CCODE]:[CCODE]],T_FamiliaEspecie[[CODE]:[Ambiente]],4,FALSE)</f>
        <v>1</v>
      </c>
      <c r="M78" s="6" t="str" cm="1">
        <f t="array" ref="M78">VLOOKUP(T_Compilado[[#This Row],[CCODE]:[CCODE]],T_FamiliaEspecie[[CODE]:[Ambiente]],5,FALSE)</f>
        <v>M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5">
        <v>0</v>
      </c>
      <c r="AR78" s="5">
        <v>10</v>
      </c>
      <c r="AS78" s="5">
        <v>0</v>
      </c>
      <c r="AT78" s="7">
        <v>0</v>
      </c>
      <c r="AU78" s="7">
        <v>0</v>
      </c>
      <c r="AV78" s="7">
        <v>0</v>
      </c>
      <c r="AW78" s="5">
        <v>0</v>
      </c>
      <c r="AX78" s="5">
        <v>0</v>
      </c>
      <c r="AY78" s="7">
        <f t="shared" si="3"/>
        <v>10</v>
      </c>
    </row>
    <row r="79" spans="1:51" ht="14.25" x14ac:dyDescent="0.4">
      <c r="A79" s="5">
        <v>2005</v>
      </c>
      <c r="B79" s="5">
        <v>8</v>
      </c>
      <c r="C79" s="18">
        <f>DATE(T_Compilado[[#This Row],[AÑO]],T_Compilado[[#This Row],[MES]],1)</f>
        <v>38565</v>
      </c>
      <c r="D79" s="5" t="str">
        <f>IF(T_Compilado[[#This Row],[AÑO]]&lt;=2016,MIN(T_Compilado[AÑO]) &amp; "-2016","2017-" &amp; MAX(T_Compilado[AÑO]))</f>
        <v>2004-2016</v>
      </c>
      <c r="E79" s="5" t="s">
        <v>124</v>
      </c>
      <c r="F79" s="5" t="s">
        <v>95</v>
      </c>
      <c r="G79" s="7" t="s">
        <v>163</v>
      </c>
      <c r="H79" s="3" t="str">
        <f>VLOOKUP(T_Compilado[[#This Row],[Especies]],T_FamiliaEspecie[[Especies]:[CODE]],2,FALSE)</f>
        <v>D. MONTICOLA</v>
      </c>
      <c r="I79" s="5" t="str">
        <f t="shared" si="2"/>
        <v>PC1D</v>
      </c>
      <c r="J79" s="6" t="str" cm="1">
        <f t="array" ref="J79">VLOOKUP(T_Compilado[[#This Row],[CCODE]:[CCODE]],T_FamiliaEspecie[[CODE]:[Ambiente]],2,FALSE)</f>
        <v>P</v>
      </c>
      <c r="K79" s="6" t="str" cm="1">
        <f t="array" ref="K79">VLOOKUP(T_Compilado[[#This Row],[CCODE]:[CCODE]],T_FamiliaEspecie[[CODE]:[Ambiente]],3,FALSE)</f>
        <v>C</v>
      </c>
      <c r="L79" s="6" cm="1">
        <f t="array" ref="L79">VLOOKUP(T_Compilado[[#This Row],[CCODE]:[CCODE]],T_FamiliaEspecie[[CODE]:[Ambiente]],4,FALSE)</f>
        <v>1</v>
      </c>
      <c r="M79" s="6" t="str" cm="1">
        <f t="array" ref="M79">VLOOKUP(T_Compilado[[#This Row],[CCODE]:[CCODE]],T_FamiliaEspecie[[CODE]:[Ambiente]],5,FALSE)</f>
        <v>D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5">
        <v>0</v>
      </c>
      <c r="AR79" s="5">
        <v>1</v>
      </c>
      <c r="AS79" s="5">
        <v>0</v>
      </c>
      <c r="AT79" s="7">
        <v>0</v>
      </c>
      <c r="AU79" s="7">
        <v>0</v>
      </c>
      <c r="AV79" s="7">
        <v>0</v>
      </c>
      <c r="AW79" s="5">
        <v>13</v>
      </c>
      <c r="AX79" s="5">
        <v>0</v>
      </c>
      <c r="AY79" s="7">
        <f t="shared" si="3"/>
        <v>14</v>
      </c>
    </row>
    <row r="80" spans="1:51" ht="14.25" x14ac:dyDescent="0.4">
      <c r="A80" s="5">
        <v>2005</v>
      </c>
      <c r="B80" s="5">
        <v>8</v>
      </c>
      <c r="C80" s="18">
        <f>DATE(T_Compilado[[#This Row],[AÑO]],T_Compilado[[#This Row],[MES]],1)</f>
        <v>38565</v>
      </c>
      <c r="D80" s="5" t="str">
        <f>IF(T_Compilado[[#This Row],[AÑO]]&lt;=2016,MIN(T_Compilado[AÑO]) &amp; "-2016","2017-" &amp; MAX(T_Compilado[AÑO]))</f>
        <v>2004-2016</v>
      </c>
      <c r="E80" s="5" t="s">
        <v>124</v>
      </c>
      <c r="F80" s="5" t="s">
        <v>95</v>
      </c>
      <c r="G80" s="7" t="s">
        <v>193</v>
      </c>
      <c r="H80" s="3" t="str">
        <f>VLOOKUP(T_Compilado[[#This Row],[Especies]],T_FamiliaEspecie[[Especies]:[CODE]],2,FALSE)</f>
        <v>M. CUREMA</v>
      </c>
      <c r="I80" s="5" t="str">
        <f t="shared" si="2"/>
        <v>PA1M</v>
      </c>
      <c r="J80" s="6" t="str" cm="1">
        <f t="array" ref="J80">VLOOKUP(T_Compilado[[#This Row],[CCODE]:[CCODE]],T_FamiliaEspecie[[CODE]:[Ambiente]],2,FALSE)</f>
        <v>P</v>
      </c>
      <c r="K80" s="6" t="str" cm="1">
        <f t="array" ref="K80">VLOOKUP(T_Compilado[[#This Row],[CCODE]:[CCODE]],T_FamiliaEspecie[[CODE]:[Ambiente]],3,FALSE)</f>
        <v>P-C</v>
      </c>
      <c r="L80" s="6" cm="1">
        <f t="array" ref="L80">VLOOKUP(T_Compilado[[#This Row],[CCODE]:[CCODE]],T_FamiliaEspecie[[CODE]:[Ambiente]],4,FALSE)</f>
        <v>1</v>
      </c>
      <c r="M80" s="6" t="str" cm="1">
        <f t="array" ref="M80">VLOOKUP(T_Compilado[[#This Row],[CCODE]:[CCODE]],T_FamiliaEspecie[[CODE]:[Ambiente]],5,FALSE)</f>
        <v>M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5">
        <v>0</v>
      </c>
      <c r="AR80" s="5">
        <v>0</v>
      </c>
      <c r="AS80" s="5">
        <v>1</v>
      </c>
      <c r="AT80" s="7">
        <v>0</v>
      </c>
      <c r="AU80" s="7">
        <v>0</v>
      </c>
      <c r="AV80" s="7">
        <v>0</v>
      </c>
      <c r="AW80" s="5">
        <v>0</v>
      </c>
      <c r="AX80" s="5">
        <v>0</v>
      </c>
      <c r="AY80" s="7">
        <f t="shared" si="3"/>
        <v>1</v>
      </c>
    </row>
    <row r="81" spans="1:51" ht="14.25" x14ac:dyDescent="0.4">
      <c r="A81" s="5">
        <v>2005</v>
      </c>
      <c r="B81" s="5">
        <v>8</v>
      </c>
      <c r="C81" s="18">
        <f>DATE(T_Compilado[[#This Row],[AÑO]],T_Compilado[[#This Row],[MES]],1)</f>
        <v>38565</v>
      </c>
      <c r="D81" s="5" t="str">
        <f>IF(T_Compilado[[#This Row],[AÑO]]&lt;=2016,MIN(T_Compilado[AÑO]) &amp; "-2016","2017-" &amp; MAX(T_Compilado[AÑO]))</f>
        <v>2004-2016</v>
      </c>
      <c r="E81" s="5" t="s">
        <v>124</v>
      </c>
      <c r="F81" s="5" t="s">
        <v>110</v>
      </c>
      <c r="G81" s="7" t="s">
        <v>194</v>
      </c>
      <c r="H81" s="3" t="str">
        <f>VLOOKUP(T_Compilado[[#This Row],[Especies]],T_FamiliaEspecie[[Especies]:[CODE]],2,FALSE)</f>
        <v>R. GUATEMALENSIS</v>
      </c>
      <c r="I81" s="5" t="str">
        <f t="shared" si="2"/>
        <v>1C1D</v>
      </c>
      <c r="J81" s="6" cm="1">
        <f t="array" ref="J81">VLOOKUP(T_Compilado[[#This Row],[CCODE]:[CCODE]],T_FamiliaEspecie[[CODE]:[Ambiente]],2,FALSE)</f>
        <v>1</v>
      </c>
      <c r="K81" s="6" t="str" cm="1">
        <f t="array" ref="K81">VLOOKUP(T_Compilado[[#This Row],[CCODE]:[CCODE]],T_FamiliaEspecie[[CODE]:[Ambiente]],3,FALSE)</f>
        <v>C</v>
      </c>
      <c r="L81" s="6" cm="1">
        <f t="array" ref="L81">VLOOKUP(T_Compilado[[#This Row],[CCODE]:[CCODE]],T_FamiliaEspecie[[CODE]:[Ambiente]],4,FALSE)</f>
        <v>1</v>
      </c>
      <c r="M81" s="6" t="str" cm="1">
        <f t="array" ref="M81">VLOOKUP(T_Compilado[[#This Row],[CCODE]:[CCODE]],T_FamiliaEspecie[[CODE]:[Ambiente]],5,FALSE)</f>
        <v>D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5">
        <v>0</v>
      </c>
      <c r="AR81" s="5">
        <v>1</v>
      </c>
      <c r="AS81" s="5">
        <v>0</v>
      </c>
      <c r="AT81" s="7">
        <v>0</v>
      </c>
      <c r="AU81" s="7">
        <v>0</v>
      </c>
      <c r="AV81" s="7">
        <v>0</v>
      </c>
      <c r="AW81" s="5">
        <v>0</v>
      </c>
      <c r="AX81" s="5">
        <v>0</v>
      </c>
      <c r="AY81" s="7">
        <f t="shared" si="3"/>
        <v>1</v>
      </c>
    </row>
    <row r="82" spans="1:51" ht="14.25" x14ac:dyDescent="0.4">
      <c r="A82" s="5">
        <v>2005</v>
      </c>
      <c r="B82" s="5">
        <v>8</v>
      </c>
      <c r="C82" s="18">
        <f>DATE(T_Compilado[[#This Row],[AÑO]],T_Compilado[[#This Row],[MES]],1)</f>
        <v>38565</v>
      </c>
      <c r="D82" s="5" t="str">
        <f>IF(T_Compilado[[#This Row],[AÑO]]&lt;=2016,MIN(T_Compilado[AÑO]) &amp; "-2016","2017-" &amp; MAX(T_Compilado[AÑO]))</f>
        <v>2004-2016</v>
      </c>
      <c r="E82" s="5" t="s">
        <v>124</v>
      </c>
      <c r="F82" s="5" t="s">
        <v>114</v>
      </c>
      <c r="G82" s="7" t="s">
        <v>195</v>
      </c>
      <c r="H82" s="3" t="str">
        <f>VLOOKUP(T_Compilado[[#This Row],[Especies]],T_FamiliaEspecie[[Especies]:[CODE]],2,FALSE)</f>
        <v>B. CASCAJALENSIS</v>
      </c>
      <c r="I82" s="5" t="str">
        <f t="shared" si="2"/>
        <v>2C0D</v>
      </c>
      <c r="J82" s="6" cm="1">
        <f t="array" ref="J82">VLOOKUP(T_Compilado[[#This Row],[CCODE]:[CCODE]],T_FamiliaEspecie[[CODE]:[Ambiente]],2,FALSE)</f>
        <v>2</v>
      </c>
      <c r="K82" s="6" t="str" cm="1">
        <f t="array" ref="K82">VLOOKUP(T_Compilado[[#This Row],[CCODE]:[CCODE]],T_FamiliaEspecie[[CODE]:[Ambiente]],3,FALSE)</f>
        <v>C</v>
      </c>
      <c r="L82" s="6" cm="1">
        <f t="array" ref="L82">VLOOKUP(T_Compilado[[#This Row],[CCODE]:[CCODE]],T_FamiliaEspecie[[CODE]:[Ambiente]],4,FALSE)</f>
        <v>0</v>
      </c>
      <c r="M82" s="6" t="str" cm="1">
        <f t="array" ref="M82">VLOOKUP(T_Compilado[[#This Row],[CCODE]:[CCODE]],T_FamiliaEspecie[[CODE]:[Ambiente]],5,FALSE)</f>
        <v>D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5">
        <v>0</v>
      </c>
      <c r="AR82" s="5">
        <v>0</v>
      </c>
      <c r="AS82" s="5">
        <v>0</v>
      </c>
      <c r="AT82" s="7">
        <v>0</v>
      </c>
      <c r="AU82" s="7">
        <v>0</v>
      </c>
      <c r="AV82" s="7">
        <v>0</v>
      </c>
      <c r="AW82" s="5">
        <v>4</v>
      </c>
      <c r="AX82" s="5">
        <v>0</v>
      </c>
      <c r="AY82" s="7">
        <f t="shared" si="3"/>
        <v>4</v>
      </c>
    </row>
    <row r="83" spans="1:51" ht="14.25" x14ac:dyDescent="0.4">
      <c r="A83" s="5">
        <v>2005</v>
      </c>
      <c r="B83" s="5">
        <v>8</v>
      </c>
      <c r="C83" s="18">
        <f>DATE(T_Compilado[[#This Row],[AÑO]],T_Compilado[[#This Row],[MES]],1)</f>
        <v>38565</v>
      </c>
      <c r="D83" s="5" t="str">
        <f>IF(T_Compilado[[#This Row],[AÑO]]&lt;=2016,MIN(T_Compilado[AÑO]) &amp; "-2016","2017-" &amp; MAX(T_Compilado[AÑO]))</f>
        <v>2004-2016</v>
      </c>
      <c r="E83" s="5" t="s">
        <v>124</v>
      </c>
      <c r="F83" s="5" t="s">
        <v>114</v>
      </c>
      <c r="G83" s="7" t="s">
        <v>196</v>
      </c>
      <c r="H83" s="3" t="str">
        <f>VLOOKUP(T_Compilado[[#This Row],[Especies]],T_FamiliaEspecie[[Especies]:[CODE]],2,FALSE)</f>
        <v>B. EPISCOPI</v>
      </c>
      <c r="I83" s="5" t="str">
        <f t="shared" si="2"/>
        <v>2C0D</v>
      </c>
      <c r="J83" s="6" cm="1">
        <f t="array" ref="J83">VLOOKUP(T_Compilado[[#This Row],[CCODE]:[CCODE]],T_FamiliaEspecie[[CODE]:[Ambiente]],2,FALSE)</f>
        <v>2</v>
      </c>
      <c r="K83" s="6" t="str" cm="1">
        <f t="array" ref="K83">VLOOKUP(T_Compilado[[#This Row],[CCODE]:[CCODE]],T_FamiliaEspecie[[CODE]:[Ambiente]],3,FALSE)</f>
        <v>C</v>
      </c>
      <c r="L83" s="6" cm="1">
        <f t="array" ref="L83">VLOOKUP(T_Compilado[[#This Row],[CCODE]:[CCODE]],T_FamiliaEspecie[[CODE]:[Ambiente]],4,FALSE)</f>
        <v>0</v>
      </c>
      <c r="M83" s="6" t="str" cm="1">
        <f t="array" ref="M83">VLOOKUP(T_Compilado[[#This Row],[CCODE]:[CCODE]],T_FamiliaEspecie[[CODE]:[Ambiente]],5,FALSE)</f>
        <v>D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5">
        <v>0</v>
      </c>
      <c r="AR83" s="5">
        <v>0</v>
      </c>
      <c r="AS83" s="5">
        <v>0</v>
      </c>
      <c r="AT83" s="7">
        <v>0</v>
      </c>
      <c r="AU83" s="7">
        <v>0</v>
      </c>
      <c r="AV83" s="7">
        <v>0</v>
      </c>
      <c r="AW83" s="5">
        <v>0</v>
      </c>
      <c r="AX83" s="5">
        <v>2</v>
      </c>
      <c r="AY83" s="7">
        <f t="shared" si="3"/>
        <v>2</v>
      </c>
    </row>
    <row r="84" spans="1:51" ht="14.25" x14ac:dyDescent="0.4">
      <c r="A84" s="5">
        <v>2005</v>
      </c>
      <c r="B84" s="5">
        <v>8</v>
      </c>
      <c r="C84" s="18">
        <f>DATE(T_Compilado[[#This Row],[AÑO]],T_Compilado[[#This Row],[MES]],1)</f>
        <v>38565</v>
      </c>
      <c r="D84" s="5" t="str">
        <f>IF(T_Compilado[[#This Row],[AÑO]]&lt;=2016,MIN(T_Compilado[AÑO]) &amp; "-2016","2017-" &amp; MAX(T_Compilado[AÑO]))</f>
        <v>2004-2016</v>
      </c>
      <c r="E84" s="5" t="s">
        <v>124</v>
      </c>
      <c r="F84" s="5" t="s">
        <v>114</v>
      </c>
      <c r="G84" s="7" t="s">
        <v>165</v>
      </c>
      <c r="H84" s="3" t="str">
        <f>VLOOKUP(T_Compilado[[#This Row],[Especies]],T_FamiliaEspecie[[Especies]:[CODE]],2,FALSE)</f>
        <v>G. NICARAGUENSIS</v>
      </c>
      <c r="I84" s="5" t="str">
        <f t="shared" si="2"/>
        <v>2C0D</v>
      </c>
      <c r="J84" s="6" cm="1">
        <f t="array" ref="J84">VLOOKUP(T_Compilado[[#This Row],[CCODE]:[CCODE]],T_FamiliaEspecie[[CODE]:[Ambiente]],2,FALSE)</f>
        <v>2</v>
      </c>
      <c r="K84" s="6" t="str" cm="1">
        <f t="array" ref="K84">VLOOKUP(T_Compilado[[#This Row],[CCODE]:[CCODE]],T_FamiliaEspecie[[CODE]:[Ambiente]],3,FALSE)</f>
        <v>C</v>
      </c>
      <c r="L84" s="6" cm="1">
        <f t="array" ref="L84">VLOOKUP(T_Compilado[[#This Row],[CCODE]:[CCODE]],T_FamiliaEspecie[[CODE]:[Ambiente]],4,FALSE)</f>
        <v>0</v>
      </c>
      <c r="M84" s="6" t="str" cm="1">
        <f t="array" ref="M84">VLOOKUP(T_Compilado[[#This Row],[CCODE]:[CCODE]],T_FamiliaEspecie[[CODE]:[Ambiente]],5,FALSE)</f>
        <v>D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5">
        <v>8</v>
      </c>
      <c r="AR84" s="5">
        <v>5</v>
      </c>
      <c r="AS84" s="5">
        <v>29</v>
      </c>
      <c r="AT84" s="7">
        <v>0</v>
      </c>
      <c r="AU84" s="7">
        <v>0</v>
      </c>
      <c r="AV84" s="7">
        <v>0</v>
      </c>
      <c r="AW84" s="5">
        <v>0</v>
      </c>
      <c r="AX84" s="5">
        <v>3</v>
      </c>
      <c r="AY84" s="7">
        <f t="shared" si="3"/>
        <v>45</v>
      </c>
    </row>
    <row r="85" spans="1:51" ht="14.25" x14ac:dyDescent="0.4">
      <c r="A85" s="5">
        <v>2005</v>
      </c>
      <c r="B85" s="5">
        <v>8</v>
      </c>
      <c r="C85" s="18">
        <f>DATE(T_Compilado[[#This Row],[AÑO]],T_Compilado[[#This Row],[MES]],1)</f>
        <v>38565</v>
      </c>
      <c r="D85" s="5" t="str">
        <f>IF(T_Compilado[[#This Row],[AÑO]]&lt;=2016,MIN(T_Compilado[AÑO]) &amp; "-2016","2017-" &amp; MAX(T_Compilado[AÑO]))</f>
        <v>2004-2016</v>
      </c>
      <c r="E85" s="5" t="s">
        <v>124</v>
      </c>
      <c r="F85" s="5" t="s">
        <v>114</v>
      </c>
      <c r="G85" s="7" t="s">
        <v>197</v>
      </c>
      <c r="H85" s="3" t="str">
        <f>VLOOKUP(T_Compilado[[#This Row],[Especies]],T_FamiliaEspecie[[Especies]:[CODE]],2,FALSE)</f>
        <v>N. TRIDENTIGER</v>
      </c>
      <c r="I85" s="5" t="str">
        <f t="shared" si="2"/>
        <v>2C0D</v>
      </c>
      <c r="J85" s="6" cm="1">
        <f t="array" ref="J85">VLOOKUP(T_Compilado[[#This Row],[CCODE]:[CCODE]],T_FamiliaEspecie[[CODE]:[Ambiente]],2,FALSE)</f>
        <v>2</v>
      </c>
      <c r="K85" s="6" t="str" cm="1">
        <f t="array" ref="K85">VLOOKUP(T_Compilado[[#This Row],[CCODE]:[CCODE]],T_FamiliaEspecie[[CODE]:[Ambiente]],3,FALSE)</f>
        <v>C</v>
      </c>
      <c r="L85" s="6" cm="1">
        <f t="array" ref="L85">VLOOKUP(T_Compilado[[#This Row],[CCODE]:[CCODE]],T_FamiliaEspecie[[CODE]:[Ambiente]],4,FALSE)</f>
        <v>0</v>
      </c>
      <c r="M85" s="6" t="str" cm="1">
        <f t="array" ref="M85">VLOOKUP(T_Compilado[[#This Row],[CCODE]:[CCODE]],T_FamiliaEspecie[[CODE]:[Ambiente]],5,FALSE)</f>
        <v>D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5">
        <v>0</v>
      </c>
      <c r="AR85" s="5">
        <v>0</v>
      </c>
      <c r="AS85" s="5">
        <v>0</v>
      </c>
      <c r="AT85" s="7">
        <v>0</v>
      </c>
      <c r="AU85" s="7">
        <v>0</v>
      </c>
      <c r="AV85" s="7">
        <v>0</v>
      </c>
      <c r="AW85" s="5">
        <v>0</v>
      </c>
      <c r="AX85" s="5">
        <v>0</v>
      </c>
      <c r="AY85" s="7">
        <f t="shared" si="3"/>
        <v>0</v>
      </c>
    </row>
    <row r="86" spans="1:51" ht="14.25" x14ac:dyDescent="0.4">
      <c r="A86" s="5">
        <v>2005</v>
      </c>
      <c r="B86" s="5">
        <v>8</v>
      </c>
      <c r="C86" s="18">
        <f>DATE(T_Compilado[[#This Row],[AÑO]],T_Compilado[[#This Row],[MES]],1)</f>
        <v>38565</v>
      </c>
      <c r="D86" s="5" t="str">
        <f>IF(T_Compilado[[#This Row],[AÑO]]&lt;=2016,MIN(T_Compilado[AÑO]) &amp; "-2016","2017-" &amp; MAX(T_Compilado[AÑO]))</f>
        <v>2004-2016</v>
      </c>
      <c r="E86" s="5" t="s">
        <v>124</v>
      </c>
      <c r="F86" s="5" t="s">
        <v>114</v>
      </c>
      <c r="G86" s="7" t="s">
        <v>166</v>
      </c>
      <c r="H86" s="3" t="str">
        <f>VLOOKUP(T_Compilado[[#This Row],[Especies]],T_FamiliaEspecie[[Especies]:[CODE]],2,FALSE)</f>
        <v>P. GILLII</v>
      </c>
      <c r="I86" s="5" t="str">
        <f t="shared" si="2"/>
        <v>2A0D</v>
      </c>
      <c r="J86" s="6" cm="1">
        <f t="array" ref="J86">VLOOKUP(T_Compilado[[#This Row],[CCODE]:[CCODE]],T_FamiliaEspecie[[CODE]:[Ambiente]],2,FALSE)</f>
        <v>2</v>
      </c>
      <c r="K86" s="6" t="str" cm="1">
        <f t="array" ref="K86">VLOOKUP(T_Compilado[[#This Row],[CCODE]:[CCODE]],T_FamiliaEspecie[[CODE]:[Ambiente]],3,FALSE)</f>
        <v>P-C</v>
      </c>
      <c r="L86" s="6" cm="1">
        <f t="array" ref="L86">VLOOKUP(T_Compilado[[#This Row],[CCODE]:[CCODE]],T_FamiliaEspecie[[CODE]:[Ambiente]],4,FALSE)</f>
        <v>0</v>
      </c>
      <c r="M86" s="6" t="str" cm="1">
        <f t="array" ref="M86">VLOOKUP(T_Compilado[[#This Row],[CCODE]:[CCODE]],T_FamiliaEspecie[[CODE]:[Ambiente]],5,FALSE)</f>
        <v>D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5">
        <v>0</v>
      </c>
      <c r="AR86" s="5">
        <v>8</v>
      </c>
      <c r="AS86" s="5">
        <v>106</v>
      </c>
      <c r="AT86" s="7">
        <v>0</v>
      </c>
      <c r="AU86" s="7">
        <v>0</v>
      </c>
      <c r="AV86" s="7">
        <v>0</v>
      </c>
      <c r="AW86" s="5">
        <v>2</v>
      </c>
      <c r="AX86" s="5">
        <v>15</v>
      </c>
      <c r="AY86" s="7">
        <f t="shared" si="3"/>
        <v>131</v>
      </c>
    </row>
    <row r="87" spans="1:51" ht="14.25" x14ac:dyDescent="0.4">
      <c r="A87" s="5">
        <v>2005</v>
      </c>
      <c r="B87" s="5">
        <v>8</v>
      </c>
      <c r="C87" s="18">
        <f>DATE(T_Compilado[[#This Row],[AÑO]],T_Compilado[[#This Row],[MES]],1)</f>
        <v>38565</v>
      </c>
      <c r="D87" s="5" t="str">
        <f>IF(T_Compilado[[#This Row],[AÑO]]&lt;=2016,MIN(T_Compilado[AÑO]) &amp; "-2016","2017-" &amp; MAX(T_Compilado[AÑO]))</f>
        <v>2004-2016</v>
      </c>
      <c r="E87" s="5" t="s">
        <v>124</v>
      </c>
      <c r="F87" s="5" t="s">
        <v>114</v>
      </c>
      <c r="G87" s="7" t="s">
        <v>198</v>
      </c>
      <c r="H87" s="3" t="str">
        <f>VLOOKUP(T_Compilado[[#This Row],[Especies]],T_FamiliaEspecie[[Especies]:[CODE]],2,FALSE)</f>
        <v>P. ELONGATA</v>
      </c>
      <c r="I87" s="5" t="str">
        <f t="shared" si="2"/>
        <v>2C0D</v>
      </c>
      <c r="J87" s="6" cm="1">
        <f t="array" ref="J87">VLOOKUP(T_Compilado[[#This Row],[CCODE]:[CCODE]],T_FamiliaEspecie[[CODE]:[Ambiente]],2,FALSE)</f>
        <v>2</v>
      </c>
      <c r="K87" s="6" t="str" cm="1">
        <f t="array" ref="K87">VLOOKUP(T_Compilado[[#This Row],[CCODE]:[CCODE]],T_FamiliaEspecie[[CODE]:[Ambiente]],3,FALSE)</f>
        <v>C</v>
      </c>
      <c r="L87" s="6" cm="1">
        <f t="array" ref="L87">VLOOKUP(T_Compilado[[#This Row],[CCODE]:[CCODE]],T_FamiliaEspecie[[CODE]:[Ambiente]],4,FALSE)</f>
        <v>0</v>
      </c>
      <c r="M87" s="6" t="str" cm="1">
        <f t="array" ref="M87">VLOOKUP(T_Compilado[[#This Row],[CCODE]:[CCODE]],T_FamiliaEspecie[[CODE]:[Ambiente]],5,FALSE)</f>
        <v>D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5">
        <v>0</v>
      </c>
      <c r="AR87" s="5">
        <v>0</v>
      </c>
      <c r="AS87" s="5">
        <v>0</v>
      </c>
      <c r="AT87" s="7">
        <v>0</v>
      </c>
      <c r="AU87" s="7">
        <v>0</v>
      </c>
      <c r="AV87" s="7">
        <v>0</v>
      </c>
      <c r="AW87" s="5">
        <v>6</v>
      </c>
      <c r="AX87" s="5">
        <v>6</v>
      </c>
      <c r="AY87" s="7">
        <f t="shared" si="3"/>
        <v>12</v>
      </c>
    </row>
    <row r="88" spans="1:51" ht="14.25" x14ac:dyDescent="0.4">
      <c r="A88" s="5">
        <v>2005</v>
      </c>
      <c r="B88" s="5">
        <v>8</v>
      </c>
      <c r="C88" s="18">
        <f>DATE(T_Compilado[[#This Row],[AÑO]],T_Compilado[[#This Row],[MES]],1)</f>
        <v>38565</v>
      </c>
      <c r="D88" s="5" t="str">
        <f>IF(T_Compilado[[#This Row],[AÑO]]&lt;=2016,MIN(T_Compilado[AÑO]) &amp; "-2016","2017-" &amp; MAX(T_Compilado[AÑO]))</f>
        <v>2004-2016</v>
      </c>
      <c r="E88" s="5" t="s">
        <v>124</v>
      </c>
      <c r="F88" s="5" t="s">
        <v>114</v>
      </c>
      <c r="G88" s="7" t="s">
        <v>167</v>
      </c>
      <c r="H88" s="3" t="str">
        <f>VLOOKUP(T_Compilado[[#This Row],[Especies]],T_FamiliaEspecie[[Especies]:[CODE]],2,FALSE)</f>
        <v>P. TURRUBARENSIS</v>
      </c>
      <c r="I88" s="5" t="str">
        <f t="shared" si="2"/>
        <v>2A0D</v>
      </c>
      <c r="J88" s="6" cm="1">
        <f t="array" ref="J88">VLOOKUP(T_Compilado[[#This Row],[CCODE]:[CCODE]],T_FamiliaEspecie[[CODE]:[Ambiente]],2,FALSE)</f>
        <v>2</v>
      </c>
      <c r="K88" s="6" t="str" cm="1">
        <f t="array" ref="K88">VLOOKUP(T_Compilado[[#This Row],[CCODE]:[CCODE]],T_FamiliaEspecie[[CODE]:[Ambiente]],3,FALSE)</f>
        <v>P-C</v>
      </c>
      <c r="L88" s="6" cm="1">
        <f t="array" ref="L88">VLOOKUP(T_Compilado[[#This Row],[CCODE]:[CCODE]],T_FamiliaEspecie[[CODE]:[Ambiente]],4,FALSE)</f>
        <v>0</v>
      </c>
      <c r="M88" s="6" t="str" cm="1">
        <f t="array" ref="M88">VLOOKUP(T_Compilado[[#This Row],[CCODE]:[CCODE]],T_FamiliaEspecie[[CODE]:[Ambiente]],5,FALSE)</f>
        <v>D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5">
        <v>0</v>
      </c>
      <c r="AR88" s="5">
        <v>0</v>
      </c>
      <c r="AS88" s="5">
        <v>4</v>
      </c>
      <c r="AT88" s="7">
        <v>0</v>
      </c>
      <c r="AU88" s="7">
        <v>0</v>
      </c>
      <c r="AV88" s="7">
        <v>0</v>
      </c>
      <c r="AW88" s="5">
        <v>0</v>
      </c>
      <c r="AX88" s="5">
        <v>38</v>
      </c>
      <c r="AY88" s="7">
        <f t="shared" si="3"/>
        <v>42</v>
      </c>
    </row>
    <row r="89" spans="1:51" ht="14.25" x14ac:dyDescent="0.4">
      <c r="A89" s="5">
        <v>2005</v>
      </c>
      <c r="B89" s="5">
        <v>8</v>
      </c>
      <c r="C89" s="18">
        <f>DATE(T_Compilado[[#This Row],[AÑO]],T_Compilado[[#This Row],[MES]],1)</f>
        <v>38565</v>
      </c>
      <c r="D89" s="5" t="str">
        <f>IF(T_Compilado[[#This Row],[AÑO]]&lt;=2016,MIN(T_Compilado[AÑO]) &amp; "-2016","2017-" &amp; MAX(T_Compilado[AÑO]))</f>
        <v>2004-2016</v>
      </c>
      <c r="E89" s="5" t="s">
        <v>124</v>
      </c>
      <c r="F89" s="5" t="s">
        <v>99</v>
      </c>
      <c r="G89" s="7" t="s">
        <v>207</v>
      </c>
      <c r="H89" s="3" t="str">
        <f>VLOOKUP(T_Compilado[[#This Row],[Especies]],T_FamiliaEspecie[[Especies]:[CODE]],2,FALSE)</f>
        <v>M. LINEATUS</v>
      </c>
      <c r="I89" s="5" t="str">
        <f t="shared" si="2"/>
        <v>PP1M</v>
      </c>
      <c r="J89" s="6" t="str" cm="1">
        <f t="array" ref="J89">VLOOKUP(T_Compilado[[#This Row],[CCODE]:[CCODE]],T_FamiliaEspecie[[CODE]:[Ambiente]],2,FALSE)</f>
        <v>P</v>
      </c>
      <c r="K89" s="6" t="str" cm="1">
        <f t="array" ref="K89">VLOOKUP(T_Compilado[[#This Row],[CCODE]:[CCODE]],T_FamiliaEspecie[[CODE]:[Ambiente]],3,FALSE)</f>
        <v>P</v>
      </c>
      <c r="L89" s="6" cm="1">
        <f t="array" ref="L89">VLOOKUP(T_Compilado[[#This Row],[CCODE]:[CCODE]],T_FamiliaEspecie[[CODE]:[Ambiente]],4,FALSE)</f>
        <v>1</v>
      </c>
      <c r="M89" s="6" t="str" cm="1">
        <f t="array" ref="M89">VLOOKUP(T_Compilado[[#This Row],[CCODE]:[CCODE]],T_FamiliaEspecie[[CODE]:[Ambiente]],5,FALSE)</f>
        <v>M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5">
        <v>5</v>
      </c>
      <c r="AR89" s="5">
        <v>0</v>
      </c>
      <c r="AS89" s="5">
        <v>0</v>
      </c>
      <c r="AT89" s="7">
        <v>0</v>
      </c>
      <c r="AU89" s="7">
        <v>0</v>
      </c>
      <c r="AV89" s="7">
        <v>0</v>
      </c>
      <c r="AW89" s="5">
        <v>0</v>
      </c>
      <c r="AX89" s="5">
        <v>0</v>
      </c>
      <c r="AY89" s="7">
        <f t="shared" si="3"/>
        <v>5</v>
      </c>
    </row>
    <row r="90" spans="1:51" ht="14.25" x14ac:dyDescent="0.4">
      <c r="A90" s="5">
        <v>2005</v>
      </c>
      <c r="B90" s="5">
        <v>8</v>
      </c>
      <c r="C90" s="18">
        <f>DATE(T_Compilado[[#This Row],[AÑO]],T_Compilado[[#This Row],[MES]],1)</f>
        <v>38565</v>
      </c>
      <c r="D90" s="5" t="str">
        <f>IF(T_Compilado[[#This Row],[AÑO]]&lt;=2016,MIN(T_Compilado[AÑO]) &amp; "-2016","2017-" &amp; MAX(T_Compilado[AÑO]))</f>
        <v>2004-2016</v>
      </c>
      <c r="E90" s="5" t="s">
        <v>124</v>
      </c>
      <c r="F90" s="5" t="s">
        <v>99</v>
      </c>
      <c r="G90" s="7" t="s">
        <v>200</v>
      </c>
      <c r="H90" s="3" t="str">
        <f>VLOOKUP(T_Compilado[[#This Row],[Especies]],T_FamiliaEspecie[[Especies]:[CODE]],2,FALSE)</f>
        <v>P. MINDII</v>
      </c>
      <c r="I90" s="5" t="str">
        <f t="shared" si="2"/>
        <v>PC0M</v>
      </c>
      <c r="J90" s="6" t="str" cm="1">
        <f t="array" ref="J90">VLOOKUP(T_Compilado[[#This Row],[CCODE]:[CCODE]],T_FamiliaEspecie[[CODE]:[Ambiente]],2,FALSE)</f>
        <v>P</v>
      </c>
      <c r="K90" s="6" t="str" cm="1">
        <f t="array" ref="K90">VLOOKUP(T_Compilado[[#This Row],[CCODE]:[CCODE]],T_FamiliaEspecie[[CODE]:[Ambiente]],3,FALSE)</f>
        <v>C</v>
      </c>
      <c r="L90" s="6" cm="1">
        <f t="array" ref="L90">VLOOKUP(T_Compilado[[#This Row],[CCODE]:[CCODE]],T_FamiliaEspecie[[CODE]:[Ambiente]],4,FALSE)</f>
        <v>0</v>
      </c>
      <c r="M90" s="6" t="str" cm="1">
        <f t="array" ref="M90">VLOOKUP(T_Compilado[[#This Row],[CCODE]:[CCODE]],T_FamiliaEspecie[[CODE]:[Ambiente]],5,FALSE)</f>
        <v>M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5">
        <v>0</v>
      </c>
      <c r="AR90" s="5">
        <v>0</v>
      </c>
      <c r="AS90" s="5">
        <v>0</v>
      </c>
      <c r="AT90" s="7">
        <v>0</v>
      </c>
      <c r="AU90" s="7">
        <v>0</v>
      </c>
      <c r="AV90" s="7">
        <v>0</v>
      </c>
      <c r="AW90" s="5">
        <v>2</v>
      </c>
      <c r="AX90" s="5">
        <v>0</v>
      </c>
      <c r="AY90" s="7">
        <f t="shared" si="3"/>
        <v>2</v>
      </c>
    </row>
    <row r="91" spans="1:51" ht="14.25" x14ac:dyDescent="0.4">
      <c r="A91" s="5">
        <v>2005</v>
      </c>
      <c r="B91" s="5">
        <v>8</v>
      </c>
      <c r="C91" s="18">
        <f>DATE(T_Compilado[[#This Row],[AÑO]],T_Compilado[[#This Row],[MES]],1)</f>
        <v>38565</v>
      </c>
      <c r="D91" s="5" t="str">
        <f>IF(T_Compilado[[#This Row],[AÑO]]&lt;=2016,MIN(T_Compilado[AÑO]) &amp; "-2016","2017-" &amp; MAX(T_Compilado[AÑO]))</f>
        <v>2004-2016</v>
      </c>
      <c r="E91" s="5" t="s">
        <v>124</v>
      </c>
      <c r="F91" s="5" t="s">
        <v>99</v>
      </c>
      <c r="G91" s="7" t="s">
        <v>199</v>
      </c>
      <c r="H91" s="3" t="str">
        <f>VLOOKUP(T_Compilado[[#This Row],[Especies]],T_FamiliaEspecie[[Especies]:[CODE]],2,FALSE)</f>
        <v>P. STARKSII</v>
      </c>
      <c r="I91" s="5" t="str">
        <f t="shared" si="2"/>
        <v>PP0M</v>
      </c>
      <c r="J91" s="6" t="str" cm="1">
        <f t="array" ref="J91">VLOOKUP(T_Compilado[[#This Row],[CCODE]:[CCODE]],T_FamiliaEspecie[[CODE]:[Ambiente]],2,FALSE)</f>
        <v>P</v>
      </c>
      <c r="K91" s="6" t="str" cm="1">
        <f t="array" ref="K91">VLOOKUP(T_Compilado[[#This Row],[CCODE]:[CCODE]],T_FamiliaEspecie[[CODE]:[Ambiente]],3,FALSE)</f>
        <v>P</v>
      </c>
      <c r="L91" s="6" cm="1">
        <f t="array" ref="L91">VLOOKUP(T_Compilado[[#This Row],[CCODE]:[CCODE]],T_FamiliaEspecie[[CODE]:[Ambiente]],4,FALSE)</f>
        <v>0</v>
      </c>
      <c r="M91" s="6" t="str" cm="1">
        <f t="array" ref="M91">VLOOKUP(T_Compilado[[#This Row],[CCODE]:[CCODE]],T_FamiliaEspecie[[CODE]:[Ambiente]],5,FALSE)</f>
        <v>M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5">
        <v>3</v>
      </c>
      <c r="AR91" s="5">
        <v>0</v>
      </c>
      <c r="AS91" s="5">
        <v>0</v>
      </c>
      <c r="AT91" s="7">
        <v>0</v>
      </c>
      <c r="AU91" s="7">
        <v>0</v>
      </c>
      <c r="AV91" s="7">
        <v>0</v>
      </c>
      <c r="AW91" s="5">
        <v>0</v>
      </c>
      <c r="AX91" s="5">
        <v>11</v>
      </c>
      <c r="AY91" s="7">
        <f t="shared" si="3"/>
        <v>14</v>
      </c>
    </row>
    <row r="92" spans="1:51" ht="14.25" x14ac:dyDescent="0.4">
      <c r="A92" s="6">
        <v>2011</v>
      </c>
      <c r="B92" s="5">
        <v>9</v>
      </c>
      <c r="C92" s="18">
        <f>DATE(T_Compilado[[#This Row],[AÑO]],T_Compilado[[#This Row],[MES]],1)</f>
        <v>40787</v>
      </c>
      <c r="D92" s="5" t="str">
        <f>IF(T_Compilado[[#This Row],[AÑO]]&lt;=2016,MIN(T_Compilado[AÑO]) &amp; "-2016","2017-" &amp; MAX(T_Compilado[AÑO]))</f>
        <v>2004-2016</v>
      </c>
      <c r="E92" s="5" t="s">
        <v>124</v>
      </c>
      <c r="F92" s="5" t="s">
        <v>81</v>
      </c>
      <c r="G92" s="7" t="s">
        <v>201</v>
      </c>
      <c r="H92" s="3" t="str">
        <f>VLOOKUP(T_Compilado[[#This Row],[Especies]],T_FamiliaEspecie[[Especies]:[CODE]],2,FALSE)</f>
        <v>C. TUYRA</v>
      </c>
      <c r="I92" s="5" t="str">
        <f t="shared" si="2"/>
        <v>PP1M</v>
      </c>
      <c r="J92" s="6" t="str" cm="1">
        <f t="array" ref="J92">VLOOKUP(T_Compilado[[#This Row],[CCODE]:[CCODE]],T_FamiliaEspecie[[CODE]:[Ambiente]],2,FALSE)</f>
        <v>P</v>
      </c>
      <c r="K92" s="6" t="str" cm="1">
        <f t="array" ref="K92">VLOOKUP(T_Compilado[[#This Row],[CCODE]:[CCODE]],T_FamiliaEspecie[[CODE]:[Ambiente]],3,FALSE)</f>
        <v>P</v>
      </c>
      <c r="L92" s="6" cm="1">
        <f t="array" ref="L92">VLOOKUP(T_Compilado[[#This Row],[CCODE]:[CCODE]],T_FamiliaEspecie[[CODE]:[Ambiente]],4,FALSE)</f>
        <v>1</v>
      </c>
      <c r="M92" s="6" t="str" cm="1">
        <f t="array" ref="M92">VLOOKUP(T_Compilado[[#This Row],[CCODE]:[CCODE]],T_FamiliaEspecie[[CODE]:[Ambiente]],5,FALSE)</f>
        <v>M</v>
      </c>
      <c r="N92" s="7">
        <v>0</v>
      </c>
      <c r="O92" s="7">
        <v>0</v>
      </c>
      <c r="P92" s="7">
        <v>0</v>
      </c>
      <c r="Q92" s="6">
        <v>0</v>
      </c>
      <c r="R92" s="7">
        <v>0</v>
      </c>
      <c r="S92" s="7">
        <v>0</v>
      </c>
      <c r="T92" s="7">
        <v>0</v>
      </c>
      <c r="U92" s="7">
        <v>0</v>
      </c>
      <c r="V92" s="6">
        <v>5</v>
      </c>
      <c r="W92" s="7">
        <v>0</v>
      </c>
      <c r="X92" s="6">
        <v>0</v>
      </c>
      <c r="Y92" s="7">
        <v>0</v>
      </c>
      <c r="Z92" s="7">
        <v>0</v>
      </c>
      <c r="AA92" s="6">
        <v>1</v>
      </c>
      <c r="AB92" s="7">
        <v>0</v>
      </c>
      <c r="AC92" s="6">
        <v>3</v>
      </c>
      <c r="AD92" s="6">
        <v>2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6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5">
        <v>0</v>
      </c>
      <c r="AR92" s="5">
        <v>0</v>
      </c>
      <c r="AS92" s="5">
        <v>0</v>
      </c>
      <c r="AT92" s="7">
        <v>0</v>
      </c>
      <c r="AU92" s="6">
        <v>0</v>
      </c>
      <c r="AV92" s="7">
        <v>0</v>
      </c>
      <c r="AW92" s="7">
        <v>0</v>
      </c>
      <c r="AX92" s="7">
        <v>0</v>
      </c>
      <c r="AY92" s="7">
        <f t="shared" si="3"/>
        <v>11</v>
      </c>
    </row>
    <row r="93" spans="1:51" ht="14.25" x14ac:dyDescent="0.4">
      <c r="A93" s="6">
        <v>2011</v>
      </c>
      <c r="B93" s="5">
        <v>9</v>
      </c>
      <c r="C93" s="18">
        <f>DATE(T_Compilado[[#This Row],[AÑO]],T_Compilado[[#This Row],[MES]],1)</f>
        <v>40787</v>
      </c>
      <c r="D93" s="5" t="str">
        <f>IF(T_Compilado[[#This Row],[AÑO]]&lt;=2016,MIN(T_Compilado[AÑO]) &amp; "-2016","2017-" &amp; MAX(T_Compilado[AÑO]))</f>
        <v>2004-2016</v>
      </c>
      <c r="E93" s="5" t="s">
        <v>124</v>
      </c>
      <c r="F93" s="5" t="s">
        <v>127</v>
      </c>
      <c r="G93" s="7" t="s">
        <v>133</v>
      </c>
      <c r="H93" s="3" t="str">
        <f>VLOOKUP(T_Compilado[[#This Row],[Especies]],T_FamiliaEspecie[[Especies]:[CODE]],2,FALSE)</f>
        <v>A. CHAGRESI</v>
      </c>
      <c r="I93" s="5" t="str">
        <f t="shared" si="2"/>
        <v>PC0D</v>
      </c>
      <c r="J93" s="6" t="str" cm="1">
        <f t="array" ref="J93">VLOOKUP(T_Compilado[[#This Row],[CCODE]:[CCODE]],T_FamiliaEspecie[[CODE]:[Ambiente]],2,FALSE)</f>
        <v>P</v>
      </c>
      <c r="K93" s="6" t="str" cm="1">
        <f t="array" ref="K93">VLOOKUP(T_Compilado[[#This Row],[CCODE]:[CCODE]],T_FamiliaEspecie[[CODE]:[Ambiente]],3,FALSE)</f>
        <v>C</v>
      </c>
      <c r="L93" s="6" cm="1">
        <f t="array" ref="L93">VLOOKUP(T_Compilado[[#This Row],[CCODE]:[CCODE]],T_FamiliaEspecie[[CODE]:[Ambiente]],4,FALSE)</f>
        <v>0</v>
      </c>
      <c r="M93" s="6" t="str" cm="1">
        <f t="array" ref="M93">VLOOKUP(T_Compilado[[#This Row],[CCODE]:[CCODE]],T_FamiliaEspecie[[CODE]:[Ambiente]],5,FALSE)</f>
        <v>D</v>
      </c>
      <c r="N93" s="7">
        <v>0</v>
      </c>
      <c r="O93" s="7">
        <v>0</v>
      </c>
      <c r="P93" s="7">
        <v>0</v>
      </c>
      <c r="Q93" s="20">
        <v>0</v>
      </c>
      <c r="R93" s="7">
        <v>0</v>
      </c>
      <c r="S93" s="7">
        <v>0</v>
      </c>
      <c r="T93" s="7">
        <v>0</v>
      </c>
      <c r="U93" s="7">
        <v>0</v>
      </c>
      <c r="V93" s="20">
        <v>0</v>
      </c>
      <c r="W93" s="7">
        <v>0</v>
      </c>
      <c r="X93" s="20">
        <v>0</v>
      </c>
      <c r="Y93" s="7">
        <v>0</v>
      </c>
      <c r="Z93" s="7">
        <v>0</v>
      </c>
      <c r="AA93" s="20">
        <v>1</v>
      </c>
      <c r="AB93" s="7">
        <v>0</v>
      </c>
      <c r="AC93" s="20">
        <v>0</v>
      </c>
      <c r="AD93" s="20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20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5">
        <v>0</v>
      </c>
      <c r="AR93" s="5">
        <v>0</v>
      </c>
      <c r="AS93" s="5">
        <v>0</v>
      </c>
      <c r="AT93" s="7">
        <v>0</v>
      </c>
      <c r="AU93" s="20">
        <v>0</v>
      </c>
      <c r="AV93" s="7">
        <v>0</v>
      </c>
      <c r="AW93" s="7">
        <v>0</v>
      </c>
      <c r="AX93" s="7">
        <v>0</v>
      </c>
      <c r="AY93" s="7">
        <f t="shared" si="3"/>
        <v>1</v>
      </c>
    </row>
    <row r="94" spans="1:51" ht="14.25" x14ac:dyDescent="0.4">
      <c r="A94" s="6">
        <v>2011</v>
      </c>
      <c r="B94" s="5">
        <v>9</v>
      </c>
      <c r="C94" s="18">
        <f>DATE(T_Compilado[[#This Row],[AÑO]],T_Compilado[[#This Row],[MES]],1)</f>
        <v>40787</v>
      </c>
      <c r="D94" s="5" t="str">
        <f>IF(T_Compilado[[#This Row],[AÑO]]&lt;=2016,MIN(T_Compilado[AÑO]) &amp; "-2016","2017-" &amp; MAX(T_Compilado[AÑO]))</f>
        <v>2004-2016</v>
      </c>
      <c r="E94" s="5" t="s">
        <v>124</v>
      </c>
      <c r="F94" s="5" t="s">
        <v>106</v>
      </c>
      <c r="G94" s="7" t="s">
        <v>176</v>
      </c>
      <c r="H94" s="3" t="str">
        <f>VLOOKUP(T_Compilado[[#This Row],[Especies]],T_FamiliaEspecie[[Especies]:[CODE]],2,FALSE)</f>
        <v>A. RUBERRIMUS</v>
      </c>
      <c r="I94" s="5" t="str">
        <f t="shared" si="2"/>
        <v>1A0D</v>
      </c>
      <c r="J94" s="6" cm="1">
        <f t="array" ref="J94">VLOOKUP(T_Compilado[[#This Row],[CCODE]:[CCODE]],T_FamiliaEspecie[[CODE]:[Ambiente]],2,FALSE)</f>
        <v>1</v>
      </c>
      <c r="K94" s="6" t="str" cm="1">
        <f t="array" ref="K94">VLOOKUP(T_Compilado[[#This Row],[CCODE]:[CCODE]],T_FamiliaEspecie[[CODE]:[Ambiente]],3,FALSE)</f>
        <v>P-C</v>
      </c>
      <c r="L94" s="6" cm="1">
        <f t="array" ref="L94">VLOOKUP(T_Compilado[[#This Row],[CCODE]:[CCODE]],T_FamiliaEspecie[[CODE]:[Ambiente]],4,FALSE)</f>
        <v>0</v>
      </c>
      <c r="M94" s="6" t="str" cm="1">
        <f t="array" ref="M94">VLOOKUP(T_Compilado[[#This Row],[CCODE]:[CCODE]],T_FamiliaEspecie[[CODE]:[Ambiente]],5,FALSE)</f>
        <v>D</v>
      </c>
      <c r="N94" s="7">
        <v>0</v>
      </c>
      <c r="O94" s="7">
        <v>0</v>
      </c>
      <c r="P94" s="7">
        <v>0</v>
      </c>
      <c r="Q94" s="20">
        <v>0</v>
      </c>
      <c r="R94" s="7">
        <v>0</v>
      </c>
      <c r="S94" s="7">
        <v>0</v>
      </c>
      <c r="T94" s="7">
        <v>0</v>
      </c>
      <c r="U94" s="7">
        <v>0</v>
      </c>
      <c r="V94" s="20">
        <v>0</v>
      </c>
      <c r="W94" s="7">
        <v>0</v>
      </c>
      <c r="X94" s="20">
        <v>1</v>
      </c>
      <c r="Y94" s="7">
        <v>0</v>
      </c>
      <c r="Z94" s="7">
        <v>0</v>
      </c>
      <c r="AA94" s="20">
        <v>1</v>
      </c>
      <c r="AB94" s="7">
        <v>0</v>
      </c>
      <c r="AC94" s="20">
        <v>12</v>
      </c>
      <c r="AD94" s="20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20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5">
        <v>0</v>
      </c>
      <c r="AR94" s="5">
        <v>0</v>
      </c>
      <c r="AS94" s="5">
        <v>0</v>
      </c>
      <c r="AT94" s="7">
        <v>0</v>
      </c>
      <c r="AU94" s="20">
        <v>0</v>
      </c>
      <c r="AV94" s="7">
        <v>0</v>
      </c>
      <c r="AW94" s="7">
        <v>0</v>
      </c>
      <c r="AX94" s="7">
        <v>0</v>
      </c>
      <c r="AY94" s="7">
        <f t="shared" si="3"/>
        <v>14</v>
      </c>
    </row>
    <row r="95" spans="1:51" ht="14.25" x14ac:dyDescent="0.4">
      <c r="A95" s="6">
        <v>2011</v>
      </c>
      <c r="B95" s="5">
        <v>9</v>
      </c>
      <c r="C95" s="18">
        <f>DATE(T_Compilado[[#This Row],[AÑO]],T_Compilado[[#This Row],[MES]],1)</f>
        <v>40787</v>
      </c>
      <c r="D95" s="5" t="str">
        <f>IF(T_Compilado[[#This Row],[AÑO]]&lt;=2016,MIN(T_Compilado[AÑO]) &amp; "-2016","2017-" &amp; MAX(T_Compilado[AÑO]))</f>
        <v>2004-2016</v>
      </c>
      <c r="E95" s="5" t="s">
        <v>124</v>
      </c>
      <c r="F95" s="5" t="s">
        <v>113</v>
      </c>
      <c r="G95" s="7" t="s">
        <v>202</v>
      </c>
      <c r="H95" s="3" t="str">
        <f>VLOOKUP(T_Compilado[[#This Row],[Especies]],T_FamiliaEspecie[[Especies]:[CODE]],2,FALSE)</f>
        <v>B. CHAGRENSIS</v>
      </c>
      <c r="I95" s="5" t="str">
        <f t="shared" si="2"/>
        <v>1C1D</v>
      </c>
      <c r="J95" s="6" cm="1">
        <f t="array" ref="J95">VLOOKUP(T_Compilado[[#This Row],[CCODE]:[CCODE]],T_FamiliaEspecie[[CODE]:[Ambiente]],2,FALSE)</f>
        <v>1</v>
      </c>
      <c r="K95" s="6" t="str" cm="1">
        <f t="array" ref="K95">VLOOKUP(T_Compilado[[#This Row],[CCODE]:[CCODE]],T_FamiliaEspecie[[CODE]:[Ambiente]],3,FALSE)</f>
        <v>C</v>
      </c>
      <c r="L95" s="6" cm="1">
        <f t="array" ref="L95">VLOOKUP(T_Compilado[[#This Row],[CCODE]:[CCODE]],T_FamiliaEspecie[[CODE]:[Ambiente]],4,FALSE)</f>
        <v>1</v>
      </c>
      <c r="M95" s="6" t="str" cm="1">
        <f t="array" ref="M95">VLOOKUP(T_Compilado[[#This Row],[CCODE]:[CCODE]],T_FamiliaEspecie[[CODE]:[Ambiente]],5,FALSE)</f>
        <v>D</v>
      </c>
      <c r="N95" s="7">
        <v>0</v>
      </c>
      <c r="O95" s="7">
        <v>0</v>
      </c>
      <c r="P95" s="7">
        <v>0</v>
      </c>
      <c r="Q95" s="19">
        <v>0</v>
      </c>
      <c r="R95" s="7">
        <v>0</v>
      </c>
      <c r="S95" s="7">
        <v>0</v>
      </c>
      <c r="T95" s="7">
        <v>0</v>
      </c>
      <c r="U95" s="7">
        <v>0</v>
      </c>
      <c r="V95" s="20">
        <v>0</v>
      </c>
      <c r="W95" s="7">
        <v>0</v>
      </c>
      <c r="X95" s="19">
        <v>0</v>
      </c>
      <c r="Y95" s="7">
        <v>0</v>
      </c>
      <c r="Z95" s="7">
        <v>0</v>
      </c>
      <c r="AA95" s="20">
        <v>2</v>
      </c>
      <c r="AB95" s="7">
        <v>0</v>
      </c>
      <c r="AC95" s="20">
        <v>1</v>
      </c>
      <c r="AD95" s="19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19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5">
        <v>0</v>
      </c>
      <c r="AR95" s="5">
        <v>0</v>
      </c>
      <c r="AS95" s="5">
        <v>0</v>
      </c>
      <c r="AT95" s="7">
        <v>0</v>
      </c>
      <c r="AU95" s="20">
        <v>0</v>
      </c>
      <c r="AV95" s="7">
        <v>0</v>
      </c>
      <c r="AW95" s="7">
        <v>0</v>
      </c>
      <c r="AX95" s="7">
        <v>0</v>
      </c>
      <c r="AY95" s="7">
        <f t="shared" si="3"/>
        <v>3</v>
      </c>
    </row>
    <row r="96" spans="1:51" ht="14.25" x14ac:dyDescent="0.4">
      <c r="A96" s="6">
        <v>2011</v>
      </c>
      <c r="B96" s="5">
        <v>9</v>
      </c>
      <c r="C96" s="18">
        <f>DATE(T_Compilado[[#This Row],[AÑO]],T_Compilado[[#This Row],[MES]],1)</f>
        <v>40787</v>
      </c>
      <c r="D96" s="5" t="str">
        <f>IF(T_Compilado[[#This Row],[AÑO]]&lt;=2016,MIN(T_Compilado[AÑO]) &amp; "-2016","2017-" &amp; MAX(T_Compilado[AÑO]))</f>
        <v>2004-2016</v>
      </c>
      <c r="E96" s="5" t="s">
        <v>124</v>
      </c>
      <c r="F96" s="5" t="s">
        <v>87</v>
      </c>
      <c r="G96" s="7" t="s">
        <v>139</v>
      </c>
      <c r="H96" s="3" t="str">
        <f>VLOOKUP(T_Compilado[[#This Row],[Especies]],T_FamiliaEspecie[[Especies]:[CODE]],2,FALSE)</f>
        <v>A. OCELLATUS</v>
      </c>
      <c r="I96" s="5" t="str">
        <f t="shared" si="2"/>
        <v>1I1D</v>
      </c>
      <c r="J96" s="6" cm="1">
        <f t="array" ref="J96">VLOOKUP(T_Compilado[[#This Row],[CCODE]:[CCODE]],T_FamiliaEspecie[[CODE]:[Ambiente]],2,FALSE)</f>
        <v>1</v>
      </c>
      <c r="K96" s="6" t="str" cm="1">
        <f t="array" ref="K96">VLOOKUP(T_Compilado[[#This Row],[CCODE]:[CCODE]],T_FamiliaEspecie[[CODE]:[Ambiente]],3,FALSE)</f>
        <v>I</v>
      </c>
      <c r="L96" s="6" cm="1">
        <f t="array" ref="L96">VLOOKUP(T_Compilado[[#This Row],[CCODE]:[CCODE]],T_FamiliaEspecie[[CODE]:[Ambiente]],4,FALSE)</f>
        <v>1</v>
      </c>
      <c r="M96" s="6" t="str" cm="1">
        <f t="array" ref="M96">VLOOKUP(T_Compilado[[#This Row],[CCODE]:[CCODE]],T_FamiliaEspecie[[CODE]:[Ambiente]],5,FALSE)</f>
        <v>D</v>
      </c>
      <c r="N96" s="7">
        <v>0</v>
      </c>
      <c r="O96" s="7">
        <v>0</v>
      </c>
      <c r="P96" s="7">
        <v>0</v>
      </c>
      <c r="Q96" s="20">
        <v>1</v>
      </c>
      <c r="R96" s="7">
        <v>0</v>
      </c>
      <c r="S96" s="7">
        <v>0</v>
      </c>
      <c r="T96" s="7">
        <v>0</v>
      </c>
      <c r="U96" s="7">
        <v>0</v>
      </c>
      <c r="V96" s="20">
        <v>0</v>
      </c>
      <c r="W96" s="7">
        <v>0</v>
      </c>
      <c r="X96" s="20">
        <v>0</v>
      </c>
      <c r="Y96" s="7">
        <v>0</v>
      </c>
      <c r="Z96" s="7">
        <v>0</v>
      </c>
      <c r="AA96" s="20">
        <v>0</v>
      </c>
      <c r="AB96" s="7">
        <v>0</v>
      </c>
      <c r="AC96" s="20">
        <v>0</v>
      </c>
      <c r="AD96" s="20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20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5">
        <v>0</v>
      </c>
      <c r="AR96" s="5">
        <v>0</v>
      </c>
      <c r="AS96" s="5">
        <v>0</v>
      </c>
      <c r="AT96" s="7">
        <v>0</v>
      </c>
      <c r="AU96" s="20">
        <v>0</v>
      </c>
      <c r="AV96" s="7">
        <v>0</v>
      </c>
      <c r="AW96" s="7">
        <v>0</v>
      </c>
      <c r="AX96" s="7">
        <v>0</v>
      </c>
      <c r="AY96" s="7">
        <f t="shared" si="3"/>
        <v>1</v>
      </c>
    </row>
    <row r="97" spans="1:51" ht="14.25" x14ac:dyDescent="0.4">
      <c r="A97" s="6">
        <v>2011</v>
      </c>
      <c r="B97" s="5">
        <v>9</v>
      </c>
      <c r="C97" s="18">
        <f>DATE(T_Compilado[[#This Row],[AÑO]],T_Compilado[[#This Row],[MES]],1)</f>
        <v>40787</v>
      </c>
      <c r="D97" s="5" t="str">
        <f>IF(T_Compilado[[#This Row],[AÑO]]&lt;=2016,MIN(T_Compilado[AÑO]) &amp; "-2016","2017-" &amp; MAX(T_Compilado[AÑO]))</f>
        <v>2004-2016</v>
      </c>
      <c r="E97" s="5" t="s">
        <v>124</v>
      </c>
      <c r="F97" s="5" t="s">
        <v>87</v>
      </c>
      <c r="G97" s="3" t="s">
        <v>144</v>
      </c>
      <c r="H97" s="3" t="str">
        <f>VLOOKUP(T_Compilado[[#This Row],[Especies]],T_FamiliaEspecie[[Especies]:[CODE]],2,FALSE)</f>
        <v>C. MONOCULUS</v>
      </c>
      <c r="I97" s="5" t="str">
        <f t="shared" si="2"/>
        <v>1I1D</v>
      </c>
      <c r="J97" s="6" cm="1">
        <f t="array" ref="J97">VLOOKUP(T_Compilado[[#This Row],[CCODE]:[CCODE]],T_FamiliaEspecie[[CODE]:[Ambiente]],2,FALSE)</f>
        <v>1</v>
      </c>
      <c r="K97" s="6" t="str" cm="1">
        <f t="array" ref="K97">VLOOKUP(T_Compilado[[#This Row],[CCODE]:[CCODE]],T_FamiliaEspecie[[CODE]:[Ambiente]],3,FALSE)</f>
        <v>I</v>
      </c>
      <c r="L97" s="6" cm="1">
        <f t="array" ref="L97">VLOOKUP(T_Compilado[[#This Row],[CCODE]:[CCODE]],T_FamiliaEspecie[[CODE]:[Ambiente]],4,FALSE)</f>
        <v>1</v>
      </c>
      <c r="M97" s="6" t="str" cm="1">
        <f t="array" ref="M97">VLOOKUP(T_Compilado[[#This Row],[CCODE]:[CCODE]],T_FamiliaEspecie[[CODE]:[Ambiente]],5,FALSE)</f>
        <v>D</v>
      </c>
      <c r="N97" s="7">
        <v>0</v>
      </c>
      <c r="O97" s="7">
        <v>0</v>
      </c>
      <c r="P97" s="7">
        <v>0</v>
      </c>
      <c r="Q97" s="20">
        <v>2</v>
      </c>
      <c r="R97" s="7">
        <v>0</v>
      </c>
      <c r="S97" s="7">
        <v>0</v>
      </c>
      <c r="T97" s="7">
        <v>0</v>
      </c>
      <c r="U97" s="7">
        <v>0</v>
      </c>
      <c r="V97" s="20">
        <v>0</v>
      </c>
      <c r="W97" s="7">
        <v>0</v>
      </c>
      <c r="X97" s="20">
        <v>2</v>
      </c>
      <c r="Y97" s="7">
        <v>0</v>
      </c>
      <c r="Z97" s="7">
        <v>0</v>
      </c>
      <c r="AA97" s="20">
        <v>0</v>
      </c>
      <c r="AB97" s="7">
        <v>0</v>
      </c>
      <c r="AC97" s="20">
        <v>1</v>
      </c>
      <c r="AD97" s="20">
        <v>4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20">
        <v>5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5">
        <v>0</v>
      </c>
      <c r="AR97" s="5">
        <v>0</v>
      </c>
      <c r="AS97" s="5">
        <v>0</v>
      </c>
      <c r="AT97" s="7">
        <v>0</v>
      </c>
      <c r="AU97" s="20">
        <v>5</v>
      </c>
      <c r="AV97" s="7">
        <v>0</v>
      </c>
      <c r="AW97" s="7">
        <v>0</v>
      </c>
      <c r="AX97" s="7">
        <v>0</v>
      </c>
      <c r="AY97" s="7">
        <f t="shared" si="3"/>
        <v>19</v>
      </c>
    </row>
    <row r="98" spans="1:51" ht="14.25" x14ac:dyDescent="0.4">
      <c r="A98" s="6">
        <v>2011</v>
      </c>
      <c r="B98" s="5">
        <v>9</v>
      </c>
      <c r="C98" s="18">
        <f>DATE(T_Compilado[[#This Row],[AÑO]],T_Compilado[[#This Row],[MES]],1)</f>
        <v>40787</v>
      </c>
      <c r="D98" s="5" t="str">
        <f>IF(T_Compilado[[#This Row],[AÑO]]&lt;=2016,MIN(T_Compilado[AÑO]) &amp; "-2016","2017-" &amp; MAX(T_Compilado[AÑO]))</f>
        <v>2004-2016</v>
      </c>
      <c r="E98" s="5" t="s">
        <v>124</v>
      </c>
      <c r="F98" s="5" t="s">
        <v>87</v>
      </c>
      <c r="G98" s="7" t="s">
        <v>145</v>
      </c>
      <c r="H98" s="3" t="str">
        <f>VLOOKUP(T_Compilado[[#This Row],[Especies]],T_FamiliaEspecie[[Especies]:[CODE]],2,FALSE)</f>
        <v>O. NILOTICUS</v>
      </c>
      <c r="I98" s="5" t="str">
        <f t="shared" si="2"/>
        <v>2I1D</v>
      </c>
      <c r="J98" s="6" cm="1">
        <f t="array" ref="J98">VLOOKUP(T_Compilado[[#This Row],[CCODE]:[CCODE]],T_FamiliaEspecie[[CODE]:[Ambiente]],2,FALSE)</f>
        <v>2</v>
      </c>
      <c r="K98" s="6" t="str" cm="1">
        <f t="array" ref="K98">VLOOKUP(T_Compilado[[#This Row],[CCODE]:[CCODE]],T_FamiliaEspecie[[CODE]:[Ambiente]],3,FALSE)</f>
        <v>I</v>
      </c>
      <c r="L98" s="6" cm="1">
        <f t="array" ref="L98">VLOOKUP(T_Compilado[[#This Row],[CCODE]:[CCODE]],T_FamiliaEspecie[[CODE]:[Ambiente]],4,FALSE)</f>
        <v>1</v>
      </c>
      <c r="M98" s="6" t="str" cm="1">
        <f t="array" ref="M98">VLOOKUP(T_Compilado[[#This Row],[CCODE]:[CCODE]],T_FamiliaEspecie[[CODE]:[Ambiente]],5,FALSE)</f>
        <v>D</v>
      </c>
      <c r="N98" s="7">
        <v>0</v>
      </c>
      <c r="O98" s="7">
        <v>0</v>
      </c>
      <c r="P98" s="7">
        <v>0</v>
      </c>
      <c r="Q98" s="20">
        <v>0</v>
      </c>
      <c r="R98" s="7">
        <v>0</v>
      </c>
      <c r="S98" s="7">
        <v>0</v>
      </c>
      <c r="T98" s="7">
        <v>0</v>
      </c>
      <c r="U98" s="7">
        <v>0</v>
      </c>
      <c r="V98" s="20">
        <v>0</v>
      </c>
      <c r="W98" s="7">
        <v>0</v>
      </c>
      <c r="X98" s="20">
        <v>0</v>
      </c>
      <c r="Y98" s="7">
        <v>0</v>
      </c>
      <c r="Z98" s="7">
        <v>0</v>
      </c>
      <c r="AA98" s="20">
        <v>0</v>
      </c>
      <c r="AB98" s="7">
        <v>0</v>
      </c>
      <c r="AC98" s="20">
        <v>0</v>
      </c>
      <c r="AD98" s="20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20">
        <v>1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5">
        <v>0</v>
      </c>
      <c r="AR98" s="5">
        <v>0</v>
      </c>
      <c r="AS98" s="5">
        <v>0</v>
      </c>
      <c r="AT98" s="7">
        <v>0</v>
      </c>
      <c r="AU98" s="20">
        <v>0</v>
      </c>
      <c r="AV98" s="7">
        <v>0</v>
      </c>
      <c r="AW98" s="7">
        <v>0</v>
      </c>
      <c r="AX98" s="7">
        <v>0</v>
      </c>
      <c r="AY98" s="7">
        <f t="shared" si="3"/>
        <v>1</v>
      </c>
    </row>
    <row r="99" spans="1:51" ht="14.25" x14ac:dyDescent="0.4">
      <c r="A99" s="6">
        <v>2011</v>
      </c>
      <c r="B99" s="5">
        <v>9</v>
      </c>
      <c r="C99" s="18">
        <f>DATE(T_Compilado[[#This Row],[AÑO]],T_Compilado[[#This Row],[MES]],1)</f>
        <v>40787</v>
      </c>
      <c r="D99" s="5" t="str">
        <f>IF(T_Compilado[[#This Row],[AÑO]]&lt;=2016,MIN(T_Compilado[AÑO]) &amp; "-2016","2017-" &amp; MAX(T_Compilado[AÑO]))</f>
        <v>2004-2016</v>
      </c>
      <c r="E99" s="5" t="s">
        <v>124</v>
      </c>
      <c r="F99" s="5" t="s">
        <v>87</v>
      </c>
      <c r="G99" s="7" t="s">
        <v>148</v>
      </c>
      <c r="H99" s="3" t="str">
        <f>VLOOKUP(T_Compilado[[#This Row],[Especies]],T_FamiliaEspecie[[Especies]:[CODE]],2,FALSE)</f>
        <v>V. MACULICAUDA</v>
      </c>
      <c r="I99" s="5" t="str">
        <f t="shared" si="2"/>
        <v>2C1D</v>
      </c>
      <c r="J99" s="6" cm="1">
        <f t="array" ref="J99">VLOOKUP(T_Compilado[[#This Row],[CCODE]:[CCODE]],T_FamiliaEspecie[[CODE]:[Ambiente]],2,FALSE)</f>
        <v>2</v>
      </c>
      <c r="K99" s="6" t="str" cm="1">
        <f t="array" ref="K99">VLOOKUP(T_Compilado[[#This Row],[CCODE]:[CCODE]],T_FamiliaEspecie[[CODE]:[Ambiente]],3,FALSE)</f>
        <v>C</v>
      </c>
      <c r="L99" s="6" cm="1">
        <f t="array" ref="L99">VLOOKUP(T_Compilado[[#This Row],[CCODE]:[CCODE]],T_FamiliaEspecie[[CODE]:[Ambiente]],4,FALSE)</f>
        <v>1</v>
      </c>
      <c r="M99" s="6" t="str" cm="1">
        <f t="array" ref="M99">VLOOKUP(T_Compilado[[#This Row],[CCODE]:[CCODE]],T_FamiliaEspecie[[CODE]:[Ambiente]],5,FALSE)</f>
        <v>D</v>
      </c>
      <c r="N99" s="7">
        <v>0</v>
      </c>
      <c r="O99" s="7">
        <v>0</v>
      </c>
      <c r="P99" s="7">
        <v>0</v>
      </c>
      <c r="Q99" s="20">
        <v>0</v>
      </c>
      <c r="R99" s="7">
        <v>0</v>
      </c>
      <c r="S99" s="7">
        <v>0</v>
      </c>
      <c r="T99" s="7">
        <v>0</v>
      </c>
      <c r="U99" s="7">
        <v>0</v>
      </c>
      <c r="V99" s="20">
        <v>0</v>
      </c>
      <c r="W99" s="7">
        <v>0</v>
      </c>
      <c r="X99" s="20">
        <v>0</v>
      </c>
      <c r="Y99" s="7">
        <v>0</v>
      </c>
      <c r="Z99" s="7">
        <v>0</v>
      </c>
      <c r="AA99" s="20">
        <v>0</v>
      </c>
      <c r="AB99" s="7">
        <v>0</v>
      </c>
      <c r="AC99" s="20">
        <v>0</v>
      </c>
      <c r="AD99" s="20">
        <v>2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20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5">
        <v>0</v>
      </c>
      <c r="AR99" s="5">
        <v>0</v>
      </c>
      <c r="AS99" s="5">
        <v>0</v>
      </c>
      <c r="AT99" s="7">
        <v>0</v>
      </c>
      <c r="AU99" s="20">
        <v>0</v>
      </c>
      <c r="AV99" s="7">
        <v>0</v>
      </c>
      <c r="AW99" s="7">
        <v>0</v>
      </c>
      <c r="AX99" s="7">
        <v>0</v>
      </c>
      <c r="AY99" s="7">
        <f t="shared" si="3"/>
        <v>2</v>
      </c>
    </row>
    <row r="100" spans="1:51" ht="14.25" x14ac:dyDescent="0.4">
      <c r="A100" s="6">
        <v>2011</v>
      </c>
      <c r="B100" s="5">
        <v>9</v>
      </c>
      <c r="C100" s="18">
        <f>DATE(T_Compilado[[#This Row],[AÑO]],T_Compilado[[#This Row],[MES]],1)</f>
        <v>40787</v>
      </c>
      <c r="D100" s="5" t="str">
        <f>IF(T_Compilado[[#This Row],[AÑO]]&lt;=2016,MIN(T_Compilado[AÑO]) &amp; "-2016","2017-" &amp; MAX(T_Compilado[AÑO]))</f>
        <v>2004-2016</v>
      </c>
      <c r="E100" s="5" t="s">
        <v>124</v>
      </c>
      <c r="F100" s="5" t="s">
        <v>89</v>
      </c>
      <c r="G100" s="7" t="s">
        <v>152</v>
      </c>
      <c r="H100" s="3" t="str">
        <f>VLOOKUP(T_Compilado[[#This Row],[Especies]],T_FamiliaEspecie[[Especies]:[CODE]],2,FALSE)</f>
        <v>G. DORMITOR</v>
      </c>
      <c r="I100" s="5" t="str">
        <f t="shared" si="2"/>
        <v>2C0D</v>
      </c>
      <c r="J100" s="6" cm="1">
        <f t="array" ref="J100">VLOOKUP(T_Compilado[[#This Row],[CCODE]:[CCODE]],T_FamiliaEspecie[[CODE]:[Ambiente]],2,FALSE)</f>
        <v>2</v>
      </c>
      <c r="K100" s="6" t="str" cm="1">
        <f t="array" ref="K100">VLOOKUP(T_Compilado[[#This Row],[CCODE]:[CCODE]],T_FamiliaEspecie[[CODE]:[Ambiente]],3,FALSE)</f>
        <v>C</v>
      </c>
      <c r="L100" s="6" cm="1">
        <f t="array" ref="L100">VLOOKUP(T_Compilado[[#This Row],[CCODE]:[CCODE]],T_FamiliaEspecie[[CODE]:[Ambiente]],4,FALSE)</f>
        <v>0</v>
      </c>
      <c r="M100" s="6" t="str" cm="1">
        <f t="array" ref="M100">VLOOKUP(T_Compilado[[#This Row],[CCODE]:[CCODE]],T_FamiliaEspecie[[CODE]:[Ambiente]],5,FALSE)</f>
        <v>D</v>
      </c>
      <c r="N100" s="7">
        <v>0</v>
      </c>
      <c r="O100" s="7">
        <v>0</v>
      </c>
      <c r="P100" s="7">
        <v>0</v>
      </c>
      <c r="Q100" s="19">
        <v>0</v>
      </c>
      <c r="R100" s="7">
        <v>0</v>
      </c>
      <c r="S100" s="7">
        <v>0</v>
      </c>
      <c r="T100" s="7">
        <v>0</v>
      </c>
      <c r="U100" s="7">
        <v>0</v>
      </c>
      <c r="V100" s="20">
        <v>0</v>
      </c>
      <c r="W100" s="7">
        <v>0</v>
      </c>
      <c r="X100" s="19">
        <v>1</v>
      </c>
      <c r="Y100" s="7">
        <v>0</v>
      </c>
      <c r="Z100" s="7">
        <v>0</v>
      </c>
      <c r="AA100" s="20">
        <v>0</v>
      </c>
      <c r="AB100" s="7">
        <v>0</v>
      </c>
      <c r="AC100" s="20">
        <v>0</v>
      </c>
      <c r="AD100" s="19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20">
        <v>1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5">
        <v>0</v>
      </c>
      <c r="AR100" s="5">
        <v>0</v>
      </c>
      <c r="AS100" s="5">
        <v>0</v>
      </c>
      <c r="AT100" s="7">
        <v>0</v>
      </c>
      <c r="AU100" s="20">
        <v>0</v>
      </c>
      <c r="AV100" s="7">
        <v>0</v>
      </c>
      <c r="AW100" s="7">
        <v>0</v>
      </c>
      <c r="AX100" s="7">
        <v>0</v>
      </c>
      <c r="AY100" s="7">
        <f t="shared" si="3"/>
        <v>2</v>
      </c>
    </row>
    <row r="101" spans="1:51" ht="14.25" x14ac:dyDescent="0.4">
      <c r="A101" s="6">
        <v>2011</v>
      </c>
      <c r="B101" s="5">
        <v>9</v>
      </c>
      <c r="C101" s="18">
        <f>DATE(T_Compilado[[#This Row],[AÑO]],T_Compilado[[#This Row],[MES]],1)</f>
        <v>40787</v>
      </c>
      <c r="D101" s="5" t="str">
        <f>IF(T_Compilado[[#This Row],[AÑO]]&lt;=2016,MIN(T_Compilado[AÑO]) &amp; "-2016","2017-" &amp; MAX(T_Compilado[AÑO]))</f>
        <v>2004-2016</v>
      </c>
      <c r="E101" s="5" t="s">
        <v>124</v>
      </c>
      <c r="F101" s="5" t="s">
        <v>92</v>
      </c>
      <c r="G101" s="7" t="s">
        <v>157</v>
      </c>
      <c r="H101" s="3" t="str">
        <f>VLOOKUP(T_Compilado[[#This Row],[Especies]],T_FamiliaEspecie[[Especies]:[CODE]],2,FALSE)</f>
        <v>E. PLUMIERI</v>
      </c>
      <c r="I101" s="5" t="str">
        <f t="shared" si="2"/>
        <v>PC1M</v>
      </c>
      <c r="J101" s="6" t="str" cm="1">
        <f t="array" ref="J101">VLOOKUP(T_Compilado[[#This Row],[CCODE]:[CCODE]],T_FamiliaEspecie[[CODE]:[Ambiente]],2,FALSE)</f>
        <v>P</v>
      </c>
      <c r="K101" s="6" t="str" cm="1">
        <f t="array" ref="K101">VLOOKUP(T_Compilado[[#This Row],[CCODE]:[CCODE]],T_FamiliaEspecie[[CODE]:[Ambiente]],3,FALSE)</f>
        <v>C</v>
      </c>
      <c r="L101" s="6" cm="1">
        <f t="array" ref="L101">VLOOKUP(T_Compilado[[#This Row],[CCODE]:[CCODE]],T_FamiliaEspecie[[CODE]:[Ambiente]],4,FALSE)</f>
        <v>1</v>
      </c>
      <c r="M101" s="6" t="str" cm="1">
        <f t="array" ref="M101">VLOOKUP(T_Compilado[[#This Row],[CCODE]:[CCODE]],T_FamiliaEspecie[[CODE]:[Ambiente]],5,FALSE)</f>
        <v>M</v>
      </c>
      <c r="N101" s="7">
        <v>0</v>
      </c>
      <c r="O101" s="7">
        <v>0</v>
      </c>
      <c r="P101" s="7">
        <v>0</v>
      </c>
      <c r="Q101" s="19">
        <v>0</v>
      </c>
      <c r="R101" s="7">
        <v>0</v>
      </c>
      <c r="S101" s="7">
        <v>0</v>
      </c>
      <c r="T101" s="7">
        <v>0</v>
      </c>
      <c r="U101" s="7">
        <v>0</v>
      </c>
      <c r="V101" s="20">
        <v>0</v>
      </c>
      <c r="W101" s="7">
        <v>0</v>
      </c>
      <c r="X101" s="19">
        <v>0</v>
      </c>
      <c r="Y101" s="7">
        <v>0</v>
      </c>
      <c r="Z101" s="7">
        <v>0</v>
      </c>
      <c r="AA101" s="20">
        <v>2</v>
      </c>
      <c r="AB101" s="7">
        <v>0</v>
      </c>
      <c r="AC101" s="20">
        <v>0</v>
      </c>
      <c r="AD101" s="19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20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5">
        <v>0</v>
      </c>
      <c r="AR101" s="5">
        <v>0</v>
      </c>
      <c r="AS101" s="5">
        <v>0</v>
      </c>
      <c r="AT101" s="7">
        <v>0</v>
      </c>
      <c r="AU101" s="20">
        <v>0</v>
      </c>
      <c r="AV101" s="7">
        <v>0</v>
      </c>
      <c r="AW101" s="7">
        <v>0</v>
      </c>
      <c r="AX101" s="7">
        <v>0</v>
      </c>
      <c r="AY101" s="7">
        <f t="shared" si="3"/>
        <v>2</v>
      </c>
    </row>
    <row r="102" spans="1:51" ht="14.25" x14ac:dyDescent="0.4">
      <c r="A102" s="6">
        <v>2011</v>
      </c>
      <c r="B102" s="5">
        <v>9</v>
      </c>
      <c r="C102" s="18">
        <f>DATE(T_Compilado[[#This Row],[AÑO]],T_Compilado[[#This Row],[MES]],1)</f>
        <v>40787</v>
      </c>
      <c r="D102" s="5" t="str">
        <f>IF(T_Compilado[[#This Row],[AÑO]]&lt;=2016,MIN(T_Compilado[AÑO]) &amp; "-2016","2017-" &amp; MAX(T_Compilado[AÑO]))</f>
        <v>2004-2016</v>
      </c>
      <c r="E102" s="5" t="s">
        <v>124</v>
      </c>
      <c r="F102" s="5" t="s">
        <v>93</v>
      </c>
      <c r="G102" s="7" t="s">
        <v>159</v>
      </c>
      <c r="H102" s="3" t="str">
        <f>VLOOKUP(T_Compilado[[#This Row],[Especies]],T_FamiliaEspecie[[Especies]:[CODE]],2,FALSE)</f>
        <v>A. BANANA</v>
      </c>
      <c r="I102" s="5" t="str">
        <f t="shared" si="2"/>
        <v>2A1D</v>
      </c>
      <c r="J102" s="6" cm="1">
        <f t="array" ref="J102">VLOOKUP(T_Compilado[[#This Row],[CCODE]:[CCODE]],T_FamiliaEspecie[[CODE]:[Ambiente]],2,FALSE)</f>
        <v>2</v>
      </c>
      <c r="K102" s="6" t="str" cm="1">
        <f t="array" ref="K102">VLOOKUP(T_Compilado[[#This Row],[CCODE]:[CCODE]],T_FamiliaEspecie[[CODE]:[Ambiente]],3,FALSE)</f>
        <v>P-C</v>
      </c>
      <c r="L102" s="6" cm="1">
        <f t="array" ref="L102">VLOOKUP(T_Compilado[[#This Row],[CCODE]:[CCODE]],T_FamiliaEspecie[[CODE]:[Ambiente]],4,FALSE)</f>
        <v>1</v>
      </c>
      <c r="M102" s="6" t="str" cm="1">
        <f t="array" ref="M102">VLOOKUP(T_Compilado[[#This Row],[CCODE]:[CCODE]],T_FamiliaEspecie[[CODE]:[Ambiente]],5,FALSE)</f>
        <v>D</v>
      </c>
      <c r="N102" s="7">
        <v>0</v>
      </c>
      <c r="O102" s="7">
        <v>0</v>
      </c>
      <c r="P102" s="7">
        <v>0</v>
      </c>
      <c r="Q102" s="19">
        <v>0</v>
      </c>
      <c r="R102" s="7">
        <v>0</v>
      </c>
      <c r="S102" s="7">
        <v>0</v>
      </c>
      <c r="T102" s="7">
        <v>0</v>
      </c>
      <c r="U102" s="7">
        <v>0</v>
      </c>
      <c r="V102" s="20">
        <v>0</v>
      </c>
      <c r="W102" s="7">
        <v>0</v>
      </c>
      <c r="X102" s="19">
        <v>1</v>
      </c>
      <c r="Y102" s="7">
        <v>0</v>
      </c>
      <c r="Z102" s="7">
        <v>0</v>
      </c>
      <c r="AA102" s="20">
        <v>0</v>
      </c>
      <c r="AB102" s="7">
        <v>0</v>
      </c>
      <c r="AC102" s="20">
        <v>0</v>
      </c>
      <c r="AD102" s="19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20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5">
        <v>0</v>
      </c>
      <c r="AR102" s="5">
        <v>0</v>
      </c>
      <c r="AS102" s="5">
        <v>0</v>
      </c>
      <c r="AT102" s="7">
        <v>0</v>
      </c>
      <c r="AU102" s="20">
        <v>0</v>
      </c>
      <c r="AV102" s="7">
        <v>0</v>
      </c>
      <c r="AW102" s="7">
        <v>0</v>
      </c>
      <c r="AX102" s="7">
        <v>0</v>
      </c>
      <c r="AY102" s="7">
        <f t="shared" si="3"/>
        <v>1</v>
      </c>
    </row>
    <row r="103" spans="1:51" ht="14.25" x14ac:dyDescent="0.4">
      <c r="A103" s="6">
        <v>2011</v>
      </c>
      <c r="B103" s="5">
        <v>9</v>
      </c>
      <c r="C103" s="18">
        <f>DATE(T_Compilado[[#This Row],[AÑO]],T_Compilado[[#This Row],[MES]],1)</f>
        <v>40787</v>
      </c>
      <c r="D103" s="5" t="str">
        <f>IF(T_Compilado[[#This Row],[AÑO]]&lt;=2016,MIN(T_Compilado[AÑO]) &amp; "-2016","2017-" &amp; MAX(T_Compilado[AÑO]))</f>
        <v>2004-2016</v>
      </c>
      <c r="E103" s="5" t="s">
        <v>124</v>
      </c>
      <c r="F103" s="5" t="s">
        <v>93</v>
      </c>
      <c r="G103" s="7" t="s">
        <v>203</v>
      </c>
      <c r="H103" s="3" t="str">
        <f>VLOOKUP(T_Compilado[[#This Row],[Especies]],T_FamiliaEspecie[[Especies]:[CODE]],2,FALSE)</f>
        <v>S. SALVINI</v>
      </c>
      <c r="I103" s="5" t="str">
        <f t="shared" si="2"/>
        <v>2P0D</v>
      </c>
      <c r="J103" s="6" cm="1">
        <f t="array" ref="J103">VLOOKUP(T_Compilado[[#This Row],[CCODE]:[CCODE]],T_FamiliaEspecie[[CODE]:[Ambiente]],2,FALSE)</f>
        <v>2</v>
      </c>
      <c r="K103" s="6" t="str" cm="1">
        <f t="array" ref="K103">VLOOKUP(T_Compilado[[#This Row],[CCODE]:[CCODE]],T_FamiliaEspecie[[CODE]:[Ambiente]],3,FALSE)</f>
        <v>P</v>
      </c>
      <c r="L103" s="6" cm="1">
        <f t="array" ref="L103">VLOOKUP(T_Compilado[[#This Row],[CCODE]:[CCODE]],T_FamiliaEspecie[[CODE]:[Ambiente]],4,FALSE)</f>
        <v>0</v>
      </c>
      <c r="M103" s="6" t="str" cm="1">
        <f t="array" ref="M103">VLOOKUP(T_Compilado[[#This Row],[CCODE]:[CCODE]],T_FamiliaEspecie[[CODE]:[Ambiente]],5,FALSE)</f>
        <v>D</v>
      </c>
      <c r="N103" s="7">
        <v>0</v>
      </c>
      <c r="O103" s="7">
        <v>0</v>
      </c>
      <c r="P103" s="7">
        <v>0</v>
      </c>
      <c r="Q103" s="19">
        <v>0</v>
      </c>
      <c r="R103" s="7">
        <v>0</v>
      </c>
      <c r="S103" s="7">
        <v>0</v>
      </c>
      <c r="T103" s="7">
        <v>0</v>
      </c>
      <c r="U103" s="7">
        <v>0</v>
      </c>
      <c r="V103" s="20">
        <v>0</v>
      </c>
      <c r="W103" s="7">
        <v>0</v>
      </c>
      <c r="X103" s="19">
        <v>1</v>
      </c>
      <c r="Y103" s="7">
        <v>0</v>
      </c>
      <c r="Z103" s="7">
        <v>0</v>
      </c>
      <c r="AA103" s="20">
        <v>0</v>
      </c>
      <c r="AB103" s="7">
        <v>0</v>
      </c>
      <c r="AC103" s="20">
        <v>0</v>
      </c>
      <c r="AD103" s="19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20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5">
        <v>0</v>
      </c>
      <c r="AR103" s="5">
        <v>0</v>
      </c>
      <c r="AS103" s="5">
        <v>0</v>
      </c>
      <c r="AT103" s="7">
        <v>0</v>
      </c>
      <c r="AU103" s="20">
        <v>0</v>
      </c>
      <c r="AV103" s="7">
        <v>0</v>
      </c>
      <c r="AW103" s="7">
        <v>0</v>
      </c>
      <c r="AX103" s="7">
        <v>0</v>
      </c>
      <c r="AY103" s="7">
        <f t="shared" si="3"/>
        <v>1</v>
      </c>
    </row>
    <row r="104" spans="1:51" ht="14.25" x14ac:dyDescent="0.4">
      <c r="A104" s="6">
        <v>2011</v>
      </c>
      <c r="B104" s="5">
        <v>9</v>
      </c>
      <c r="C104" s="18">
        <f>DATE(T_Compilado[[#This Row],[AÑO]],T_Compilado[[#This Row],[MES]],1)</f>
        <v>40787</v>
      </c>
      <c r="D104" s="5" t="str">
        <f>IF(T_Compilado[[#This Row],[AÑO]]&lt;=2016,MIN(T_Compilado[AÑO]) &amp; "-2016","2017-" &amp; MAX(T_Compilado[AÑO]))</f>
        <v>2004-2016</v>
      </c>
      <c r="E104" s="5" t="s">
        <v>124</v>
      </c>
      <c r="F104" s="5" t="s">
        <v>114</v>
      </c>
      <c r="G104" s="7" t="s">
        <v>165</v>
      </c>
      <c r="H104" s="3" t="str">
        <f>VLOOKUP(T_Compilado[[#This Row],[Especies]],T_FamiliaEspecie[[Especies]:[CODE]],2,FALSE)</f>
        <v>G. NICARAGUENSIS</v>
      </c>
      <c r="I104" s="5" t="str">
        <f t="shared" si="2"/>
        <v>2C0D</v>
      </c>
      <c r="J104" s="6" cm="1">
        <f t="array" ref="J104">VLOOKUP(T_Compilado[[#This Row],[CCODE]:[CCODE]],T_FamiliaEspecie[[CODE]:[Ambiente]],2,FALSE)</f>
        <v>2</v>
      </c>
      <c r="K104" s="6" t="str" cm="1">
        <f t="array" ref="K104">VLOOKUP(T_Compilado[[#This Row],[CCODE]:[CCODE]],T_FamiliaEspecie[[CODE]:[Ambiente]],3,FALSE)</f>
        <v>C</v>
      </c>
      <c r="L104" s="6" cm="1">
        <f t="array" ref="L104">VLOOKUP(T_Compilado[[#This Row],[CCODE]:[CCODE]],T_FamiliaEspecie[[CODE]:[Ambiente]],4,FALSE)</f>
        <v>0</v>
      </c>
      <c r="M104" s="6" t="str" cm="1">
        <f t="array" ref="M104">VLOOKUP(T_Compilado[[#This Row],[CCODE]:[CCODE]],T_FamiliaEspecie[[CODE]:[Ambiente]],5,FALSE)</f>
        <v>D</v>
      </c>
      <c r="N104" s="7">
        <v>0</v>
      </c>
      <c r="O104" s="7">
        <v>0</v>
      </c>
      <c r="P104" s="7">
        <v>0</v>
      </c>
      <c r="Q104" s="19">
        <v>37</v>
      </c>
      <c r="R104" s="7">
        <v>0</v>
      </c>
      <c r="S104" s="7">
        <v>0</v>
      </c>
      <c r="T104" s="7">
        <v>0</v>
      </c>
      <c r="U104" s="7">
        <v>0</v>
      </c>
      <c r="V104" s="20">
        <v>1</v>
      </c>
      <c r="W104" s="7">
        <v>0</v>
      </c>
      <c r="X104" s="19">
        <v>1</v>
      </c>
      <c r="Y104" s="7">
        <v>0</v>
      </c>
      <c r="Z104" s="7">
        <v>0</v>
      </c>
      <c r="AA104" s="20">
        <v>0</v>
      </c>
      <c r="AB104" s="7">
        <v>0</v>
      </c>
      <c r="AC104" s="20">
        <v>0</v>
      </c>
      <c r="AD104" s="19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20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5">
        <v>0</v>
      </c>
      <c r="AR104" s="5">
        <v>0</v>
      </c>
      <c r="AS104" s="5">
        <v>0</v>
      </c>
      <c r="AT104" s="7">
        <v>0</v>
      </c>
      <c r="AU104" s="20">
        <v>0</v>
      </c>
      <c r="AV104" s="7">
        <v>0</v>
      </c>
      <c r="AW104" s="7">
        <v>0</v>
      </c>
      <c r="AX104" s="7">
        <v>0</v>
      </c>
      <c r="AY104" s="7">
        <f t="shared" si="3"/>
        <v>39</v>
      </c>
    </row>
    <row r="105" spans="1:51" ht="14.25" x14ac:dyDescent="0.4">
      <c r="A105" s="6">
        <v>2011</v>
      </c>
      <c r="B105" s="5">
        <v>9</v>
      </c>
      <c r="C105" s="18">
        <f>DATE(T_Compilado[[#This Row],[AÑO]],T_Compilado[[#This Row],[MES]],1)</f>
        <v>40787</v>
      </c>
      <c r="D105" s="5" t="str">
        <f>IF(T_Compilado[[#This Row],[AÑO]]&lt;=2016,MIN(T_Compilado[AÑO]) &amp; "-2016","2017-" &amp; MAX(T_Compilado[AÑO]))</f>
        <v>2004-2016</v>
      </c>
      <c r="E105" s="5" t="s">
        <v>124</v>
      </c>
      <c r="F105" s="5" t="s">
        <v>99</v>
      </c>
      <c r="G105" s="7" t="s">
        <v>207</v>
      </c>
      <c r="H105" s="3" t="str">
        <f>VLOOKUP(T_Compilado[[#This Row],[Especies]],T_FamiliaEspecie[[Especies]:[CODE]],2,FALSE)</f>
        <v>M. LINEATUS</v>
      </c>
      <c r="I105" s="5" t="str">
        <f t="shared" si="2"/>
        <v>PP1M</v>
      </c>
      <c r="J105" s="6" t="str" cm="1">
        <f t="array" ref="J105">VLOOKUP(T_Compilado[[#This Row],[CCODE]:[CCODE]],T_FamiliaEspecie[[CODE]:[Ambiente]],2,FALSE)</f>
        <v>P</v>
      </c>
      <c r="K105" s="6" t="str" cm="1">
        <f t="array" ref="K105">VLOOKUP(T_Compilado[[#This Row],[CCODE]:[CCODE]],T_FamiliaEspecie[[CODE]:[Ambiente]],3,FALSE)</f>
        <v>P</v>
      </c>
      <c r="L105" s="6" cm="1">
        <f t="array" ref="L105">VLOOKUP(T_Compilado[[#This Row],[CCODE]:[CCODE]],T_FamiliaEspecie[[CODE]:[Ambiente]],4,FALSE)</f>
        <v>1</v>
      </c>
      <c r="M105" s="6" t="str" cm="1">
        <f t="array" ref="M105">VLOOKUP(T_Compilado[[#This Row],[CCODE]:[CCODE]],T_FamiliaEspecie[[CODE]:[Ambiente]],5,FALSE)</f>
        <v>M</v>
      </c>
      <c r="N105" s="7">
        <v>0</v>
      </c>
      <c r="O105" s="7">
        <v>0</v>
      </c>
      <c r="P105" s="7">
        <v>0</v>
      </c>
      <c r="Q105" s="19">
        <v>1</v>
      </c>
      <c r="R105" s="7">
        <v>0</v>
      </c>
      <c r="S105" s="7">
        <v>0</v>
      </c>
      <c r="T105" s="7">
        <v>0</v>
      </c>
      <c r="U105" s="7">
        <v>0</v>
      </c>
      <c r="V105" s="20">
        <v>0</v>
      </c>
      <c r="W105" s="7">
        <v>0</v>
      </c>
      <c r="X105" s="19">
        <v>1</v>
      </c>
      <c r="Y105" s="7">
        <v>0</v>
      </c>
      <c r="Z105" s="7">
        <v>0</v>
      </c>
      <c r="AA105" s="20">
        <v>0</v>
      </c>
      <c r="AB105" s="7">
        <v>0</v>
      </c>
      <c r="AC105" s="20">
        <v>0</v>
      </c>
      <c r="AD105" s="19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20">
        <v>7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5">
        <v>0</v>
      </c>
      <c r="AR105" s="5">
        <v>0</v>
      </c>
      <c r="AS105" s="5">
        <v>0</v>
      </c>
      <c r="AT105" s="7">
        <v>0</v>
      </c>
      <c r="AU105" s="20">
        <v>0</v>
      </c>
      <c r="AV105" s="7">
        <v>0</v>
      </c>
      <c r="AW105" s="7">
        <v>0</v>
      </c>
      <c r="AX105" s="7">
        <v>0</v>
      </c>
      <c r="AY105" s="7">
        <f t="shared" si="3"/>
        <v>9</v>
      </c>
    </row>
    <row r="106" spans="1:51" ht="14.25" x14ac:dyDescent="0.4">
      <c r="A106" s="7">
        <v>2016</v>
      </c>
      <c r="B106" s="7">
        <v>3</v>
      </c>
      <c r="C106" s="22">
        <f>DATE(T_Compilado[[#This Row],[AÑO]],T_Compilado[[#This Row],[MES]],1)</f>
        <v>42430</v>
      </c>
      <c r="D106" s="7" t="str">
        <f>IF(T_Compilado[[#This Row],[AÑO]]&lt;=2016,MIN(T_Compilado[AÑO]) &amp; "-2016","2017-" &amp; MAX(T_Compilado[AÑO]))</f>
        <v>2004-2016</v>
      </c>
      <c r="E106" s="5" t="s">
        <v>123</v>
      </c>
      <c r="F106" s="5" t="s">
        <v>81</v>
      </c>
      <c r="G106" s="21" t="s">
        <v>201</v>
      </c>
      <c r="H106" s="3" t="str">
        <f>VLOOKUP(T_Compilado[[#This Row],[Especies]],T_FamiliaEspecie[[Especies]:[CODE]],2,FALSE)</f>
        <v>C. TUYRA</v>
      </c>
      <c r="I106" s="5" t="str">
        <f t="shared" si="2"/>
        <v>PP1M</v>
      </c>
      <c r="J106" s="6" t="str" cm="1">
        <f t="array" ref="J106">VLOOKUP(T_Compilado[[#This Row],[CCODE]:[CCODE]],T_FamiliaEspecie[[CODE]:[Ambiente]],2,FALSE)</f>
        <v>P</v>
      </c>
      <c r="K106" s="6" t="str" cm="1">
        <f t="array" ref="K106">VLOOKUP(T_Compilado[[#This Row],[CCODE]:[CCODE]],T_FamiliaEspecie[[CODE]:[Ambiente]],3,FALSE)</f>
        <v>P</v>
      </c>
      <c r="L106" s="6" cm="1">
        <f t="array" ref="L106">VLOOKUP(T_Compilado[[#This Row],[CCODE]:[CCODE]],T_FamiliaEspecie[[CODE]:[Ambiente]],4,FALSE)</f>
        <v>1</v>
      </c>
      <c r="M106" s="6" t="str" cm="1">
        <f t="array" ref="M106">VLOOKUP(T_Compilado[[#This Row],[CCODE]:[CCODE]],T_FamiliaEspecie[[CODE]:[Ambiente]],5,FALSE)</f>
        <v>M</v>
      </c>
      <c r="N106" s="21">
        <v>0</v>
      </c>
      <c r="O106" s="7">
        <v>0</v>
      </c>
      <c r="P106" s="21">
        <v>0</v>
      </c>
      <c r="Q106" s="21">
        <v>0</v>
      </c>
      <c r="R106" s="21">
        <v>0</v>
      </c>
      <c r="S106" s="7">
        <v>0</v>
      </c>
      <c r="T106" s="21">
        <v>0</v>
      </c>
      <c r="U106" s="7">
        <v>0</v>
      </c>
      <c r="V106" s="21">
        <v>0</v>
      </c>
      <c r="W106" s="21">
        <v>0</v>
      </c>
      <c r="X106" s="21">
        <v>2</v>
      </c>
      <c r="Y106" s="21">
        <v>0</v>
      </c>
      <c r="Z106" s="21">
        <v>0</v>
      </c>
      <c r="AA106" s="21">
        <v>0</v>
      </c>
      <c r="AB106" s="21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f t="shared" si="3"/>
        <v>2</v>
      </c>
    </row>
    <row r="107" spans="1:51" ht="14.25" x14ac:dyDescent="0.4">
      <c r="A107" s="7">
        <v>2016</v>
      </c>
      <c r="B107" s="7">
        <v>3</v>
      </c>
      <c r="C107" s="22">
        <f>DATE(T_Compilado[[#This Row],[AÑO]],T_Compilado[[#This Row],[MES]],1)</f>
        <v>42430</v>
      </c>
      <c r="D107" s="7" t="str">
        <f>IF(T_Compilado[[#This Row],[AÑO]]&lt;=2016,MIN(T_Compilado[AÑO]) &amp; "-2016","2017-" &amp; MAX(T_Compilado[AÑO]))</f>
        <v>2004-2016</v>
      </c>
      <c r="E107" s="5" t="s">
        <v>123</v>
      </c>
      <c r="F107" s="5" t="s">
        <v>113</v>
      </c>
      <c r="G107" s="21" t="s">
        <v>142</v>
      </c>
      <c r="H107" s="3" t="str">
        <f>VLOOKUP(T_Compilado[[#This Row],[Especies]],T_FamiliaEspecie[[Especies]:[CODE]],2,FALSE)</f>
        <v>B. BEHREAE</v>
      </c>
      <c r="I107" s="5" t="str">
        <f t="shared" si="2"/>
        <v>1A1D</v>
      </c>
      <c r="J107" s="6" cm="1">
        <f t="array" ref="J107">VLOOKUP(T_Compilado[[#This Row],[CCODE]:[CCODE]],T_FamiliaEspecie[[CODE]:[Ambiente]],2,FALSE)</f>
        <v>1</v>
      </c>
      <c r="K107" s="6" t="str" cm="1">
        <f t="array" ref="K107">VLOOKUP(T_Compilado[[#This Row],[CCODE]:[CCODE]],T_FamiliaEspecie[[CODE]:[Ambiente]],3,FALSE)</f>
        <v>P-C</v>
      </c>
      <c r="L107" s="6" cm="1">
        <f t="array" ref="L107">VLOOKUP(T_Compilado[[#This Row],[CCODE]:[CCODE]],T_FamiliaEspecie[[CODE]:[Ambiente]],4,FALSE)</f>
        <v>1</v>
      </c>
      <c r="M107" s="6" t="str" cm="1">
        <f t="array" ref="M107">VLOOKUP(T_Compilado[[#This Row],[CCODE]:[CCODE]],T_FamiliaEspecie[[CODE]:[Ambiente]],5,FALSE)</f>
        <v>D</v>
      </c>
      <c r="N107" s="21">
        <v>6</v>
      </c>
      <c r="O107" s="7">
        <v>0</v>
      </c>
      <c r="P107" s="21">
        <v>0</v>
      </c>
      <c r="Q107" s="21">
        <v>0</v>
      </c>
      <c r="R107" s="21">
        <v>0</v>
      </c>
      <c r="S107" s="7">
        <v>0</v>
      </c>
      <c r="T107" s="21">
        <v>0</v>
      </c>
      <c r="U107" s="7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f t="shared" si="3"/>
        <v>6</v>
      </c>
    </row>
    <row r="108" spans="1:51" ht="14.25" x14ac:dyDescent="0.4">
      <c r="A108" s="7">
        <v>2016</v>
      </c>
      <c r="B108" s="7">
        <v>3</v>
      </c>
      <c r="C108" s="22">
        <f>DATE(T_Compilado[[#This Row],[AÑO]],T_Compilado[[#This Row],[MES]],1)</f>
        <v>42430</v>
      </c>
      <c r="D108" s="7" t="str">
        <f>IF(T_Compilado[[#This Row],[AÑO]]&lt;=2016,MIN(T_Compilado[AÑO]) &amp; "-2016","2017-" &amp; MAX(T_Compilado[AÑO]))</f>
        <v>2004-2016</v>
      </c>
      <c r="E108" s="5" t="s">
        <v>123</v>
      </c>
      <c r="F108" s="5" t="s">
        <v>113</v>
      </c>
      <c r="G108" s="21" t="s">
        <v>202</v>
      </c>
      <c r="H108" s="3" t="str">
        <f>VLOOKUP(T_Compilado[[#This Row],[Especies]],T_FamiliaEspecie[[Especies]:[CODE]],2,FALSE)</f>
        <v>B. CHAGRENSIS</v>
      </c>
      <c r="I108" s="5" t="str">
        <f t="shared" si="2"/>
        <v>1C1D</v>
      </c>
      <c r="J108" s="6" cm="1">
        <f t="array" ref="J108">VLOOKUP(T_Compilado[[#This Row],[CCODE]:[CCODE]],T_FamiliaEspecie[[CODE]:[Ambiente]],2,FALSE)</f>
        <v>1</v>
      </c>
      <c r="K108" s="6" t="str" cm="1">
        <f t="array" ref="K108">VLOOKUP(T_Compilado[[#This Row],[CCODE]:[CCODE]],T_FamiliaEspecie[[CODE]:[Ambiente]],3,FALSE)</f>
        <v>C</v>
      </c>
      <c r="L108" s="6" cm="1">
        <f t="array" ref="L108">VLOOKUP(T_Compilado[[#This Row],[CCODE]:[CCODE]],T_FamiliaEspecie[[CODE]:[Ambiente]],4,FALSE)</f>
        <v>1</v>
      </c>
      <c r="M108" s="6" t="str" cm="1">
        <f t="array" ref="M108">VLOOKUP(T_Compilado[[#This Row],[CCODE]:[CCODE]],T_FamiliaEspecie[[CODE]:[Ambiente]],5,FALSE)</f>
        <v>D</v>
      </c>
      <c r="N108" s="21">
        <v>0</v>
      </c>
      <c r="O108" s="7">
        <v>0</v>
      </c>
      <c r="P108" s="21">
        <v>0</v>
      </c>
      <c r="Q108" s="21">
        <v>0</v>
      </c>
      <c r="R108" s="21">
        <v>0</v>
      </c>
      <c r="S108" s="7">
        <v>0</v>
      </c>
      <c r="T108" s="21">
        <v>0</v>
      </c>
      <c r="U108" s="7">
        <v>0</v>
      </c>
      <c r="V108" s="21">
        <v>0</v>
      </c>
      <c r="W108" s="21">
        <v>0</v>
      </c>
      <c r="X108" s="21">
        <v>1</v>
      </c>
      <c r="Y108" s="21">
        <v>0</v>
      </c>
      <c r="Z108" s="21">
        <v>0</v>
      </c>
      <c r="AA108" s="21">
        <v>0</v>
      </c>
      <c r="AB108" s="21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f t="shared" si="3"/>
        <v>1</v>
      </c>
    </row>
    <row r="109" spans="1:51" ht="14.25" x14ac:dyDescent="0.4">
      <c r="A109" s="7">
        <v>2016</v>
      </c>
      <c r="B109" s="7">
        <v>3</v>
      </c>
      <c r="C109" s="22">
        <f>DATE(T_Compilado[[#This Row],[AÑO]],T_Compilado[[#This Row],[MES]],1)</f>
        <v>42430</v>
      </c>
      <c r="D109" s="7" t="str">
        <f>IF(T_Compilado[[#This Row],[AÑO]]&lt;=2016,MIN(T_Compilado[AÑO]) &amp; "-2016","2017-" &amp; MAX(T_Compilado[AÑO]))</f>
        <v>2004-2016</v>
      </c>
      <c r="E109" s="5" t="s">
        <v>123</v>
      </c>
      <c r="F109" s="5" t="s">
        <v>86</v>
      </c>
      <c r="G109" s="21" t="s">
        <v>136</v>
      </c>
      <c r="H109" s="3" t="str">
        <f>VLOOKUP(T_Compilado[[#This Row],[Especies]],T_FamiliaEspecie[[Especies]:[CODE]],2,FALSE)</f>
        <v>C. NIGRESCENS</v>
      </c>
      <c r="I109" s="5" t="str">
        <f t="shared" si="2"/>
        <v>PP1M</v>
      </c>
      <c r="J109" s="6" t="str" cm="1">
        <f t="array" ref="J109">VLOOKUP(T_Compilado[[#This Row],[CCODE]:[CCODE]],T_FamiliaEspecie[[CODE]:[Ambiente]],2,FALSE)</f>
        <v>P</v>
      </c>
      <c r="K109" s="6" t="str" cm="1">
        <f t="array" ref="K109">VLOOKUP(T_Compilado[[#This Row],[CCODE]:[CCODE]],T_FamiliaEspecie[[CODE]:[Ambiente]],3,FALSE)</f>
        <v>P</v>
      </c>
      <c r="L109" s="6" cm="1">
        <f t="array" ref="L109">VLOOKUP(T_Compilado[[#This Row],[CCODE]:[CCODE]],T_FamiliaEspecie[[CODE]:[Ambiente]],4,FALSE)</f>
        <v>1</v>
      </c>
      <c r="M109" s="6" t="str" cm="1">
        <f t="array" ref="M109">VLOOKUP(T_Compilado[[#This Row],[CCODE]:[CCODE]],T_FamiliaEspecie[[CODE]:[Ambiente]],5,FALSE)</f>
        <v>M</v>
      </c>
      <c r="N109" s="21">
        <v>1</v>
      </c>
      <c r="O109" s="7">
        <v>0</v>
      </c>
      <c r="P109" s="21">
        <v>0</v>
      </c>
      <c r="Q109" s="21">
        <v>0</v>
      </c>
      <c r="R109" s="21">
        <v>0</v>
      </c>
      <c r="S109" s="7">
        <v>0</v>
      </c>
      <c r="T109" s="21">
        <v>0</v>
      </c>
      <c r="U109" s="7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f t="shared" si="3"/>
        <v>1</v>
      </c>
    </row>
    <row r="110" spans="1:51" ht="14.25" x14ac:dyDescent="0.4">
      <c r="A110" s="7">
        <v>2016</v>
      </c>
      <c r="B110" s="7">
        <v>3</v>
      </c>
      <c r="C110" s="22">
        <f>DATE(T_Compilado[[#This Row],[AÑO]],T_Compilado[[#This Row],[MES]],1)</f>
        <v>42430</v>
      </c>
      <c r="D110" s="7" t="str">
        <f>IF(T_Compilado[[#This Row],[AÑO]]&lt;=2016,MIN(T_Compilado[AÑO]) &amp; "-2016","2017-" &amp; MAX(T_Compilado[AÑO]))</f>
        <v>2004-2016</v>
      </c>
      <c r="E110" s="5" t="s">
        <v>123</v>
      </c>
      <c r="F110" s="5" t="s">
        <v>106</v>
      </c>
      <c r="G110" s="21" t="s">
        <v>176</v>
      </c>
      <c r="H110" s="3" t="str">
        <f>VLOOKUP(T_Compilado[[#This Row],[Especies]],T_FamiliaEspecie[[Especies]:[CODE]],2,FALSE)</f>
        <v>A. RUBERRIMUS</v>
      </c>
      <c r="I110" s="5" t="str">
        <f t="shared" si="2"/>
        <v>1A0D</v>
      </c>
      <c r="J110" s="6" cm="1">
        <f t="array" ref="J110">VLOOKUP(T_Compilado[[#This Row],[CCODE]:[CCODE]],T_FamiliaEspecie[[CODE]:[Ambiente]],2,FALSE)</f>
        <v>1</v>
      </c>
      <c r="K110" s="6" t="str" cm="1">
        <f t="array" ref="K110">VLOOKUP(T_Compilado[[#This Row],[CCODE]:[CCODE]],T_FamiliaEspecie[[CODE]:[Ambiente]],3,FALSE)</f>
        <v>P-C</v>
      </c>
      <c r="L110" s="6" cm="1">
        <f t="array" ref="L110">VLOOKUP(T_Compilado[[#This Row],[CCODE]:[CCODE]],T_FamiliaEspecie[[CODE]:[Ambiente]],4,FALSE)</f>
        <v>0</v>
      </c>
      <c r="M110" s="6" t="str" cm="1">
        <f t="array" ref="M110">VLOOKUP(T_Compilado[[#This Row],[CCODE]:[CCODE]],T_FamiliaEspecie[[CODE]:[Ambiente]],5,FALSE)</f>
        <v>D</v>
      </c>
      <c r="N110" s="21">
        <v>0</v>
      </c>
      <c r="O110" s="7">
        <v>0</v>
      </c>
      <c r="P110" s="21">
        <v>0</v>
      </c>
      <c r="Q110" s="21">
        <v>0</v>
      </c>
      <c r="R110" s="21">
        <v>0</v>
      </c>
      <c r="S110" s="7">
        <v>0</v>
      </c>
      <c r="T110" s="21">
        <v>0</v>
      </c>
      <c r="U110" s="7">
        <v>0</v>
      </c>
      <c r="V110" s="21">
        <v>0</v>
      </c>
      <c r="W110" s="21">
        <v>0</v>
      </c>
      <c r="X110" s="21">
        <v>-1</v>
      </c>
      <c r="Y110" s="21">
        <v>0</v>
      </c>
      <c r="Z110" s="21">
        <v>0</v>
      </c>
      <c r="AA110" s="21">
        <v>0</v>
      </c>
      <c r="AB110" s="21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f t="shared" si="3"/>
        <v>0</v>
      </c>
    </row>
    <row r="111" spans="1:51" ht="14.25" x14ac:dyDescent="0.4">
      <c r="A111" s="7">
        <v>2016</v>
      </c>
      <c r="B111" s="7">
        <v>3</v>
      </c>
      <c r="C111" s="22">
        <f>DATE(T_Compilado[[#This Row],[AÑO]],T_Compilado[[#This Row],[MES]],1)</f>
        <v>42430</v>
      </c>
      <c r="D111" s="7" t="str">
        <f>IF(T_Compilado[[#This Row],[AÑO]]&lt;=2016,MIN(T_Compilado[AÑO]) &amp; "-2016","2017-" &amp; MAX(T_Compilado[AÑO]))</f>
        <v>2004-2016</v>
      </c>
      <c r="E111" s="5" t="s">
        <v>123</v>
      </c>
      <c r="F111" s="5" t="s">
        <v>87</v>
      </c>
      <c r="G111" s="21" t="s">
        <v>139</v>
      </c>
      <c r="H111" s="3" t="str">
        <f>VLOOKUP(T_Compilado[[#This Row],[Especies]],T_FamiliaEspecie[[Especies]:[CODE]],2,FALSE)</f>
        <v>A. OCELLATUS</v>
      </c>
      <c r="I111" s="5" t="str">
        <f t="shared" si="2"/>
        <v>1I1D</v>
      </c>
      <c r="J111" s="6" cm="1">
        <f t="array" ref="J111">VLOOKUP(T_Compilado[[#This Row],[CCODE]:[CCODE]],T_FamiliaEspecie[[CODE]:[Ambiente]],2,FALSE)</f>
        <v>1</v>
      </c>
      <c r="K111" s="6" t="str" cm="1">
        <f t="array" ref="K111">VLOOKUP(T_Compilado[[#This Row],[CCODE]:[CCODE]],T_FamiliaEspecie[[CODE]:[Ambiente]],3,FALSE)</f>
        <v>I</v>
      </c>
      <c r="L111" s="6" cm="1">
        <f t="array" ref="L111">VLOOKUP(T_Compilado[[#This Row],[CCODE]:[CCODE]],T_FamiliaEspecie[[CODE]:[Ambiente]],4,FALSE)</f>
        <v>1</v>
      </c>
      <c r="M111" s="6" t="str" cm="1">
        <f t="array" ref="M111">VLOOKUP(T_Compilado[[#This Row],[CCODE]:[CCODE]],T_FamiliaEspecie[[CODE]:[Ambiente]],5,FALSE)</f>
        <v>D</v>
      </c>
      <c r="N111" s="21">
        <v>0</v>
      </c>
      <c r="O111" s="7">
        <v>0</v>
      </c>
      <c r="P111" s="21">
        <v>0</v>
      </c>
      <c r="Q111" s="21">
        <v>0</v>
      </c>
      <c r="R111" s="21">
        <v>0</v>
      </c>
      <c r="S111" s="7">
        <v>0</v>
      </c>
      <c r="T111" s="21">
        <v>0</v>
      </c>
      <c r="U111" s="7">
        <v>0</v>
      </c>
      <c r="V111" s="21">
        <v>0</v>
      </c>
      <c r="W111" s="21">
        <v>0</v>
      </c>
      <c r="X111" s="21">
        <v>-1</v>
      </c>
      <c r="Y111" s="21">
        <v>0</v>
      </c>
      <c r="Z111" s="21">
        <v>0</v>
      </c>
      <c r="AA111" s="21">
        <v>0</v>
      </c>
      <c r="AB111" s="21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f t="shared" si="3"/>
        <v>0</v>
      </c>
    </row>
    <row r="112" spans="1:51" ht="14.25" x14ac:dyDescent="0.4">
      <c r="A112" s="7">
        <v>2016</v>
      </c>
      <c r="B112" s="7">
        <v>3</v>
      </c>
      <c r="C112" s="22">
        <f>DATE(T_Compilado[[#This Row],[AÑO]],T_Compilado[[#This Row],[MES]],1)</f>
        <v>42430</v>
      </c>
      <c r="D112" s="7" t="str">
        <f>IF(T_Compilado[[#This Row],[AÑO]]&lt;=2016,MIN(T_Compilado[AÑO]) &amp; "-2016","2017-" &amp; MAX(T_Compilado[AÑO]))</f>
        <v>2004-2016</v>
      </c>
      <c r="E112" s="5" t="s">
        <v>123</v>
      </c>
      <c r="F112" s="5" t="s">
        <v>87</v>
      </c>
      <c r="G112" s="3" t="s">
        <v>144</v>
      </c>
      <c r="H112" s="3" t="str">
        <f>VLOOKUP(T_Compilado[[#This Row],[Especies]],T_FamiliaEspecie[[Especies]:[CODE]],2,FALSE)</f>
        <v>C. MONOCULUS</v>
      </c>
      <c r="I112" s="5" t="str">
        <f t="shared" si="2"/>
        <v>1I1D</v>
      </c>
      <c r="J112" s="6" cm="1">
        <f t="array" ref="J112">VLOOKUP(T_Compilado[[#This Row],[CCODE]:[CCODE]],T_FamiliaEspecie[[CODE]:[Ambiente]],2,FALSE)</f>
        <v>1</v>
      </c>
      <c r="K112" s="6" t="str" cm="1">
        <f t="array" ref="K112">VLOOKUP(T_Compilado[[#This Row],[CCODE]:[CCODE]],T_FamiliaEspecie[[CODE]:[Ambiente]],3,FALSE)</f>
        <v>I</v>
      </c>
      <c r="L112" s="6" cm="1">
        <f t="array" ref="L112">VLOOKUP(T_Compilado[[#This Row],[CCODE]:[CCODE]],T_FamiliaEspecie[[CODE]:[Ambiente]],4,FALSE)</f>
        <v>1</v>
      </c>
      <c r="M112" s="6" t="str" cm="1">
        <f t="array" ref="M112">VLOOKUP(T_Compilado[[#This Row],[CCODE]:[CCODE]],T_FamiliaEspecie[[CODE]:[Ambiente]],5,FALSE)</f>
        <v>D</v>
      </c>
      <c r="N112" s="21">
        <v>0</v>
      </c>
      <c r="O112" s="7">
        <v>0</v>
      </c>
      <c r="P112" s="21">
        <v>0</v>
      </c>
      <c r="Q112" s="21">
        <v>0</v>
      </c>
      <c r="R112" s="21">
        <v>0</v>
      </c>
      <c r="S112" s="7">
        <v>0</v>
      </c>
      <c r="T112" s="21">
        <v>0</v>
      </c>
      <c r="U112" s="7">
        <v>0</v>
      </c>
      <c r="V112" s="21">
        <v>0</v>
      </c>
      <c r="W112" s="21">
        <v>0</v>
      </c>
      <c r="X112" s="21">
        <v>1</v>
      </c>
      <c r="Y112" s="21">
        <v>0</v>
      </c>
      <c r="Z112" s="21">
        <v>1</v>
      </c>
      <c r="AA112" s="21">
        <v>1</v>
      </c>
      <c r="AB112" s="21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f t="shared" si="3"/>
        <v>5</v>
      </c>
    </row>
    <row r="113" spans="1:51" ht="14.25" x14ac:dyDescent="0.4">
      <c r="A113" s="7">
        <v>2016</v>
      </c>
      <c r="B113" s="7">
        <v>3</v>
      </c>
      <c r="C113" s="22">
        <f>DATE(T_Compilado[[#This Row],[AÑO]],T_Compilado[[#This Row],[MES]],1)</f>
        <v>42430</v>
      </c>
      <c r="D113" s="7" t="str">
        <f>IF(T_Compilado[[#This Row],[AÑO]]&lt;=2016,MIN(T_Compilado[AÑO]) &amp; "-2016","2017-" &amp; MAX(T_Compilado[AÑO]))</f>
        <v>2004-2016</v>
      </c>
      <c r="E113" s="5" t="s">
        <v>123</v>
      </c>
      <c r="F113" s="5" t="s">
        <v>87</v>
      </c>
      <c r="G113" s="21" t="s">
        <v>204</v>
      </c>
      <c r="H113" s="3" t="str">
        <f>VLOOKUP(T_Compilado[[#This Row],[Especies]],T_FamiliaEspecie[[Especies]:[CODE]],2,FALSE)</f>
        <v>M. FESTIVUS</v>
      </c>
      <c r="I113" s="5" t="str">
        <f t="shared" si="2"/>
        <v>1I1D</v>
      </c>
      <c r="J113" s="6" cm="1">
        <f t="array" ref="J113">VLOOKUP(T_Compilado[[#This Row],[CCODE]:[CCODE]],T_FamiliaEspecie[[CODE]:[Ambiente]],2,FALSE)</f>
        <v>1</v>
      </c>
      <c r="K113" s="6" t="str" cm="1">
        <f t="array" ref="K113">VLOOKUP(T_Compilado[[#This Row],[CCODE]:[CCODE]],T_FamiliaEspecie[[CODE]:[Ambiente]],3,FALSE)</f>
        <v>I</v>
      </c>
      <c r="L113" s="6" cm="1">
        <f t="array" ref="L113">VLOOKUP(T_Compilado[[#This Row],[CCODE]:[CCODE]],T_FamiliaEspecie[[CODE]:[Ambiente]],4,FALSE)</f>
        <v>1</v>
      </c>
      <c r="M113" s="6" t="str" cm="1">
        <f t="array" ref="M113">VLOOKUP(T_Compilado[[#This Row],[CCODE]:[CCODE]],T_FamiliaEspecie[[CODE]:[Ambiente]],5,FALSE)</f>
        <v>D</v>
      </c>
      <c r="N113" s="21">
        <v>0</v>
      </c>
      <c r="O113" s="7">
        <v>0</v>
      </c>
      <c r="P113" s="21">
        <v>0</v>
      </c>
      <c r="Q113" s="21">
        <v>0</v>
      </c>
      <c r="R113" s="21">
        <v>0</v>
      </c>
      <c r="S113" s="7">
        <v>0</v>
      </c>
      <c r="T113" s="21">
        <v>0</v>
      </c>
      <c r="U113" s="7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f t="shared" si="3"/>
        <v>0</v>
      </c>
    </row>
    <row r="114" spans="1:51" ht="14.25" x14ac:dyDescent="0.4">
      <c r="A114" s="7">
        <v>2016</v>
      </c>
      <c r="B114" s="7">
        <v>3</v>
      </c>
      <c r="C114" s="22">
        <f>DATE(T_Compilado[[#This Row],[AÑO]],T_Compilado[[#This Row],[MES]],1)</f>
        <v>42430</v>
      </c>
      <c r="D114" s="7" t="str">
        <f>IF(T_Compilado[[#This Row],[AÑO]]&lt;=2016,MIN(T_Compilado[AÑO]) &amp; "-2016","2017-" &amp; MAX(T_Compilado[AÑO]))</f>
        <v>2004-2016</v>
      </c>
      <c r="E114" s="5" t="s">
        <v>123</v>
      </c>
      <c r="F114" s="5" t="s">
        <v>87</v>
      </c>
      <c r="G114" s="21" t="s">
        <v>205</v>
      </c>
      <c r="H114" s="3" t="str">
        <f>VLOOKUP(T_Compilado[[#This Row],[Especies]],T_FamiliaEspecie[[Especies]:[CODE]],2,FALSE)</f>
        <v>O. AUREUS</v>
      </c>
      <c r="I114" s="5" t="str">
        <f t="shared" si="2"/>
        <v>2I1D</v>
      </c>
      <c r="J114" s="6" cm="1">
        <f t="array" ref="J114">VLOOKUP(T_Compilado[[#This Row],[CCODE]:[CCODE]],T_FamiliaEspecie[[CODE]:[Ambiente]],2,FALSE)</f>
        <v>2</v>
      </c>
      <c r="K114" s="6" t="str" cm="1">
        <f t="array" ref="K114">VLOOKUP(T_Compilado[[#This Row],[CCODE]:[CCODE]],T_FamiliaEspecie[[CODE]:[Ambiente]],3,FALSE)</f>
        <v>I</v>
      </c>
      <c r="L114" s="6" cm="1">
        <f t="array" ref="L114">VLOOKUP(T_Compilado[[#This Row],[CCODE]:[CCODE]],T_FamiliaEspecie[[CODE]:[Ambiente]],4,FALSE)</f>
        <v>1</v>
      </c>
      <c r="M114" s="6" t="str" cm="1">
        <f t="array" ref="M114">VLOOKUP(T_Compilado[[#This Row],[CCODE]:[CCODE]],T_FamiliaEspecie[[CODE]:[Ambiente]],5,FALSE)</f>
        <v>D</v>
      </c>
      <c r="N114" s="21">
        <v>0</v>
      </c>
      <c r="O114" s="7">
        <v>0</v>
      </c>
      <c r="P114" s="21">
        <v>0</v>
      </c>
      <c r="Q114" s="21">
        <v>0</v>
      </c>
      <c r="R114" s="21">
        <v>0</v>
      </c>
      <c r="S114" s="7">
        <v>0</v>
      </c>
      <c r="T114" s="21">
        <v>0</v>
      </c>
      <c r="U114" s="7">
        <v>0</v>
      </c>
      <c r="V114" s="21">
        <v>0</v>
      </c>
      <c r="W114" s="21">
        <v>0</v>
      </c>
      <c r="X114" s="21">
        <v>1</v>
      </c>
      <c r="Y114" s="21">
        <v>0</v>
      </c>
      <c r="Z114" s="21">
        <v>0</v>
      </c>
      <c r="AA114" s="21">
        <v>0</v>
      </c>
      <c r="AB114" s="21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f t="shared" si="3"/>
        <v>1</v>
      </c>
    </row>
    <row r="115" spans="1:51" ht="14.25" x14ac:dyDescent="0.4">
      <c r="A115" s="7">
        <v>2016</v>
      </c>
      <c r="B115" s="7">
        <v>3</v>
      </c>
      <c r="C115" s="22">
        <f>DATE(T_Compilado[[#This Row],[AÑO]],T_Compilado[[#This Row],[MES]],1)</f>
        <v>42430</v>
      </c>
      <c r="D115" s="7" t="str">
        <f>IF(T_Compilado[[#This Row],[AÑO]]&lt;=2016,MIN(T_Compilado[AÑO]) &amp; "-2016","2017-" &amp; MAX(T_Compilado[AÑO]))</f>
        <v>2004-2016</v>
      </c>
      <c r="E115" s="5" t="s">
        <v>123</v>
      </c>
      <c r="F115" s="5" t="s">
        <v>87</v>
      </c>
      <c r="G115" s="21" t="s">
        <v>145</v>
      </c>
      <c r="H115" s="3" t="str">
        <f>VLOOKUP(T_Compilado[[#This Row],[Especies]],T_FamiliaEspecie[[Especies]:[CODE]],2,FALSE)</f>
        <v>O. NILOTICUS</v>
      </c>
      <c r="I115" s="5" t="str">
        <f t="shared" si="2"/>
        <v>2I1D</v>
      </c>
      <c r="J115" s="6" cm="1">
        <f t="array" ref="J115">VLOOKUP(T_Compilado[[#This Row],[CCODE]:[CCODE]],T_FamiliaEspecie[[CODE]:[Ambiente]],2,FALSE)</f>
        <v>2</v>
      </c>
      <c r="K115" s="6" t="str" cm="1">
        <f t="array" ref="K115">VLOOKUP(T_Compilado[[#This Row],[CCODE]:[CCODE]],T_FamiliaEspecie[[CODE]:[Ambiente]],3,FALSE)</f>
        <v>I</v>
      </c>
      <c r="L115" s="6" cm="1">
        <f t="array" ref="L115">VLOOKUP(T_Compilado[[#This Row],[CCODE]:[CCODE]],T_FamiliaEspecie[[CODE]:[Ambiente]],4,FALSE)</f>
        <v>1</v>
      </c>
      <c r="M115" s="6" t="str" cm="1">
        <f t="array" ref="M115">VLOOKUP(T_Compilado[[#This Row],[CCODE]:[CCODE]],T_FamiliaEspecie[[CODE]:[Ambiente]],5,FALSE)</f>
        <v>D</v>
      </c>
      <c r="N115" s="21">
        <v>0</v>
      </c>
      <c r="O115" s="7">
        <v>0</v>
      </c>
      <c r="P115" s="21">
        <v>0</v>
      </c>
      <c r="Q115" s="21">
        <v>0</v>
      </c>
      <c r="R115" s="21">
        <v>0</v>
      </c>
      <c r="S115" s="7">
        <v>0</v>
      </c>
      <c r="T115" s="21">
        <v>1</v>
      </c>
      <c r="U115" s="7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1</v>
      </c>
      <c r="AA115" s="21">
        <v>0</v>
      </c>
      <c r="AB115" s="21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f t="shared" si="3"/>
        <v>2</v>
      </c>
    </row>
    <row r="116" spans="1:51" ht="14.25" x14ac:dyDescent="0.4">
      <c r="A116" s="7">
        <v>2016</v>
      </c>
      <c r="B116" s="7">
        <v>3</v>
      </c>
      <c r="C116" s="22">
        <f>DATE(T_Compilado[[#This Row],[AÑO]],T_Compilado[[#This Row],[MES]],1)</f>
        <v>42430</v>
      </c>
      <c r="D116" s="7" t="str">
        <f>IF(T_Compilado[[#This Row],[AÑO]]&lt;=2016,MIN(T_Compilado[AÑO]) &amp; "-2016","2017-" &amp; MAX(T_Compilado[AÑO]))</f>
        <v>2004-2016</v>
      </c>
      <c r="E116" s="5" t="s">
        <v>123</v>
      </c>
      <c r="F116" s="5" t="s">
        <v>87</v>
      </c>
      <c r="G116" s="21" t="s">
        <v>148</v>
      </c>
      <c r="H116" s="3" t="str">
        <f>VLOOKUP(T_Compilado[[#This Row],[Especies]],T_FamiliaEspecie[[Especies]:[CODE]],2,FALSE)</f>
        <v>V. MACULICAUDA</v>
      </c>
      <c r="I116" s="5" t="str">
        <f t="shared" si="2"/>
        <v>2C1D</v>
      </c>
      <c r="J116" s="6" cm="1">
        <f t="array" ref="J116">VLOOKUP(T_Compilado[[#This Row],[CCODE]:[CCODE]],T_FamiliaEspecie[[CODE]:[Ambiente]],2,FALSE)</f>
        <v>2</v>
      </c>
      <c r="K116" s="6" t="str" cm="1">
        <f t="array" ref="K116">VLOOKUP(T_Compilado[[#This Row],[CCODE]:[CCODE]],T_FamiliaEspecie[[CODE]:[Ambiente]],3,FALSE)</f>
        <v>C</v>
      </c>
      <c r="L116" s="6" cm="1">
        <f t="array" ref="L116">VLOOKUP(T_Compilado[[#This Row],[CCODE]:[CCODE]],T_FamiliaEspecie[[CODE]:[Ambiente]],4,FALSE)</f>
        <v>1</v>
      </c>
      <c r="M116" s="6" t="str" cm="1">
        <f t="array" ref="M116">VLOOKUP(T_Compilado[[#This Row],[CCODE]:[CCODE]],T_FamiliaEspecie[[CODE]:[Ambiente]],5,FALSE)</f>
        <v>D</v>
      </c>
      <c r="N116" s="21">
        <v>0</v>
      </c>
      <c r="O116" s="7">
        <v>0</v>
      </c>
      <c r="P116" s="21">
        <v>0</v>
      </c>
      <c r="Q116" s="21">
        <v>-1</v>
      </c>
      <c r="R116" s="21">
        <v>-1</v>
      </c>
      <c r="S116" s="7">
        <v>0</v>
      </c>
      <c r="T116" s="21">
        <v>0</v>
      </c>
      <c r="U116" s="7">
        <v>0</v>
      </c>
      <c r="V116" s="21">
        <v>0</v>
      </c>
      <c r="W116" s="21">
        <v>0</v>
      </c>
      <c r="X116" s="21">
        <v>0</v>
      </c>
      <c r="Y116" s="21">
        <v>-1</v>
      </c>
      <c r="Z116" s="21">
        <v>-1</v>
      </c>
      <c r="AA116" s="21">
        <v>0</v>
      </c>
      <c r="AB116" s="21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f t="shared" si="3"/>
        <v>0</v>
      </c>
    </row>
    <row r="117" spans="1:51" ht="14.25" x14ac:dyDescent="0.4">
      <c r="A117" s="7">
        <v>2016</v>
      </c>
      <c r="B117" s="7">
        <v>3</v>
      </c>
      <c r="C117" s="22">
        <f>DATE(T_Compilado[[#This Row],[AÑO]],T_Compilado[[#This Row],[MES]],1)</f>
        <v>42430</v>
      </c>
      <c r="D117" s="7" t="str">
        <f>IF(T_Compilado[[#This Row],[AÑO]]&lt;=2016,MIN(T_Compilado[AÑO]) &amp; "-2016","2017-" &amp; MAX(T_Compilado[AÑO]))</f>
        <v>2004-2016</v>
      </c>
      <c r="E117" s="5" t="s">
        <v>123</v>
      </c>
      <c r="F117" s="5" t="s">
        <v>89</v>
      </c>
      <c r="G117" s="21" t="s">
        <v>152</v>
      </c>
      <c r="H117" s="3" t="str">
        <f>VLOOKUP(T_Compilado[[#This Row],[Especies]],T_FamiliaEspecie[[Especies]:[CODE]],2,FALSE)</f>
        <v>G. DORMITOR</v>
      </c>
      <c r="I117" s="5" t="str">
        <f t="shared" si="2"/>
        <v>2C0D</v>
      </c>
      <c r="J117" s="6" cm="1">
        <f t="array" ref="J117">VLOOKUP(T_Compilado[[#This Row],[CCODE]:[CCODE]],T_FamiliaEspecie[[CODE]:[Ambiente]],2,FALSE)</f>
        <v>2</v>
      </c>
      <c r="K117" s="6" t="str" cm="1">
        <f t="array" ref="K117">VLOOKUP(T_Compilado[[#This Row],[CCODE]:[CCODE]],T_FamiliaEspecie[[CODE]:[Ambiente]],3,FALSE)</f>
        <v>C</v>
      </c>
      <c r="L117" s="6" cm="1">
        <f t="array" ref="L117">VLOOKUP(T_Compilado[[#This Row],[CCODE]:[CCODE]],T_FamiliaEspecie[[CODE]:[Ambiente]],4,FALSE)</f>
        <v>0</v>
      </c>
      <c r="M117" s="6" t="str" cm="1">
        <f t="array" ref="M117">VLOOKUP(T_Compilado[[#This Row],[CCODE]:[CCODE]],T_FamiliaEspecie[[CODE]:[Ambiente]],5,FALSE)</f>
        <v>D</v>
      </c>
      <c r="N117" s="21">
        <v>0</v>
      </c>
      <c r="O117" s="7">
        <v>0</v>
      </c>
      <c r="P117" s="21">
        <v>0</v>
      </c>
      <c r="Q117" s="21">
        <v>0</v>
      </c>
      <c r="R117" s="21">
        <v>0</v>
      </c>
      <c r="S117" s="7">
        <v>0</v>
      </c>
      <c r="T117" s="21">
        <v>0</v>
      </c>
      <c r="U117" s="7">
        <v>0</v>
      </c>
      <c r="V117" s="21">
        <v>0</v>
      </c>
      <c r="W117" s="21">
        <v>0</v>
      </c>
      <c r="X117" s="21">
        <v>0</v>
      </c>
      <c r="Y117" s="21">
        <v>0</v>
      </c>
      <c r="Z117" s="21">
        <v>1</v>
      </c>
      <c r="AA117" s="21">
        <v>0</v>
      </c>
      <c r="AB117" s="21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f t="shared" si="3"/>
        <v>1</v>
      </c>
    </row>
    <row r="118" spans="1:51" ht="14.25" x14ac:dyDescent="0.4">
      <c r="A118" s="7">
        <v>2016</v>
      </c>
      <c r="B118" s="7">
        <v>3</v>
      </c>
      <c r="C118" s="22">
        <f>DATE(T_Compilado[[#This Row],[AÑO]],T_Compilado[[#This Row],[MES]],1)</f>
        <v>42430</v>
      </c>
      <c r="D118" s="7" t="str">
        <f>IF(T_Compilado[[#This Row],[AÑO]]&lt;=2016,MIN(T_Compilado[AÑO]) &amp; "-2016","2017-" &amp; MAX(T_Compilado[AÑO]))</f>
        <v>2004-2016</v>
      </c>
      <c r="E118" s="5" t="s">
        <v>123</v>
      </c>
      <c r="F118" s="5" t="s">
        <v>90</v>
      </c>
      <c r="G118" s="21" t="s">
        <v>153</v>
      </c>
      <c r="H118" s="3" t="str">
        <f>VLOOKUP(T_Compilado[[#This Row],[Especies]],T_FamiliaEspecie[[Especies]:[CODE]],2,FALSE)</f>
        <v>E. AFFINIS</v>
      </c>
      <c r="I118" s="5" t="str">
        <f t="shared" si="2"/>
        <v>PP1M</v>
      </c>
      <c r="J118" s="6" t="str" cm="1">
        <f t="array" ref="J118">VLOOKUP(T_Compilado[[#This Row],[CCODE]:[CCODE]],T_FamiliaEspecie[[CODE]:[Ambiente]],2,FALSE)</f>
        <v>P</v>
      </c>
      <c r="K118" s="6" t="str" cm="1">
        <f t="array" ref="K118">VLOOKUP(T_Compilado[[#This Row],[CCODE]:[CCODE]],T_FamiliaEspecie[[CODE]:[Ambiente]],3,FALSE)</f>
        <v>P</v>
      </c>
      <c r="L118" s="6" cm="1">
        <f t="array" ref="L118">VLOOKUP(T_Compilado[[#This Row],[CCODE]:[CCODE]],T_FamiliaEspecie[[CODE]:[Ambiente]],4,FALSE)</f>
        <v>1</v>
      </c>
      <c r="M118" s="6" t="str" cm="1">
        <f t="array" ref="M118">VLOOKUP(T_Compilado[[#This Row],[CCODE]:[CCODE]],T_FamiliaEspecie[[CODE]:[Ambiente]],5,FALSE)</f>
        <v>M</v>
      </c>
      <c r="N118" s="21">
        <v>0</v>
      </c>
      <c r="O118" s="7">
        <v>0</v>
      </c>
      <c r="P118" s="21">
        <v>0</v>
      </c>
      <c r="Q118" s="21">
        <v>0</v>
      </c>
      <c r="R118" s="21">
        <v>0</v>
      </c>
      <c r="S118" s="7">
        <v>0</v>
      </c>
      <c r="T118" s="21">
        <v>0</v>
      </c>
      <c r="U118" s="7">
        <v>0</v>
      </c>
      <c r="V118" s="21">
        <v>0</v>
      </c>
      <c r="W118" s="21">
        <v>1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f t="shared" si="3"/>
        <v>1</v>
      </c>
    </row>
    <row r="119" spans="1:51" ht="14.25" x14ac:dyDescent="0.4">
      <c r="A119" s="7">
        <v>2016</v>
      </c>
      <c r="B119" s="7">
        <v>3</v>
      </c>
      <c r="C119" s="22">
        <f>DATE(T_Compilado[[#This Row],[AÑO]],T_Compilado[[#This Row],[MES]],1)</f>
        <v>42430</v>
      </c>
      <c r="D119" s="7" t="str">
        <f>IF(T_Compilado[[#This Row],[AÑO]]&lt;=2016,MIN(T_Compilado[AÑO]) &amp; "-2016","2017-" &amp; MAX(T_Compilado[AÑO]))</f>
        <v>2004-2016</v>
      </c>
      <c r="E119" s="5" t="s">
        <v>123</v>
      </c>
      <c r="F119" s="5" t="s">
        <v>92</v>
      </c>
      <c r="G119" s="21" t="s">
        <v>206</v>
      </c>
      <c r="H119" s="3" t="str">
        <f>VLOOKUP(T_Compilado[[#This Row],[Especies]],T_FamiliaEspecie[[Especies]:[CODE]],2,FALSE)</f>
        <v>E. MELANOPTERUS</v>
      </c>
      <c r="I119" s="5" t="str">
        <f t="shared" si="2"/>
        <v>PC1M</v>
      </c>
      <c r="J119" s="6" t="str" cm="1">
        <f t="array" ref="J119">VLOOKUP(T_Compilado[[#This Row],[CCODE]:[CCODE]],T_FamiliaEspecie[[CODE]:[Ambiente]],2,FALSE)</f>
        <v>P</v>
      </c>
      <c r="K119" s="6" t="str" cm="1">
        <f t="array" ref="K119">VLOOKUP(T_Compilado[[#This Row],[CCODE]:[CCODE]],T_FamiliaEspecie[[CODE]:[Ambiente]],3,FALSE)</f>
        <v>C</v>
      </c>
      <c r="L119" s="6" cm="1">
        <f t="array" ref="L119">VLOOKUP(T_Compilado[[#This Row],[CCODE]:[CCODE]],T_FamiliaEspecie[[CODE]:[Ambiente]],4,FALSE)</f>
        <v>1</v>
      </c>
      <c r="M119" s="6" t="str" cm="1">
        <f t="array" ref="M119">VLOOKUP(T_Compilado[[#This Row],[CCODE]:[CCODE]],T_FamiliaEspecie[[CODE]:[Ambiente]],5,FALSE)</f>
        <v>M</v>
      </c>
      <c r="N119" s="21">
        <v>0</v>
      </c>
      <c r="O119" s="7">
        <v>0</v>
      </c>
      <c r="P119" s="21">
        <v>0</v>
      </c>
      <c r="Q119" s="21">
        <v>0</v>
      </c>
      <c r="R119" s="21">
        <v>0</v>
      </c>
      <c r="S119" s="7">
        <v>0</v>
      </c>
      <c r="T119" s="21">
        <v>0</v>
      </c>
      <c r="U119" s="7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1</v>
      </c>
      <c r="AA119" s="21">
        <v>0</v>
      </c>
      <c r="AB119" s="21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f t="shared" si="3"/>
        <v>1</v>
      </c>
    </row>
    <row r="120" spans="1:51" ht="14.25" x14ac:dyDescent="0.4">
      <c r="A120" s="7">
        <v>2016</v>
      </c>
      <c r="B120" s="7">
        <v>3</v>
      </c>
      <c r="C120" s="22">
        <f>DATE(T_Compilado[[#This Row],[AÑO]],T_Compilado[[#This Row],[MES]],1)</f>
        <v>42430</v>
      </c>
      <c r="D120" s="7" t="str">
        <f>IF(T_Compilado[[#This Row],[AÑO]]&lt;=2016,MIN(T_Compilado[AÑO]) &amp; "-2016","2017-" &amp; MAX(T_Compilado[AÑO]))</f>
        <v>2004-2016</v>
      </c>
      <c r="E120" s="5" t="s">
        <v>123</v>
      </c>
      <c r="F120" s="5" t="s">
        <v>92</v>
      </c>
      <c r="G120" s="21" t="s">
        <v>157</v>
      </c>
      <c r="H120" s="3" t="str">
        <f>VLOOKUP(T_Compilado[[#This Row],[Especies]],T_FamiliaEspecie[[Especies]:[CODE]],2,FALSE)</f>
        <v>E. PLUMIERI</v>
      </c>
      <c r="I120" s="5" t="str">
        <f t="shared" si="2"/>
        <v>PC1M</v>
      </c>
      <c r="J120" s="6" t="str" cm="1">
        <f t="array" ref="J120">VLOOKUP(T_Compilado[[#This Row],[CCODE]:[CCODE]],T_FamiliaEspecie[[CODE]:[Ambiente]],2,FALSE)</f>
        <v>P</v>
      </c>
      <c r="K120" s="6" t="str" cm="1">
        <f t="array" ref="K120">VLOOKUP(T_Compilado[[#This Row],[CCODE]:[CCODE]],T_FamiliaEspecie[[CODE]:[Ambiente]],3,FALSE)</f>
        <v>C</v>
      </c>
      <c r="L120" s="6" cm="1">
        <f t="array" ref="L120">VLOOKUP(T_Compilado[[#This Row],[CCODE]:[CCODE]],T_FamiliaEspecie[[CODE]:[Ambiente]],4,FALSE)</f>
        <v>1</v>
      </c>
      <c r="M120" s="6" t="str" cm="1">
        <f t="array" ref="M120">VLOOKUP(T_Compilado[[#This Row],[CCODE]:[CCODE]],T_FamiliaEspecie[[CODE]:[Ambiente]],5,FALSE)</f>
        <v>M</v>
      </c>
      <c r="N120" s="21">
        <v>0</v>
      </c>
      <c r="O120" s="7">
        <v>0</v>
      </c>
      <c r="P120" s="21">
        <v>0</v>
      </c>
      <c r="Q120" s="21">
        <v>0</v>
      </c>
      <c r="R120" s="21">
        <v>0</v>
      </c>
      <c r="S120" s="7">
        <v>0</v>
      </c>
      <c r="T120" s="21">
        <v>0</v>
      </c>
      <c r="U120" s="7">
        <v>0</v>
      </c>
      <c r="V120" s="21">
        <v>0</v>
      </c>
      <c r="W120" s="21">
        <v>0</v>
      </c>
      <c r="X120" s="21">
        <v>1</v>
      </c>
      <c r="Y120" s="21">
        <v>0</v>
      </c>
      <c r="Z120" s="21">
        <v>1</v>
      </c>
      <c r="AA120" s="21">
        <v>0</v>
      </c>
      <c r="AB120" s="21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f t="shared" si="3"/>
        <v>2</v>
      </c>
    </row>
    <row r="121" spans="1:51" ht="14.25" x14ac:dyDescent="0.4">
      <c r="A121" s="7">
        <v>2016</v>
      </c>
      <c r="B121" s="7">
        <v>3</v>
      </c>
      <c r="C121" s="22">
        <f>DATE(T_Compilado[[#This Row],[AÑO]],T_Compilado[[#This Row],[MES]],1)</f>
        <v>42430</v>
      </c>
      <c r="D121" s="7" t="str">
        <f>IF(T_Compilado[[#This Row],[AÑO]]&lt;=2016,MIN(T_Compilado[AÑO]) &amp; "-2016","2017-" &amp; MAX(T_Compilado[AÑO]))</f>
        <v>2004-2016</v>
      </c>
      <c r="E121" s="5" t="s">
        <v>123</v>
      </c>
      <c r="F121" s="5" t="s">
        <v>95</v>
      </c>
      <c r="G121" s="21" t="s">
        <v>163</v>
      </c>
      <c r="H121" s="3" t="str">
        <f>VLOOKUP(T_Compilado[[#This Row],[Especies]],T_FamiliaEspecie[[Especies]:[CODE]],2,FALSE)</f>
        <v>D. MONTICOLA</v>
      </c>
      <c r="I121" s="5" t="str">
        <f t="shared" si="2"/>
        <v>PC1D</v>
      </c>
      <c r="J121" s="6" t="str" cm="1">
        <f t="array" ref="J121">VLOOKUP(T_Compilado[[#This Row],[CCODE]:[CCODE]],T_FamiliaEspecie[[CODE]:[Ambiente]],2,FALSE)</f>
        <v>P</v>
      </c>
      <c r="K121" s="6" t="str" cm="1">
        <f t="array" ref="K121">VLOOKUP(T_Compilado[[#This Row],[CCODE]:[CCODE]],T_FamiliaEspecie[[CODE]:[Ambiente]],3,FALSE)</f>
        <v>C</v>
      </c>
      <c r="L121" s="6" cm="1">
        <f t="array" ref="L121">VLOOKUP(T_Compilado[[#This Row],[CCODE]:[CCODE]],T_FamiliaEspecie[[CODE]:[Ambiente]],4,FALSE)</f>
        <v>1</v>
      </c>
      <c r="M121" s="6" t="str" cm="1">
        <f t="array" ref="M121">VLOOKUP(T_Compilado[[#This Row],[CCODE]:[CCODE]],T_FamiliaEspecie[[CODE]:[Ambiente]],5,FALSE)</f>
        <v>D</v>
      </c>
      <c r="N121" s="21">
        <v>0</v>
      </c>
      <c r="O121" s="7">
        <v>0</v>
      </c>
      <c r="P121" s="21">
        <v>0</v>
      </c>
      <c r="Q121" s="21">
        <v>0</v>
      </c>
      <c r="R121" s="21">
        <v>0</v>
      </c>
      <c r="S121" s="7">
        <v>0</v>
      </c>
      <c r="T121" s="21">
        <v>0</v>
      </c>
      <c r="U121" s="7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-1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f t="shared" si="3"/>
        <v>0</v>
      </c>
    </row>
    <row r="122" spans="1:51" ht="14.25" x14ac:dyDescent="0.4">
      <c r="A122" s="7">
        <v>2016</v>
      </c>
      <c r="B122" s="7">
        <v>3</v>
      </c>
      <c r="C122" s="22">
        <f>DATE(T_Compilado[[#This Row],[AÑO]],T_Compilado[[#This Row],[MES]],1)</f>
        <v>42430</v>
      </c>
      <c r="D122" s="7" t="str">
        <f>IF(T_Compilado[[#This Row],[AÑO]]&lt;=2016,MIN(T_Compilado[AÑO]) &amp; "-2016","2017-" &amp; MAX(T_Compilado[AÑO]))</f>
        <v>2004-2016</v>
      </c>
      <c r="E122" s="5" t="s">
        <v>123</v>
      </c>
      <c r="F122" s="5" t="s">
        <v>95</v>
      </c>
      <c r="G122" s="21" t="s">
        <v>193</v>
      </c>
      <c r="H122" s="3" t="str">
        <f>VLOOKUP(T_Compilado[[#This Row],[Especies]],T_FamiliaEspecie[[Especies]:[CODE]],2,FALSE)</f>
        <v>M. CUREMA</v>
      </c>
      <c r="I122" s="5" t="str">
        <f t="shared" si="2"/>
        <v>PA1M</v>
      </c>
      <c r="J122" s="6" t="str" cm="1">
        <f t="array" ref="J122">VLOOKUP(T_Compilado[[#This Row],[CCODE]:[CCODE]],T_FamiliaEspecie[[CODE]:[Ambiente]],2,FALSE)</f>
        <v>P</v>
      </c>
      <c r="K122" s="6" t="str" cm="1">
        <f t="array" ref="K122">VLOOKUP(T_Compilado[[#This Row],[CCODE]:[CCODE]],T_FamiliaEspecie[[CODE]:[Ambiente]],3,FALSE)</f>
        <v>P-C</v>
      </c>
      <c r="L122" s="6" cm="1">
        <f t="array" ref="L122">VLOOKUP(T_Compilado[[#This Row],[CCODE]:[CCODE]],T_FamiliaEspecie[[CODE]:[Ambiente]],4,FALSE)</f>
        <v>1</v>
      </c>
      <c r="M122" s="6" t="str" cm="1">
        <f t="array" ref="M122">VLOOKUP(T_Compilado[[#This Row],[CCODE]:[CCODE]],T_FamiliaEspecie[[CODE]:[Ambiente]],5,FALSE)</f>
        <v>M</v>
      </c>
      <c r="N122" s="21">
        <v>0</v>
      </c>
      <c r="O122" s="7">
        <v>0</v>
      </c>
      <c r="P122" s="21">
        <v>0</v>
      </c>
      <c r="Q122" s="21">
        <v>0</v>
      </c>
      <c r="R122" s="21">
        <v>0</v>
      </c>
      <c r="S122" s="7">
        <v>0</v>
      </c>
      <c r="T122" s="21">
        <v>0</v>
      </c>
      <c r="U122" s="7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-1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f t="shared" si="3"/>
        <v>0</v>
      </c>
    </row>
    <row r="123" spans="1:51" ht="14.25" x14ac:dyDescent="0.4">
      <c r="A123" s="7">
        <v>2016</v>
      </c>
      <c r="B123" s="7">
        <v>3</v>
      </c>
      <c r="C123" s="22">
        <f>DATE(T_Compilado[[#This Row],[AÑO]],T_Compilado[[#This Row],[MES]],1)</f>
        <v>42430</v>
      </c>
      <c r="D123" s="7" t="str">
        <f>IF(T_Compilado[[#This Row],[AÑO]]&lt;=2016,MIN(T_Compilado[AÑO]) &amp; "-2016","2017-" &amp; MAX(T_Compilado[AÑO]))</f>
        <v>2004-2016</v>
      </c>
      <c r="E123" s="5" t="s">
        <v>123</v>
      </c>
      <c r="F123" s="5" t="s">
        <v>114</v>
      </c>
      <c r="G123" s="21" t="s">
        <v>165</v>
      </c>
      <c r="H123" s="3" t="str">
        <f>VLOOKUP(T_Compilado[[#This Row],[Especies]],T_FamiliaEspecie[[Especies]:[CODE]],2,FALSE)</f>
        <v>G. NICARAGUENSIS</v>
      </c>
      <c r="I123" s="5" t="str">
        <f t="shared" si="2"/>
        <v>2C0D</v>
      </c>
      <c r="J123" s="6" cm="1">
        <f t="array" ref="J123">VLOOKUP(T_Compilado[[#This Row],[CCODE]:[CCODE]],T_FamiliaEspecie[[CODE]:[Ambiente]],2,FALSE)</f>
        <v>2</v>
      </c>
      <c r="K123" s="6" t="str" cm="1">
        <f t="array" ref="K123">VLOOKUP(T_Compilado[[#This Row],[CCODE]:[CCODE]],T_FamiliaEspecie[[CODE]:[Ambiente]],3,FALSE)</f>
        <v>C</v>
      </c>
      <c r="L123" s="6" cm="1">
        <f t="array" ref="L123">VLOOKUP(T_Compilado[[#This Row],[CCODE]:[CCODE]],T_FamiliaEspecie[[CODE]:[Ambiente]],4,FALSE)</f>
        <v>0</v>
      </c>
      <c r="M123" s="6" t="str" cm="1">
        <f t="array" ref="M123">VLOOKUP(T_Compilado[[#This Row],[CCODE]:[CCODE]],T_FamiliaEspecie[[CODE]:[Ambiente]],5,FALSE)</f>
        <v>D</v>
      </c>
      <c r="N123" s="21">
        <v>0</v>
      </c>
      <c r="O123" s="7">
        <v>0</v>
      </c>
      <c r="P123" s="21">
        <v>0</v>
      </c>
      <c r="Q123" s="21">
        <v>0</v>
      </c>
      <c r="R123" s="21">
        <v>0</v>
      </c>
      <c r="S123" s="7">
        <v>0</v>
      </c>
      <c r="T123" s="21">
        <v>0</v>
      </c>
      <c r="U123" s="7">
        <v>0</v>
      </c>
      <c r="V123" s="21">
        <v>0</v>
      </c>
      <c r="W123" s="21">
        <v>0</v>
      </c>
      <c r="X123" s="21">
        <v>28</v>
      </c>
      <c r="Y123" s="21">
        <v>0</v>
      </c>
      <c r="Z123" s="21">
        <v>0</v>
      </c>
      <c r="AA123" s="21">
        <v>0</v>
      </c>
      <c r="AB123" s="21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f t="shared" si="3"/>
        <v>28</v>
      </c>
    </row>
    <row r="124" spans="1:51" ht="14.25" x14ac:dyDescent="0.4">
      <c r="A124" s="7">
        <v>2016</v>
      </c>
      <c r="B124" s="7">
        <v>3</v>
      </c>
      <c r="C124" s="22">
        <f>DATE(T_Compilado[[#This Row],[AÑO]],T_Compilado[[#This Row],[MES]],1)</f>
        <v>42430</v>
      </c>
      <c r="D124" s="7" t="str">
        <f>IF(T_Compilado[[#This Row],[AÑO]]&lt;=2016,MIN(T_Compilado[AÑO]) &amp; "-2016","2017-" &amp; MAX(T_Compilado[AÑO]))</f>
        <v>2004-2016</v>
      </c>
      <c r="E124" s="5" t="s">
        <v>123</v>
      </c>
      <c r="F124" s="5" t="s">
        <v>99</v>
      </c>
      <c r="G124" s="21" t="s">
        <v>207</v>
      </c>
      <c r="H124" s="3" t="str">
        <f>VLOOKUP(T_Compilado[[#This Row],[Especies]],T_FamiliaEspecie[[Especies]:[CODE]],2,FALSE)</f>
        <v>M. LINEATUS</v>
      </c>
      <c r="I124" s="5" t="str">
        <f t="shared" si="2"/>
        <v>PP1M</v>
      </c>
      <c r="J124" s="6" t="str" cm="1">
        <f t="array" ref="J124">VLOOKUP(T_Compilado[[#This Row],[CCODE]:[CCODE]],T_FamiliaEspecie[[CODE]:[Ambiente]],2,FALSE)</f>
        <v>P</v>
      </c>
      <c r="K124" s="6" t="str" cm="1">
        <f t="array" ref="K124">VLOOKUP(T_Compilado[[#This Row],[CCODE]:[CCODE]],T_FamiliaEspecie[[CODE]:[Ambiente]],3,FALSE)</f>
        <v>P</v>
      </c>
      <c r="L124" s="6" cm="1">
        <f t="array" ref="L124">VLOOKUP(T_Compilado[[#This Row],[CCODE]:[CCODE]],T_FamiliaEspecie[[CODE]:[Ambiente]],4,FALSE)</f>
        <v>1</v>
      </c>
      <c r="M124" s="6" t="str" cm="1">
        <f t="array" ref="M124">VLOOKUP(T_Compilado[[#This Row],[CCODE]:[CCODE]],T_FamiliaEspecie[[CODE]:[Ambiente]],5,FALSE)</f>
        <v>M</v>
      </c>
      <c r="N124" s="21">
        <v>0</v>
      </c>
      <c r="O124" s="7">
        <v>0</v>
      </c>
      <c r="P124" s="21">
        <v>0</v>
      </c>
      <c r="Q124" s="21">
        <v>2</v>
      </c>
      <c r="R124" s="21">
        <v>0</v>
      </c>
      <c r="S124" s="7">
        <v>0</v>
      </c>
      <c r="T124" s="21">
        <v>0</v>
      </c>
      <c r="U124" s="7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f t="shared" si="3"/>
        <v>2</v>
      </c>
    </row>
    <row r="125" spans="1:51" ht="14.25" x14ac:dyDescent="0.4">
      <c r="A125" s="7">
        <v>2016</v>
      </c>
      <c r="B125" s="5">
        <v>7</v>
      </c>
      <c r="C125" s="18">
        <f>DATE(T_Compilado[[#This Row],[AÑO]],T_Compilado[[#This Row],[MES]],1)</f>
        <v>42552</v>
      </c>
      <c r="D125" s="5" t="str">
        <f>IF(T_Compilado[[#This Row],[AÑO]]&lt;=2016,MIN(T_Compilado[AÑO]) &amp; "-2016","2017-" &amp; MAX(T_Compilado[AÑO]))</f>
        <v>2004-2016</v>
      </c>
      <c r="E125" s="5" t="s">
        <v>124</v>
      </c>
      <c r="F125" s="5" t="s">
        <v>81</v>
      </c>
      <c r="G125" s="21" t="s">
        <v>201</v>
      </c>
      <c r="H125" s="3" t="str">
        <f>VLOOKUP(T_Compilado[[#This Row],[Especies]],T_FamiliaEspecie[[Especies]:[CODE]],2,FALSE)</f>
        <v>C. TUYRA</v>
      </c>
      <c r="I125" s="5" t="str">
        <f t="shared" si="2"/>
        <v>PP1M</v>
      </c>
      <c r="J125" s="6" t="str" cm="1">
        <f t="array" ref="J125">VLOOKUP(T_Compilado[[#This Row],[CCODE]:[CCODE]],T_FamiliaEspecie[[CODE]:[Ambiente]],2,FALSE)</f>
        <v>P</v>
      </c>
      <c r="K125" s="6" t="str" cm="1">
        <f t="array" ref="K125">VLOOKUP(T_Compilado[[#This Row],[CCODE]:[CCODE]],T_FamiliaEspecie[[CODE]:[Ambiente]],3,FALSE)</f>
        <v>P</v>
      </c>
      <c r="L125" s="6" cm="1">
        <f t="array" ref="L125">VLOOKUP(T_Compilado[[#This Row],[CCODE]:[CCODE]],T_FamiliaEspecie[[CODE]:[Ambiente]],4,FALSE)</f>
        <v>1</v>
      </c>
      <c r="M125" s="6" t="str" cm="1">
        <f t="array" ref="M125">VLOOKUP(T_Compilado[[#This Row],[CCODE]:[CCODE]],T_FamiliaEspecie[[CODE]:[Ambiente]],5,FALSE)</f>
        <v>M</v>
      </c>
      <c r="N125" s="21">
        <v>0</v>
      </c>
      <c r="O125" s="7">
        <v>0</v>
      </c>
      <c r="P125" s="21">
        <v>0</v>
      </c>
      <c r="Q125" s="21">
        <v>0</v>
      </c>
      <c r="R125" s="21">
        <v>0</v>
      </c>
      <c r="S125" s="7">
        <v>0</v>
      </c>
      <c r="T125" s="21">
        <v>0</v>
      </c>
      <c r="U125" s="7">
        <v>0</v>
      </c>
      <c r="V125" s="21">
        <v>0</v>
      </c>
      <c r="W125" s="21">
        <v>3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f t="shared" si="3"/>
        <v>3</v>
      </c>
    </row>
    <row r="126" spans="1:51" ht="14.25" x14ac:dyDescent="0.4">
      <c r="A126" s="7">
        <v>2016</v>
      </c>
      <c r="B126" s="5">
        <v>7</v>
      </c>
      <c r="C126" s="18">
        <f>DATE(T_Compilado[[#This Row],[AÑO]],T_Compilado[[#This Row],[MES]],1)</f>
        <v>42552</v>
      </c>
      <c r="D126" s="5" t="str">
        <f>IF(T_Compilado[[#This Row],[AÑO]]&lt;=2016,MIN(T_Compilado[AÑO]) &amp; "-2016","2017-" &amp; MAX(T_Compilado[AÑO]))</f>
        <v>2004-2016</v>
      </c>
      <c r="E126" s="5" t="s">
        <v>124</v>
      </c>
      <c r="F126" s="5" t="s">
        <v>113</v>
      </c>
      <c r="G126" s="21" t="s">
        <v>142</v>
      </c>
      <c r="H126" s="3" t="str">
        <f>VLOOKUP(T_Compilado[[#This Row],[Especies]],T_FamiliaEspecie[[Especies]:[CODE]],2,FALSE)</f>
        <v>B. BEHREAE</v>
      </c>
      <c r="I126" s="5" t="str">
        <f t="shared" si="2"/>
        <v>1A1D</v>
      </c>
      <c r="J126" s="6" cm="1">
        <f t="array" ref="J126">VLOOKUP(T_Compilado[[#This Row],[CCODE]:[CCODE]],T_FamiliaEspecie[[CODE]:[Ambiente]],2,FALSE)</f>
        <v>1</v>
      </c>
      <c r="K126" s="6" t="str" cm="1">
        <f t="array" ref="K126">VLOOKUP(T_Compilado[[#This Row],[CCODE]:[CCODE]],T_FamiliaEspecie[[CODE]:[Ambiente]],3,FALSE)</f>
        <v>P-C</v>
      </c>
      <c r="L126" s="6" cm="1">
        <f t="array" ref="L126">VLOOKUP(T_Compilado[[#This Row],[CCODE]:[CCODE]],T_FamiliaEspecie[[CODE]:[Ambiente]],4,FALSE)</f>
        <v>1</v>
      </c>
      <c r="M126" s="6" t="str" cm="1">
        <f t="array" ref="M126">VLOOKUP(T_Compilado[[#This Row],[CCODE]:[CCODE]],T_FamiliaEspecie[[CODE]:[Ambiente]],5,FALSE)</f>
        <v>D</v>
      </c>
      <c r="N126" s="21">
        <v>5</v>
      </c>
      <c r="O126" s="7">
        <v>0</v>
      </c>
      <c r="P126" s="21">
        <v>0</v>
      </c>
      <c r="Q126" s="21">
        <v>0</v>
      </c>
      <c r="R126" s="21">
        <v>0</v>
      </c>
      <c r="S126" s="7">
        <v>0</v>
      </c>
      <c r="T126" s="21">
        <v>20</v>
      </c>
      <c r="U126" s="7">
        <v>0</v>
      </c>
      <c r="V126" s="21">
        <v>0</v>
      </c>
      <c r="W126" s="21">
        <v>5</v>
      </c>
      <c r="X126" s="21">
        <v>0</v>
      </c>
      <c r="Y126" s="21">
        <v>0</v>
      </c>
      <c r="Z126" s="21">
        <v>0</v>
      </c>
      <c r="AA126" s="21">
        <v>18</v>
      </c>
      <c r="AB126" s="21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f t="shared" si="3"/>
        <v>48</v>
      </c>
    </row>
    <row r="127" spans="1:51" ht="14.25" x14ac:dyDescent="0.4">
      <c r="A127" s="7">
        <v>2016</v>
      </c>
      <c r="B127" s="5">
        <v>7</v>
      </c>
      <c r="C127" s="18">
        <f>DATE(T_Compilado[[#This Row],[AÑO]],T_Compilado[[#This Row],[MES]],1)</f>
        <v>42552</v>
      </c>
      <c r="D127" s="5" t="str">
        <f>IF(T_Compilado[[#This Row],[AÑO]]&lt;=2016,MIN(T_Compilado[AÑO]) &amp; "-2016","2017-" &amp; MAX(T_Compilado[AÑO]))</f>
        <v>2004-2016</v>
      </c>
      <c r="E127" s="5" t="s">
        <v>124</v>
      </c>
      <c r="F127" s="5" t="s">
        <v>113</v>
      </c>
      <c r="G127" s="21" t="s">
        <v>202</v>
      </c>
      <c r="H127" s="3" t="str">
        <f>VLOOKUP(T_Compilado[[#This Row],[Especies]],T_FamiliaEspecie[[Especies]:[CODE]],2,FALSE)</f>
        <v>B. CHAGRENSIS</v>
      </c>
      <c r="I127" s="5" t="str">
        <f t="shared" si="2"/>
        <v>1C1D</v>
      </c>
      <c r="J127" s="6" cm="1">
        <f t="array" ref="J127">VLOOKUP(T_Compilado[[#This Row],[CCODE]:[CCODE]],T_FamiliaEspecie[[CODE]:[Ambiente]],2,FALSE)</f>
        <v>1</v>
      </c>
      <c r="K127" s="6" t="str" cm="1">
        <f t="array" ref="K127">VLOOKUP(T_Compilado[[#This Row],[CCODE]:[CCODE]],T_FamiliaEspecie[[CODE]:[Ambiente]],3,FALSE)</f>
        <v>C</v>
      </c>
      <c r="L127" s="6" cm="1">
        <f t="array" ref="L127">VLOOKUP(T_Compilado[[#This Row],[CCODE]:[CCODE]],T_FamiliaEspecie[[CODE]:[Ambiente]],4,FALSE)</f>
        <v>1</v>
      </c>
      <c r="M127" s="6" t="str" cm="1">
        <f t="array" ref="M127">VLOOKUP(T_Compilado[[#This Row],[CCODE]:[CCODE]],T_FamiliaEspecie[[CODE]:[Ambiente]],5,FALSE)</f>
        <v>D</v>
      </c>
      <c r="N127" s="21">
        <v>0</v>
      </c>
      <c r="O127" s="7">
        <v>0</v>
      </c>
      <c r="P127" s="21">
        <v>0</v>
      </c>
      <c r="Q127" s="21">
        <v>0</v>
      </c>
      <c r="R127" s="21">
        <v>0</v>
      </c>
      <c r="S127" s="7">
        <v>0</v>
      </c>
      <c r="T127" s="21">
        <v>0</v>
      </c>
      <c r="U127" s="7">
        <v>0</v>
      </c>
      <c r="V127" s="21">
        <v>0</v>
      </c>
      <c r="W127" s="21">
        <v>2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f t="shared" si="3"/>
        <v>2</v>
      </c>
    </row>
    <row r="128" spans="1:51" ht="14.25" x14ac:dyDescent="0.4">
      <c r="A128" s="7">
        <v>2016</v>
      </c>
      <c r="B128" s="5">
        <v>7</v>
      </c>
      <c r="C128" s="18">
        <f>DATE(T_Compilado[[#This Row],[AÑO]],T_Compilado[[#This Row],[MES]],1)</f>
        <v>42552</v>
      </c>
      <c r="D128" s="5" t="str">
        <f>IF(T_Compilado[[#This Row],[AÑO]]&lt;=2016,MIN(T_Compilado[AÑO]) &amp; "-2016","2017-" &amp; MAX(T_Compilado[AÑO]))</f>
        <v>2004-2016</v>
      </c>
      <c r="E128" s="5" t="s">
        <v>124</v>
      </c>
      <c r="F128" s="5" t="s">
        <v>106</v>
      </c>
      <c r="G128" s="21" t="s">
        <v>176</v>
      </c>
      <c r="H128" s="3" t="str">
        <f>VLOOKUP(T_Compilado[[#This Row],[Especies]],T_FamiliaEspecie[[Especies]:[CODE]],2,FALSE)</f>
        <v>A. RUBERRIMUS</v>
      </c>
      <c r="I128" s="5" t="str">
        <f t="shared" si="2"/>
        <v>1A0D</v>
      </c>
      <c r="J128" s="6" cm="1">
        <f t="array" ref="J128">VLOOKUP(T_Compilado[[#This Row],[CCODE]:[CCODE]],T_FamiliaEspecie[[CODE]:[Ambiente]],2,FALSE)</f>
        <v>1</v>
      </c>
      <c r="K128" s="6" t="str" cm="1">
        <f t="array" ref="K128">VLOOKUP(T_Compilado[[#This Row],[CCODE]:[CCODE]],T_FamiliaEspecie[[CODE]:[Ambiente]],3,FALSE)</f>
        <v>P-C</v>
      </c>
      <c r="L128" s="6" cm="1">
        <f t="array" ref="L128">VLOOKUP(T_Compilado[[#This Row],[CCODE]:[CCODE]],T_FamiliaEspecie[[CODE]:[Ambiente]],4,FALSE)</f>
        <v>0</v>
      </c>
      <c r="M128" s="6" t="str" cm="1">
        <f t="array" ref="M128">VLOOKUP(T_Compilado[[#This Row],[CCODE]:[CCODE]],T_FamiliaEspecie[[CODE]:[Ambiente]],5,FALSE)</f>
        <v>D</v>
      </c>
      <c r="N128" s="21">
        <v>0</v>
      </c>
      <c r="O128" s="7">
        <v>0</v>
      </c>
      <c r="P128" s="21">
        <v>0</v>
      </c>
      <c r="Q128" s="21">
        <v>0</v>
      </c>
      <c r="R128" s="21">
        <v>0</v>
      </c>
      <c r="S128" s="7">
        <v>0</v>
      </c>
      <c r="T128" s="21">
        <v>0</v>
      </c>
      <c r="U128" s="7">
        <v>0</v>
      </c>
      <c r="V128" s="21">
        <v>0</v>
      </c>
      <c r="W128" s="21">
        <v>2</v>
      </c>
      <c r="X128" s="21">
        <v>0</v>
      </c>
      <c r="Y128" s="21">
        <v>0</v>
      </c>
      <c r="Z128" s="21">
        <v>0</v>
      </c>
      <c r="AA128" s="21">
        <v>1</v>
      </c>
      <c r="AB128" s="21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f t="shared" si="3"/>
        <v>3</v>
      </c>
    </row>
    <row r="129" spans="1:51" ht="14.25" x14ac:dyDescent="0.4">
      <c r="A129" s="7">
        <v>2016</v>
      </c>
      <c r="B129" s="5">
        <v>7</v>
      </c>
      <c r="C129" s="18">
        <f>DATE(T_Compilado[[#This Row],[AÑO]],T_Compilado[[#This Row],[MES]],1)</f>
        <v>42552</v>
      </c>
      <c r="D129" s="5" t="str">
        <f>IF(T_Compilado[[#This Row],[AÑO]]&lt;=2016,MIN(T_Compilado[AÑO]) &amp; "-2016","2017-" &amp; MAX(T_Compilado[AÑO]))</f>
        <v>2004-2016</v>
      </c>
      <c r="E129" s="5" t="s">
        <v>124</v>
      </c>
      <c r="F129" s="5" t="s">
        <v>262</v>
      </c>
      <c r="G129" s="21" t="s">
        <v>208</v>
      </c>
      <c r="H129" s="3" t="str">
        <f>VLOOKUP(T_Compilado[[#This Row],[Especies]],T_FamiliaEspecie[[Especies]:[CODE]],2,FALSE)</f>
        <v>C. MACROPOMUM</v>
      </c>
      <c r="I129" s="5" t="str">
        <f t="shared" si="2"/>
        <v>1I1D</v>
      </c>
      <c r="J129" s="6" cm="1">
        <f t="array" ref="J129">VLOOKUP(T_Compilado[[#This Row],[CCODE]:[CCODE]],T_FamiliaEspecie[[CODE]:[Ambiente]],2,FALSE)</f>
        <v>1</v>
      </c>
      <c r="K129" s="6" t="str" cm="1">
        <f t="array" ref="K129">VLOOKUP(T_Compilado[[#This Row],[CCODE]:[CCODE]],T_FamiliaEspecie[[CODE]:[Ambiente]],3,FALSE)</f>
        <v>I</v>
      </c>
      <c r="L129" s="6" cm="1">
        <f t="array" ref="L129">VLOOKUP(T_Compilado[[#This Row],[CCODE]:[CCODE]],T_FamiliaEspecie[[CODE]:[Ambiente]],4,FALSE)</f>
        <v>1</v>
      </c>
      <c r="M129" s="6" t="str" cm="1">
        <f t="array" ref="M129">VLOOKUP(T_Compilado[[#This Row],[CCODE]:[CCODE]],T_FamiliaEspecie[[CODE]:[Ambiente]],5,FALSE)</f>
        <v>D</v>
      </c>
      <c r="N129" s="21">
        <v>0</v>
      </c>
      <c r="O129" s="7">
        <v>0</v>
      </c>
      <c r="P129" s="21">
        <v>0</v>
      </c>
      <c r="Q129" s="21">
        <v>0</v>
      </c>
      <c r="R129" s="21">
        <v>0</v>
      </c>
      <c r="S129" s="7">
        <v>0</v>
      </c>
      <c r="T129" s="21">
        <v>0</v>
      </c>
      <c r="U129" s="7">
        <v>0</v>
      </c>
      <c r="V129" s="21">
        <v>1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f t="shared" si="3"/>
        <v>1</v>
      </c>
    </row>
    <row r="130" spans="1:51" ht="14.25" x14ac:dyDescent="0.4">
      <c r="A130" s="7">
        <v>2016</v>
      </c>
      <c r="B130" s="5">
        <v>7</v>
      </c>
      <c r="C130" s="18">
        <f>DATE(T_Compilado[[#This Row],[AÑO]],T_Compilado[[#This Row],[MES]],1)</f>
        <v>42552</v>
      </c>
      <c r="D130" s="5" t="str">
        <f>IF(T_Compilado[[#This Row],[AÑO]]&lt;=2016,MIN(T_Compilado[AÑO]) &amp; "-2016","2017-" &amp; MAX(T_Compilado[AÑO]))</f>
        <v>2004-2016</v>
      </c>
      <c r="E130" s="5" t="s">
        <v>124</v>
      </c>
      <c r="F130" s="5" t="s">
        <v>87</v>
      </c>
      <c r="G130" s="21" t="s">
        <v>139</v>
      </c>
      <c r="H130" s="3" t="str">
        <f>VLOOKUP(T_Compilado[[#This Row],[Especies]],T_FamiliaEspecie[[Especies]:[CODE]],2,FALSE)</f>
        <v>A. OCELLATUS</v>
      </c>
      <c r="I130" s="5" t="str">
        <f t="shared" ref="I130:I193" si="4">J130&amp;IF(K130="P-C","A",K130)&amp;L130&amp;M130</f>
        <v>1I1D</v>
      </c>
      <c r="J130" s="6" cm="1">
        <f t="array" ref="J130">VLOOKUP(T_Compilado[[#This Row],[CCODE]:[CCODE]],T_FamiliaEspecie[[CODE]:[Ambiente]],2,FALSE)</f>
        <v>1</v>
      </c>
      <c r="K130" s="6" t="str" cm="1">
        <f t="array" ref="K130">VLOOKUP(T_Compilado[[#This Row],[CCODE]:[CCODE]],T_FamiliaEspecie[[CODE]:[Ambiente]],3,FALSE)</f>
        <v>I</v>
      </c>
      <c r="L130" s="6" cm="1">
        <f t="array" ref="L130">VLOOKUP(T_Compilado[[#This Row],[CCODE]:[CCODE]],T_FamiliaEspecie[[CODE]:[Ambiente]],4,FALSE)</f>
        <v>1</v>
      </c>
      <c r="M130" s="6" t="str" cm="1">
        <f t="array" ref="M130">VLOOKUP(T_Compilado[[#This Row],[CCODE]:[CCODE]],T_FamiliaEspecie[[CODE]:[Ambiente]],5,FALSE)</f>
        <v>D</v>
      </c>
      <c r="N130" s="21">
        <v>0</v>
      </c>
      <c r="O130" s="7">
        <v>0</v>
      </c>
      <c r="P130" s="21">
        <v>0</v>
      </c>
      <c r="Q130" s="21">
        <v>0</v>
      </c>
      <c r="R130" s="21">
        <v>0</v>
      </c>
      <c r="S130" s="7">
        <v>0</v>
      </c>
      <c r="T130" s="21">
        <v>0</v>
      </c>
      <c r="U130" s="7">
        <v>0</v>
      </c>
      <c r="V130" s="21">
        <v>0</v>
      </c>
      <c r="W130" s="21">
        <v>0</v>
      </c>
      <c r="X130" s="21">
        <v>1</v>
      </c>
      <c r="Y130" s="21">
        <v>0</v>
      </c>
      <c r="Z130" s="21">
        <v>0</v>
      </c>
      <c r="AA130" s="21">
        <v>0</v>
      </c>
      <c r="AB130" s="21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f t="shared" ref="AY130:AY193" si="5">SUMIF(N130:AX130,"&gt;=0")</f>
        <v>1</v>
      </c>
    </row>
    <row r="131" spans="1:51" ht="14.25" x14ac:dyDescent="0.4">
      <c r="A131" s="7">
        <v>2016</v>
      </c>
      <c r="B131" s="5">
        <v>7</v>
      </c>
      <c r="C131" s="18">
        <f>DATE(T_Compilado[[#This Row],[AÑO]],T_Compilado[[#This Row],[MES]],1)</f>
        <v>42552</v>
      </c>
      <c r="D131" s="5" t="str">
        <f>IF(T_Compilado[[#This Row],[AÑO]]&lt;=2016,MIN(T_Compilado[AÑO]) &amp; "-2016","2017-" &amp; MAX(T_Compilado[AÑO]))</f>
        <v>2004-2016</v>
      </c>
      <c r="E131" s="5" t="s">
        <v>124</v>
      </c>
      <c r="F131" s="5" t="s">
        <v>87</v>
      </c>
      <c r="G131" s="3" t="s">
        <v>144</v>
      </c>
      <c r="H131" s="3" t="str">
        <f>VLOOKUP(T_Compilado[[#This Row],[Especies]],T_FamiliaEspecie[[Especies]:[CODE]],2,FALSE)</f>
        <v>C. MONOCULUS</v>
      </c>
      <c r="I131" s="5" t="str">
        <f t="shared" si="4"/>
        <v>1I1D</v>
      </c>
      <c r="J131" s="6" cm="1">
        <f t="array" ref="J131">VLOOKUP(T_Compilado[[#This Row],[CCODE]:[CCODE]],T_FamiliaEspecie[[CODE]:[Ambiente]],2,FALSE)</f>
        <v>1</v>
      </c>
      <c r="K131" s="6" t="str" cm="1">
        <f t="array" ref="K131">VLOOKUP(T_Compilado[[#This Row],[CCODE]:[CCODE]],T_FamiliaEspecie[[CODE]:[Ambiente]],3,FALSE)</f>
        <v>I</v>
      </c>
      <c r="L131" s="6" cm="1">
        <f t="array" ref="L131">VLOOKUP(T_Compilado[[#This Row],[CCODE]:[CCODE]],T_FamiliaEspecie[[CODE]:[Ambiente]],4,FALSE)</f>
        <v>1</v>
      </c>
      <c r="M131" s="6" t="str" cm="1">
        <f t="array" ref="M131">VLOOKUP(T_Compilado[[#This Row],[CCODE]:[CCODE]],T_FamiliaEspecie[[CODE]:[Ambiente]],5,FALSE)</f>
        <v>D</v>
      </c>
      <c r="N131" s="21">
        <v>1</v>
      </c>
      <c r="O131" s="7">
        <v>0</v>
      </c>
      <c r="P131" s="21">
        <v>0</v>
      </c>
      <c r="Q131" s="21">
        <v>1</v>
      </c>
      <c r="R131" s="21">
        <v>-1</v>
      </c>
      <c r="S131" s="7">
        <v>0</v>
      </c>
      <c r="T131" s="21">
        <v>0</v>
      </c>
      <c r="U131" s="7">
        <v>0</v>
      </c>
      <c r="V131" s="21">
        <v>0</v>
      </c>
      <c r="W131" s="21">
        <v>0</v>
      </c>
      <c r="X131" s="21">
        <v>-1</v>
      </c>
      <c r="Y131" s="21">
        <v>-1</v>
      </c>
      <c r="Z131" s="21">
        <v>-1</v>
      </c>
      <c r="AA131" s="21">
        <v>0</v>
      </c>
      <c r="AB131" s="21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f t="shared" si="5"/>
        <v>2</v>
      </c>
    </row>
    <row r="132" spans="1:51" ht="14.25" x14ac:dyDescent="0.4">
      <c r="A132" s="7">
        <v>2016</v>
      </c>
      <c r="B132" s="5">
        <v>7</v>
      </c>
      <c r="C132" s="18">
        <f>DATE(T_Compilado[[#This Row],[AÑO]],T_Compilado[[#This Row],[MES]],1)</f>
        <v>42552</v>
      </c>
      <c r="D132" s="5" t="str">
        <f>IF(T_Compilado[[#This Row],[AÑO]]&lt;=2016,MIN(T_Compilado[AÑO]) &amp; "-2016","2017-" &amp; MAX(T_Compilado[AÑO]))</f>
        <v>2004-2016</v>
      </c>
      <c r="E132" s="5" t="s">
        <v>124</v>
      </c>
      <c r="F132" s="5" t="s">
        <v>87</v>
      </c>
      <c r="G132" s="21" t="s">
        <v>145</v>
      </c>
      <c r="H132" s="3" t="str">
        <f>VLOOKUP(T_Compilado[[#This Row],[Especies]],T_FamiliaEspecie[[Especies]:[CODE]],2,FALSE)</f>
        <v>O. NILOTICUS</v>
      </c>
      <c r="I132" s="5" t="str">
        <f t="shared" si="4"/>
        <v>2I1D</v>
      </c>
      <c r="J132" s="6" cm="1">
        <f t="array" ref="J132">VLOOKUP(T_Compilado[[#This Row],[CCODE]:[CCODE]],T_FamiliaEspecie[[CODE]:[Ambiente]],2,FALSE)</f>
        <v>2</v>
      </c>
      <c r="K132" s="6" t="str" cm="1">
        <f t="array" ref="K132">VLOOKUP(T_Compilado[[#This Row],[CCODE]:[CCODE]],T_FamiliaEspecie[[CODE]:[Ambiente]],3,FALSE)</f>
        <v>I</v>
      </c>
      <c r="L132" s="6" cm="1">
        <f t="array" ref="L132">VLOOKUP(T_Compilado[[#This Row],[CCODE]:[CCODE]],T_FamiliaEspecie[[CODE]:[Ambiente]],4,FALSE)</f>
        <v>1</v>
      </c>
      <c r="M132" s="6" t="str" cm="1">
        <f t="array" ref="M132">VLOOKUP(T_Compilado[[#This Row],[CCODE]:[CCODE]],T_FamiliaEspecie[[CODE]:[Ambiente]],5,FALSE)</f>
        <v>D</v>
      </c>
      <c r="N132" s="21">
        <v>0</v>
      </c>
      <c r="O132" s="7">
        <v>0</v>
      </c>
      <c r="P132" s="21">
        <v>0</v>
      </c>
      <c r="Q132" s="21">
        <v>0</v>
      </c>
      <c r="R132" s="21">
        <v>0</v>
      </c>
      <c r="S132" s="7">
        <v>0</v>
      </c>
      <c r="T132" s="21">
        <v>0</v>
      </c>
      <c r="U132" s="7">
        <v>0</v>
      </c>
      <c r="V132" s="21">
        <v>0</v>
      </c>
      <c r="W132" s="21">
        <v>1</v>
      </c>
      <c r="X132" s="21">
        <v>1</v>
      </c>
      <c r="Y132" s="21">
        <v>2</v>
      </c>
      <c r="Z132" s="21">
        <v>0</v>
      </c>
      <c r="AA132" s="21">
        <v>4</v>
      </c>
      <c r="AB132" s="21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f t="shared" si="5"/>
        <v>10</v>
      </c>
    </row>
    <row r="133" spans="1:51" ht="14.25" x14ac:dyDescent="0.4">
      <c r="A133" s="7">
        <v>2016</v>
      </c>
      <c r="B133" s="5">
        <v>7</v>
      </c>
      <c r="C133" s="18">
        <f>DATE(T_Compilado[[#This Row],[AÑO]],T_Compilado[[#This Row],[MES]],1)</f>
        <v>42552</v>
      </c>
      <c r="D133" s="5" t="str">
        <f>IF(T_Compilado[[#This Row],[AÑO]]&lt;=2016,MIN(T_Compilado[AÑO]) &amp; "-2016","2017-" &amp; MAX(T_Compilado[AÑO]))</f>
        <v>2004-2016</v>
      </c>
      <c r="E133" s="5" t="s">
        <v>124</v>
      </c>
      <c r="F133" s="5" t="s">
        <v>87</v>
      </c>
      <c r="G133" s="21" t="s">
        <v>209</v>
      </c>
      <c r="H133" s="3" t="str">
        <f>VLOOKUP(T_Compilado[[#This Row],[Especies]],T_FamiliaEspecie[[Especies]:[CODE]],2,FALSE)</f>
        <v>P. MANAGUENSIS</v>
      </c>
      <c r="I133" s="5" t="str">
        <f t="shared" si="4"/>
        <v>2C1D</v>
      </c>
      <c r="J133" s="6" cm="1">
        <f t="array" ref="J133">VLOOKUP(T_Compilado[[#This Row],[CCODE]:[CCODE]],T_FamiliaEspecie[[CODE]:[Ambiente]],2,FALSE)</f>
        <v>2</v>
      </c>
      <c r="K133" s="6" t="str" cm="1">
        <f t="array" ref="K133">VLOOKUP(T_Compilado[[#This Row],[CCODE]:[CCODE]],T_FamiliaEspecie[[CODE]:[Ambiente]],3,FALSE)</f>
        <v>C</v>
      </c>
      <c r="L133" s="6" cm="1">
        <f t="array" ref="L133">VLOOKUP(T_Compilado[[#This Row],[CCODE]:[CCODE]],T_FamiliaEspecie[[CODE]:[Ambiente]],4,FALSE)</f>
        <v>1</v>
      </c>
      <c r="M133" s="6" t="str" cm="1">
        <f t="array" ref="M133">VLOOKUP(T_Compilado[[#This Row],[CCODE]:[CCODE]],T_FamiliaEspecie[[CODE]:[Ambiente]],5,FALSE)</f>
        <v>D</v>
      </c>
      <c r="N133" s="21">
        <v>0</v>
      </c>
      <c r="O133" s="7">
        <v>0</v>
      </c>
      <c r="P133" s="21">
        <v>0</v>
      </c>
      <c r="Q133" s="21">
        <v>-1</v>
      </c>
      <c r="R133" s="21">
        <v>0</v>
      </c>
      <c r="S133" s="7">
        <v>0</v>
      </c>
      <c r="T133" s="21">
        <v>0</v>
      </c>
      <c r="U133" s="7">
        <v>0</v>
      </c>
      <c r="V133" s="21">
        <v>0</v>
      </c>
      <c r="W133" s="21">
        <v>0</v>
      </c>
      <c r="X133" s="21">
        <v>1</v>
      </c>
      <c r="Y133" s="21">
        <v>0</v>
      </c>
      <c r="Z133" s="21">
        <v>0</v>
      </c>
      <c r="AA133" s="21">
        <v>0</v>
      </c>
      <c r="AB133" s="21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f t="shared" si="5"/>
        <v>1</v>
      </c>
    </row>
    <row r="134" spans="1:51" ht="14.25" x14ac:dyDescent="0.4">
      <c r="A134" s="7">
        <v>2016</v>
      </c>
      <c r="B134" s="5">
        <v>7</v>
      </c>
      <c r="C134" s="18">
        <f>DATE(T_Compilado[[#This Row],[AÑO]],T_Compilado[[#This Row],[MES]],1)</f>
        <v>42552</v>
      </c>
      <c r="D134" s="5" t="str">
        <f>IF(T_Compilado[[#This Row],[AÑO]]&lt;=2016,MIN(T_Compilado[AÑO]) &amp; "-2016","2017-" &amp; MAX(T_Compilado[AÑO]))</f>
        <v>2004-2016</v>
      </c>
      <c r="E134" s="5" t="s">
        <v>124</v>
      </c>
      <c r="F134" s="5" t="s">
        <v>87</v>
      </c>
      <c r="G134" s="21" t="s">
        <v>148</v>
      </c>
      <c r="H134" s="3" t="str">
        <f>VLOOKUP(T_Compilado[[#This Row],[Especies]],T_FamiliaEspecie[[Especies]:[CODE]],2,FALSE)</f>
        <v>V. MACULICAUDA</v>
      </c>
      <c r="I134" s="5" t="str">
        <f t="shared" si="4"/>
        <v>2C1D</v>
      </c>
      <c r="J134" s="6" cm="1">
        <f t="array" ref="J134">VLOOKUP(T_Compilado[[#This Row],[CCODE]:[CCODE]],T_FamiliaEspecie[[CODE]:[Ambiente]],2,FALSE)</f>
        <v>2</v>
      </c>
      <c r="K134" s="6" t="str" cm="1">
        <f t="array" ref="K134">VLOOKUP(T_Compilado[[#This Row],[CCODE]:[CCODE]],T_FamiliaEspecie[[CODE]:[Ambiente]],3,FALSE)</f>
        <v>C</v>
      </c>
      <c r="L134" s="6" cm="1">
        <f t="array" ref="L134">VLOOKUP(T_Compilado[[#This Row],[CCODE]:[CCODE]],T_FamiliaEspecie[[CODE]:[Ambiente]],4,FALSE)</f>
        <v>1</v>
      </c>
      <c r="M134" s="6" t="str" cm="1">
        <f t="array" ref="M134">VLOOKUP(T_Compilado[[#This Row],[CCODE]:[CCODE]],T_FamiliaEspecie[[CODE]:[Ambiente]],5,FALSE)</f>
        <v>D</v>
      </c>
      <c r="N134" s="21">
        <v>0</v>
      </c>
      <c r="O134" s="7">
        <v>0</v>
      </c>
      <c r="P134" s="21">
        <v>0</v>
      </c>
      <c r="Q134" s="21">
        <v>-1</v>
      </c>
      <c r="R134" s="21">
        <v>-1</v>
      </c>
      <c r="S134" s="7">
        <v>0</v>
      </c>
      <c r="T134" s="21">
        <v>1</v>
      </c>
      <c r="U134" s="7">
        <v>0</v>
      </c>
      <c r="V134" s="21">
        <v>0</v>
      </c>
      <c r="W134" s="21">
        <v>0</v>
      </c>
      <c r="X134" s="21">
        <v>0</v>
      </c>
      <c r="Y134" s="21">
        <v>-1</v>
      </c>
      <c r="Z134" s="21">
        <v>-1</v>
      </c>
      <c r="AA134" s="21">
        <v>4</v>
      </c>
      <c r="AB134" s="21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f t="shared" si="5"/>
        <v>5</v>
      </c>
    </row>
    <row r="135" spans="1:51" ht="14.25" x14ac:dyDescent="0.4">
      <c r="A135" s="7">
        <v>2016</v>
      </c>
      <c r="B135" s="5">
        <v>7</v>
      </c>
      <c r="C135" s="18">
        <f>DATE(T_Compilado[[#This Row],[AÑO]],T_Compilado[[#This Row],[MES]],1)</f>
        <v>42552</v>
      </c>
      <c r="D135" s="5" t="str">
        <f>IF(T_Compilado[[#This Row],[AÑO]]&lt;=2016,MIN(T_Compilado[AÑO]) &amp; "-2016","2017-" &amp; MAX(T_Compilado[AÑO]))</f>
        <v>2004-2016</v>
      </c>
      <c r="E135" s="5" t="s">
        <v>124</v>
      </c>
      <c r="F135" s="5" t="s">
        <v>89</v>
      </c>
      <c r="G135" s="21" t="s">
        <v>210</v>
      </c>
      <c r="H135" s="3" t="str">
        <f>VLOOKUP(T_Compilado[[#This Row],[Especies]],T_FamiliaEspecie[[Especies]:[CODE]],2,FALSE)</f>
        <v>D. MACULATUS</v>
      </c>
      <c r="I135" s="5" t="str">
        <f t="shared" si="4"/>
        <v>2C1D</v>
      </c>
      <c r="J135" s="6" cm="1">
        <f t="array" ref="J135">VLOOKUP(T_Compilado[[#This Row],[CCODE]:[CCODE]],T_FamiliaEspecie[[CODE]:[Ambiente]],2,FALSE)</f>
        <v>2</v>
      </c>
      <c r="K135" s="6" t="str" cm="1">
        <f t="array" ref="K135">VLOOKUP(T_Compilado[[#This Row],[CCODE]:[CCODE]],T_FamiliaEspecie[[CODE]:[Ambiente]],3,FALSE)</f>
        <v>C</v>
      </c>
      <c r="L135" s="6" cm="1">
        <f t="array" ref="L135">VLOOKUP(T_Compilado[[#This Row],[CCODE]:[CCODE]],T_FamiliaEspecie[[CODE]:[Ambiente]],4,FALSE)</f>
        <v>1</v>
      </c>
      <c r="M135" s="6" t="str" cm="1">
        <f t="array" ref="M135">VLOOKUP(T_Compilado[[#This Row],[CCODE]:[CCODE]],T_FamiliaEspecie[[CODE]:[Ambiente]],5,FALSE)</f>
        <v>D</v>
      </c>
      <c r="N135" s="21">
        <v>0</v>
      </c>
      <c r="O135" s="7">
        <v>0</v>
      </c>
      <c r="P135" s="21">
        <v>0</v>
      </c>
      <c r="Q135" s="21">
        <v>0</v>
      </c>
      <c r="R135" s="21">
        <v>0</v>
      </c>
      <c r="S135" s="7">
        <v>0</v>
      </c>
      <c r="T135" s="21">
        <v>0</v>
      </c>
      <c r="U135" s="7">
        <v>0</v>
      </c>
      <c r="V135" s="21">
        <v>0</v>
      </c>
      <c r="W135" s="21">
        <v>0</v>
      </c>
      <c r="X135" s="21">
        <v>6</v>
      </c>
      <c r="Y135" s="21">
        <v>0</v>
      </c>
      <c r="Z135" s="21">
        <v>0</v>
      </c>
      <c r="AA135" s="21">
        <v>0</v>
      </c>
      <c r="AB135" s="21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f t="shared" si="5"/>
        <v>6</v>
      </c>
    </row>
    <row r="136" spans="1:51" ht="14.25" x14ac:dyDescent="0.4">
      <c r="A136" s="7">
        <v>2016</v>
      </c>
      <c r="B136" s="5">
        <v>7</v>
      </c>
      <c r="C136" s="18">
        <f>DATE(T_Compilado[[#This Row],[AÑO]],T_Compilado[[#This Row],[MES]],1)</f>
        <v>42552</v>
      </c>
      <c r="D136" s="5" t="str">
        <f>IF(T_Compilado[[#This Row],[AÑO]]&lt;=2016,MIN(T_Compilado[AÑO]) &amp; "-2016","2017-" &amp; MAX(T_Compilado[AÑO]))</f>
        <v>2004-2016</v>
      </c>
      <c r="E136" s="5" t="s">
        <v>124</v>
      </c>
      <c r="F136" s="5" t="s">
        <v>89</v>
      </c>
      <c r="G136" s="21" t="s">
        <v>151</v>
      </c>
      <c r="H136" s="3" t="str">
        <f>VLOOKUP(T_Compilado[[#This Row],[Especies]],T_FamiliaEspecie[[Especies]:[CODE]],2,FALSE)</f>
        <v>E. PICTA</v>
      </c>
      <c r="I136" s="5" t="str">
        <f t="shared" si="4"/>
        <v>2P0D</v>
      </c>
      <c r="J136" s="6" cm="1">
        <f t="array" ref="J136">VLOOKUP(T_Compilado[[#This Row],[CCODE]:[CCODE]],T_FamiliaEspecie[[CODE]:[Ambiente]],2,FALSE)</f>
        <v>2</v>
      </c>
      <c r="K136" s="6" t="str" cm="1">
        <f t="array" ref="K136">VLOOKUP(T_Compilado[[#This Row],[CCODE]:[CCODE]],T_FamiliaEspecie[[CODE]:[Ambiente]],3,FALSE)</f>
        <v>P</v>
      </c>
      <c r="L136" s="6" cm="1">
        <f t="array" ref="L136">VLOOKUP(T_Compilado[[#This Row],[CCODE]:[CCODE]],T_FamiliaEspecie[[CODE]:[Ambiente]],4,FALSE)</f>
        <v>0</v>
      </c>
      <c r="M136" s="6" t="str" cm="1">
        <f t="array" ref="M136">VLOOKUP(T_Compilado[[#This Row],[CCODE]:[CCODE]],T_FamiliaEspecie[[CODE]:[Ambiente]],5,FALSE)</f>
        <v>D</v>
      </c>
      <c r="N136" s="21">
        <v>0</v>
      </c>
      <c r="O136" s="7">
        <v>0</v>
      </c>
      <c r="P136" s="21">
        <v>0</v>
      </c>
      <c r="Q136" s="21">
        <v>0</v>
      </c>
      <c r="R136" s="21">
        <v>0</v>
      </c>
      <c r="S136" s="7">
        <v>0</v>
      </c>
      <c r="T136" s="21">
        <v>0</v>
      </c>
      <c r="U136" s="7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1</v>
      </c>
      <c r="AB136" s="21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f t="shared" si="5"/>
        <v>1</v>
      </c>
    </row>
    <row r="137" spans="1:51" ht="14.25" x14ac:dyDescent="0.4">
      <c r="A137" s="7">
        <v>2016</v>
      </c>
      <c r="B137" s="5">
        <v>7</v>
      </c>
      <c r="C137" s="18">
        <f>DATE(T_Compilado[[#This Row],[AÑO]],T_Compilado[[#This Row],[MES]],1)</f>
        <v>42552</v>
      </c>
      <c r="D137" s="5" t="str">
        <f>IF(T_Compilado[[#This Row],[AÑO]]&lt;=2016,MIN(T_Compilado[AÑO]) &amp; "-2016","2017-" &amp; MAX(T_Compilado[AÑO]))</f>
        <v>2004-2016</v>
      </c>
      <c r="E137" s="5" t="s">
        <v>124</v>
      </c>
      <c r="F137" s="5" t="s">
        <v>89</v>
      </c>
      <c r="G137" s="21" t="s">
        <v>152</v>
      </c>
      <c r="H137" s="3" t="str">
        <f>VLOOKUP(T_Compilado[[#This Row],[Especies]],T_FamiliaEspecie[[Especies]:[CODE]],2,FALSE)</f>
        <v>G. DORMITOR</v>
      </c>
      <c r="I137" s="5" t="str">
        <f t="shared" si="4"/>
        <v>2C0D</v>
      </c>
      <c r="J137" s="6" cm="1">
        <f t="array" ref="J137">VLOOKUP(T_Compilado[[#This Row],[CCODE]:[CCODE]],T_FamiliaEspecie[[CODE]:[Ambiente]],2,FALSE)</f>
        <v>2</v>
      </c>
      <c r="K137" s="6" t="str" cm="1">
        <f t="array" ref="K137">VLOOKUP(T_Compilado[[#This Row],[CCODE]:[CCODE]],T_FamiliaEspecie[[CODE]:[Ambiente]],3,FALSE)</f>
        <v>C</v>
      </c>
      <c r="L137" s="6" cm="1">
        <f t="array" ref="L137">VLOOKUP(T_Compilado[[#This Row],[CCODE]:[CCODE]],T_FamiliaEspecie[[CODE]:[Ambiente]],4,FALSE)</f>
        <v>0</v>
      </c>
      <c r="M137" s="6" t="str" cm="1">
        <f t="array" ref="M137">VLOOKUP(T_Compilado[[#This Row],[CCODE]:[CCODE]],T_FamiliaEspecie[[CODE]:[Ambiente]],5,FALSE)</f>
        <v>D</v>
      </c>
      <c r="N137" s="21">
        <v>0</v>
      </c>
      <c r="O137" s="7">
        <v>0</v>
      </c>
      <c r="P137" s="21">
        <v>0</v>
      </c>
      <c r="Q137" s="21">
        <v>0</v>
      </c>
      <c r="R137" s="21">
        <v>0</v>
      </c>
      <c r="S137" s="7">
        <v>0</v>
      </c>
      <c r="T137" s="21">
        <v>0</v>
      </c>
      <c r="U137" s="7">
        <v>0</v>
      </c>
      <c r="V137" s="21">
        <v>0</v>
      </c>
      <c r="W137" s="21">
        <v>0</v>
      </c>
      <c r="X137" s="21">
        <v>1</v>
      </c>
      <c r="Y137" s="21">
        <v>0</v>
      </c>
      <c r="Z137" s="21">
        <v>0</v>
      </c>
      <c r="AA137" s="21">
        <v>0</v>
      </c>
      <c r="AB137" s="21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f t="shared" si="5"/>
        <v>1</v>
      </c>
    </row>
    <row r="138" spans="1:51" ht="14.25" x14ac:dyDescent="0.4">
      <c r="A138" s="7">
        <v>2016</v>
      </c>
      <c r="B138" s="5">
        <v>7</v>
      </c>
      <c r="C138" s="18">
        <f>DATE(T_Compilado[[#This Row],[AÑO]],T_Compilado[[#This Row],[MES]],1)</f>
        <v>42552</v>
      </c>
      <c r="D138" s="5" t="str">
        <f>IF(T_Compilado[[#This Row],[AÑO]]&lt;=2016,MIN(T_Compilado[AÑO]) &amp; "-2016","2017-" &amp; MAX(T_Compilado[AÑO]))</f>
        <v>2004-2016</v>
      </c>
      <c r="E138" s="5" t="s">
        <v>124</v>
      </c>
      <c r="F138" s="5" t="s">
        <v>92</v>
      </c>
      <c r="G138" s="21" t="s">
        <v>206</v>
      </c>
      <c r="H138" s="3" t="str">
        <f>VLOOKUP(T_Compilado[[#This Row],[Especies]],T_FamiliaEspecie[[Especies]:[CODE]],2,FALSE)</f>
        <v>E. MELANOPTERUS</v>
      </c>
      <c r="I138" s="5" t="str">
        <f t="shared" si="4"/>
        <v>PC1M</v>
      </c>
      <c r="J138" s="6" t="str" cm="1">
        <f t="array" ref="J138">VLOOKUP(T_Compilado[[#This Row],[CCODE]:[CCODE]],T_FamiliaEspecie[[CODE]:[Ambiente]],2,FALSE)</f>
        <v>P</v>
      </c>
      <c r="K138" s="6" t="str" cm="1">
        <f t="array" ref="K138">VLOOKUP(T_Compilado[[#This Row],[CCODE]:[CCODE]],T_FamiliaEspecie[[CODE]:[Ambiente]],3,FALSE)</f>
        <v>C</v>
      </c>
      <c r="L138" s="6" cm="1">
        <f t="array" ref="L138">VLOOKUP(T_Compilado[[#This Row],[CCODE]:[CCODE]],T_FamiliaEspecie[[CODE]:[Ambiente]],4,FALSE)</f>
        <v>1</v>
      </c>
      <c r="M138" s="6" t="str" cm="1">
        <f t="array" ref="M138">VLOOKUP(T_Compilado[[#This Row],[CCODE]:[CCODE]],T_FamiliaEspecie[[CODE]:[Ambiente]],5,FALSE)</f>
        <v>M</v>
      </c>
      <c r="N138" s="21">
        <v>0</v>
      </c>
      <c r="O138" s="7">
        <v>0</v>
      </c>
      <c r="P138" s="21">
        <v>0</v>
      </c>
      <c r="Q138" s="21">
        <v>0</v>
      </c>
      <c r="R138" s="21">
        <v>0</v>
      </c>
      <c r="S138" s="7">
        <v>0</v>
      </c>
      <c r="T138" s="21">
        <v>0</v>
      </c>
      <c r="U138" s="7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f t="shared" si="5"/>
        <v>1</v>
      </c>
    </row>
    <row r="139" spans="1:51" ht="14.25" x14ac:dyDescent="0.4">
      <c r="A139" s="7">
        <v>2016</v>
      </c>
      <c r="B139" s="5">
        <v>7</v>
      </c>
      <c r="C139" s="18">
        <f>DATE(T_Compilado[[#This Row],[AÑO]],T_Compilado[[#This Row],[MES]],1)</f>
        <v>42552</v>
      </c>
      <c r="D139" s="5" t="str">
        <f>IF(T_Compilado[[#This Row],[AÑO]]&lt;=2016,MIN(T_Compilado[AÑO]) &amp; "-2016","2017-" &amp; MAX(T_Compilado[AÑO]))</f>
        <v>2004-2016</v>
      </c>
      <c r="E139" s="5" t="s">
        <v>124</v>
      </c>
      <c r="F139" s="5" t="s">
        <v>92</v>
      </c>
      <c r="G139" s="21" t="s">
        <v>157</v>
      </c>
      <c r="H139" s="3" t="str">
        <f>VLOOKUP(T_Compilado[[#This Row],[Especies]],T_FamiliaEspecie[[Especies]:[CODE]],2,FALSE)</f>
        <v>E. PLUMIERI</v>
      </c>
      <c r="I139" s="5" t="str">
        <f t="shared" si="4"/>
        <v>PC1M</v>
      </c>
      <c r="J139" s="6" t="str" cm="1">
        <f t="array" ref="J139">VLOOKUP(T_Compilado[[#This Row],[CCODE]:[CCODE]],T_FamiliaEspecie[[CODE]:[Ambiente]],2,FALSE)</f>
        <v>P</v>
      </c>
      <c r="K139" s="6" t="str" cm="1">
        <f t="array" ref="K139">VLOOKUP(T_Compilado[[#This Row],[CCODE]:[CCODE]],T_FamiliaEspecie[[CODE]:[Ambiente]],3,FALSE)</f>
        <v>C</v>
      </c>
      <c r="L139" s="6" cm="1">
        <f t="array" ref="L139">VLOOKUP(T_Compilado[[#This Row],[CCODE]:[CCODE]],T_FamiliaEspecie[[CODE]:[Ambiente]],4,FALSE)</f>
        <v>1</v>
      </c>
      <c r="M139" s="6" t="str" cm="1">
        <f t="array" ref="M139">VLOOKUP(T_Compilado[[#This Row],[CCODE]:[CCODE]],T_FamiliaEspecie[[CODE]:[Ambiente]],5,FALSE)</f>
        <v>M</v>
      </c>
      <c r="N139" s="21">
        <v>0</v>
      </c>
      <c r="O139" s="7">
        <v>0</v>
      </c>
      <c r="P139" s="21">
        <v>0</v>
      </c>
      <c r="Q139" s="21">
        <v>0</v>
      </c>
      <c r="R139" s="21">
        <v>0</v>
      </c>
      <c r="S139" s="7">
        <v>0</v>
      </c>
      <c r="T139" s="21">
        <v>1</v>
      </c>
      <c r="U139" s="7">
        <v>0</v>
      </c>
      <c r="V139" s="21">
        <v>0</v>
      </c>
      <c r="W139" s="21">
        <v>2</v>
      </c>
      <c r="X139" s="21">
        <v>0</v>
      </c>
      <c r="Y139" s="21">
        <v>0</v>
      </c>
      <c r="Z139" s="21">
        <v>0</v>
      </c>
      <c r="AA139" s="21">
        <v>2</v>
      </c>
      <c r="AB139" s="21">
        <v>4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f t="shared" si="5"/>
        <v>9</v>
      </c>
    </row>
    <row r="140" spans="1:51" ht="14.25" x14ac:dyDescent="0.4">
      <c r="A140" s="7">
        <v>2016</v>
      </c>
      <c r="B140" s="5">
        <v>7</v>
      </c>
      <c r="C140" s="18">
        <f>DATE(T_Compilado[[#This Row],[AÑO]],T_Compilado[[#This Row],[MES]],1)</f>
        <v>42552</v>
      </c>
      <c r="D140" s="5" t="str">
        <f>IF(T_Compilado[[#This Row],[AÑO]]&lt;=2016,MIN(T_Compilado[AÑO]) &amp; "-2016","2017-" &amp; MAX(T_Compilado[AÑO]))</f>
        <v>2004-2016</v>
      </c>
      <c r="E140" s="5" t="s">
        <v>124</v>
      </c>
      <c r="F140" s="5" t="s">
        <v>94</v>
      </c>
      <c r="G140" s="21" t="s">
        <v>162</v>
      </c>
      <c r="H140" s="3" t="str">
        <f>VLOOKUP(T_Compilado[[#This Row],[Especies]],T_FamiliaEspecie[[Especies]:[CODE]],2,FALSE)</f>
        <v>L. COLORADO</v>
      </c>
      <c r="I140" s="5" t="str">
        <f t="shared" si="4"/>
        <v>PP1M</v>
      </c>
      <c r="J140" s="6" t="str" cm="1">
        <f t="array" ref="J140">VLOOKUP(T_Compilado[[#This Row],[CCODE]:[CCODE]],T_FamiliaEspecie[[CODE]:[Ambiente]],2,FALSE)</f>
        <v>P</v>
      </c>
      <c r="K140" s="6" t="str" cm="1">
        <f t="array" ref="K140">VLOOKUP(T_Compilado[[#This Row],[CCODE]:[CCODE]],T_FamiliaEspecie[[CODE]:[Ambiente]],3,FALSE)</f>
        <v>P</v>
      </c>
      <c r="L140" s="6" cm="1">
        <f t="array" ref="L140">VLOOKUP(T_Compilado[[#This Row],[CCODE]:[CCODE]],T_FamiliaEspecie[[CODE]:[Ambiente]],4,FALSE)</f>
        <v>1</v>
      </c>
      <c r="M140" s="6" t="str" cm="1">
        <f t="array" ref="M140">VLOOKUP(T_Compilado[[#This Row],[CCODE]:[CCODE]],T_FamiliaEspecie[[CODE]:[Ambiente]],5,FALSE)</f>
        <v>M</v>
      </c>
      <c r="N140" s="21">
        <v>0</v>
      </c>
      <c r="O140" s="7">
        <v>0</v>
      </c>
      <c r="P140" s="21">
        <v>0</v>
      </c>
      <c r="Q140" s="21">
        <v>0</v>
      </c>
      <c r="R140" s="21">
        <v>0</v>
      </c>
      <c r="S140" s="7">
        <v>0</v>
      </c>
      <c r="T140" s="21">
        <v>0</v>
      </c>
      <c r="U140" s="7">
        <v>0</v>
      </c>
      <c r="V140" s="21">
        <v>1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f t="shared" si="5"/>
        <v>1</v>
      </c>
    </row>
    <row r="141" spans="1:51" ht="14.25" x14ac:dyDescent="0.4">
      <c r="A141" s="7">
        <v>2016</v>
      </c>
      <c r="B141" s="5">
        <v>7</v>
      </c>
      <c r="C141" s="18">
        <f>DATE(T_Compilado[[#This Row],[AÑO]],T_Compilado[[#This Row],[MES]],1)</f>
        <v>42552</v>
      </c>
      <c r="D141" s="5" t="str">
        <f>IF(T_Compilado[[#This Row],[AÑO]]&lt;=2016,MIN(T_Compilado[AÑO]) &amp; "-2016","2017-" &amp; MAX(T_Compilado[AÑO]))</f>
        <v>2004-2016</v>
      </c>
      <c r="E141" s="5" t="s">
        <v>124</v>
      </c>
      <c r="F141" s="5" t="s">
        <v>95</v>
      </c>
      <c r="G141" s="21" t="s">
        <v>163</v>
      </c>
      <c r="H141" s="3" t="str">
        <f>VLOOKUP(T_Compilado[[#This Row],[Especies]],T_FamiliaEspecie[[Especies]:[CODE]],2,FALSE)</f>
        <v>D. MONTICOLA</v>
      </c>
      <c r="I141" s="5" t="str">
        <f t="shared" si="4"/>
        <v>PC1D</v>
      </c>
      <c r="J141" s="6" t="str" cm="1">
        <f t="array" ref="J141">VLOOKUP(T_Compilado[[#This Row],[CCODE]:[CCODE]],T_FamiliaEspecie[[CODE]:[Ambiente]],2,FALSE)</f>
        <v>P</v>
      </c>
      <c r="K141" s="6" t="str" cm="1">
        <f t="array" ref="K141">VLOOKUP(T_Compilado[[#This Row],[CCODE]:[CCODE]],T_FamiliaEspecie[[CODE]:[Ambiente]],3,FALSE)</f>
        <v>C</v>
      </c>
      <c r="L141" s="6" cm="1">
        <f t="array" ref="L141">VLOOKUP(T_Compilado[[#This Row],[CCODE]:[CCODE]],T_FamiliaEspecie[[CODE]:[Ambiente]],4,FALSE)</f>
        <v>1</v>
      </c>
      <c r="M141" s="6" t="str" cm="1">
        <f t="array" ref="M141">VLOOKUP(T_Compilado[[#This Row],[CCODE]:[CCODE]],T_FamiliaEspecie[[CODE]:[Ambiente]],5,FALSE)</f>
        <v>D</v>
      </c>
      <c r="N141" s="21">
        <v>0</v>
      </c>
      <c r="O141" s="7">
        <v>0</v>
      </c>
      <c r="P141" s="21">
        <v>0</v>
      </c>
      <c r="Q141" s="21">
        <v>0</v>
      </c>
      <c r="R141" s="21">
        <v>0</v>
      </c>
      <c r="S141" s="7">
        <v>0</v>
      </c>
      <c r="T141" s="21">
        <v>0</v>
      </c>
      <c r="U141" s="7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8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f t="shared" si="5"/>
        <v>8</v>
      </c>
    </row>
    <row r="142" spans="1:51" ht="14.25" x14ac:dyDescent="0.4">
      <c r="A142" s="7">
        <v>2016</v>
      </c>
      <c r="B142" s="5">
        <v>7</v>
      </c>
      <c r="C142" s="18">
        <f>DATE(T_Compilado[[#This Row],[AÑO]],T_Compilado[[#This Row],[MES]],1)</f>
        <v>42552</v>
      </c>
      <c r="D142" s="5" t="str">
        <f>IF(T_Compilado[[#This Row],[AÑO]]&lt;=2016,MIN(T_Compilado[AÑO]) &amp; "-2016","2017-" &amp; MAX(T_Compilado[AÑO]))</f>
        <v>2004-2016</v>
      </c>
      <c r="E142" s="5" t="s">
        <v>124</v>
      </c>
      <c r="F142" s="5" t="s">
        <v>114</v>
      </c>
      <c r="G142" s="21" t="s">
        <v>165</v>
      </c>
      <c r="H142" s="3" t="str">
        <f>VLOOKUP(T_Compilado[[#This Row],[Especies]],T_FamiliaEspecie[[Especies]:[CODE]],2,FALSE)</f>
        <v>G. NICARAGUENSIS</v>
      </c>
      <c r="I142" s="5" t="str">
        <f t="shared" si="4"/>
        <v>2C0D</v>
      </c>
      <c r="J142" s="6" cm="1">
        <f t="array" ref="J142">VLOOKUP(T_Compilado[[#This Row],[CCODE]:[CCODE]],T_FamiliaEspecie[[CODE]:[Ambiente]],2,FALSE)</f>
        <v>2</v>
      </c>
      <c r="K142" s="6" t="str" cm="1">
        <f t="array" ref="K142">VLOOKUP(T_Compilado[[#This Row],[CCODE]:[CCODE]],T_FamiliaEspecie[[CODE]:[Ambiente]],3,FALSE)</f>
        <v>C</v>
      </c>
      <c r="L142" s="6" cm="1">
        <f t="array" ref="L142">VLOOKUP(T_Compilado[[#This Row],[CCODE]:[CCODE]],T_FamiliaEspecie[[CODE]:[Ambiente]],4,FALSE)</f>
        <v>0</v>
      </c>
      <c r="M142" s="6" t="str" cm="1">
        <f t="array" ref="M142">VLOOKUP(T_Compilado[[#This Row],[CCODE]:[CCODE]],T_FamiliaEspecie[[CODE]:[Ambiente]],5,FALSE)</f>
        <v>D</v>
      </c>
      <c r="N142" s="21">
        <v>0</v>
      </c>
      <c r="O142" s="7">
        <v>0</v>
      </c>
      <c r="P142" s="21">
        <v>0</v>
      </c>
      <c r="Q142" s="21">
        <v>0</v>
      </c>
      <c r="R142" s="21">
        <v>0</v>
      </c>
      <c r="S142" s="7">
        <v>0</v>
      </c>
      <c r="T142" s="21">
        <v>0</v>
      </c>
      <c r="U142" s="7">
        <v>0</v>
      </c>
      <c r="V142" s="21">
        <v>0</v>
      </c>
      <c r="W142" s="21">
        <v>8</v>
      </c>
      <c r="X142" s="21">
        <v>14</v>
      </c>
      <c r="Y142" s="21">
        <v>2</v>
      </c>
      <c r="Z142" s="21">
        <v>8</v>
      </c>
      <c r="AA142" s="21">
        <v>0</v>
      </c>
      <c r="AB142" s="21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f t="shared" si="5"/>
        <v>32</v>
      </c>
    </row>
    <row r="143" spans="1:51" ht="14.25" x14ac:dyDescent="0.4">
      <c r="A143" s="7">
        <v>2016</v>
      </c>
      <c r="B143" s="5">
        <v>7</v>
      </c>
      <c r="C143" s="18">
        <f>DATE(T_Compilado[[#This Row],[AÑO]],T_Compilado[[#This Row],[MES]],1)</f>
        <v>42552</v>
      </c>
      <c r="D143" s="5" t="str">
        <f>IF(T_Compilado[[#This Row],[AÑO]]&lt;=2016,MIN(T_Compilado[AÑO]) &amp; "-2016","2017-" &amp; MAX(T_Compilado[AÑO]))</f>
        <v>2004-2016</v>
      </c>
      <c r="E143" s="5" t="s">
        <v>124</v>
      </c>
      <c r="F143" s="5" t="s">
        <v>99</v>
      </c>
      <c r="G143" s="21" t="s">
        <v>207</v>
      </c>
      <c r="H143" s="3" t="str">
        <f>VLOOKUP(T_Compilado[[#This Row],[Especies]],T_FamiliaEspecie[[Especies]:[CODE]],2,FALSE)</f>
        <v>M. LINEATUS</v>
      </c>
      <c r="I143" s="5" t="str">
        <f t="shared" si="4"/>
        <v>PP1M</v>
      </c>
      <c r="J143" s="6" t="str" cm="1">
        <f t="array" ref="J143">VLOOKUP(T_Compilado[[#This Row],[CCODE]:[CCODE]],T_FamiliaEspecie[[CODE]:[Ambiente]],2,FALSE)</f>
        <v>P</v>
      </c>
      <c r="K143" s="6" t="str" cm="1">
        <f t="array" ref="K143">VLOOKUP(T_Compilado[[#This Row],[CCODE]:[CCODE]],T_FamiliaEspecie[[CODE]:[Ambiente]],3,FALSE)</f>
        <v>P</v>
      </c>
      <c r="L143" s="6" cm="1">
        <f t="array" ref="L143">VLOOKUP(T_Compilado[[#This Row],[CCODE]:[CCODE]],T_FamiliaEspecie[[CODE]:[Ambiente]],4,FALSE)</f>
        <v>1</v>
      </c>
      <c r="M143" s="6" t="str" cm="1">
        <f t="array" ref="M143">VLOOKUP(T_Compilado[[#This Row],[CCODE]:[CCODE]],T_FamiliaEspecie[[CODE]:[Ambiente]],5,FALSE)</f>
        <v>M</v>
      </c>
      <c r="N143" s="21">
        <v>0</v>
      </c>
      <c r="O143" s="7">
        <v>0</v>
      </c>
      <c r="P143" s="21">
        <v>0</v>
      </c>
      <c r="Q143" s="21">
        <v>0</v>
      </c>
      <c r="R143" s="21">
        <v>0</v>
      </c>
      <c r="S143" s="7">
        <v>0</v>
      </c>
      <c r="T143" s="21">
        <v>0</v>
      </c>
      <c r="U143" s="7">
        <v>0</v>
      </c>
      <c r="V143" s="21">
        <v>0</v>
      </c>
      <c r="W143" s="21">
        <v>0</v>
      </c>
      <c r="X143" s="21">
        <v>4</v>
      </c>
      <c r="Y143" s="21">
        <v>0</v>
      </c>
      <c r="Z143" s="21">
        <v>3</v>
      </c>
      <c r="AA143" s="21">
        <v>0</v>
      </c>
      <c r="AB143" s="21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f t="shared" si="5"/>
        <v>7</v>
      </c>
    </row>
    <row r="144" spans="1:51" ht="14.25" x14ac:dyDescent="0.4">
      <c r="A144" s="5">
        <v>2018</v>
      </c>
      <c r="B144" s="5">
        <v>3</v>
      </c>
      <c r="C144" s="18">
        <f>DATE(T_Compilado[[#This Row],[AÑO]],T_Compilado[[#This Row],[MES]],1)</f>
        <v>43160</v>
      </c>
      <c r="D144" s="5" t="str">
        <f>IF(T_Compilado[[#This Row],[AÑO]]&lt;=2016,MIN(T_Compilado[AÑO]) &amp; "-2016","2017-" &amp; MAX(T_Compilado[AÑO]))</f>
        <v>2017-2024</v>
      </c>
      <c r="E144" s="5" t="s">
        <v>123</v>
      </c>
      <c r="F144" s="5" t="s">
        <v>81</v>
      </c>
      <c r="G144" s="7" t="s">
        <v>201</v>
      </c>
      <c r="H144" s="3" t="str">
        <f>VLOOKUP(T_Compilado[[#This Row],[Especies]],T_FamiliaEspecie[[Especies]:[CODE]],2,FALSE)</f>
        <v>C. TUYRA</v>
      </c>
      <c r="I144" s="5" t="str">
        <f t="shared" si="4"/>
        <v>PP1M</v>
      </c>
      <c r="J144" s="6" t="str" cm="1">
        <f t="array" ref="J144">VLOOKUP(T_Compilado[[#This Row],[CCODE]:[CCODE]],T_FamiliaEspecie[[CODE]:[Ambiente]],2,FALSE)</f>
        <v>P</v>
      </c>
      <c r="K144" s="6" t="str" cm="1">
        <f t="array" ref="K144">VLOOKUP(T_Compilado[[#This Row],[CCODE]:[CCODE]],T_FamiliaEspecie[[CODE]:[Ambiente]],3,FALSE)</f>
        <v>P</v>
      </c>
      <c r="L144" s="6" cm="1">
        <f t="array" ref="L144">VLOOKUP(T_Compilado[[#This Row],[CCODE]:[CCODE]],T_FamiliaEspecie[[CODE]:[Ambiente]],4,FALSE)</f>
        <v>1</v>
      </c>
      <c r="M144" s="6" t="str" cm="1">
        <f t="array" ref="M144">VLOOKUP(T_Compilado[[#This Row],[CCODE]:[CCODE]],T_FamiliaEspecie[[CODE]:[Ambiente]],5,FALSE)</f>
        <v>M</v>
      </c>
      <c r="N144" s="7">
        <v>0</v>
      </c>
      <c r="O144" s="7">
        <v>5</v>
      </c>
      <c r="P144" s="7">
        <v>0</v>
      </c>
      <c r="Q144" s="7">
        <v>1</v>
      </c>
      <c r="R144" s="21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21">
        <v>0</v>
      </c>
      <c r="Z144" s="7">
        <v>0</v>
      </c>
      <c r="AA144" s="7">
        <v>0</v>
      </c>
      <c r="AB144" s="21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f t="shared" si="5"/>
        <v>6</v>
      </c>
    </row>
    <row r="145" spans="1:51" ht="14.25" x14ac:dyDescent="0.4">
      <c r="A145" s="5">
        <v>2018</v>
      </c>
      <c r="B145" s="5">
        <v>3</v>
      </c>
      <c r="C145" s="18">
        <f>DATE(T_Compilado[[#This Row],[AÑO]],T_Compilado[[#This Row],[MES]],1)</f>
        <v>43160</v>
      </c>
      <c r="D145" s="5" t="str">
        <f>IF(T_Compilado[[#This Row],[AÑO]]&lt;=2016,MIN(T_Compilado[AÑO]) &amp; "-2016","2017-" &amp; MAX(T_Compilado[AÑO]))</f>
        <v>2017-2024</v>
      </c>
      <c r="E145" s="5" t="s">
        <v>123</v>
      </c>
      <c r="F145" s="5" t="s">
        <v>127</v>
      </c>
      <c r="G145" s="7" t="s">
        <v>133</v>
      </c>
      <c r="H145" s="3" t="str">
        <f>VLOOKUP(T_Compilado[[#This Row],[Especies]],T_FamiliaEspecie[[Especies]:[CODE]],2,FALSE)</f>
        <v>A. CHAGRESI</v>
      </c>
      <c r="I145" s="5" t="str">
        <f t="shared" si="4"/>
        <v>PC0D</v>
      </c>
      <c r="J145" s="6" t="str" cm="1">
        <f t="array" ref="J145">VLOOKUP(T_Compilado[[#This Row],[CCODE]:[CCODE]],T_FamiliaEspecie[[CODE]:[Ambiente]],2,FALSE)</f>
        <v>P</v>
      </c>
      <c r="K145" s="6" t="str" cm="1">
        <f t="array" ref="K145">VLOOKUP(T_Compilado[[#This Row],[CCODE]:[CCODE]],T_FamiliaEspecie[[CODE]:[Ambiente]],3,FALSE)</f>
        <v>C</v>
      </c>
      <c r="L145" s="6" cm="1">
        <f t="array" ref="L145">VLOOKUP(T_Compilado[[#This Row],[CCODE]:[CCODE]],T_FamiliaEspecie[[CODE]:[Ambiente]],4,FALSE)</f>
        <v>0</v>
      </c>
      <c r="M145" s="6" t="str" cm="1">
        <f t="array" ref="M145">VLOOKUP(T_Compilado[[#This Row],[CCODE]:[CCODE]],T_FamiliaEspecie[[CODE]:[Ambiente]],5,FALSE)</f>
        <v>D</v>
      </c>
      <c r="N145" s="7">
        <v>0</v>
      </c>
      <c r="O145" s="7">
        <v>0</v>
      </c>
      <c r="P145" s="7">
        <v>0</v>
      </c>
      <c r="Q145" s="7">
        <v>0</v>
      </c>
      <c r="R145" s="21">
        <v>0</v>
      </c>
      <c r="S145" s="7">
        <v>0</v>
      </c>
      <c r="T145" s="7">
        <v>1</v>
      </c>
      <c r="U145" s="7">
        <v>0</v>
      </c>
      <c r="V145" s="7">
        <v>0</v>
      </c>
      <c r="W145" s="7">
        <v>0</v>
      </c>
      <c r="X145" s="7">
        <v>0</v>
      </c>
      <c r="Y145" s="21">
        <v>0</v>
      </c>
      <c r="Z145" s="7">
        <v>0</v>
      </c>
      <c r="AA145" s="7">
        <v>0</v>
      </c>
      <c r="AB145" s="21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f t="shared" si="5"/>
        <v>1</v>
      </c>
    </row>
    <row r="146" spans="1:51" ht="14.25" x14ac:dyDescent="0.4">
      <c r="A146" s="5">
        <v>2018</v>
      </c>
      <c r="B146" s="5">
        <v>3</v>
      </c>
      <c r="C146" s="18">
        <f>DATE(T_Compilado[[#This Row],[AÑO]],T_Compilado[[#This Row],[MES]],1)</f>
        <v>43160</v>
      </c>
      <c r="D146" s="5" t="str">
        <f>IF(T_Compilado[[#This Row],[AÑO]]&lt;=2016,MIN(T_Compilado[AÑO]) &amp; "-2016","2017-" &amp; MAX(T_Compilado[AÑO]))</f>
        <v>2017-2024</v>
      </c>
      <c r="E146" s="5" t="s">
        <v>123</v>
      </c>
      <c r="F146" s="5" t="s">
        <v>84</v>
      </c>
      <c r="G146" s="7" t="s">
        <v>211</v>
      </c>
      <c r="H146" s="3" t="str">
        <f>VLOOKUP(T_Compilado[[#This Row],[Especies]],T_FamiliaEspecie[[Especies]:[CODE]],2,FALSE)</f>
        <v>C. HIPPOS</v>
      </c>
      <c r="I146" s="5" t="str">
        <f t="shared" si="4"/>
        <v>PC1M</v>
      </c>
      <c r="J146" s="6" t="str" cm="1">
        <f t="array" ref="J146">VLOOKUP(T_Compilado[[#This Row],[CCODE]:[CCODE]],T_FamiliaEspecie[[CODE]:[Ambiente]],2,FALSE)</f>
        <v>P</v>
      </c>
      <c r="K146" s="6" t="str" cm="1">
        <f t="array" ref="K146">VLOOKUP(T_Compilado[[#This Row],[CCODE]:[CCODE]],T_FamiliaEspecie[[CODE]:[Ambiente]],3,FALSE)</f>
        <v>C</v>
      </c>
      <c r="L146" s="6" cm="1">
        <f t="array" ref="L146">VLOOKUP(T_Compilado[[#This Row],[CCODE]:[CCODE]],T_FamiliaEspecie[[CODE]:[Ambiente]],4,FALSE)</f>
        <v>1</v>
      </c>
      <c r="M146" s="6" t="str" cm="1">
        <f t="array" ref="M146">VLOOKUP(T_Compilado[[#This Row],[CCODE]:[CCODE]],T_FamiliaEspecie[[CODE]:[Ambiente]],5,FALSE)</f>
        <v>M</v>
      </c>
      <c r="N146" s="7">
        <v>6</v>
      </c>
      <c r="O146" s="7">
        <v>0</v>
      </c>
      <c r="P146" s="7">
        <v>0</v>
      </c>
      <c r="Q146" s="7">
        <v>0</v>
      </c>
      <c r="R146" s="21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21">
        <v>0</v>
      </c>
      <c r="Z146" s="7">
        <v>0</v>
      </c>
      <c r="AA146" s="7">
        <v>0</v>
      </c>
      <c r="AB146" s="21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f t="shared" si="5"/>
        <v>6</v>
      </c>
    </row>
    <row r="147" spans="1:51" ht="14.25" x14ac:dyDescent="0.4">
      <c r="A147" s="5">
        <v>2018</v>
      </c>
      <c r="B147" s="5">
        <v>3</v>
      </c>
      <c r="C147" s="18">
        <f>DATE(T_Compilado[[#This Row],[AÑO]],T_Compilado[[#This Row],[MES]],1)</f>
        <v>43160</v>
      </c>
      <c r="D147" s="5" t="str">
        <f>IF(T_Compilado[[#This Row],[AÑO]]&lt;=2016,MIN(T_Compilado[AÑO]) &amp; "-2016","2017-" &amp; MAX(T_Compilado[AÑO]))</f>
        <v>2017-2024</v>
      </c>
      <c r="E147" s="5" t="s">
        <v>123</v>
      </c>
      <c r="F147" s="5" t="s">
        <v>86</v>
      </c>
      <c r="G147" s="7" t="s">
        <v>212</v>
      </c>
      <c r="H147" s="3" t="str">
        <f>VLOOKUP(T_Compilado[[#This Row],[Especies]],T_FamiliaEspecie[[Especies]:[CODE]],2,FALSE)</f>
        <v>C. PARALLELUS</v>
      </c>
      <c r="I147" s="5" t="str">
        <f t="shared" si="4"/>
        <v>PC1M</v>
      </c>
      <c r="J147" s="6" t="str" cm="1">
        <f t="array" ref="J147">VLOOKUP(T_Compilado[[#This Row],[CCODE]:[CCODE]],T_FamiliaEspecie[[CODE]:[Ambiente]],2,FALSE)</f>
        <v>P</v>
      </c>
      <c r="K147" s="6" t="str" cm="1">
        <f t="array" ref="K147">VLOOKUP(T_Compilado[[#This Row],[CCODE]:[CCODE]],T_FamiliaEspecie[[CODE]:[Ambiente]],3,FALSE)</f>
        <v>C</v>
      </c>
      <c r="L147" s="6" cm="1">
        <f t="array" ref="L147">VLOOKUP(T_Compilado[[#This Row],[CCODE]:[CCODE]],T_FamiliaEspecie[[CODE]:[Ambiente]],4,FALSE)</f>
        <v>1</v>
      </c>
      <c r="M147" s="6" t="str" cm="1">
        <f t="array" ref="M147">VLOOKUP(T_Compilado[[#This Row],[CCODE]:[CCODE]],T_FamiliaEspecie[[CODE]:[Ambiente]],5,FALSE)</f>
        <v>M</v>
      </c>
      <c r="N147" s="7">
        <v>0</v>
      </c>
      <c r="O147" s="7">
        <v>0</v>
      </c>
      <c r="P147" s="7">
        <v>0</v>
      </c>
      <c r="Q147" s="7">
        <v>0</v>
      </c>
      <c r="R147" s="21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21">
        <v>0</v>
      </c>
      <c r="Z147" s="7">
        <v>1</v>
      </c>
      <c r="AA147" s="7">
        <v>0</v>
      </c>
      <c r="AB147" s="21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f t="shared" si="5"/>
        <v>1</v>
      </c>
    </row>
    <row r="148" spans="1:51" ht="14.25" x14ac:dyDescent="0.4">
      <c r="A148" s="5">
        <v>2018</v>
      </c>
      <c r="B148" s="5">
        <v>3</v>
      </c>
      <c r="C148" s="18">
        <f>DATE(T_Compilado[[#This Row],[AÑO]],T_Compilado[[#This Row],[MES]],1)</f>
        <v>43160</v>
      </c>
      <c r="D148" s="5" t="str">
        <f>IF(T_Compilado[[#This Row],[AÑO]]&lt;=2016,MIN(T_Compilado[AÑO]) &amp; "-2016","2017-" &amp; MAX(T_Compilado[AÑO]))</f>
        <v>2017-2024</v>
      </c>
      <c r="E148" s="5" t="s">
        <v>123</v>
      </c>
      <c r="F148" s="5" t="s">
        <v>106</v>
      </c>
      <c r="G148" s="7" t="s">
        <v>176</v>
      </c>
      <c r="H148" s="3" t="str">
        <f>VLOOKUP(T_Compilado[[#This Row],[Especies]],T_FamiliaEspecie[[Especies]:[CODE]],2,FALSE)</f>
        <v>A. RUBERRIMUS</v>
      </c>
      <c r="I148" s="5" t="str">
        <f t="shared" si="4"/>
        <v>1A0D</v>
      </c>
      <c r="J148" s="6" cm="1">
        <f t="array" ref="J148">VLOOKUP(T_Compilado[[#This Row],[CCODE]:[CCODE]],T_FamiliaEspecie[[CODE]:[Ambiente]],2,FALSE)</f>
        <v>1</v>
      </c>
      <c r="K148" s="6" t="str" cm="1">
        <f t="array" ref="K148">VLOOKUP(T_Compilado[[#This Row],[CCODE]:[CCODE]],T_FamiliaEspecie[[CODE]:[Ambiente]],3,FALSE)</f>
        <v>P-C</v>
      </c>
      <c r="L148" s="6" cm="1">
        <f t="array" ref="L148">VLOOKUP(T_Compilado[[#This Row],[CCODE]:[CCODE]],T_FamiliaEspecie[[CODE]:[Ambiente]],4,FALSE)</f>
        <v>0</v>
      </c>
      <c r="M148" s="6" t="str" cm="1">
        <f t="array" ref="M148">VLOOKUP(T_Compilado[[#This Row],[CCODE]:[CCODE]],T_FamiliaEspecie[[CODE]:[Ambiente]],5,FALSE)</f>
        <v>D</v>
      </c>
      <c r="N148" s="7">
        <v>0</v>
      </c>
      <c r="O148" s="7">
        <v>0</v>
      </c>
      <c r="P148" s="7">
        <v>0</v>
      </c>
      <c r="Q148" s="7">
        <v>0</v>
      </c>
      <c r="R148" s="21">
        <v>0</v>
      </c>
      <c r="S148" s="7">
        <v>62</v>
      </c>
      <c r="T148" s="7">
        <v>0</v>
      </c>
      <c r="U148" s="7">
        <v>0</v>
      </c>
      <c r="V148" s="7">
        <v>22</v>
      </c>
      <c r="W148" s="7">
        <v>0</v>
      </c>
      <c r="X148" s="7">
        <v>0</v>
      </c>
      <c r="Y148" s="21">
        <v>0</v>
      </c>
      <c r="Z148" s="7">
        <v>0</v>
      </c>
      <c r="AA148" s="7">
        <v>0</v>
      </c>
      <c r="AB148" s="21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f t="shared" si="5"/>
        <v>84</v>
      </c>
    </row>
    <row r="149" spans="1:51" ht="14.25" x14ac:dyDescent="0.4">
      <c r="A149" s="5">
        <v>2018</v>
      </c>
      <c r="B149" s="5">
        <v>3</v>
      </c>
      <c r="C149" s="18">
        <f>DATE(T_Compilado[[#This Row],[AÑO]],T_Compilado[[#This Row],[MES]],1)</f>
        <v>43160</v>
      </c>
      <c r="D149" s="5" t="str">
        <f>IF(T_Compilado[[#This Row],[AÑO]]&lt;=2016,MIN(T_Compilado[AÑO]) &amp; "-2016","2017-" &amp; MAX(T_Compilado[AÑO]))</f>
        <v>2017-2024</v>
      </c>
      <c r="E149" s="5" t="s">
        <v>123</v>
      </c>
      <c r="F149" s="5" t="s">
        <v>113</v>
      </c>
      <c r="G149" s="7" t="s">
        <v>202</v>
      </c>
      <c r="H149" s="3" t="str">
        <f>VLOOKUP(T_Compilado[[#This Row],[Especies]],T_FamiliaEspecie[[Especies]:[CODE]],2,FALSE)</f>
        <v>B. CHAGRENSIS</v>
      </c>
      <c r="I149" s="5" t="str">
        <f t="shared" si="4"/>
        <v>1C1D</v>
      </c>
      <c r="J149" s="6" cm="1">
        <f t="array" ref="J149">VLOOKUP(T_Compilado[[#This Row],[CCODE]:[CCODE]],T_FamiliaEspecie[[CODE]:[Ambiente]],2,FALSE)</f>
        <v>1</v>
      </c>
      <c r="K149" s="6" t="str" cm="1">
        <f t="array" ref="K149">VLOOKUP(T_Compilado[[#This Row],[CCODE]:[CCODE]],T_FamiliaEspecie[[CODE]:[Ambiente]],3,FALSE)</f>
        <v>C</v>
      </c>
      <c r="L149" s="6" cm="1">
        <f t="array" ref="L149">VLOOKUP(T_Compilado[[#This Row],[CCODE]:[CCODE]],T_FamiliaEspecie[[CODE]:[Ambiente]],4,FALSE)</f>
        <v>1</v>
      </c>
      <c r="M149" s="6" t="str" cm="1">
        <f t="array" ref="M149">VLOOKUP(T_Compilado[[#This Row],[CCODE]:[CCODE]],T_FamiliaEspecie[[CODE]:[Ambiente]],5,FALSE)</f>
        <v>D</v>
      </c>
      <c r="N149" s="7">
        <v>0</v>
      </c>
      <c r="O149" s="7">
        <v>0</v>
      </c>
      <c r="P149" s="7">
        <v>0</v>
      </c>
      <c r="Q149" s="7">
        <v>0</v>
      </c>
      <c r="R149" s="21">
        <v>0</v>
      </c>
      <c r="S149" s="7">
        <v>1</v>
      </c>
      <c r="T149" s="7">
        <v>2</v>
      </c>
      <c r="U149" s="7">
        <v>0</v>
      </c>
      <c r="V149" s="7">
        <v>2</v>
      </c>
      <c r="W149" s="7">
        <v>0</v>
      </c>
      <c r="X149" s="7">
        <v>0</v>
      </c>
      <c r="Y149" s="21">
        <v>0</v>
      </c>
      <c r="Z149" s="7">
        <v>0</v>
      </c>
      <c r="AA149" s="7">
        <v>4</v>
      </c>
      <c r="AB149" s="21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f t="shared" si="5"/>
        <v>9</v>
      </c>
    </row>
    <row r="150" spans="1:51" ht="14.25" x14ac:dyDescent="0.4">
      <c r="A150" s="5">
        <v>2018</v>
      </c>
      <c r="B150" s="5">
        <v>3</v>
      </c>
      <c r="C150" s="18">
        <f>DATE(T_Compilado[[#This Row],[AÑO]],T_Compilado[[#This Row],[MES]],1)</f>
        <v>43160</v>
      </c>
      <c r="D150" s="5" t="str">
        <f>IF(T_Compilado[[#This Row],[AÑO]]&lt;=2016,MIN(T_Compilado[AÑO]) &amp; "-2016","2017-" &amp; MAX(T_Compilado[AÑO]))</f>
        <v>2017-2024</v>
      </c>
      <c r="E150" s="5" t="s">
        <v>123</v>
      </c>
      <c r="F150" s="5" t="s">
        <v>106</v>
      </c>
      <c r="G150" s="7" t="s">
        <v>213</v>
      </c>
      <c r="H150" s="3" t="str">
        <f>VLOOKUP(T_Compilado[[#This Row],[Especies]],T_FamiliaEspecie[[Especies]:[CODE]],2,FALSE)</f>
        <v>C. GORGONAE</v>
      </c>
      <c r="I150" s="5" t="str">
        <f t="shared" si="4"/>
        <v>1P0D</v>
      </c>
      <c r="J150" s="6" cm="1">
        <f t="array" ref="J150">VLOOKUP(T_Compilado[[#This Row],[CCODE]:[CCODE]],T_FamiliaEspecie[[CODE]:[Ambiente]],2,FALSE)</f>
        <v>1</v>
      </c>
      <c r="K150" s="6" t="str" cm="1">
        <f t="array" ref="K150">VLOOKUP(T_Compilado[[#This Row],[CCODE]:[CCODE]],T_FamiliaEspecie[[CODE]:[Ambiente]],3,FALSE)</f>
        <v>P</v>
      </c>
      <c r="L150" s="6" cm="1">
        <f t="array" ref="L150">VLOOKUP(T_Compilado[[#This Row],[CCODE]:[CCODE]],T_FamiliaEspecie[[CODE]:[Ambiente]],4,FALSE)</f>
        <v>0</v>
      </c>
      <c r="M150" s="6" t="str" cm="1">
        <f t="array" ref="M150">VLOOKUP(T_Compilado[[#This Row],[CCODE]:[CCODE]],T_FamiliaEspecie[[CODE]:[Ambiente]],5,FALSE)</f>
        <v>D</v>
      </c>
      <c r="N150" s="7">
        <v>0</v>
      </c>
      <c r="O150" s="7">
        <v>0</v>
      </c>
      <c r="P150" s="7">
        <v>0</v>
      </c>
      <c r="Q150" s="7">
        <v>0</v>
      </c>
      <c r="R150" s="21">
        <v>0</v>
      </c>
      <c r="S150" s="7">
        <v>0</v>
      </c>
      <c r="T150" s="7">
        <v>0</v>
      </c>
      <c r="U150" s="7">
        <v>0</v>
      </c>
      <c r="V150" s="7">
        <v>1</v>
      </c>
      <c r="W150" s="7">
        <v>0</v>
      </c>
      <c r="X150" s="7">
        <v>0</v>
      </c>
      <c r="Y150" s="21">
        <v>0</v>
      </c>
      <c r="Z150" s="7">
        <v>0</v>
      </c>
      <c r="AA150" s="7">
        <v>0</v>
      </c>
      <c r="AB150" s="21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f t="shared" si="5"/>
        <v>1</v>
      </c>
    </row>
    <row r="151" spans="1:51" ht="14.25" x14ac:dyDescent="0.4">
      <c r="A151" s="5">
        <v>2018</v>
      </c>
      <c r="B151" s="5">
        <v>3</v>
      </c>
      <c r="C151" s="18">
        <f>DATE(T_Compilado[[#This Row],[AÑO]],T_Compilado[[#This Row],[MES]],1)</f>
        <v>43160</v>
      </c>
      <c r="D151" s="5" t="str">
        <f>IF(T_Compilado[[#This Row],[AÑO]]&lt;=2016,MIN(T_Compilado[AÑO]) &amp; "-2016","2017-" &amp; MAX(T_Compilado[AÑO]))</f>
        <v>2017-2024</v>
      </c>
      <c r="E151" s="5" t="s">
        <v>123</v>
      </c>
      <c r="F151" s="5" t="s">
        <v>106</v>
      </c>
      <c r="G151" s="7" t="s">
        <v>214</v>
      </c>
      <c r="H151" s="3" t="str">
        <f>VLOOKUP(T_Compilado[[#This Row],[Especies]],T_FamiliaEspecie[[Especies]:[CODE]],2,FALSE)</f>
        <v>R. GUATEMALENSIS</v>
      </c>
      <c r="I151" s="5" t="str">
        <f t="shared" si="4"/>
        <v>1C1D</v>
      </c>
      <c r="J151" s="6" cm="1">
        <f t="array" ref="J151">VLOOKUP(T_Compilado[[#This Row],[CCODE]:[CCODE]],T_FamiliaEspecie[[CODE]:[Ambiente]],2,FALSE)</f>
        <v>1</v>
      </c>
      <c r="K151" s="6" t="str" cm="1">
        <f t="array" ref="K151">VLOOKUP(T_Compilado[[#This Row],[CCODE]:[CCODE]],T_FamiliaEspecie[[CODE]:[Ambiente]],3,FALSE)</f>
        <v>C</v>
      </c>
      <c r="L151" s="6" cm="1">
        <f t="array" ref="L151">VLOOKUP(T_Compilado[[#This Row],[CCODE]:[CCODE]],T_FamiliaEspecie[[CODE]:[Ambiente]],4,FALSE)</f>
        <v>1</v>
      </c>
      <c r="M151" s="6" t="str" cm="1">
        <f t="array" ref="M151">VLOOKUP(T_Compilado[[#This Row],[CCODE]:[CCODE]],T_FamiliaEspecie[[CODE]:[Ambiente]],5,FALSE)</f>
        <v>D</v>
      </c>
      <c r="N151" s="7">
        <v>0</v>
      </c>
      <c r="O151" s="7">
        <v>0</v>
      </c>
      <c r="P151" s="7">
        <v>0</v>
      </c>
      <c r="Q151" s="7">
        <v>0</v>
      </c>
      <c r="R151" s="21">
        <v>0</v>
      </c>
      <c r="S151" s="7">
        <v>0</v>
      </c>
      <c r="T151" s="7">
        <v>0</v>
      </c>
      <c r="U151" s="7">
        <v>0</v>
      </c>
      <c r="V151" s="7">
        <v>1</v>
      </c>
      <c r="W151" s="7">
        <v>0</v>
      </c>
      <c r="X151" s="7">
        <v>0</v>
      </c>
      <c r="Y151" s="21">
        <v>0</v>
      </c>
      <c r="Z151" s="7">
        <v>0</v>
      </c>
      <c r="AA151" s="7">
        <v>0</v>
      </c>
      <c r="AB151" s="21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f t="shared" si="5"/>
        <v>1</v>
      </c>
    </row>
    <row r="152" spans="1:51" ht="14.25" x14ac:dyDescent="0.4">
      <c r="A152" s="5">
        <v>2018</v>
      </c>
      <c r="B152" s="5">
        <v>3</v>
      </c>
      <c r="C152" s="18">
        <f>DATE(T_Compilado[[#This Row],[AÑO]],T_Compilado[[#This Row],[MES]],1)</f>
        <v>43160</v>
      </c>
      <c r="D152" s="5" t="str">
        <f>IF(T_Compilado[[#This Row],[AÑO]]&lt;=2016,MIN(T_Compilado[AÑO]) &amp; "-2016","2017-" &amp; MAX(T_Compilado[AÑO]))</f>
        <v>2017-2024</v>
      </c>
      <c r="E152" s="5" t="s">
        <v>123</v>
      </c>
      <c r="F152" s="5" t="s">
        <v>87</v>
      </c>
      <c r="G152" s="7" t="s">
        <v>139</v>
      </c>
      <c r="H152" s="3" t="str">
        <f>VLOOKUP(T_Compilado[[#This Row],[Especies]],T_FamiliaEspecie[[Especies]:[CODE]],2,FALSE)</f>
        <v>A. OCELLATUS</v>
      </c>
      <c r="I152" s="5" t="str">
        <f t="shared" si="4"/>
        <v>1I1D</v>
      </c>
      <c r="J152" s="6" cm="1">
        <f t="array" ref="J152">VLOOKUP(T_Compilado[[#This Row],[CCODE]:[CCODE]],T_FamiliaEspecie[[CODE]:[Ambiente]],2,FALSE)</f>
        <v>1</v>
      </c>
      <c r="K152" s="6" t="str" cm="1">
        <f t="array" ref="K152">VLOOKUP(T_Compilado[[#This Row],[CCODE]:[CCODE]],T_FamiliaEspecie[[CODE]:[Ambiente]],3,FALSE)</f>
        <v>I</v>
      </c>
      <c r="L152" s="6" cm="1">
        <f t="array" ref="L152">VLOOKUP(T_Compilado[[#This Row],[CCODE]:[CCODE]],T_FamiliaEspecie[[CODE]:[Ambiente]],4,FALSE)</f>
        <v>1</v>
      </c>
      <c r="M152" s="6" t="str" cm="1">
        <f t="array" ref="M152">VLOOKUP(T_Compilado[[#This Row],[CCODE]:[CCODE]],T_FamiliaEspecie[[CODE]:[Ambiente]],5,FALSE)</f>
        <v>D</v>
      </c>
      <c r="N152" s="7">
        <v>0</v>
      </c>
      <c r="O152" s="7">
        <v>0</v>
      </c>
      <c r="P152" s="7">
        <v>0</v>
      </c>
      <c r="Q152" s="7">
        <v>0</v>
      </c>
      <c r="R152" s="21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21">
        <v>0</v>
      </c>
      <c r="Z152" s="7">
        <v>0</v>
      </c>
      <c r="AA152" s="7">
        <v>0</v>
      </c>
      <c r="AB152" s="21">
        <v>0</v>
      </c>
      <c r="AC152" s="7">
        <v>0</v>
      </c>
      <c r="AD152" s="7">
        <v>0</v>
      </c>
      <c r="AE152" s="7">
        <v>1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f t="shared" si="5"/>
        <v>1</v>
      </c>
    </row>
    <row r="153" spans="1:51" ht="14.25" x14ac:dyDescent="0.4">
      <c r="A153" s="5">
        <v>2018</v>
      </c>
      <c r="B153" s="5">
        <v>3</v>
      </c>
      <c r="C153" s="18">
        <f>DATE(T_Compilado[[#This Row],[AÑO]],T_Compilado[[#This Row],[MES]],1)</f>
        <v>43160</v>
      </c>
      <c r="D153" s="5" t="str">
        <f>IF(T_Compilado[[#This Row],[AÑO]]&lt;=2016,MIN(T_Compilado[AÑO]) &amp; "-2016","2017-" &amp; MAX(T_Compilado[AÑO]))</f>
        <v>2017-2024</v>
      </c>
      <c r="E153" s="5" t="s">
        <v>123</v>
      </c>
      <c r="F153" s="5" t="s">
        <v>87</v>
      </c>
      <c r="G153" s="3" t="s">
        <v>144</v>
      </c>
      <c r="H153" s="3" t="str">
        <f>VLOOKUP(T_Compilado[[#This Row],[Especies]],T_FamiliaEspecie[[Especies]:[CODE]],2,FALSE)</f>
        <v>C. MONOCULUS</v>
      </c>
      <c r="I153" s="5" t="str">
        <f t="shared" si="4"/>
        <v>1I1D</v>
      </c>
      <c r="J153" s="6" cm="1">
        <f t="array" ref="J153">VLOOKUP(T_Compilado[[#This Row],[CCODE]:[CCODE]],T_FamiliaEspecie[[CODE]:[Ambiente]],2,FALSE)</f>
        <v>1</v>
      </c>
      <c r="K153" s="6" t="str" cm="1">
        <f t="array" ref="K153">VLOOKUP(T_Compilado[[#This Row],[CCODE]:[CCODE]],T_FamiliaEspecie[[CODE]:[Ambiente]],3,FALSE)</f>
        <v>I</v>
      </c>
      <c r="L153" s="6" cm="1">
        <f t="array" ref="L153">VLOOKUP(T_Compilado[[#This Row],[CCODE]:[CCODE]],T_FamiliaEspecie[[CODE]:[Ambiente]],4,FALSE)</f>
        <v>1</v>
      </c>
      <c r="M153" s="6" t="str" cm="1">
        <f t="array" ref="M153">VLOOKUP(T_Compilado[[#This Row],[CCODE]:[CCODE]],T_FamiliaEspecie[[CODE]:[Ambiente]],5,FALSE)</f>
        <v>D</v>
      </c>
      <c r="N153" s="7">
        <v>9</v>
      </c>
      <c r="O153" s="7">
        <v>0</v>
      </c>
      <c r="P153" s="7">
        <v>2</v>
      </c>
      <c r="Q153" s="7">
        <v>1</v>
      </c>
      <c r="R153" s="21">
        <v>0</v>
      </c>
      <c r="S153" s="7">
        <v>0</v>
      </c>
      <c r="T153" s="7">
        <v>0</v>
      </c>
      <c r="U153" s="7">
        <v>2</v>
      </c>
      <c r="V153" s="7">
        <v>1</v>
      </c>
      <c r="W153" s="7">
        <v>1</v>
      </c>
      <c r="X153" s="7">
        <v>1</v>
      </c>
      <c r="Y153" s="21">
        <v>0</v>
      </c>
      <c r="Z153" s="7">
        <v>3</v>
      </c>
      <c r="AA153" s="7">
        <v>2</v>
      </c>
      <c r="AB153" s="21">
        <v>0</v>
      </c>
      <c r="AC153" s="7">
        <v>0</v>
      </c>
      <c r="AD153" s="7">
        <v>0</v>
      </c>
      <c r="AE153" s="7">
        <v>7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f t="shared" si="5"/>
        <v>29</v>
      </c>
    </row>
    <row r="154" spans="1:51" ht="14.25" x14ac:dyDescent="0.4">
      <c r="A154" s="5">
        <v>2018</v>
      </c>
      <c r="B154" s="5">
        <v>3</v>
      </c>
      <c r="C154" s="18">
        <f>DATE(T_Compilado[[#This Row],[AÑO]],T_Compilado[[#This Row],[MES]],1)</f>
        <v>43160</v>
      </c>
      <c r="D154" s="5" t="str">
        <f>IF(T_Compilado[[#This Row],[AÑO]]&lt;=2016,MIN(T_Compilado[AÑO]) &amp; "-2016","2017-" &amp; MAX(T_Compilado[AÑO]))</f>
        <v>2017-2024</v>
      </c>
      <c r="E154" s="5" t="s">
        <v>123</v>
      </c>
      <c r="F154" s="5" t="s">
        <v>87</v>
      </c>
      <c r="G154" s="7" t="s">
        <v>215</v>
      </c>
      <c r="H154" s="3" t="str">
        <f>VLOOKUP(T_Compilado[[#This Row],[Especies]],T_FamiliaEspecie[[Especies]:[CODE]],2,FALSE)</f>
        <v>C. RENDALLI</v>
      </c>
      <c r="I154" s="5" t="str">
        <f t="shared" si="4"/>
        <v>1I1D</v>
      </c>
      <c r="J154" s="6" cm="1">
        <f t="array" ref="J154">VLOOKUP(T_Compilado[[#This Row],[CCODE]:[CCODE]],T_FamiliaEspecie[[CODE]:[Ambiente]],2,FALSE)</f>
        <v>1</v>
      </c>
      <c r="K154" s="6" t="str" cm="1">
        <f t="array" ref="K154">VLOOKUP(T_Compilado[[#This Row],[CCODE]:[CCODE]],T_FamiliaEspecie[[CODE]:[Ambiente]],3,FALSE)</f>
        <v>I</v>
      </c>
      <c r="L154" s="6" cm="1">
        <f t="array" ref="L154">VLOOKUP(T_Compilado[[#This Row],[CCODE]:[CCODE]],T_FamiliaEspecie[[CODE]:[Ambiente]],4,FALSE)</f>
        <v>1</v>
      </c>
      <c r="M154" s="6" t="str" cm="1">
        <f t="array" ref="M154">VLOOKUP(T_Compilado[[#This Row],[CCODE]:[CCODE]],T_FamiliaEspecie[[CODE]:[Ambiente]],5,FALSE)</f>
        <v>D</v>
      </c>
      <c r="N154" s="7">
        <v>1</v>
      </c>
      <c r="O154" s="7">
        <v>0</v>
      </c>
      <c r="P154" s="7">
        <v>0</v>
      </c>
      <c r="Q154" s="7">
        <v>0</v>
      </c>
      <c r="R154" s="21">
        <v>0</v>
      </c>
      <c r="S154" s="7">
        <v>0</v>
      </c>
      <c r="T154" s="7">
        <v>0</v>
      </c>
      <c r="U154" s="7">
        <v>0</v>
      </c>
      <c r="V154" s="7">
        <v>0</v>
      </c>
      <c r="W154" s="7">
        <v>1</v>
      </c>
      <c r="X154" s="7">
        <v>0</v>
      </c>
      <c r="Y154" s="21">
        <v>0</v>
      </c>
      <c r="Z154" s="7">
        <v>0</v>
      </c>
      <c r="AA154" s="7">
        <v>0</v>
      </c>
      <c r="AB154" s="21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f t="shared" si="5"/>
        <v>2</v>
      </c>
    </row>
    <row r="155" spans="1:51" ht="14.25" x14ac:dyDescent="0.4">
      <c r="A155" s="5">
        <v>2018</v>
      </c>
      <c r="B155" s="5">
        <v>3</v>
      </c>
      <c r="C155" s="18">
        <f>DATE(T_Compilado[[#This Row],[AÑO]],T_Compilado[[#This Row],[MES]],1)</f>
        <v>43160</v>
      </c>
      <c r="D155" s="5" t="str">
        <f>IF(T_Compilado[[#This Row],[AÑO]]&lt;=2016,MIN(T_Compilado[AÑO]) &amp; "-2016","2017-" &amp; MAX(T_Compilado[AÑO]))</f>
        <v>2017-2024</v>
      </c>
      <c r="E155" s="5" t="s">
        <v>123</v>
      </c>
      <c r="F155" s="5" t="s">
        <v>87</v>
      </c>
      <c r="G155" s="7" t="s">
        <v>204</v>
      </c>
      <c r="H155" s="3" t="str">
        <f>VLOOKUP(T_Compilado[[#This Row],[Especies]],T_FamiliaEspecie[[Especies]:[CODE]],2,FALSE)</f>
        <v>M. FESTIVUS</v>
      </c>
      <c r="I155" s="5" t="str">
        <f t="shared" si="4"/>
        <v>1I1D</v>
      </c>
      <c r="J155" s="6" cm="1">
        <f t="array" ref="J155">VLOOKUP(T_Compilado[[#This Row],[CCODE]:[CCODE]],T_FamiliaEspecie[[CODE]:[Ambiente]],2,FALSE)</f>
        <v>1</v>
      </c>
      <c r="K155" s="6" t="str" cm="1">
        <f t="array" ref="K155">VLOOKUP(T_Compilado[[#This Row],[CCODE]:[CCODE]],T_FamiliaEspecie[[CODE]:[Ambiente]],3,FALSE)</f>
        <v>I</v>
      </c>
      <c r="L155" s="6" cm="1">
        <f t="array" ref="L155">VLOOKUP(T_Compilado[[#This Row],[CCODE]:[CCODE]],T_FamiliaEspecie[[CODE]:[Ambiente]],4,FALSE)</f>
        <v>1</v>
      </c>
      <c r="M155" s="6" t="str" cm="1">
        <f t="array" ref="M155">VLOOKUP(T_Compilado[[#This Row],[CCODE]:[CCODE]],T_FamiliaEspecie[[CODE]:[Ambiente]],5,FALSE)</f>
        <v>D</v>
      </c>
      <c r="N155" s="7">
        <v>0</v>
      </c>
      <c r="O155" s="7">
        <v>0</v>
      </c>
      <c r="P155" s="7">
        <v>0</v>
      </c>
      <c r="Q155" s="7">
        <v>0</v>
      </c>
      <c r="R155" s="21">
        <v>0</v>
      </c>
      <c r="S155" s="7">
        <v>0</v>
      </c>
      <c r="T155" s="7">
        <v>0</v>
      </c>
      <c r="U155" s="7">
        <v>2</v>
      </c>
      <c r="V155" s="7">
        <v>0</v>
      </c>
      <c r="W155" s="7">
        <v>0</v>
      </c>
      <c r="X155" s="7">
        <v>0</v>
      </c>
      <c r="Y155" s="21">
        <v>0</v>
      </c>
      <c r="Z155" s="7">
        <v>0</v>
      </c>
      <c r="AA155" s="7">
        <v>0</v>
      </c>
      <c r="AB155" s="21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f t="shared" si="5"/>
        <v>2</v>
      </c>
    </row>
    <row r="156" spans="1:51" ht="14.25" x14ac:dyDescent="0.4">
      <c r="A156" s="5">
        <v>2018</v>
      </c>
      <c r="B156" s="5">
        <v>3</v>
      </c>
      <c r="C156" s="18">
        <f>DATE(T_Compilado[[#This Row],[AÑO]],T_Compilado[[#This Row],[MES]],1)</f>
        <v>43160</v>
      </c>
      <c r="D156" s="5" t="str">
        <f>IF(T_Compilado[[#This Row],[AÑO]]&lt;=2016,MIN(T_Compilado[AÑO]) &amp; "-2016","2017-" &amp; MAX(T_Compilado[AÑO]))</f>
        <v>2017-2024</v>
      </c>
      <c r="E156" s="5" t="s">
        <v>123</v>
      </c>
      <c r="F156" s="5" t="s">
        <v>87</v>
      </c>
      <c r="G156" s="7" t="s">
        <v>145</v>
      </c>
      <c r="H156" s="3" t="str">
        <f>VLOOKUP(T_Compilado[[#This Row],[Especies]],T_FamiliaEspecie[[Especies]:[CODE]],2,FALSE)</f>
        <v>O. NILOTICUS</v>
      </c>
      <c r="I156" s="5" t="str">
        <f t="shared" si="4"/>
        <v>2I1D</v>
      </c>
      <c r="J156" s="6" cm="1">
        <f t="array" ref="J156">VLOOKUP(T_Compilado[[#This Row],[CCODE]:[CCODE]],T_FamiliaEspecie[[CODE]:[Ambiente]],2,FALSE)</f>
        <v>2</v>
      </c>
      <c r="K156" s="6" t="str" cm="1">
        <f t="array" ref="K156">VLOOKUP(T_Compilado[[#This Row],[CCODE]:[CCODE]],T_FamiliaEspecie[[CODE]:[Ambiente]],3,FALSE)</f>
        <v>I</v>
      </c>
      <c r="L156" s="6" cm="1">
        <f t="array" ref="L156">VLOOKUP(T_Compilado[[#This Row],[CCODE]:[CCODE]],T_FamiliaEspecie[[CODE]:[Ambiente]],4,FALSE)</f>
        <v>1</v>
      </c>
      <c r="M156" s="6" t="str" cm="1">
        <f t="array" ref="M156">VLOOKUP(T_Compilado[[#This Row],[CCODE]:[CCODE]],T_FamiliaEspecie[[CODE]:[Ambiente]],5,FALSE)</f>
        <v>D</v>
      </c>
      <c r="N156" s="7">
        <v>1</v>
      </c>
      <c r="O156" s="7">
        <v>0</v>
      </c>
      <c r="P156" s="7">
        <v>0</v>
      </c>
      <c r="Q156" s="7">
        <v>0</v>
      </c>
      <c r="R156" s="21">
        <v>0</v>
      </c>
      <c r="S156" s="7">
        <v>7</v>
      </c>
      <c r="T156" s="7">
        <v>0</v>
      </c>
      <c r="U156" s="7">
        <v>0</v>
      </c>
      <c r="V156" s="7">
        <v>0</v>
      </c>
      <c r="W156" s="7">
        <v>1</v>
      </c>
      <c r="X156" s="7">
        <v>0</v>
      </c>
      <c r="Y156" s="21">
        <v>0</v>
      </c>
      <c r="Z156" s="7">
        <v>0</v>
      </c>
      <c r="AA156" s="7">
        <v>0</v>
      </c>
      <c r="AB156" s="21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f t="shared" si="5"/>
        <v>9</v>
      </c>
    </row>
    <row r="157" spans="1:51" ht="14.25" x14ac:dyDescent="0.4">
      <c r="A157" s="5">
        <v>2018</v>
      </c>
      <c r="B157" s="5">
        <v>3</v>
      </c>
      <c r="C157" s="18">
        <f>DATE(T_Compilado[[#This Row],[AÑO]],T_Compilado[[#This Row],[MES]],1)</f>
        <v>43160</v>
      </c>
      <c r="D157" s="5" t="str">
        <f>IF(T_Compilado[[#This Row],[AÑO]]&lt;=2016,MIN(T_Compilado[AÑO]) &amp; "-2016","2017-" &amp; MAX(T_Compilado[AÑO]))</f>
        <v>2017-2024</v>
      </c>
      <c r="E157" s="5" t="s">
        <v>123</v>
      </c>
      <c r="F157" s="5" t="s">
        <v>87</v>
      </c>
      <c r="G157" s="7" t="s">
        <v>209</v>
      </c>
      <c r="H157" s="3" t="str">
        <f>VLOOKUP(T_Compilado[[#This Row],[Especies]],T_FamiliaEspecie[[Especies]:[CODE]],2,FALSE)</f>
        <v>P. MANAGUENSIS</v>
      </c>
      <c r="I157" s="5" t="str">
        <f t="shared" si="4"/>
        <v>2C1D</v>
      </c>
      <c r="J157" s="6" cm="1">
        <f t="array" ref="J157">VLOOKUP(T_Compilado[[#This Row],[CCODE]:[CCODE]],T_FamiliaEspecie[[CODE]:[Ambiente]],2,FALSE)</f>
        <v>2</v>
      </c>
      <c r="K157" s="6" t="str" cm="1">
        <f t="array" ref="K157">VLOOKUP(T_Compilado[[#This Row],[CCODE]:[CCODE]],T_FamiliaEspecie[[CODE]:[Ambiente]],3,FALSE)</f>
        <v>C</v>
      </c>
      <c r="L157" s="6" cm="1">
        <f t="array" ref="L157">VLOOKUP(T_Compilado[[#This Row],[CCODE]:[CCODE]],T_FamiliaEspecie[[CODE]:[Ambiente]],4,FALSE)</f>
        <v>1</v>
      </c>
      <c r="M157" s="6" t="str" cm="1">
        <f t="array" ref="M157">VLOOKUP(T_Compilado[[#This Row],[CCODE]:[CCODE]],T_FamiliaEspecie[[CODE]:[Ambiente]],5,FALSE)</f>
        <v>D</v>
      </c>
      <c r="N157" s="7">
        <v>1</v>
      </c>
      <c r="O157" s="7">
        <v>0</v>
      </c>
      <c r="P157" s="7">
        <v>2</v>
      </c>
      <c r="Q157" s="7">
        <v>0</v>
      </c>
      <c r="R157" s="21">
        <v>0</v>
      </c>
      <c r="S157" s="7">
        <v>0</v>
      </c>
      <c r="T157" s="7">
        <v>0</v>
      </c>
      <c r="U157" s="7">
        <v>0</v>
      </c>
      <c r="V157" s="7">
        <v>1</v>
      </c>
      <c r="W157" s="7">
        <v>0</v>
      </c>
      <c r="X157" s="7">
        <v>0</v>
      </c>
      <c r="Y157" s="21">
        <v>0</v>
      </c>
      <c r="Z157" s="7">
        <v>0</v>
      </c>
      <c r="AA157" s="7">
        <v>0</v>
      </c>
      <c r="AB157" s="21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f t="shared" si="5"/>
        <v>4</v>
      </c>
    </row>
    <row r="158" spans="1:51" ht="14.25" x14ac:dyDescent="0.4">
      <c r="A158" s="5">
        <v>2018</v>
      </c>
      <c r="B158" s="5">
        <v>3</v>
      </c>
      <c r="C158" s="18">
        <f>DATE(T_Compilado[[#This Row],[AÑO]],T_Compilado[[#This Row],[MES]],1)</f>
        <v>43160</v>
      </c>
      <c r="D158" s="5" t="str">
        <f>IF(T_Compilado[[#This Row],[AÑO]]&lt;=2016,MIN(T_Compilado[AÑO]) &amp; "-2016","2017-" &amp; MAX(T_Compilado[AÑO]))</f>
        <v>2017-2024</v>
      </c>
      <c r="E158" s="5" t="s">
        <v>123</v>
      </c>
      <c r="F158" s="5" t="s">
        <v>87</v>
      </c>
      <c r="G158" s="7" t="s">
        <v>148</v>
      </c>
      <c r="H158" s="3" t="str">
        <f>VLOOKUP(T_Compilado[[#This Row],[Especies]],T_FamiliaEspecie[[Especies]:[CODE]],2,FALSE)</f>
        <v>V. MACULICAUDA</v>
      </c>
      <c r="I158" s="5" t="str">
        <f t="shared" si="4"/>
        <v>2C1D</v>
      </c>
      <c r="J158" s="6" cm="1">
        <f t="array" ref="J158">VLOOKUP(T_Compilado[[#This Row],[CCODE]:[CCODE]],T_FamiliaEspecie[[CODE]:[Ambiente]],2,FALSE)</f>
        <v>2</v>
      </c>
      <c r="K158" s="6" t="str" cm="1">
        <f t="array" ref="K158">VLOOKUP(T_Compilado[[#This Row],[CCODE]:[CCODE]],T_FamiliaEspecie[[CODE]:[Ambiente]],3,FALSE)</f>
        <v>C</v>
      </c>
      <c r="L158" s="6" cm="1">
        <f t="array" ref="L158">VLOOKUP(T_Compilado[[#This Row],[CCODE]:[CCODE]],T_FamiliaEspecie[[CODE]:[Ambiente]],4,FALSE)</f>
        <v>1</v>
      </c>
      <c r="M158" s="6" t="str" cm="1">
        <f t="array" ref="M158">VLOOKUP(T_Compilado[[#This Row],[CCODE]:[CCODE]],T_FamiliaEspecie[[CODE]:[Ambiente]],5,FALSE)</f>
        <v>D</v>
      </c>
      <c r="N158" s="7">
        <v>3</v>
      </c>
      <c r="O158" s="7">
        <v>1</v>
      </c>
      <c r="P158" s="7">
        <v>0</v>
      </c>
      <c r="Q158" s="7">
        <v>0</v>
      </c>
      <c r="R158" s="21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1</v>
      </c>
      <c r="Y158" s="21">
        <v>0</v>
      </c>
      <c r="Z158" s="7">
        <v>0</v>
      </c>
      <c r="AA158" s="7">
        <v>0</v>
      </c>
      <c r="AB158" s="21">
        <v>0</v>
      </c>
      <c r="AC158" s="7">
        <v>0</v>
      </c>
      <c r="AD158" s="7">
        <v>0</v>
      </c>
      <c r="AE158" s="7">
        <v>1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f t="shared" si="5"/>
        <v>6</v>
      </c>
    </row>
    <row r="159" spans="1:51" ht="14.25" x14ac:dyDescent="0.4">
      <c r="A159" s="5">
        <v>2018</v>
      </c>
      <c r="B159" s="5">
        <v>3</v>
      </c>
      <c r="C159" s="18">
        <f>DATE(T_Compilado[[#This Row],[AÑO]],T_Compilado[[#This Row],[MES]],1)</f>
        <v>43160</v>
      </c>
      <c r="D159" s="5" t="str">
        <f>IF(T_Compilado[[#This Row],[AÑO]]&lt;=2016,MIN(T_Compilado[AÑO]) &amp; "-2016","2017-" &amp; MAX(T_Compilado[AÑO]))</f>
        <v>2017-2024</v>
      </c>
      <c r="E159" s="5" t="s">
        <v>123</v>
      </c>
      <c r="F159" s="5" t="s">
        <v>116</v>
      </c>
      <c r="G159" s="7" t="s">
        <v>216</v>
      </c>
      <c r="H159" s="3" t="str">
        <f>VLOOKUP(T_Compilado[[#This Row],[Especies]],T_FamiliaEspecie[[Especies]:[CODE]],2,FALSE)</f>
        <v>C. MAGDALENAE</v>
      </c>
      <c r="I159" s="5" t="str">
        <f t="shared" si="4"/>
        <v>1P1D</v>
      </c>
      <c r="J159" s="6" cm="1">
        <f t="array" ref="J159">VLOOKUP(T_Compilado[[#This Row],[CCODE]:[CCODE]],T_FamiliaEspecie[[CODE]:[Ambiente]],2,FALSE)</f>
        <v>1</v>
      </c>
      <c r="K159" s="6" t="str" cm="1">
        <f t="array" ref="K159">VLOOKUP(T_Compilado[[#This Row],[CCODE]:[CCODE]],T_FamiliaEspecie[[CODE]:[Ambiente]],3,FALSE)</f>
        <v>P</v>
      </c>
      <c r="L159" s="6" cm="1">
        <f t="array" ref="L159">VLOOKUP(T_Compilado[[#This Row],[CCODE]:[CCODE]],T_FamiliaEspecie[[CODE]:[Ambiente]],4,FALSE)</f>
        <v>1</v>
      </c>
      <c r="M159" s="6" t="str" cm="1">
        <f t="array" ref="M159">VLOOKUP(T_Compilado[[#This Row],[CCODE]:[CCODE]],T_FamiliaEspecie[[CODE]:[Ambiente]],5,FALSE)</f>
        <v>D</v>
      </c>
      <c r="N159" s="7">
        <v>0</v>
      </c>
      <c r="O159" s="7">
        <v>0</v>
      </c>
      <c r="P159" s="7">
        <v>0</v>
      </c>
      <c r="Q159" s="7">
        <v>0</v>
      </c>
      <c r="R159" s="21">
        <v>0</v>
      </c>
      <c r="S159" s="7">
        <v>0</v>
      </c>
      <c r="T159" s="7">
        <v>0</v>
      </c>
      <c r="U159" s="7">
        <v>0</v>
      </c>
      <c r="V159" s="7">
        <v>3</v>
      </c>
      <c r="W159" s="7">
        <v>0</v>
      </c>
      <c r="X159" s="7">
        <v>0</v>
      </c>
      <c r="Y159" s="21">
        <v>0</v>
      </c>
      <c r="Z159" s="7">
        <v>0</v>
      </c>
      <c r="AA159" s="7">
        <v>0</v>
      </c>
      <c r="AB159" s="21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f t="shared" si="5"/>
        <v>3</v>
      </c>
    </row>
    <row r="160" spans="1:51" ht="14.25" x14ac:dyDescent="0.4">
      <c r="A160" s="5">
        <v>2018</v>
      </c>
      <c r="B160" s="5">
        <v>3</v>
      </c>
      <c r="C160" s="18">
        <f>DATE(T_Compilado[[#This Row],[AÑO]],T_Compilado[[#This Row],[MES]],1)</f>
        <v>43160</v>
      </c>
      <c r="D160" s="5" t="str">
        <f>IF(T_Compilado[[#This Row],[AÑO]]&lt;=2016,MIN(T_Compilado[AÑO]) &amp; "-2016","2017-" &amp; MAX(T_Compilado[AÑO]))</f>
        <v>2017-2024</v>
      </c>
      <c r="E160" s="5" t="s">
        <v>123</v>
      </c>
      <c r="F160" s="5" t="s">
        <v>89</v>
      </c>
      <c r="G160" s="7" t="s">
        <v>152</v>
      </c>
      <c r="H160" s="3" t="str">
        <f>VLOOKUP(T_Compilado[[#This Row],[Especies]],T_FamiliaEspecie[[Especies]:[CODE]],2,FALSE)</f>
        <v>G. DORMITOR</v>
      </c>
      <c r="I160" s="5" t="str">
        <f t="shared" si="4"/>
        <v>2C0D</v>
      </c>
      <c r="J160" s="6" cm="1">
        <f t="array" ref="J160">VLOOKUP(T_Compilado[[#This Row],[CCODE]:[CCODE]],T_FamiliaEspecie[[CODE]:[Ambiente]],2,FALSE)</f>
        <v>2</v>
      </c>
      <c r="K160" s="6" t="str" cm="1">
        <f t="array" ref="K160">VLOOKUP(T_Compilado[[#This Row],[CCODE]:[CCODE]],T_FamiliaEspecie[[CODE]:[Ambiente]],3,FALSE)</f>
        <v>C</v>
      </c>
      <c r="L160" s="6" cm="1">
        <f t="array" ref="L160">VLOOKUP(T_Compilado[[#This Row],[CCODE]:[CCODE]],T_FamiliaEspecie[[CODE]:[Ambiente]],4,FALSE)</f>
        <v>0</v>
      </c>
      <c r="M160" s="6" t="str" cm="1">
        <f t="array" ref="M160">VLOOKUP(T_Compilado[[#This Row],[CCODE]:[CCODE]],T_FamiliaEspecie[[CODE]:[Ambiente]],5,FALSE)</f>
        <v>D</v>
      </c>
      <c r="N160" s="7">
        <v>1</v>
      </c>
      <c r="O160" s="7">
        <v>0</v>
      </c>
      <c r="P160" s="7">
        <v>0</v>
      </c>
      <c r="Q160" s="7">
        <v>0</v>
      </c>
      <c r="R160" s="21">
        <v>0</v>
      </c>
      <c r="S160" s="7">
        <v>1</v>
      </c>
      <c r="T160" s="7">
        <v>1</v>
      </c>
      <c r="U160" s="7">
        <v>0</v>
      </c>
      <c r="V160" s="7">
        <v>0</v>
      </c>
      <c r="W160" s="7">
        <v>0</v>
      </c>
      <c r="X160" s="7">
        <v>0</v>
      </c>
      <c r="Y160" s="21">
        <v>0</v>
      </c>
      <c r="Z160" s="7">
        <v>2</v>
      </c>
      <c r="AA160" s="7">
        <v>1</v>
      </c>
      <c r="AB160" s="21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f t="shared" si="5"/>
        <v>6</v>
      </c>
    </row>
    <row r="161" spans="1:51" ht="14.25" x14ac:dyDescent="0.4">
      <c r="A161" s="5">
        <v>2018</v>
      </c>
      <c r="B161" s="5">
        <v>3</v>
      </c>
      <c r="C161" s="18">
        <f>DATE(T_Compilado[[#This Row],[AÑO]],T_Compilado[[#This Row],[MES]],1)</f>
        <v>43160</v>
      </c>
      <c r="D161" s="5" t="str">
        <f>IF(T_Compilado[[#This Row],[AÑO]]&lt;=2016,MIN(T_Compilado[AÑO]) &amp; "-2016","2017-" &amp; MAX(T_Compilado[AÑO]))</f>
        <v>2017-2024</v>
      </c>
      <c r="E161" s="5" t="s">
        <v>123</v>
      </c>
      <c r="F161" s="5" t="s">
        <v>108</v>
      </c>
      <c r="G161" s="7" t="s">
        <v>217</v>
      </c>
      <c r="H161" s="3" t="str">
        <f>VLOOKUP(T_Compilado[[#This Row],[Especies]],T_FamiliaEspecie[[Especies]:[CODE]],2,FALSE)</f>
        <v>A. PARVA</v>
      </c>
      <c r="I161" s="5" t="str">
        <f t="shared" si="4"/>
        <v>PC0M</v>
      </c>
      <c r="J161" s="6" t="str" cm="1">
        <f t="array" ref="J161">VLOOKUP(T_Compilado[[#This Row],[CCODE]:[CCODE]],T_FamiliaEspecie[[CODE]:[Ambiente]],2,FALSE)</f>
        <v>P</v>
      </c>
      <c r="K161" s="6" t="str" cm="1">
        <f t="array" ref="K161">VLOOKUP(T_Compilado[[#This Row],[CCODE]:[CCODE]],T_FamiliaEspecie[[CODE]:[Ambiente]],3,FALSE)</f>
        <v>C</v>
      </c>
      <c r="L161" s="6" cm="1">
        <f t="array" ref="L161">VLOOKUP(T_Compilado[[#This Row],[CCODE]:[CCODE]],T_FamiliaEspecie[[CODE]:[Ambiente]],4,FALSE)</f>
        <v>0</v>
      </c>
      <c r="M161" s="6" t="str" cm="1">
        <f t="array" ref="M161">VLOOKUP(T_Compilado[[#This Row],[CCODE]:[CCODE]],T_FamiliaEspecie[[CODE]:[Ambiente]],5,FALSE)</f>
        <v>M</v>
      </c>
      <c r="N161" s="7">
        <v>0</v>
      </c>
      <c r="O161" s="7">
        <v>0</v>
      </c>
      <c r="P161" s="7">
        <v>0</v>
      </c>
      <c r="Q161" s="7">
        <v>0</v>
      </c>
      <c r="R161" s="21">
        <v>0</v>
      </c>
      <c r="S161" s="7">
        <v>0</v>
      </c>
      <c r="T161" s="7">
        <v>6</v>
      </c>
      <c r="U161" s="7">
        <v>0</v>
      </c>
      <c r="V161" s="7">
        <v>0</v>
      </c>
      <c r="W161" s="7">
        <v>0</v>
      </c>
      <c r="X161" s="7">
        <v>0</v>
      </c>
      <c r="Y161" s="21">
        <v>0</v>
      </c>
      <c r="Z161" s="7">
        <v>0</v>
      </c>
      <c r="AA161" s="7">
        <v>1</v>
      </c>
      <c r="AB161" s="21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f t="shared" si="5"/>
        <v>7</v>
      </c>
    </row>
    <row r="162" spans="1:51" ht="14.25" x14ac:dyDescent="0.4">
      <c r="A162" s="5">
        <v>2018</v>
      </c>
      <c r="B162" s="5">
        <v>3</v>
      </c>
      <c r="C162" s="18">
        <f>DATE(T_Compilado[[#This Row],[AÑO]],T_Compilado[[#This Row],[MES]],1)</f>
        <v>43160</v>
      </c>
      <c r="D162" s="5" t="str">
        <f>IF(T_Compilado[[#This Row],[AÑO]]&lt;=2016,MIN(T_Compilado[AÑO]) &amp; "-2016","2017-" &amp; MAX(T_Compilado[AÑO]))</f>
        <v>2017-2024</v>
      </c>
      <c r="E162" s="5" t="s">
        <v>123</v>
      </c>
      <c r="F162" s="5" t="s">
        <v>91</v>
      </c>
      <c r="G162" s="7" t="s">
        <v>129</v>
      </c>
      <c r="H162" s="3" t="str">
        <f>VLOOKUP(T_Compilado[[#This Row],[Especies]],T_FamiliaEspecie[[Especies]:[CODE]],2,FALSE)</f>
        <v>H. MICROLEPIS</v>
      </c>
      <c r="I162" s="5" t="str">
        <f t="shared" si="4"/>
        <v>1A1D</v>
      </c>
      <c r="J162" s="6" cm="1">
        <f t="array" ref="J162">VLOOKUP(T_Compilado[[#This Row],[CCODE]:[CCODE]],T_FamiliaEspecie[[CODE]:[Ambiente]],2,FALSE)</f>
        <v>1</v>
      </c>
      <c r="K162" s="6" t="str" cm="1">
        <f t="array" ref="K162">VLOOKUP(T_Compilado[[#This Row],[CCODE]:[CCODE]],T_FamiliaEspecie[[CODE]:[Ambiente]],3,FALSE)</f>
        <v>P-C</v>
      </c>
      <c r="L162" s="6" cm="1">
        <f t="array" ref="L162">VLOOKUP(T_Compilado[[#This Row],[CCODE]:[CCODE]],T_FamiliaEspecie[[CODE]:[Ambiente]],4,FALSE)</f>
        <v>1</v>
      </c>
      <c r="M162" s="6" t="str" cm="1">
        <f t="array" ref="M162">VLOOKUP(T_Compilado[[#This Row],[CCODE]:[CCODE]],T_FamiliaEspecie[[CODE]:[Ambiente]],5,FALSE)</f>
        <v>D</v>
      </c>
      <c r="N162" s="7">
        <v>0</v>
      </c>
      <c r="O162" s="7">
        <v>1</v>
      </c>
      <c r="P162" s="7">
        <v>0</v>
      </c>
      <c r="Q162" s="7">
        <v>0</v>
      </c>
      <c r="R162" s="21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21">
        <v>0</v>
      </c>
      <c r="Z162" s="7">
        <v>0</v>
      </c>
      <c r="AA162" s="7">
        <v>0</v>
      </c>
      <c r="AB162" s="21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f t="shared" si="5"/>
        <v>1</v>
      </c>
    </row>
    <row r="163" spans="1:51" ht="14.25" x14ac:dyDescent="0.4">
      <c r="A163" s="5">
        <v>2018</v>
      </c>
      <c r="B163" s="5">
        <v>3</v>
      </c>
      <c r="C163" s="18">
        <f>DATE(T_Compilado[[#This Row],[AÑO]],T_Compilado[[#This Row],[MES]],1)</f>
        <v>43160</v>
      </c>
      <c r="D163" s="5" t="str">
        <f>IF(T_Compilado[[#This Row],[AÑO]]&lt;=2016,MIN(T_Compilado[AÑO]) &amp; "-2016","2017-" &amp; MAX(T_Compilado[AÑO]))</f>
        <v>2017-2024</v>
      </c>
      <c r="E163" s="5" t="s">
        <v>123</v>
      </c>
      <c r="F163" s="5" t="s">
        <v>92</v>
      </c>
      <c r="G163" s="7" t="s">
        <v>218</v>
      </c>
      <c r="H163" s="3" t="str">
        <f>VLOOKUP(T_Compilado[[#This Row],[Especies]],T_FamiliaEspecie[[Especies]:[CODE]],2,FALSE)</f>
        <v>E. CURRANI</v>
      </c>
      <c r="I163" s="5" t="str">
        <f t="shared" si="4"/>
        <v>PP1M</v>
      </c>
      <c r="J163" s="6" t="str" cm="1">
        <f t="array" ref="J163">VLOOKUP(T_Compilado[[#This Row],[CCODE]:[CCODE]],T_FamiliaEspecie[[CODE]:[Ambiente]],2,FALSE)</f>
        <v>P</v>
      </c>
      <c r="K163" s="6" t="str" cm="1">
        <f t="array" ref="K163">VLOOKUP(T_Compilado[[#This Row],[CCODE]:[CCODE]],T_FamiliaEspecie[[CODE]:[Ambiente]],3,FALSE)</f>
        <v>P</v>
      </c>
      <c r="L163" s="6" cm="1">
        <f t="array" ref="L163">VLOOKUP(T_Compilado[[#This Row],[CCODE]:[CCODE]],T_FamiliaEspecie[[CODE]:[Ambiente]],4,FALSE)</f>
        <v>1</v>
      </c>
      <c r="M163" s="6" t="str" cm="1">
        <f t="array" ref="M163">VLOOKUP(T_Compilado[[#This Row],[CCODE]:[CCODE]],T_FamiliaEspecie[[CODE]:[Ambiente]],5,FALSE)</f>
        <v>M</v>
      </c>
      <c r="N163" s="7">
        <v>0</v>
      </c>
      <c r="O163" s="7">
        <v>0</v>
      </c>
      <c r="P163" s="7">
        <v>0</v>
      </c>
      <c r="Q163" s="7">
        <v>0</v>
      </c>
      <c r="R163" s="21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21">
        <v>0</v>
      </c>
      <c r="Z163" s="7">
        <v>2</v>
      </c>
      <c r="AA163" s="7">
        <v>0</v>
      </c>
      <c r="AB163" s="21">
        <v>0</v>
      </c>
      <c r="AC163" s="7">
        <v>0</v>
      </c>
      <c r="AD163" s="7">
        <v>0</v>
      </c>
      <c r="AE163" s="7">
        <v>1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f t="shared" si="5"/>
        <v>3</v>
      </c>
    </row>
    <row r="164" spans="1:51" ht="14.25" x14ac:dyDescent="0.4">
      <c r="A164" s="5">
        <v>2018</v>
      </c>
      <c r="B164" s="5">
        <v>3</v>
      </c>
      <c r="C164" s="18">
        <f>DATE(T_Compilado[[#This Row],[AÑO]],T_Compilado[[#This Row],[MES]],1)</f>
        <v>43160</v>
      </c>
      <c r="D164" s="5" t="str">
        <f>IF(T_Compilado[[#This Row],[AÑO]]&lt;=2016,MIN(T_Compilado[AÑO]) &amp; "-2016","2017-" &amp; MAX(T_Compilado[AÑO]))</f>
        <v>2017-2024</v>
      </c>
      <c r="E164" s="5" t="s">
        <v>123</v>
      </c>
      <c r="F164" s="5" t="s">
        <v>92</v>
      </c>
      <c r="G164" s="7" t="s">
        <v>157</v>
      </c>
      <c r="H164" s="3" t="str">
        <f>VLOOKUP(T_Compilado[[#This Row],[Especies]],T_FamiliaEspecie[[Especies]:[CODE]],2,FALSE)</f>
        <v>E. PLUMIERI</v>
      </c>
      <c r="I164" s="5" t="str">
        <f t="shared" si="4"/>
        <v>PC1M</v>
      </c>
      <c r="J164" s="6" t="str" cm="1">
        <f t="array" ref="J164">VLOOKUP(T_Compilado[[#This Row],[CCODE]:[CCODE]],T_FamiliaEspecie[[CODE]:[Ambiente]],2,FALSE)</f>
        <v>P</v>
      </c>
      <c r="K164" s="6" t="str" cm="1">
        <f t="array" ref="K164">VLOOKUP(T_Compilado[[#This Row],[CCODE]:[CCODE]],T_FamiliaEspecie[[CODE]:[Ambiente]],3,FALSE)</f>
        <v>C</v>
      </c>
      <c r="L164" s="6" cm="1">
        <f t="array" ref="L164">VLOOKUP(T_Compilado[[#This Row],[CCODE]:[CCODE]],T_FamiliaEspecie[[CODE]:[Ambiente]],4,FALSE)</f>
        <v>1</v>
      </c>
      <c r="M164" s="6" t="str" cm="1">
        <f t="array" ref="M164">VLOOKUP(T_Compilado[[#This Row],[CCODE]:[CCODE]],T_FamiliaEspecie[[CODE]:[Ambiente]],5,FALSE)</f>
        <v>M</v>
      </c>
      <c r="N164" s="7">
        <v>0</v>
      </c>
      <c r="O164" s="7">
        <v>1</v>
      </c>
      <c r="P164" s="7">
        <v>3</v>
      </c>
      <c r="Q164" s="7">
        <v>0</v>
      </c>
      <c r="R164" s="21">
        <v>0</v>
      </c>
      <c r="S164" s="7">
        <v>8</v>
      </c>
      <c r="T164" s="7">
        <v>1</v>
      </c>
      <c r="U164" s="7">
        <v>0</v>
      </c>
      <c r="V164" s="7">
        <v>2</v>
      </c>
      <c r="W164" s="7">
        <v>1</v>
      </c>
      <c r="X164" s="7">
        <v>0</v>
      </c>
      <c r="Y164" s="21">
        <v>0</v>
      </c>
      <c r="Z164" s="7">
        <v>0</v>
      </c>
      <c r="AA164" s="7">
        <v>0</v>
      </c>
      <c r="AB164" s="21">
        <v>0</v>
      </c>
      <c r="AC164" s="7">
        <v>0</v>
      </c>
      <c r="AD164" s="7">
        <v>0</v>
      </c>
      <c r="AE164" s="7">
        <v>1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f t="shared" si="5"/>
        <v>17</v>
      </c>
    </row>
    <row r="165" spans="1:51" ht="14.25" x14ac:dyDescent="0.4">
      <c r="A165" s="5">
        <v>2018</v>
      </c>
      <c r="B165" s="5">
        <v>3</v>
      </c>
      <c r="C165" s="18">
        <f>DATE(T_Compilado[[#This Row],[AÑO]],T_Compilado[[#This Row],[MES]],1)</f>
        <v>43160</v>
      </c>
      <c r="D165" s="5" t="str">
        <f>IF(T_Compilado[[#This Row],[AÑO]]&lt;=2016,MIN(T_Compilado[AÑO]) &amp; "-2016","2017-" &amp; MAX(T_Compilado[AÑO]))</f>
        <v>2017-2024</v>
      </c>
      <c r="E165" s="5" t="s">
        <v>123</v>
      </c>
      <c r="F165" s="5" t="s">
        <v>93</v>
      </c>
      <c r="G165" s="7" t="s">
        <v>219</v>
      </c>
      <c r="H165" s="3" t="str">
        <f>VLOOKUP(T_Compilado[[#This Row],[Especies]],T_FamiliaEspecie[[Especies]:[CODE]],2,FALSE)</f>
        <v>S. ALTUM</v>
      </c>
      <c r="I165" s="5" t="str">
        <f t="shared" si="4"/>
        <v>2C0D</v>
      </c>
      <c r="J165" s="6" cm="1">
        <f t="array" ref="J165">VLOOKUP(T_Compilado[[#This Row],[CCODE]:[CCODE]],T_FamiliaEspecie[[CODE]:[Ambiente]],2,FALSE)</f>
        <v>2</v>
      </c>
      <c r="K165" s="6" t="str" cm="1">
        <f t="array" ref="K165">VLOOKUP(T_Compilado[[#This Row],[CCODE]:[CCODE]],T_FamiliaEspecie[[CODE]:[Ambiente]],3,FALSE)</f>
        <v>C</v>
      </c>
      <c r="L165" s="6" cm="1">
        <f t="array" ref="L165">VLOOKUP(T_Compilado[[#This Row],[CCODE]:[CCODE]],T_FamiliaEspecie[[CODE]:[Ambiente]],4,FALSE)</f>
        <v>0</v>
      </c>
      <c r="M165" s="6" t="str" cm="1">
        <f t="array" ref="M165">VLOOKUP(T_Compilado[[#This Row],[CCODE]:[CCODE]],T_FamiliaEspecie[[CODE]:[Ambiente]],5,FALSE)</f>
        <v>D</v>
      </c>
      <c r="N165" s="7">
        <v>0</v>
      </c>
      <c r="O165" s="7">
        <v>0</v>
      </c>
      <c r="P165" s="7">
        <v>0</v>
      </c>
      <c r="Q165" s="7">
        <v>0</v>
      </c>
      <c r="R165" s="21">
        <v>0</v>
      </c>
      <c r="S165" s="7">
        <v>0</v>
      </c>
      <c r="T165" s="7">
        <v>0</v>
      </c>
      <c r="U165" s="7">
        <v>2</v>
      </c>
      <c r="V165" s="7">
        <v>0</v>
      </c>
      <c r="W165" s="7">
        <v>0</v>
      </c>
      <c r="X165" s="7">
        <v>0</v>
      </c>
      <c r="Y165" s="21">
        <v>0</v>
      </c>
      <c r="Z165" s="7">
        <v>0</v>
      </c>
      <c r="AA165" s="7">
        <v>0</v>
      </c>
      <c r="AB165" s="21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f t="shared" si="5"/>
        <v>2</v>
      </c>
    </row>
    <row r="166" spans="1:51" ht="14.25" x14ac:dyDescent="0.4">
      <c r="A166" s="5">
        <v>2018</v>
      </c>
      <c r="B166" s="5">
        <v>3</v>
      </c>
      <c r="C166" s="18">
        <f>DATE(T_Compilado[[#This Row],[AÑO]],T_Compilado[[#This Row],[MES]],1)</f>
        <v>43160</v>
      </c>
      <c r="D166" s="5" t="str">
        <f>IF(T_Compilado[[#This Row],[AÑO]]&lt;=2016,MIN(T_Compilado[AÑO]) &amp; "-2016","2017-" &amp; MAX(T_Compilado[AÑO]))</f>
        <v>2017-2024</v>
      </c>
      <c r="E166" s="5" t="s">
        <v>123</v>
      </c>
      <c r="F166" s="5" t="s">
        <v>95</v>
      </c>
      <c r="G166" s="7" t="s">
        <v>163</v>
      </c>
      <c r="H166" s="3" t="str">
        <f>VLOOKUP(T_Compilado[[#This Row],[Especies]],T_FamiliaEspecie[[Especies]:[CODE]],2,FALSE)</f>
        <v>D. MONTICOLA</v>
      </c>
      <c r="I166" s="5" t="str">
        <f t="shared" si="4"/>
        <v>PC1D</v>
      </c>
      <c r="J166" s="6" t="str" cm="1">
        <f t="array" ref="J166">VLOOKUP(T_Compilado[[#This Row],[CCODE]:[CCODE]],T_FamiliaEspecie[[CODE]:[Ambiente]],2,FALSE)</f>
        <v>P</v>
      </c>
      <c r="K166" s="6" t="str" cm="1">
        <f t="array" ref="K166">VLOOKUP(T_Compilado[[#This Row],[CCODE]:[CCODE]],T_FamiliaEspecie[[CODE]:[Ambiente]],3,FALSE)</f>
        <v>C</v>
      </c>
      <c r="L166" s="6" cm="1">
        <f t="array" ref="L166">VLOOKUP(T_Compilado[[#This Row],[CCODE]:[CCODE]],T_FamiliaEspecie[[CODE]:[Ambiente]],4,FALSE)</f>
        <v>1</v>
      </c>
      <c r="M166" s="6" t="str" cm="1">
        <f t="array" ref="M166">VLOOKUP(T_Compilado[[#This Row],[CCODE]:[CCODE]],T_FamiliaEspecie[[CODE]:[Ambiente]],5,FALSE)</f>
        <v>D</v>
      </c>
      <c r="N166" s="7">
        <v>1</v>
      </c>
      <c r="O166" s="7">
        <v>0</v>
      </c>
      <c r="P166" s="7">
        <v>0</v>
      </c>
      <c r="Q166" s="7">
        <v>0</v>
      </c>
      <c r="R166" s="21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21">
        <v>0</v>
      </c>
      <c r="Z166" s="7">
        <v>0</v>
      </c>
      <c r="AA166" s="7">
        <v>0</v>
      </c>
      <c r="AB166" s="21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f t="shared" si="5"/>
        <v>1</v>
      </c>
    </row>
    <row r="167" spans="1:51" ht="14.25" x14ac:dyDescent="0.4">
      <c r="A167" s="5">
        <v>2018</v>
      </c>
      <c r="B167" s="5">
        <v>3</v>
      </c>
      <c r="C167" s="18">
        <f>DATE(T_Compilado[[#This Row],[AÑO]],T_Compilado[[#This Row],[MES]],1)</f>
        <v>43160</v>
      </c>
      <c r="D167" s="5" t="str">
        <f>IF(T_Compilado[[#This Row],[AÑO]]&lt;=2016,MIN(T_Compilado[AÑO]) &amp; "-2016","2017-" &amp; MAX(T_Compilado[AÑO]))</f>
        <v>2017-2024</v>
      </c>
      <c r="E167" s="5" t="s">
        <v>123</v>
      </c>
      <c r="F167" s="5" t="s">
        <v>95</v>
      </c>
      <c r="G167" s="7" t="s">
        <v>193</v>
      </c>
      <c r="H167" s="3" t="str">
        <f>VLOOKUP(T_Compilado[[#This Row],[Especies]],T_FamiliaEspecie[[Especies]:[CODE]],2,FALSE)</f>
        <v>M. CUREMA</v>
      </c>
      <c r="I167" s="5" t="str">
        <f t="shared" si="4"/>
        <v>PA1M</v>
      </c>
      <c r="J167" s="6" t="str" cm="1">
        <f t="array" ref="J167">VLOOKUP(T_Compilado[[#This Row],[CCODE]:[CCODE]],T_FamiliaEspecie[[CODE]:[Ambiente]],2,FALSE)</f>
        <v>P</v>
      </c>
      <c r="K167" s="6" t="str" cm="1">
        <f t="array" ref="K167">VLOOKUP(T_Compilado[[#This Row],[CCODE]:[CCODE]],T_FamiliaEspecie[[CODE]:[Ambiente]],3,FALSE)</f>
        <v>P-C</v>
      </c>
      <c r="L167" s="6" cm="1">
        <f t="array" ref="L167">VLOOKUP(T_Compilado[[#This Row],[CCODE]:[CCODE]],T_FamiliaEspecie[[CODE]:[Ambiente]],4,FALSE)</f>
        <v>1</v>
      </c>
      <c r="M167" s="6" t="str" cm="1">
        <f t="array" ref="M167">VLOOKUP(T_Compilado[[#This Row],[CCODE]:[CCODE]],T_FamiliaEspecie[[CODE]:[Ambiente]],5,FALSE)</f>
        <v>M</v>
      </c>
      <c r="N167" s="7">
        <v>0</v>
      </c>
      <c r="O167" s="7">
        <v>0</v>
      </c>
      <c r="P167" s="7">
        <v>0</v>
      </c>
      <c r="Q167" s="7">
        <v>0</v>
      </c>
      <c r="R167" s="21">
        <v>0</v>
      </c>
      <c r="S167" s="7">
        <v>1</v>
      </c>
      <c r="T167" s="7">
        <v>4</v>
      </c>
      <c r="U167" s="7">
        <v>0</v>
      </c>
      <c r="V167" s="7">
        <v>0</v>
      </c>
      <c r="W167" s="7">
        <v>0</v>
      </c>
      <c r="X167" s="7">
        <v>0</v>
      </c>
      <c r="Y167" s="21">
        <v>0</v>
      </c>
      <c r="Z167" s="7">
        <v>0</v>
      </c>
      <c r="AA167" s="7">
        <v>0</v>
      </c>
      <c r="AB167" s="21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f t="shared" si="5"/>
        <v>5</v>
      </c>
    </row>
    <row r="168" spans="1:51" ht="14.25" x14ac:dyDescent="0.4">
      <c r="A168" s="5">
        <v>2018</v>
      </c>
      <c r="B168" s="5">
        <v>3</v>
      </c>
      <c r="C168" s="18">
        <f>DATE(T_Compilado[[#This Row],[AÑO]],T_Compilado[[#This Row],[MES]],1)</f>
        <v>43160</v>
      </c>
      <c r="D168" s="5" t="str">
        <f>IF(T_Compilado[[#This Row],[AÑO]]&lt;=2016,MIN(T_Compilado[AÑO]) &amp; "-2016","2017-" &amp; MAX(T_Compilado[AÑO]))</f>
        <v>2017-2024</v>
      </c>
      <c r="E168" s="5" t="s">
        <v>123</v>
      </c>
      <c r="F168" s="5" t="s">
        <v>114</v>
      </c>
      <c r="G168" s="7" t="s">
        <v>165</v>
      </c>
      <c r="H168" s="3" t="str">
        <f>VLOOKUP(T_Compilado[[#This Row],[Especies]],T_FamiliaEspecie[[Especies]:[CODE]],2,FALSE)</f>
        <v>G. NICARAGUENSIS</v>
      </c>
      <c r="I168" s="5" t="str">
        <f t="shared" si="4"/>
        <v>2C0D</v>
      </c>
      <c r="J168" s="6" cm="1">
        <f t="array" ref="J168">VLOOKUP(T_Compilado[[#This Row],[CCODE]:[CCODE]],T_FamiliaEspecie[[CODE]:[Ambiente]],2,FALSE)</f>
        <v>2</v>
      </c>
      <c r="K168" s="6" t="str" cm="1">
        <f t="array" ref="K168">VLOOKUP(T_Compilado[[#This Row],[CCODE]:[CCODE]],T_FamiliaEspecie[[CODE]:[Ambiente]],3,FALSE)</f>
        <v>C</v>
      </c>
      <c r="L168" s="6" cm="1">
        <f t="array" ref="L168">VLOOKUP(T_Compilado[[#This Row],[CCODE]:[CCODE]],T_FamiliaEspecie[[CODE]:[Ambiente]],4,FALSE)</f>
        <v>0</v>
      </c>
      <c r="M168" s="6" t="str" cm="1">
        <f t="array" ref="M168">VLOOKUP(T_Compilado[[#This Row],[CCODE]:[CCODE]],T_FamiliaEspecie[[CODE]:[Ambiente]],5,FALSE)</f>
        <v>D</v>
      </c>
      <c r="N168" s="7">
        <v>0</v>
      </c>
      <c r="O168" s="7">
        <v>0</v>
      </c>
      <c r="P168" s="7">
        <v>0</v>
      </c>
      <c r="Q168" s="7">
        <v>2</v>
      </c>
      <c r="R168" s="21">
        <v>0</v>
      </c>
      <c r="S168" s="7">
        <v>8</v>
      </c>
      <c r="T168" s="7">
        <v>0</v>
      </c>
      <c r="U168" s="7">
        <v>6</v>
      </c>
      <c r="V168" s="7">
        <v>9</v>
      </c>
      <c r="W168" s="7">
        <v>0</v>
      </c>
      <c r="X168" s="7">
        <v>8</v>
      </c>
      <c r="Y168" s="21">
        <v>0</v>
      </c>
      <c r="Z168" s="7">
        <v>0</v>
      </c>
      <c r="AA168" s="7">
        <v>0</v>
      </c>
      <c r="AB168" s="21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f t="shared" si="5"/>
        <v>33</v>
      </c>
    </row>
    <row r="169" spans="1:51" ht="14.25" x14ac:dyDescent="0.4">
      <c r="A169" s="5">
        <v>2018</v>
      </c>
      <c r="B169" s="5">
        <v>3</v>
      </c>
      <c r="C169" s="18">
        <f>DATE(T_Compilado[[#This Row],[AÑO]],T_Compilado[[#This Row],[MES]],1)</f>
        <v>43160</v>
      </c>
      <c r="D169" s="5" t="str">
        <f>IF(T_Compilado[[#This Row],[AÑO]]&lt;=2016,MIN(T_Compilado[AÑO]) &amp; "-2016","2017-" &amp; MAX(T_Compilado[AÑO]))</f>
        <v>2017-2024</v>
      </c>
      <c r="E169" s="5" t="s">
        <v>123</v>
      </c>
      <c r="F169" s="5" t="s">
        <v>114</v>
      </c>
      <c r="G169" s="7" t="s">
        <v>166</v>
      </c>
      <c r="H169" s="3" t="str">
        <f>VLOOKUP(T_Compilado[[#This Row],[Especies]],T_FamiliaEspecie[[Especies]:[CODE]],2,FALSE)</f>
        <v>P. GILLII</v>
      </c>
      <c r="I169" s="5" t="str">
        <f t="shared" si="4"/>
        <v>2A0D</v>
      </c>
      <c r="J169" s="6" cm="1">
        <f t="array" ref="J169">VLOOKUP(T_Compilado[[#This Row],[CCODE]:[CCODE]],T_FamiliaEspecie[[CODE]:[Ambiente]],2,FALSE)</f>
        <v>2</v>
      </c>
      <c r="K169" s="6" t="str" cm="1">
        <f t="array" ref="K169">VLOOKUP(T_Compilado[[#This Row],[CCODE]:[CCODE]],T_FamiliaEspecie[[CODE]:[Ambiente]],3,FALSE)</f>
        <v>P-C</v>
      </c>
      <c r="L169" s="6" cm="1">
        <f t="array" ref="L169">VLOOKUP(T_Compilado[[#This Row],[CCODE]:[CCODE]],T_FamiliaEspecie[[CODE]:[Ambiente]],4,FALSE)</f>
        <v>0</v>
      </c>
      <c r="M169" s="6" t="str" cm="1">
        <f t="array" ref="M169">VLOOKUP(T_Compilado[[#This Row],[CCODE]:[CCODE]],T_FamiliaEspecie[[CODE]:[Ambiente]],5,FALSE)</f>
        <v>D</v>
      </c>
      <c r="N169" s="7">
        <v>0</v>
      </c>
      <c r="O169" s="7">
        <v>0</v>
      </c>
      <c r="P169" s="7">
        <v>0</v>
      </c>
      <c r="Q169" s="7">
        <v>0</v>
      </c>
      <c r="R169" s="21">
        <v>0</v>
      </c>
      <c r="S169" s="7">
        <v>0</v>
      </c>
      <c r="T169" s="7">
        <v>0</v>
      </c>
      <c r="U169" s="7">
        <v>0</v>
      </c>
      <c r="V169" s="7">
        <v>5</v>
      </c>
      <c r="W169" s="7">
        <v>0</v>
      </c>
      <c r="X169" s="7">
        <v>0</v>
      </c>
      <c r="Y169" s="21">
        <v>0</v>
      </c>
      <c r="Z169" s="7">
        <v>0</v>
      </c>
      <c r="AA169" s="7">
        <v>0</v>
      </c>
      <c r="AB169" s="21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f t="shared" si="5"/>
        <v>5</v>
      </c>
    </row>
    <row r="170" spans="1:51" ht="14.25" x14ac:dyDescent="0.4">
      <c r="A170" s="5">
        <v>2018</v>
      </c>
      <c r="B170" s="5">
        <v>3</v>
      </c>
      <c r="C170" s="18">
        <f>DATE(T_Compilado[[#This Row],[AÑO]],T_Compilado[[#This Row],[MES]],1)</f>
        <v>43160</v>
      </c>
      <c r="D170" s="5" t="str">
        <f>IF(T_Compilado[[#This Row],[AÑO]]&lt;=2016,MIN(T_Compilado[AÑO]) &amp; "-2016","2017-" &amp; MAX(T_Compilado[AÑO]))</f>
        <v>2017-2024</v>
      </c>
      <c r="E170" s="5" t="s">
        <v>123</v>
      </c>
      <c r="F170" s="5" t="s">
        <v>99</v>
      </c>
      <c r="G170" s="7" t="s">
        <v>207</v>
      </c>
      <c r="H170" s="3" t="str">
        <f>VLOOKUP(T_Compilado[[#This Row],[Especies]],T_FamiliaEspecie[[Especies]:[CODE]],2,FALSE)</f>
        <v>M. LINEATUS</v>
      </c>
      <c r="I170" s="5" t="str">
        <f t="shared" si="4"/>
        <v>PP1M</v>
      </c>
      <c r="J170" s="6" t="str" cm="1">
        <f t="array" ref="J170">VLOOKUP(T_Compilado[[#This Row],[CCODE]:[CCODE]],T_FamiliaEspecie[[CODE]:[Ambiente]],2,FALSE)</f>
        <v>P</v>
      </c>
      <c r="K170" s="6" t="str" cm="1">
        <f t="array" ref="K170">VLOOKUP(T_Compilado[[#This Row],[CCODE]:[CCODE]],T_FamiliaEspecie[[CODE]:[Ambiente]],3,FALSE)</f>
        <v>P</v>
      </c>
      <c r="L170" s="6" cm="1">
        <f t="array" ref="L170">VLOOKUP(T_Compilado[[#This Row],[CCODE]:[CCODE]],T_FamiliaEspecie[[CODE]:[Ambiente]],4,FALSE)</f>
        <v>1</v>
      </c>
      <c r="M170" s="6" t="str" cm="1">
        <f t="array" ref="M170">VLOOKUP(T_Compilado[[#This Row],[CCODE]:[CCODE]],T_FamiliaEspecie[[CODE]:[Ambiente]],5,FALSE)</f>
        <v>M</v>
      </c>
      <c r="N170" s="7">
        <v>0</v>
      </c>
      <c r="O170" s="7">
        <v>0</v>
      </c>
      <c r="P170" s="7">
        <v>0</v>
      </c>
      <c r="Q170" s="7">
        <v>2</v>
      </c>
      <c r="R170" s="21">
        <v>0</v>
      </c>
      <c r="S170" s="7">
        <v>1</v>
      </c>
      <c r="T170" s="7">
        <v>0</v>
      </c>
      <c r="U170" s="7">
        <v>1</v>
      </c>
      <c r="V170" s="7">
        <v>0</v>
      </c>
      <c r="W170" s="7">
        <v>0</v>
      </c>
      <c r="X170" s="7">
        <v>0</v>
      </c>
      <c r="Y170" s="21">
        <v>0</v>
      </c>
      <c r="Z170" s="7">
        <v>0</v>
      </c>
      <c r="AA170" s="7">
        <v>0</v>
      </c>
      <c r="AB170" s="21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f t="shared" si="5"/>
        <v>4</v>
      </c>
    </row>
    <row r="171" spans="1:51" ht="14.25" x14ac:dyDescent="0.4">
      <c r="A171" s="5">
        <v>2018</v>
      </c>
      <c r="B171" s="5">
        <v>6</v>
      </c>
      <c r="C171" s="18">
        <f>DATE(T_Compilado[[#This Row],[AÑO]],T_Compilado[[#This Row],[MES]],1)</f>
        <v>43252</v>
      </c>
      <c r="D171" s="5" t="str">
        <f>IF(T_Compilado[[#This Row],[AÑO]]&lt;=2016,MIN(T_Compilado[AÑO]) &amp; "-2016","2017-" &amp; MAX(T_Compilado[AÑO]))</f>
        <v>2017-2024</v>
      </c>
      <c r="E171" s="5" t="s">
        <v>124</v>
      </c>
      <c r="F171" s="5" t="s">
        <v>81</v>
      </c>
      <c r="G171" s="7" t="s">
        <v>201</v>
      </c>
      <c r="H171" s="3" t="str">
        <f>VLOOKUP(T_Compilado[[#This Row],[Especies]],T_FamiliaEspecie[[Especies]:[CODE]],2,FALSE)</f>
        <v>C. TUYRA</v>
      </c>
      <c r="I171" s="5" t="str">
        <f t="shared" si="4"/>
        <v>PP1M</v>
      </c>
      <c r="J171" s="6" t="str" cm="1">
        <f t="array" ref="J171">VLOOKUP(T_Compilado[[#This Row],[CCODE]:[CCODE]],T_FamiliaEspecie[[CODE]:[Ambiente]],2,FALSE)</f>
        <v>P</v>
      </c>
      <c r="K171" s="6" t="str" cm="1">
        <f t="array" ref="K171">VLOOKUP(T_Compilado[[#This Row],[CCODE]:[CCODE]],T_FamiliaEspecie[[CODE]:[Ambiente]],3,FALSE)</f>
        <v>P</v>
      </c>
      <c r="L171" s="6" cm="1">
        <f t="array" ref="L171">VLOOKUP(T_Compilado[[#This Row],[CCODE]:[CCODE]],T_FamiliaEspecie[[CODE]:[Ambiente]],4,FALSE)</f>
        <v>1</v>
      </c>
      <c r="M171" s="6" t="str" cm="1">
        <f t="array" ref="M171">VLOOKUP(T_Compilado[[#This Row],[CCODE]:[CCODE]],T_FamiliaEspecie[[CODE]:[Ambiente]],5,FALSE)</f>
        <v>M</v>
      </c>
      <c r="N171" s="7">
        <v>0</v>
      </c>
      <c r="O171" s="7">
        <v>4</v>
      </c>
      <c r="P171" s="7">
        <v>0</v>
      </c>
      <c r="Q171" s="7">
        <v>0</v>
      </c>
      <c r="R171" s="21">
        <v>0</v>
      </c>
      <c r="S171" s="7">
        <v>0</v>
      </c>
      <c r="T171" s="7">
        <v>1</v>
      </c>
      <c r="U171" s="21">
        <v>0</v>
      </c>
      <c r="V171" s="21">
        <v>22</v>
      </c>
      <c r="W171" s="21">
        <v>0</v>
      </c>
      <c r="X171" s="21">
        <v>0</v>
      </c>
      <c r="Y171" s="21">
        <v>0</v>
      </c>
      <c r="Z171" s="21">
        <v>0</v>
      </c>
      <c r="AA171" s="21">
        <v>1</v>
      </c>
      <c r="AB171" s="21">
        <v>0</v>
      </c>
      <c r="AC171" s="7">
        <v>0</v>
      </c>
      <c r="AD171" s="7">
        <v>0</v>
      </c>
      <c r="AE171" s="21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f t="shared" si="5"/>
        <v>28</v>
      </c>
    </row>
    <row r="172" spans="1:51" ht="14.25" x14ac:dyDescent="0.4">
      <c r="A172" s="5">
        <v>2018</v>
      </c>
      <c r="B172" s="5">
        <v>6</v>
      </c>
      <c r="C172" s="18">
        <f>DATE(T_Compilado[[#This Row],[AÑO]],T_Compilado[[#This Row],[MES]],1)</f>
        <v>43252</v>
      </c>
      <c r="D172" s="5" t="str">
        <f>IF(T_Compilado[[#This Row],[AÑO]]&lt;=2016,MIN(T_Compilado[AÑO]) &amp; "-2016","2017-" &amp; MAX(T_Compilado[AÑO]))</f>
        <v>2017-2024</v>
      </c>
      <c r="E172" s="5" t="s">
        <v>124</v>
      </c>
      <c r="F172" s="5" t="s">
        <v>127</v>
      </c>
      <c r="G172" s="7" t="s">
        <v>133</v>
      </c>
      <c r="H172" s="3" t="str">
        <f>VLOOKUP(T_Compilado[[#This Row],[Especies]],T_FamiliaEspecie[[Especies]:[CODE]],2,FALSE)</f>
        <v>A. CHAGRESI</v>
      </c>
      <c r="I172" s="5" t="str">
        <f t="shared" si="4"/>
        <v>PC0D</v>
      </c>
      <c r="J172" s="6" t="str" cm="1">
        <f t="array" ref="J172">VLOOKUP(T_Compilado[[#This Row],[CCODE]:[CCODE]],T_FamiliaEspecie[[CODE]:[Ambiente]],2,FALSE)</f>
        <v>P</v>
      </c>
      <c r="K172" s="6" t="str" cm="1">
        <f t="array" ref="K172">VLOOKUP(T_Compilado[[#This Row],[CCODE]:[CCODE]],T_FamiliaEspecie[[CODE]:[Ambiente]],3,FALSE)</f>
        <v>C</v>
      </c>
      <c r="L172" s="6" cm="1">
        <f t="array" ref="L172">VLOOKUP(T_Compilado[[#This Row],[CCODE]:[CCODE]],T_FamiliaEspecie[[CODE]:[Ambiente]],4,FALSE)</f>
        <v>0</v>
      </c>
      <c r="M172" s="6" t="str" cm="1">
        <f t="array" ref="M172">VLOOKUP(T_Compilado[[#This Row],[CCODE]:[CCODE]],T_FamiliaEspecie[[CODE]:[Ambiente]],5,FALSE)</f>
        <v>D</v>
      </c>
      <c r="N172" s="7">
        <v>0</v>
      </c>
      <c r="O172" s="7">
        <v>0</v>
      </c>
      <c r="P172" s="7">
        <v>0</v>
      </c>
      <c r="Q172" s="7">
        <v>0</v>
      </c>
      <c r="R172" s="21">
        <v>0</v>
      </c>
      <c r="S172" s="7">
        <v>0</v>
      </c>
      <c r="T172" s="7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1</v>
      </c>
      <c r="AB172" s="21">
        <v>0</v>
      </c>
      <c r="AC172" s="7">
        <v>0</v>
      </c>
      <c r="AD172" s="7">
        <v>0</v>
      </c>
      <c r="AE172" s="21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f t="shared" si="5"/>
        <v>1</v>
      </c>
    </row>
    <row r="173" spans="1:51" ht="14.25" x14ac:dyDescent="0.4">
      <c r="A173" s="5">
        <v>2018</v>
      </c>
      <c r="B173" s="5">
        <v>6</v>
      </c>
      <c r="C173" s="18">
        <f>DATE(T_Compilado[[#This Row],[AÑO]],T_Compilado[[#This Row],[MES]],1)</f>
        <v>43252</v>
      </c>
      <c r="D173" s="5" t="str">
        <f>IF(T_Compilado[[#This Row],[AÑO]]&lt;=2016,MIN(T_Compilado[AÑO]) &amp; "-2016","2017-" &amp; MAX(T_Compilado[AÑO]))</f>
        <v>2017-2024</v>
      </c>
      <c r="E173" s="5" t="s">
        <v>124</v>
      </c>
      <c r="F173" s="5" t="s">
        <v>84</v>
      </c>
      <c r="G173" s="7" t="s">
        <v>220</v>
      </c>
      <c r="H173" s="3" t="str">
        <f>VLOOKUP(T_Compilado[[#This Row],[Especies]],T_FamiliaEspecie[[Especies]:[CODE]],2,FALSE)</f>
        <v>C. LATUS</v>
      </c>
      <c r="I173" s="5" t="str">
        <f t="shared" si="4"/>
        <v>PC1M</v>
      </c>
      <c r="J173" s="6" t="str" cm="1">
        <f t="array" ref="J173">VLOOKUP(T_Compilado[[#This Row],[CCODE]:[CCODE]],T_FamiliaEspecie[[CODE]:[Ambiente]],2,FALSE)</f>
        <v>P</v>
      </c>
      <c r="K173" s="6" t="str" cm="1">
        <f t="array" ref="K173">VLOOKUP(T_Compilado[[#This Row],[CCODE]:[CCODE]],T_FamiliaEspecie[[CODE]:[Ambiente]],3,FALSE)</f>
        <v>C</v>
      </c>
      <c r="L173" s="6" cm="1">
        <f t="array" ref="L173">VLOOKUP(T_Compilado[[#This Row],[CCODE]:[CCODE]],T_FamiliaEspecie[[CODE]:[Ambiente]],4,FALSE)</f>
        <v>1</v>
      </c>
      <c r="M173" s="6" t="str" cm="1">
        <f t="array" ref="M173">VLOOKUP(T_Compilado[[#This Row],[CCODE]:[CCODE]],T_FamiliaEspecie[[CODE]:[Ambiente]],5,FALSE)</f>
        <v>M</v>
      </c>
      <c r="N173" s="7">
        <v>6</v>
      </c>
      <c r="O173" s="7">
        <v>0</v>
      </c>
      <c r="P173" s="7">
        <v>0</v>
      </c>
      <c r="Q173" s="7">
        <v>0</v>
      </c>
      <c r="R173" s="21">
        <v>0</v>
      </c>
      <c r="S173" s="7">
        <v>0</v>
      </c>
      <c r="T173" s="7">
        <v>0</v>
      </c>
      <c r="U173" s="21">
        <v>0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7">
        <v>0</v>
      </c>
      <c r="AD173" s="7">
        <v>0</v>
      </c>
      <c r="AE173" s="21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f t="shared" si="5"/>
        <v>6</v>
      </c>
    </row>
    <row r="174" spans="1:51" ht="14.25" x14ac:dyDescent="0.4">
      <c r="A174" s="5">
        <v>2018</v>
      </c>
      <c r="B174" s="5">
        <v>6</v>
      </c>
      <c r="C174" s="18">
        <f>DATE(T_Compilado[[#This Row],[AÑO]],T_Compilado[[#This Row],[MES]],1)</f>
        <v>43252</v>
      </c>
      <c r="D174" s="5" t="str">
        <f>IF(T_Compilado[[#This Row],[AÑO]]&lt;=2016,MIN(T_Compilado[AÑO]) &amp; "-2016","2017-" &amp; MAX(T_Compilado[AÑO]))</f>
        <v>2017-2024</v>
      </c>
      <c r="E174" s="5" t="s">
        <v>124</v>
      </c>
      <c r="F174" s="5" t="s">
        <v>86</v>
      </c>
      <c r="G174" s="7" t="s">
        <v>136</v>
      </c>
      <c r="H174" s="3" t="str">
        <f>VLOOKUP(T_Compilado[[#This Row],[Especies]],T_FamiliaEspecie[[Especies]:[CODE]],2,FALSE)</f>
        <v>C. NIGRESCENS</v>
      </c>
      <c r="I174" s="5" t="str">
        <f t="shared" si="4"/>
        <v>PP1M</v>
      </c>
      <c r="J174" s="6" t="str" cm="1">
        <f t="array" ref="J174">VLOOKUP(T_Compilado[[#This Row],[CCODE]:[CCODE]],T_FamiliaEspecie[[CODE]:[Ambiente]],2,FALSE)</f>
        <v>P</v>
      </c>
      <c r="K174" s="6" t="str" cm="1">
        <f t="array" ref="K174">VLOOKUP(T_Compilado[[#This Row],[CCODE]:[CCODE]],T_FamiliaEspecie[[CODE]:[Ambiente]],3,FALSE)</f>
        <v>P</v>
      </c>
      <c r="L174" s="6" cm="1">
        <f t="array" ref="L174">VLOOKUP(T_Compilado[[#This Row],[CCODE]:[CCODE]],T_FamiliaEspecie[[CODE]:[Ambiente]],4,FALSE)</f>
        <v>1</v>
      </c>
      <c r="M174" s="6" t="str" cm="1">
        <f t="array" ref="M174">VLOOKUP(T_Compilado[[#This Row],[CCODE]:[CCODE]],T_FamiliaEspecie[[CODE]:[Ambiente]],5,FALSE)</f>
        <v>M</v>
      </c>
      <c r="N174" s="7">
        <v>0</v>
      </c>
      <c r="O174" s="7">
        <v>0</v>
      </c>
      <c r="P174" s="7">
        <v>0</v>
      </c>
      <c r="Q174" s="7">
        <v>0</v>
      </c>
      <c r="R174" s="21">
        <v>0</v>
      </c>
      <c r="S174" s="7">
        <v>1</v>
      </c>
      <c r="T174" s="7">
        <v>2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7">
        <v>0</v>
      </c>
      <c r="AD174" s="7">
        <v>0</v>
      </c>
      <c r="AE174" s="21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f t="shared" si="5"/>
        <v>3</v>
      </c>
    </row>
    <row r="175" spans="1:51" ht="14.25" x14ac:dyDescent="0.4">
      <c r="A175" s="5">
        <v>2018</v>
      </c>
      <c r="B175" s="5">
        <v>6</v>
      </c>
      <c r="C175" s="18">
        <f>DATE(T_Compilado[[#This Row],[AÑO]],T_Compilado[[#This Row],[MES]],1)</f>
        <v>43252</v>
      </c>
      <c r="D175" s="5" t="str">
        <f>IF(T_Compilado[[#This Row],[AÑO]]&lt;=2016,MIN(T_Compilado[AÑO]) &amp; "-2016","2017-" &amp; MAX(T_Compilado[AÑO]))</f>
        <v>2017-2024</v>
      </c>
      <c r="E175" s="5" t="s">
        <v>124</v>
      </c>
      <c r="F175" s="5" t="s">
        <v>86</v>
      </c>
      <c r="G175" s="7" t="s">
        <v>175</v>
      </c>
      <c r="H175" s="3" t="str">
        <f>VLOOKUP(T_Compilado[[#This Row],[Especies]],T_FamiliaEspecie[[Especies]:[CODE]],2,FALSE)</f>
        <v>C. ROBALITO</v>
      </c>
      <c r="I175" s="5" t="str">
        <f t="shared" si="4"/>
        <v>PP1M</v>
      </c>
      <c r="J175" s="6" t="str" cm="1">
        <f t="array" ref="J175">VLOOKUP(T_Compilado[[#This Row],[CCODE]:[CCODE]],T_FamiliaEspecie[[CODE]:[Ambiente]],2,FALSE)</f>
        <v>P</v>
      </c>
      <c r="K175" s="6" t="str" cm="1">
        <f t="array" ref="K175">VLOOKUP(T_Compilado[[#This Row],[CCODE]:[CCODE]],T_FamiliaEspecie[[CODE]:[Ambiente]],3,FALSE)</f>
        <v>P</v>
      </c>
      <c r="L175" s="6" cm="1">
        <f t="array" ref="L175">VLOOKUP(T_Compilado[[#This Row],[CCODE]:[CCODE]],T_FamiliaEspecie[[CODE]:[Ambiente]],4,FALSE)</f>
        <v>1</v>
      </c>
      <c r="M175" s="6" t="str" cm="1">
        <f t="array" ref="M175">VLOOKUP(T_Compilado[[#This Row],[CCODE]:[CCODE]],T_FamiliaEspecie[[CODE]:[Ambiente]],5,FALSE)</f>
        <v>M</v>
      </c>
      <c r="N175" s="7">
        <v>0</v>
      </c>
      <c r="O175" s="7">
        <v>0</v>
      </c>
      <c r="P175" s="7">
        <v>0</v>
      </c>
      <c r="Q175" s="7">
        <v>0</v>
      </c>
      <c r="R175" s="21">
        <v>0</v>
      </c>
      <c r="S175" s="7">
        <v>1</v>
      </c>
      <c r="T175" s="7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7">
        <v>0</v>
      </c>
      <c r="AD175" s="7">
        <v>0</v>
      </c>
      <c r="AE175" s="21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f t="shared" si="5"/>
        <v>1</v>
      </c>
    </row>
    <row r="176" spans="1:51" ht="14.25" x14ac:dyDescent="0.4">
      <c r="A176" s="5">
        <v>2018</v>
      </c>
      <c r="B176" s="5">
        <v>6</v>
      </c>
      <c r="C176" s="18">
        <f>DATE(T_Compilado[[#This Row],[AÑO]],T_Compilado[[#This Row],[MES]],1)</f>
        <v>43252</v>
      </c>
      <c r="D176" s="5" t="str">
        <f>IF(T_Compilado[[#This Row],[AÑO]]&lt;=2016,MIN(T_Compilado[AÑO]) &amp; "-2016","2017-" &amp; MAX(T_Compilado[AÑO]))</f>
        <v>2017-2024</v>
      </c>
      <c r="E176" s="5" t="s">
        <v>124</v>
      </c>
      <c r="F176" s="5" t="s">
        <v>86</v>
      </c>
      <c r="G176" s="7" t="s">
        <v>221</v>
      </c>
      <c r="H176" s="3" t="str">
        <f>VLOOKUP(T_Compilado[[#This Row],[Especies]],T_FamiliaEspecie[[Especies]:[CODE]],2,FALSE)</f>
        <v>C. UNIONENSIS</v>
      </c>
      <c r="I176" s="5" t="str">
        <f t="shared" si="4"/>
        <v>PP1M</v>
      </c>
      <c r="J176" s="6" t="str" cm="1">
        <f t="array" ref="J176">VLOOKUP(T_Compilado[[#This Row],[CCODE]:[CCODE]],T_FamiliaEspecie[[CODE]:[Ambiente]],2,FALSE)</f>
        <v>P</v>
      </c>
      <c r="K176" s="6" t="str" cm="1">
        <f t="array" ref="K176">VLOOKUP(T_Compilado[[#This Row],[CCODE]:[CCODE]],T_FamiliaEspecie[[CODE]:[Ambiente]],3,FALSE)</f>
        <v>P</v>
      </c>
      <c r="L176" s="6" cm="1">
        <f t="array" ref="L176">VLOOKUP(T_Compilado[[#This Row],[CCODE]:[CCODE]],T_FamiliaEspecie[[CODE]:[Ambiente]],4,FALSE)</f>
        <v>1</v>
      </c>
      <c r="M176" s="6" t="str" cm="1">
        <f t="array" ref="M176">VLOOKUP(T_Compilado[[#This Row],[CCODE]:[CCODE]],T_FamiliaEspecie[[CODE]:[Ambiente]],5,FALSE)</f>
        <v>M</v>
      </c>
      <c r="N176" s="7">
        <v>0</v>
      </c>
      <c r="O176" s="7">
        <v>0</v>
      </c>
      <c r="P176" s="7">
        <v>0</v>
      </c>
      <c r="Q176" s="7">
        <v>0</v>
      </c>
      <c r="R176" s="21">
        <v>0</v>
      </c>
      <c r="S176" s="7">
        <v>0</v>
      </c>
      <c r="T176" s="7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1</v>
      </c>
      <c r="AB176" s="21">
        <v>0</v>
      </c>
      <c r="AC176" s="7">
        <v>0</v>
      </c>
      <c r="AD176" s="7">
        <v>0</v>
      </c>
      <c r="AE176" s="21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f t="shared" si="5"/>
        <v>1</v>
      </c>
    </row>
    <row r="177" spans="1:51" ht="14.25" x14ac:dyDescent="0.4">
      <c r="A177" s="5">
        <v>2018</v>
      </c>
      <c r="B177" s="5">
        <v>6</v>
      </c>
      <c r="C177" s="18">
        <f>DATE(T_Compilado[[#This Row],[AÑO]],T_Compilado[[#This Row],[MES]],1)</f>
        <v>43252</v>
      </c>
      <c r="D177" s="5" t="str">
        <f>IF(T_Compilado[[#This Row],[AÑO]]&lt;=2016,MIN(T_Compilado[AÑO]) &amp; "-2016","2017-" &amp; MAX(T_Compilado[AÑO]))</f>
        <v>2017-2024</v>
      </c>
      <c r="E177" s="5" t="s">
        <v>124</v>
      </c>
      <c r="F177" s="5" t="s">
        <v>106</v>
      </c>
      <c r="G177" s="7" t="s">
        <v>176</v>
      </c>
      <c r="H177" s="3" t="str">
        <f>VLOOKUP(T_Compilado[[#This Row],[Especies]],T_FamiliaEspecie[[Especies]:[CODE]],2,FALSE)</f>
        <v>A. RUBERRIMUS</v>
      </c>
      <c r="I177" s="5" t="str">
        <f t="shared" si="4"/>
        <v>1A0D</v>
      </c>
      <c r="J177" s="6" cm="1">
        <f t="array" ref="J177">VLOOKUP(T_Compilado[[#This Row],[CCODE]:[CCODE]],T_FamiliaEspecie[[CODE]:[Ambiente]],2,FALSE)</f>
        <v>1</v>
      </c>
      <c r="K177" s="6" t="str" cm="1">
        <f t="array" ref="K177">VLOOKUP(T_Compilado[[#This Row],[CCODE]:[CCODE]],T_FamiliaEspecie[[CODE]:[Ambiente]],3,FALSE)</f>
        <v>P-C</v>
      </c>
      <c r="L177" s="6" cm="1">
        <f t="array" ref="L177">VLOOKUP(T_Compilado[[#This Row],[CCODE]:[CCODE]],T_FamiliaEspecie[[CODE]:[Ambiente]],4,FALSE)</f>
        <v>0</v>
      </c>
      <c r="M177" s="6" t="str" cm="1">
        <f t="array" ref="M177">VLOOKUP(T_Compilado[[#This Row],[CCODE]:[CCODE]],T_FamiliaEspecie[[CODE]:[Ambiente]],5,FALSE)</f>
        <v>D</v>
      </c>
      <c r="N177" s="7">
        <v>0</v>
      </c>
      <c r="O177" s="7">
        <v>0</v>
      </c>
      <c r="P177" s="7">
        <v>0</v>
      </c>
      <c r="Q177" s="7">
        <v>0</v>
      </c>
      <c r="R177" s="21">
        <v>0</v>
      </c>
      <c r="S177" s="7">
        <v>33</v>
      </c>
      <c r="T177" s="7">
        <v>23</v>
      </c>
      <c r="U177" s="21">
        <v>0</v>
      </c>
      <c r="V177" s="21">
        <v>15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7">
        <v>0</v>
      </c>
      <c r="AD177" s="7">
        <v>0</v>
      </c>
      <c r="AE177" s="21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f t="shared" si="5"/>
        <v>71</v>
      </c>
    </row>
    <row r="178" spans="1:51" ht="14.25" x14ac:dyDescent="0.4">
      <c r="A178" s="5">
        <v>2018</v>
      </c>
      <c r="B178" s="5">
        <v>6</v>
      </c>
      <c r="C178" s="18">
        <f>DATE(T_Compilado[[#This Row],[AÑO]],T_Compilado[[#This Row],[MES]],1)</f>
        <v>43252</v>
      </c>
      <c r="D178" s="5" t="str">
        <f>IF(T_Compilado[[#This Row],[AÑO]]&lt;=2016,MIN(T_Compilado[AÑO]) &amp; "-2016","2017-" &amp; MAX(T_Compilado[AÑO]))</f>
        <v>2017-2024</v>
      </c>
      <c r="E178" s="5" t="s">
        <v>124</v>
      </c>
      <c r="F178" s="5" t="s">
        <v>113</v>
      </c>
      <c r="G178" s="7" t="s">
        <v>202</v>
      </c>
      <c r="H178" s="3" t="str">
        <f>VLOOKUP(T_Compilado[[#This Row],[Especies]],T_FamiliaEspecie[[Especies]:[CODE]],2,FALSE)</f>
        <v>B. CHAGRENSIS</v>
      </c>
      <c r="I178" s="5" t="str">
        <f t="shared" si="4"/>
        <v>1C1D</v>
      </c>
      <c r="J178" s="6" cm="1">
        <f t="array" ref="J178">VLOOKUP(T_Compilado[[#This Row],[CCODE]:[CCODE]],T_FamiliaEspecie[[CODE]:[Ambiente]],2,FALSE)</f>
        <v>1</v>
      </c>
      <c r="K178" s="6" t="str" cm="1">
        <f t="array" ref="K178">VLOOKUP(T_Compilado[[#This Row],[CCODE]:[CCODE]],T_FamiliaEspecie[[CODE]:[Ambiente]],3,FALSE)</f>
        <v>C</v>
      </c>
      <c r="L178" s="6" cm="1">
        <f t="array" ref="L178">VLOOKUP(T_Compilado[[#This Row],[CCODE]:[CCODE]],T_FamiliaEspecie[[CODE]:[Ambiente]],4,FALSE)</f>
        <v>1</v>
      </c>
      <c r="M178" s="6" t="str" cm="1">
        <f t="array" ref="M178">VLOOKUP(T_Compilado[[#This Row],[CCODE]:[CCODE]],T_FamiliaEspecie[[CODE]:[Ambiente]],5,FALSE)</f>
        <v>D</v>
      </c>
      <c r="N178" s="7">
        <v>0</v>
      </c>
      <c r="O178" s="7">
        <v>0</v>
      </c>
      <c r="P178" s="7">
        <v>0</v>
      </c>
      <c r="Q178" s="7">
        <v>0</v>
      </c>
      <c r="R178" s="21">
        <v>0</v>
      </c>
      <c r="S178" s="7">
        <v>2</v>
      </c>
      <c r="T178" s="7">
        <v>38</v>
      </c>
      <c r="U178" s="21">
        <v>0</v>
      </c>
      <c r="V178" s="21">
        <v>4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7">
        <v>0</v>
      </c>
      <c r="AD178" s="7">
        <v>0</v>
      </c>
      <c r="AE178" s="21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f t="shared" si="5"/>
        <v>44</v>
      </c>
    </row>
    <row r="179" spans="1:51" ht="14.25" x14ac:dyDescent="0.4">
      <c r="A179" s="5">
        <v>2018</v>
      </c>
      <c r="B179" s="5">
        <v>6</v>
      </c>
      <c r="C179" s="18">
        <f>DATE(T_Compilado[[#This Row],[AÑO]],T_Compilado[[#This Row],[MES]],1)</f>
        <v>43252</v>
      </c>
      <c r="D179" s="5" t="str">
        <f>IF(T_Compilado[[#This Row],[AÑO]]&lt;=2016,MIN(T_Compilado[AÑO]) &amp; "-2016","2017-" &amp; MAX(T_Compilado[AÑO]))</f>
        <v>2017-2024</v>
      </c>
      <c r="E179" s="5" t="s">
        <v>124</v>
      </c>
      <c r="F179" s="5" t="s">
        <v>106</v>
      </c>
      <c r="G179" s="7" t="s">
        <v>213</v>
      </c>
      <c r="H179" s="3" t="str">
        <f>VLOOKUP(T_Compilado[[#This Row],[Especies]],T_FamiliaEspecie[[Especies]:[CODE]],2,FALSE)</f>
        <v>C. GORGONAE</v>
      </c>
      <c r="I179" s="5" t="str">
        <f t="shared" si="4"/>
        <v>1P0D</v>
      </c>
      <c r="J179" s="6" cm="1">
        <f t="array" ref="J179">VLOOKUP(T_Compilado[[#This Row],[CCODE]:[CCODE]],T_FamiliaEspecie[[CODE]:[Ambiente]],2,FALSE)</f>
        <v>1</v>
      </c>
      <c r="K179" s="6" t="str" cm="1">
        <f t="array" ref="K179">VLOOKUP(T_Compilado[[#This Row],[CCODE]:[CCODE]],T_FamiliaEspecie[[CODE]:[Ambiente]],3,FALSE)</f>
        <v>P</v>
      </c>
      <c r="L179" s="6" cm="1">
        <f t="array" ref="L179">VLOOKUP(T_Compilado[[#This Row],[CCODE]:[CCODE]],T_FamiliaEspecie[[CODE]:[Ambiente]],4,FALSE)</f>
        <v>0</v>
      </c>
      <c r="M179" s="6" t="str" cm="1">
        <f t="array" ref="M179">VLOOKUP(T_Compilado[[#This Row],[CCODE]:[CCODE]],T_FamiliaEspecie[[CODE]:[Ambiente]],5,FALSE)</f>
        <v>D</v>
      </c>
      <c r="N179" s="7">
        <v>0</v>
      </c>
      <c r="O179" s="7">
        <v>0</v>
      </c>
      <c r="P179" s="7">
        <v>0</v>
      </c>
      <c r="Q179" s="7">
        <v>0</v>
      </c>
      <c r="R179" s="21">
        <v>0</v>
      </c>
      <c r="S179" s="7">
        <v>0</v>
      </c>
      <c r="T179" s="7">
        <v>1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7">
        <v>0</v>
      </c>
      <c r="AD179" s="7">
        <v>0</v>
      </c>
      <c r="AE179" s="21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f t="shared" si="5"/>
        <v>1</v>
      </c>
    </row>
    <row r="180" spans="1:51" ht="14.25" x14ac:dyDescent="0.4">
      <c r="A180" s="5">
        <v>2018</v>
      </c>
      <c r="B180" s="5">
        <v>6</v>
      </c>
      <c r="C180" s="18">
        <f>DATE(T_Compilado[[#This Row],[AÑO]],T_Compilado[[#This Row],[MES]],1)</f>
        <v>43252</v>
      </c>
      <c r="D180" s="5" t="str">
        <f>IF(T_Compilado[[#This Row],[AÑO]]&lt;=2016,MIN(T_Compilado[AÑO]) &amp; "-2016","2017-" &amp; MAX(T_Compilado[AÑO]))</f>
        <v>2017-2024</v>
      </c>
      <c r="E180" s="5" t="s">
        <v>124</v>
      </c>
      <c r="F180" s="5" t="s">
        <v>106</v>
      </c>
      <c r="G180" s="7" t="s">
        <v>214</v>
      </c>
      <c r="H180" s="3" t="str">
        <f>VLOOKUP(T_Compilado[[#This Row],[Especies]],T_FamiliaEspecie[[Especies]:[CODE]],2,FALSE)</f>
        <v>R. GUATEMALENSIS</v>
      </c>
      <c r="I180" s="5" t="str">
        <f t="shared" si="4"/>
        <v>1C1D</v>
      </c>
      <c r="J180" s="6" cm="1">
        <f t="array" ref="J180">VLOOKUP(T_Compilado[[#This Row],[CCODE]:[CCODE]],T_FamiliaEspecie[[CODE]:[Ambiente]],2,FALSE)</f>
        <v>1</v>
      </c>
      <c r="K180" s="6" t="str" cm="1">
        <f t="array" ref="K180">VLOOKUP(T_Compilado[[#This Row],[CCODE]:[CCODE]],T_FamiliaEspecie[[CODE]:[Ambiente]],3,FALSE)</f>
        <v>C</v>
      </c>
      <c r="L180" s="6" cm="1">
        <f t="array" ref="L180">VLOOKUP(T_Compilado[[#This Row],[CCODE]:[CCODE]],T_FamiliaEspecie[[CODE]:[Ambiente]],4,FALSE)</f>
        <v>1</v>
      </c>
      <c r="M180" s="6" t="str" cm="1">
        <f t="array" ref="M180">VLOOKUP(T_Compilado[[#This Row],[CCODE]:[CCODE]],T_FamiliaEspecie[[CODE]:[Ambiente]],5,FALSE)</f>
        <v>D</v>
      </c>
      <c r="N180" s="7">
        <v>0</v>
      </c>
      <c r="O180" s="7">
        <v>0</v>
      </c>
      <c r="P180" s="7">
        <v>0</v>
      </c>
      <c r="Q180" s="7">
        <v>0</v>
      </c>
      <c r="R180" s="21">
        <v>0</v>
      </c>
      <c r="S180" s="7">
        <v>2</v>
      </c>
      <c r="T180" s="7">
        <v>0</v>
      </c>
      <c r="U180" s="21">
        <v>0</v>
      </c>
      <c r="V180" s="21">
        <v>0</v>
      </c>
      <c r="W180" s="21">
        <v>0</v>
      </c>
      <c r="X180" s="21">
        <v>1</v>
      </c>
      <c r="Y180" s="21">
        <v>0</v>
      </c>
      <c r="Z180" s="21">
        <v>0</v>
      </c>
      <c r="AA180" s="21">
        <v>2</v>
      </c>
      <c r="AB180" s="21">
        <v>0</v>
      </c>
      <c r="AC180" s="7">
        <v>0</v>
      </c>
      <c r="AD180" s="7">
        <v>0</v>
      </c>
      <c r="AE180" s="21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f t="shared" si="5"/>
        <v>5</v>
      </c>
    </row>
    <row r="181" spans="1:51" ht="14.25" x14ac:dyDescent="0.4">
      <c r="A181" s="5">
        <v>2018</v>
      </c>
      <c r="B181" s="5">
        <v>6</v>
      </c>
      <c r="C181" s="18">
        <f>DATE(T_Compilado[[#This Row],[AÑO]],T_Compilado[[#This Row],[MES]],1)</f>
        <v>43252</v>
      </c>
      <c r="D181" s="5" t="str">
        <f>IF(T_Compilado[[#This Row],[AÑO]]&lt;=2016,MIN(T_Compilado[AÑO]) &amp; "-2016","2017-" &amp; MAX(T_Compilado[AÑO]))</f>
        <v>2017-2024</v>
      </c>
      <c r="E181" s="5" t="s">
        <v>124</v>
      </c>
      <c r="F181" s="5" t="s">
        <v>87</v>
      </c>
      <c r="G181" s="7" t="s">
        <v>139</v>
      </c>
      <c r="H181" s="3" t="str">
        <f>VLOOKUP(T_Compilado[[#This Row],[Especies]],T_FamiliaEspecie[[Especies]:[CODE]],2,FALSE)</f>
        <v>A. OCELLATUS</v>
      </c>
      <c r="I181" s="5" t="str">
        <f t="shared" si="4"/>
        <v>1I1D</v>
      </c>
      <c r="J181" s="6" cm="1">
        <f t="array" ref="J181">VLOOKUP(T_Compilado[[#This Row],[CCODE]:[CCODE]],T_FamiliaEspecie[[CODE]:[Ambiente]],2,FALSE)</f>
        <v>1</v>
      </c>
      <c r="K181" s="6" t="str" cm="1">
        <f t="array" ref="K181">VLOOKUP(T_Compilado[[#This Row],[CCODE]:[CCODE]],T_FamiliaEspecie[[CODE]:[Ambiente]],3,FALSE)</f>
        <v>I</v>
      </c>
      <c r="L181" s="6" cm="1">
        <f t="array" ref="L181">VLOOKUP(T_Compilado[[#This Row],[CCODE]:[CCODE]],T_FamiliaEspecie[[CODE]:[Ambiente]],4,FALSE)</f>
        <v>1</v>
      </c>
      <c r="M181" s="6" t="str" cm="1">
        <f t="array" ref="M181">VLOOKUP(T_Compilado[[#This Row],[CCODE]:[CCODE]],T_FamiliaEspecie[[CODE]:[Ambiente]],5,FALSE)</f>
        <v>D</v>
      </c>
      <c r="N181" s="7">
        <v>0</v>
      </c>
      <c r="O181" s="7">
        <v>0</v>
      </c>
      <c r="P181" s="7">
        <v>1</v>
      </c>
      <c r="Q181" s="7">
        <v>0</v>
      </c>
      <c r="R181" s="21">
        <v>0</v>
      </c>
      <c r="S181" s="7">
        <v>0</v>
      </c>
      <c r="T181" s="7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0</v>
      </c>
      <c r="AA181" s="21">
        <v>0</v>
      </c>
      <c r="AB181" s="21">
        <v>0</v>
      </c>
      <c r="AC181" s="7">
        <v>0</v>
      </c>
      <c r="AD181" s="7">
        <v>0</v>
      </c>
      <c r="AE181" s="21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f t="shared" si="5"/>
        <v>1</v>
      </c>
    </row>
    <row r="182" spans="1:51" ht="14.25" x14ac:dyDescent="0.4">
      <c r="A182" s="5">
        <v>2018</v>
      </c>
      <c r="B182" s="5">
        <v>6</v>
      </c>
      <c r="C182" s="18">
        <f>DATE(T_Compilado[[#This Row],[AÑO]],T_Compilado[[#This Row],[MES]],1)</f>
        <v>43252</v>
      </c>
      <c r="D182" s="5" t="str">
        <f>IF(T_Compilado[[#This Row],[AÑO]]&lt;=2016,MIN(T_Compilado[AÑO]) &amp; "-2016","2017-" &amp; MAX(T_Compilado[AÑO]))</f>
        <v>2017-2024</v>
      </c>
      <c r="E182" s="5" t="s">
        <v>124</v>
      </c>
      <c r="F182" s="5" t="s">
        <v>87</v>
      </c>
      <c r="G182" s="3" t="s">
        <v>144</v>
      </c>
      <c r="H182" s="3" t="str">
        <f>VLOOKUP(T_Compilado[[#This Row],[Especies]],T_FamiliaEspecie[[Especies]:[CODE]],2,FALSE)</f>
        <v>C. MONOCULUS</v>
      </c>
      <c r="I182" s="5" t="str">
        <f t="shared" si="4"/>
        <v>1I1D</v>
      </c>
      <c r="J182" s="6" cm="1">
        <f t="array" ref="J182">VLOOKUP(T_Compilado[[#This Row],[CCODE]:[CCODE]],T_FamiliaEspecie[[CODE]:[Ambiente]],2,FALSE)</f>
        <v>1</v>
      </c>
      <c r="K182" s="6" t="str" cm="1">
        <f t="array" ref="K182">VLOOKUP(T_Compilado[[#This Row],[CCODE]:[CCODE]],T_FamiliaEspecie[[CODE]:[Ambiente]],3,FALSE)</f>
        <v>I</v>
      </c>
      <c r="L182" s="6" cm="1">
        <f t="array" ref="L182">VLOOKUP(T_Compilado[[#This Row],[CCODE]:[CCODE]],T_FamiliaEspecie[[CODE]:[Ambiente]],4,FALSE)</f>
        <v>1</v>
      </c>
      <c r="M182" s="6" t="str" cm="1">
        <f t="array" ref="M182">VLOOKUP(T_Compilado[[#This Row],[CCODE]:[CCODE]],T_FamiliaEspecie[[CODE]:[Ambiente]],5,FALSE)</f>
        <v>D</v>
      </c>
      <c r="N182" s="7">
        <v>0</v>
      </c>
      <c r="O182" s="7">
        <v>7</v>
      </c>
      <c r="P182" s="7">
        <v>3</v>
      </c>
      <c r="Q182" s="7">
        <v>1</v>
      </c>
      <c r="R182" s="21">
        <v>0</v>
      </c>
      <c r="S182" s="7">
        <v>0</v>
      </c>
      <c r="T182" s="7">
        <v>0</v>
      </c>
      <c r="U182" s="21">
        <v>3</v>
      </c>
      <c r="V182" s="21">
        <v>0</v>
      </c>
      <c r="W182" s="21">
        <v>2</v>
      </c>
      <c r="X182" s="21">
        <v>5</v>
      </c>
      <c r="Y182" s="21">
        <v>0</v>
      </c>
      <c r="Z182" s="21">
        <v>6</v>
      </c>
      <c r="AA182" s="21">
        <v>6</v>
      </c>
      <c r="AB182" s="21">
        <v>0</v>
      </c>
      <c r="AC182" s="7">
        <v>0</v>
      </c>
      <c r="AD182" s="7">
        <v>0</v>
      </c>
      <c r="AE182" s="21">
        <v>7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f t="shared" si="5"/>
        <v>40</v>
      </c>
    </row>
    <row r="183" spans="1:51" ht="14.25" x14ac:dyDescent="0.4">
      <c r="A183" s="5">
        <v>2018</v>
      </c>
      <c r="B183" s="5">
        <v>6</v>
      </c>
      <c r="C183" s="18">
        <f>DATE(T_Compilado[[#This Row],[AÑO]],T_Compilado[[#This Row],[MES]],1)</f>
        <v>43252</v>
      </c>
      <c r="D183" s="5" t="str">
        <f>IF(T_Compilado[[#This Row],[AÑO]]&lt;=2016,MIN(T_Compilado[AÑO]) &amp; "-2016","2017-" &amp; MAX(T_Compilado[AÑO]))</f>
        <v>2017-2024</v>
      </c>
      <c r="E183" s="5" t="s">
        <v>124</v>
      </c>
      <c r="F183" s="5" t="s">
        <v>87</v>
      </c>
      <c r="G183" s="7" t="s">
        <v>145</v>
      </c>
      <c r="H183" s="3" t="str">
        <f>VLOOKUP(T_Compilado[[#This Row],[Especies]],T_FamiliaEspecie[[Especies]:[CODE]],2,FALSE)</f>
        <v>O. NILOTICUS</v>
      </c>
      <c r="I183" s="5" t="str">
        <f t="shared" si="4"/>
        <v>2I1D</v>
      </c>
      <c r="J183" s="6" cm="1">
        <f t="array" ref="J183">VLOOKUP(T_Compilado[[#This Row],[CCODE]:[CCODE]],T_FamiliaEspecie[[CODE]:[Ambiente]],2,FALSE)</f>
        <v>2</v>
      </c>
      <c r="K183" s="6" t="str" cm="1">
        <f t="array" ref="K183">VLOOKUP(T_Compilado[[#This Row],[CCODE]:[CCODE]],T_FamiliaEspecie[[CODE]:[Ambiente]],3,FALSE)</f>
        <v>I</v>
      </c>
      <c r="L183" s="6" cm="1">
        <f t="array" ref="L183">VLOOKUP(T_Compilado[[#This Row],[CCODE]:[CCODE]],T_FamiliaEspecie[[CODE]:[Ambiente]],4,FALSE)</f>
        <v>1</v>
      </c>
      <c r="M183" s="6" t="str" cm="1">
        <f t="array" ref="M183">VLOOKUP(T_Compilado[[#This Row],[CCODE]:[CCODE]],T_FamiliaEspecie[[CODE]:[Ambiente]],5,FALSE)</f>
        <v>D</v>
      </c>
      <c r="N183" s="7">
        <v>1</v>
      </c>
      <c r="O183" s="7">
        <v>0</v>
      </c>
      <c r="P183" s="7">
        <v>1</v>
      </c>
      <c r="Q183" s="7">
        <v>1</v>
      </c>
      <c r="R183" s="21">
        <v>0</v>
      </c>
      <c r="S183" s="7">
        <v>5</v>
      </c>
      <c r="T183" s="7">
        <v>1</v>
      </c>
      <c r="U183" s="21">
        <v>0</v>
      </c>
      <c r="V183" s="21">
        <v>0</v>
      </c>
      <c r="W183" s="21">
        <v>0</v>
      </c>
      <c r="X183" s="21">
        <v>4</v>
      </c>
      <c r="Y183" s="21">
        <v>0</v>
      </c>
      <c r="Z183" s="21">
        <v>1</v>
      </c>
      <c r="AA183" s="21">
        <v>0</v>
      </c>
      <c r="AB183" s="21">
        <v>0</v>
      </c>
      <c r="AC183" s="7">
        <v>0</v>
      </c>
      <c r="AD183" s="7">
        <v>0</v>
      </c>
      <c r="AE183" s="21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f t="shared" si="5"/>
        <v>14</v>
      </c>
    </row>
    <row r="184" spans="1:51" ht="14.25" x14ac:dyDescent="0.4">
      <c r="A184" s="5">
        <v>2018</v>
      </c>
      <c r="B184" s="5">
        <v>6</v>
      </c>
      <c r="C184" s="18">
        <f>DATE(T_Compilado[[#This Row],[AÑO]],T_Compilado[[#This Row],[MES]],1)</f>
        <v>43252</v>
      </c>
      <c r="D184" s="5" t="str">
        <f>IF(T_Compilado[[#This Row],[AÑO]]&lt;=2016,MIN(T_Compilado[AÑO]) &amp; "-2016","2017-" &amp; MAX(T_Compilado[AÑO]))</f>
        <v>2017-2024</v>
      </c>
      <c r="E184" s="5" t="s">
        <v>124</v>
      </c>
      <c r="F184" s="5" t="s">
        <v>87</v>
      </c>
      <c r="G184" s="7" t="s">
        <v>209</v>
      </c>
      <c r="H184" s="3" t="str">
        <f>VLOOKUP(T_Compilado[[#This Row],[Especies]],T_FamiliaEspecie[[Especies]:[CODE]],2,FALSE)</f>
        <v>P. MANAGUENSIS</v>
      </c>
      <c r="I184" s="5" t="str">
        <f t="shared" si="4"/>
        <v>2C1D</v>
      </c>
      <c r="J184" s="6" cm="1">
        <f t="array" ref="J184">VLOOKUP(T_Compilado[[#This Row],[CCODE]:[CCODE]],T_FamiliaEspecie[[CODE]:[Ambiente]],2,FALSE)</f>
        <v>2</v>
      </c>
      <c r="K184" s="6" t="str" cm="1">
        <f t="array" ref="K184">VLOOKUP(T_Compilado[[#This Row],[CCODE]:[CCODE]],T_FamiliaEspecie[[CODE]:[Ambiente]],3,FALSE)</f>
        <v>C</v>
      </c>
      <c r="L184" s="6" cm="1">
        <f t="array" ref="L184">VLOOKUP(T_Compilado[[#This Row],[CCODE]:[CCODE]],T_FamiliaEspecie[[CODE]:[Ambiente]],4,FALSE)</f>
        <v>1</v>
      </c>
      <c r="M184" s="6" t="str" cm="1">
        <f t="array" ref="M184">VLOOKUP(T_Compilado[[#This Row],[CCODE]:[CCODE]],T_FamiliaEspecie[[CODE]:[Ambiente]],5,FALSE)</f>
        <v>D</v>
      </c>
      <c r="N184" s="7">
        <v>0</v>
      </c>
      <c r="O184" s="7">
        <v>1</v>
      </c>
      <c r="P184" s="7">
        <v>1</v>
      </c>
      <c r="Q184" s="7">
        <v>0</v>
      </c>
      <c r="R184" s="21">
        <v>0</v>
      </c>
      <c r="S184" s="7">
        <v>0</v>
      </c>
      <c r="T184" s="7">
        <v>0</v>
      </c>
      <c r="U184" s="21">
        <v>0</v>
      </c>
      <c r="V184" s="21">
        <v>0</v>
      </c>
      <c r="W184" s="21">
        <v>4</v>
      </c>
      <c r="X184" s="21">
        <v>1</v>
      </c>
      <c r="Y184" s="21">
        <v>0</v>
      </c>
      <c r="Z184" s="21">
        <v>0</v>
      </c>
      <c r="AA184" s="21">
        <v>0</v>
      </c>
      <c r="AB184" s="21">
        <v>0</v>
      </c>
      <c r="AC184" s="7">
        <v>0</v>
      </c>
      <c r="AD184" s="7">
        <v>0</v>
      </c>
      <c r="AE184" s="21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f t="shared" si="5"/>
        <v>7</v>
      </c>
    </row>
    <row r="185" spans="1:51" ht="14.25" x14ac:dyDescent="0.4">
      <c r="A185" s="5">
        <v>2018</v>
      </c>
      <c r="B185" s="5">
        <v>6</v>
      </c>
      <c r="C185" s="18">
        <f>DATE(T_Compilado[[#This Row],[AÑO]],T_Compilado[[#This Row],[MES]],1)</f>
        <v>43252</v>
      </c>
      <c r="D185" s="5" t="str">
        <f>IF(T_Compilado[[#This Row],[AÑO]]&lt;=2016,MIN(T_Compilado[AÑO]) &amp; "-2016","2017-" &amp; MAX(T_Compilado[AÑO]))</f>
        <v>2017-2024</v>
      </c>
      <c r="E185" s="5" t="s">
        <v>124</v>
      </c>
      <c r="F185" s="5" t="s">
        <v>87</v>
      </c>
      <c r="G185" s="7" t="s">
        <v>148</v>
      </c>
      <c r="H185" s="3" t="str">
        <f>VLOOKUP(T_Compilado[[#This Row],[Especies]],T_FamiliaEspecie[[Especies]:[CODE]],2,FALSE)</f>
        <v>V. MACULICAUDA</v>
      </c>
      <c r="I185" s="5" t="str">
        <f t="shared" si="4"/>
        <v>2C1D</v>
      </c>
      <c r="J185" s="6" cm="1">
        <f t="array" ref="J185">VLOOKUP(T_Compilado[[#This Row],[CCODE]:[CCODE]],T_FamiliaEspecie[[CODE]:[Ambiente]],2,FALSE)</f>
        <v>2</v>
      </c>
      <c r="K185" s="6" t="str" cm="1">
        <f t="array" ref="K185">VLOOKUP(T_Compilado[[#This Row],[CCODE]:[CCODE]],T_FamiliaEspecie[[CODE]:[Ambiente]],3,FALSE)</f>
        <v>C</v>
      </c>
      <c r="L185" s="6" cm="1">
        <f t="array" ref="L185">VLOOKUP(T_Compilado[[#This Row],[CCODE]:[CCODE]],T_FamiliaEspecie[[CODE]:[Ambiente]],4,FALSE)</f>
        <v>1</v>
      </c>
      <c r="M185" s="6" t="str" cm="1">
        <f t="array" ref="M185">VLOOKUP(T_Compilado[[#This Row],[CCODE]:[CCODE]],T_FamiliaEspecie[[CODE]:[Ambiente]],5,FALSE)</f>
        <v>D</v>
      </c>
      <c r="N185" s="7">
        <v>1</v>
      </c>
      <c r="O185" s="7">
        <v>2</v>
      </c>
      <c r="P185" s="7">
        <v>1</v>
      </c>
      <c r="Q185" s="7">
        <v>0</v>
      </c>
      <c r="R185" s="21">
        <v>0</v>
      </c>
      <c r="S185" s="7">
        <v>0</v>
      </c>
      <c r="T185" s="7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1</v>
      </c>
      <c r="AA185" s="21">
        <v>0</v>
      </c>
      <c r="AB185" s="21">
        <v>0</v>
      </c>
      <c r="AC185" s="7">
        <v>0</v>
      </c>
      <c r="AD185" s="7">
        <v>0</v>
      </c>
      <c r="AE185" s="21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f t="shared" si="5"/>
        <v>5</v>
      </c>
    </row>
    <row r="186" spans="1:51" ht="14.25" x14ac:dyDescent="0.4">
      <c r="A186" s="5">
        <v>2018</v>
      </c>
      <c r="B186" s="5">
        <v>6</v>
      </c>
      <c r="C186" s="18">
        <f>DATE(T_Compilado[[#This Row],[AÑO]],T_Compilado[[#This Row],[MES]],1)</f>
        <v>43252</v>
      </c>
      <c r="D186" s="5" t="str">
        <f>IF(T_Compilado[[#This Row],[AÑO]]&lt;=2016,MIN(T_Compilado[AÑO]) &amp; "-2016","2017-" &amp; MAX(T_Compilado[AÑO]))</f>
        <v>2017-2024</v>
      </c>
      <c r="E186" s="5" t="s">
        <v>124</v>
      </c>
      <c r="F186" s="5" t="s">
        <v>89</v>
      </c>
      <c r="G186" s="7" t="s">
        <v>150</v>
      </c>
      <c r="H186" s="3" t="str">
        <f>VLOOKUP(T_Compilado[[#This Row],[Especies]],T_FamiliaEspecie[[Especies]:[CODE]],2,FALSE)</f>
        <v>D. LATIFRONS</v>
      </c>
      <c r="I186" s="5" t="str">
        <f t="shared" si="4"/>
        <v>2P1D</v>
      </c>
      <c r="J186" s="6" cm="1">
        <f t="array" ref="J186">VLOOKUP(T_Compilado[[#This Row],[CCODE]:[CCODE]],T_FamiliaEspecie[[CODE]:[Ambiente]],2,FALSE)</f>
        <v>2</v>
      </c>
      <c r="K186" s="6" t="str" cm="1">
        <f t="array" ref="K186">VLOOKUP(T_Compilado[[#This Row],[CCODE]:[CCODE]],T_FamiliaEspecie[[CODE]:[Ambiente]],3,FALSE)</f>
        <v>P</v>
      </c>
      <c r="L186" s="6" cm="1">
        <f t="array" ref="L186">VLOOKUP(T_Compilado[[#This Row],[CCODE]:[CCODE]],T_FamiliaEspecie[[CODE]:[Ambiente]],4,FALSE)</f>
        <v>1</v>
      </c>
      <c r="M186" s="6" t="str" cm="1">
        <f t="array" ref="M186">VLOOKUP(T_Compilado[[#This Row],[CCODE]:[CCODE]],T_FamiliaEspecie[[CODE]:[Ambiente]],5,FALSE)</f>
        <v>D</v>
      </c>
      <c r="N186" s="7">
        <v>0</v>
      </c>
      <c r="O186" s="7">
        <v>0</v>
      </c>
      <c r="P186" s="7">
        <v>0</v>
      </c>
      <c r="Q186" s="7">
        <v>0</v>
      </c>
      <c r="R186" s="21">
        <v>0</v>
      </c>
      <c r="S186" s="7">
        <v>3</v>
      </c>
      <c r="T186" s="7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7">
        <v>0</v>
      </c>
      <c r="AD186" s="7">
        <v>0</v>
      </c>
      <c r="AE186" s="21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f t="shared" si="5"/>
        <v>3</v>
      </c>
    </row>
    <row r="187" spans="1:51" ht="14.25" x14ac:dyDescent="0.4">
      <c r="A187" s="5">
        <v>2018</v>
      </c>
      <c r="B187" s="5">
        <v>6</v>
      </c>
      <c r="C187" s="18">
        <f>DATE(T_Compilado[[#This Row],[AÑO]],T_Compilado[[#This Row],[MES]],1)</f>
        <v>43252</v>
      </c>
      <c r="D187" s="5" t="str">
        <f>IF(T_Compilado[[#This Row],[AÑO]]&lt;=2016,MIN(T_Compilado[AÑO]) &amp; "-2016","2017-" &amp; MAX(T_Compilado[AÑO]))</f>
        <v>2017-2024</v>
      </c>
      <c r="E187" s="5" t="s">
        <v>124</v>
      </c>
      <c r="F187" s="5" t="s">
        <v>89</v>
      </c>
      <c r="G187" s="7" t="s">
        <v>152</v>
      </c>
      <c r="H187" s="3" t="str">
        <f>VLOOKUP(T_Compilado[[#This Row],[Especies]],T_FamiliaEspecie[[Especies]:[CODE]],2,FALSE)</f>
        <v>G. DORMITOR</v>
      </c>
      <c r="I187" s="5" t="str">
        <f t="shared" si="4"/>
        <v>2C0D</v>
      </c>
      <c r="J187" s="6" cm="1">
        <f t="array" ref="J187">VLOOKUP(T_Compilado[[#This Row],[CCODE]:[CCODE]],T_FamiliaEspecie[[CODE]:[Ambiente]],2,FALSE)</f>
        <v>2</v>
      </c>
      <c r="K187" s="6" t="str" cm="1">
        <f t="array" ref="K187">VLOOKUP(T_Compilado[[#This Row],[CCODE]:[CCODE]],T_FamiliaEspecie[[CODE]:[Ambiente]],3,FALSE)</f>
        <v>C</v>
      </c>
      <c r="L187" s="6" cm="1">
        <f t="array" ref="L187">VLOOKUP(T_Compilado[[#This Row],[CCODE]:[CCODE]],T_FamiliaEspecie[[CODE]:[Ambiente]],4,FALSE)</f>
        <v>0</v>
      </c>
      <c r="M187" s="6" t="str" cm="1">
        <f t="array" ref="M187">VLOOKUP(T_Compilado[[#This Row],[CCODE]:[CCODE]],T_FamiliaEspecie[[CODE]:[Ambiente]],5,FALSE)</f>
        <v>D</v>
      </c>
      <c r="N187" s="7">
        <v>0</v>
      </c>
      <c r="O187" s="7">
        <v>0</v>
      </c>
      <c r="P187" s="7">
        <v>0</v>
      </c>
      <c r="Q187" s="7">
        <v>0</v>
      </c>
      <c r="R187" s="21">
        <v>0</v>
      </c>
      <c r="S187" s="7">
        <v>0</v>
      </c>
      <c r="T187" s="7">
        <v>0</v>
      </c>
      <c r="U187" s="21">
        <v>0</v>
      </c>
      <c r="V187" s="21">
        <v>0</v>
      </c>
      <c r="W187" s="21">
        <v>0</v>
      </c>
      <c r="X187" s="21">
        <v>1</v>
      </c>
      <c r="Y187" s="21">
        <v>0</v>
      </c>
      <c r="Z187" s="21">
        <v>0</v>
      </c>
      <c r="AA187" s="21">
        <v>1</v>
      </c>
      <c r="AB187" s="21">
        <v>0</v>
      </c>
      <c r="AC187" s="7">
        <v>0</v>
      </c>
      <c r="AD187" s="7">
        <v>0</v>
      </c>
      <c r="AE187" s="21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f t="shared" si="5"/>
        <v>2</v>
      </c>
    </row>
    <row r="188" spans="1:51" ht="14.25" x14ac:dyDescent="0.4">
      <c r="A188" s="5">
        <v>2018</v>
      </c>
      <c r="B188" s="5">
        <v>6</v>
      </c>
      <c r="C188" s="18">
        <f>DATE(T_Compilado[[#This Row],[AÑO]],T_Compilado[[#This Row],[MES]],1)</f>
        <v>43252</v>
      </c>
      <c r="D188" s="5" t="str">
        <f>IF(T_Compilado[[#This Row],[AÑO]]&lt;=2016,MIN(T_Compilado[AÑO]) &amp; "-2016","2017-" &amp; MAX(T_Compilado[AÑO]))</f>
        <v>2017-2024</v>
      </c>
      <c r="E188" s="5" t="s">
        <v>124</v>
      </c>
      <c r="F188" s="5" t="s">
        <v>90</v>
      </c>
      <c r="G188" s="7" t="s">
        <v>153</v>
      </c>
      <c r="H188" s="3" t="str">
        <f>VLOOKUP(T_Compilado[[#This Row],[Especies]],T_FamiliaEspecie[[Especies]:[CODE]],2,FALSE)</f>
        <v>E. AFFINIS</v>
      </c>
      <c r="I188" s="5" t="str">
        <f t="shared" si="4"/>
        <v>PP1M</v>
      </c>
      <c r="J188" s="6" t="str" cm="1">
        <f t="array" ref="J188">VLOOKUP(T_Compilado[[#This Row],[CCODE]:[CCODE]],T_FamiliaEspecie[[CODE]:[Ambiente]],2,FALSE)</f>
        <v>P</v>
      </c>
      <c r="K188" s="6" t="str" cm="1">
        <f t="array" ref="K188">VLOOKUP(T_Compilado[[#This Row],[CCODE]:[CCODE]],T_FamiliaEspecie[[CODE]:[Ambiente]],3,FALSE)</f>
        <v>P</v>
      </c>
      <c r="L188" s="6" cm="1">
        <f t="array" ref="L188">VLOOKUP(T_Compilado[[#This Row],[CCODE]:[CCODE]],T_FamiliaEspecie[[CODE]:[Ambiente]],4,FALSE)</f>
        <v>1</v>
      </c>
      <c r="M188" s="6" t="str" cm="1">
        <f t="array" ref="M188">VLOOKUP(T_Compilado[[#This Row],[CCODE]:[CCODE]],T_FamiliaEspecie[[CODE]:[Ambiente]],5,FALSE)</f>
        <v>M</v>
      </c>
      <c r="N188" s="7">
        <v>0</v>
      </c>
      <c r="O188" s="7">
        <v>0</v>
      </c>
      <c r="P188" s="7">
        <v>0</v>
      </c>
      <c r="Q188" s="7">
        <v>0</v>
      </c>
      <c r="R188" s="21">
        <v>0</v>
      </c>
      <c r="S188" s="7">
        <v>0</v>
      </c>
      <c r="T188" s="7">
        <v>0</v>
      </c>
      <c r="U188" s="21">
        <v>0</v>
      </c>
      <c r="V188" s="21">
        <v>0</v>
      </c>
      <c r="W188" s="21">
        <v>5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7">
        <v>0</v>
      </c>
      <c r="AD188" s="7">
        <v>0</v>
      </c>
      <c r="AE188" s="21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f t="shared" si="5"/>
        <v>5</v>
      </c>
    </row>
    <row r="189" spans="1:51" ht="14.25" x14ac:dyDescent="0.4">
      <c r="A189" s="5">
        <v>2018</v>
      </c>
      <c r="B189" s="5">
        <v>6</v>
      </c>
      <c r="C189" s="18">
        <f>DATE(T_Compilado[[#This Row],[AÑO]],T_Compilado[[#This Row],[MES]],1)</f>
        <v>43252</v>
      </c>
      <c r="D189" s="5" t="str">
        <f>IF(T_Compilado[[#This Row],[AÑO]]&lt;=2016,MIN(T_Compilado[AÑO]) &amp; "-2016","2017-" &amp; MAX(T_Compilado[AÑO]))</f>
        <v>2017-2024</v>
      </c>
      <c r="E189" s="5" t="s">
        <v>124</v>
      </c>
      <c r="F189" s="5" t="s">
        <v>91</v>
      </c>
      <c r="G189" s="7" t="s">
        <v>129</v>
      </c>
      <c r="H189" s="3" t="str">
        <f>VLOOKUP(T_Compilado[[#This Row],[Especies]],T_FamiliaEspecie[[Especies]:[CODE]],2,FALSE)</f>
        <v>H. MICROLEPIS</v>
      </c>
      <c r="I189" s="5" t="str">
        <f t="shared" si="4"/>
        <v>1A1D</v>
      </c>
      <c r="J189" s="6" cm="1">
        <f t="array" ref="J189">VLOOKUP(T_Compilado[[#This Row],[CCODE]:[CCODE]],T_FamiliaEspecie[[CODE]:[Ambiente]],2,FALSE)</f>
        <v>1</v>
      </c>
      <c r="K189" s="6" t="str" cm="1">
        <f t="array" ref="K189">VLOOKUP(T_Compilado[[#This Row],[CCODE]:[CCODE]],T_FamiliaEspecie[[CODE]:[Ambiente]],3,FALSE)</f>
        <v>P-C</v>
      </c>
      <c r="L189" s="6" cm="1">
        <f t="array" ref="L189">VLOOKUP(T_Compilado[[#This Row],[CCODE]:[CCODE]],T_FamiliaEspecie[[CODE]:[Ambiente]],4,FALSE)</f>
        <v>1</v>
      </c>
      <c r="M189" s="6" t="str" cm="1">
        <f t="array" ref="M189">VLOOKUP(T_Compilado[[#This Row],[CCODE]:[CCODE]],T_FamiliaEspecie[[CODE]:[Ambiente]],5,FALSE)</f>
        <v>D</v>
      </c>
      <c r="N189" s="7">
        <v>0</v>
      </c>
      <c r="O189" s="7">
        <v>0</v>
      </c>
      <c r="P189" s="7">
        <v>1</v>
      </c>
      <c r="Q189" s="7">
        <v>0</v>
      </c>
      <c r="R189" s="21">
        <v>0</v>
      </c>
      <c r="S189" s="7">
        <v>0</v>
      </c>
      <c r="T189" s="7">
        <v>0</v>
      </c>
      <c r="U189" s="21">
        <v>1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7">
        <v>0</v>
      </c>
      <c r="AD189" s="7">
        <v>0</v>
      </c>
      <c r="AE189" s="21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f t="shared" si="5"/>
        <v>2</v>
      </c>
    </row>
    <row r="190" spans="1:51" ht="14.25" x14ac:dyDescent="0.4">
      <c r="A190" s="5">
        <v>2018</v>
      </c>
      <c r="B190" s="5">
        <v>6</v>
      </c>
      <c r="C190" s="18">
        <f>DATE(T_Compilado[[#This Row],[AÑO]],T_Compilado[[#This Row],[MES]],1)</f>
        <v>43252</v>
      </c>
      <c r="D190" s="5" t="str">
        <f>IF(T_Compilado[[#This Row],[AÑO]]&lt;=2016,MIN(T_Compilado[AÑO]) &amp; "-2016","2017-" &amp; MAX(T_Compilado[AÑO]))</f>
        <v>2017-2024</v>
      </c>
      <c r="E190" s="5" t="s">
        <v>124</v>
      </c>
      <c r="F190" s="5" t="s">
        <v>92</v>
      </c>
      <c r="G190" s="7" t="s">
        <v>206</v>
      </c>
      <c r="H190" s="3" t="str">
        <f>VLOOKUP(T_Compilado[[#This Row],[Especies]],T_FamiliaEspecie[[Especies]:[CODE]],2,FALSE)</f>
        <v>E. MELANOPTERUS</v>
      </c>
      <c r="I190" s="5" t="str">
        <f t="shared" si="4"/>
        <v>PC1M</v>
      </c>
      <c r="J190" s="6" t="str" cm="1">
        <f t="array" ref="J190">VLOOKUP(T_Compilado[[#This Row],[CCODE]:[CCODE]],T_FamiliaEspecie[[CODE]:[Ambiente]],2,FALSE)</f>
        <v>P</v>
      </c>
      <c r="K190" s="6" t="str" cm="1">
        <f t="array" ref="K190">VLOOKUP(T_Compilado[[#This Row],[CCODE]:[CCODE]],T_FamiliaEspecie[[CODE]:[Ambiente]],3,FALSE)</f>
        <v>C</v>
      </c>
      <c r="L190" s="6" cm="1">
        <f t="array" ref="L190">VLOOKUP(T_Compilado[[#This Row],[CCODE]:[CCODE]],T_FamiliaEspecie[[CODE]:[Ambiente]],4,FALSE)</f>
        <v>1</v>
      </c>
      <c r="M190" s="6" t="str" cm="1">
        <f t="array" ref="M190">VLOOKUP(T_Compilado[[#This Row],[CCODE]:[CCODE]],T_FamiliaEspecie[[CODE]:[Ambiente]],5,FALSE)</f>
        <v>M</v>
      </c>
      <c r="N190" s="7">
        <v>0</v>
      </c>
      <c r="O190" s="7">
        <v>0</v>
      </c>
      <c r="P190" s="7">
        <v>0</v>
      </c>
      <c r="Q190" s="7">
        <v>0</v>
      </c>
      <c r="R190" s="21">
        <v>0</v>
      </c>
      <c r="S190" s="7">
        <v>0</v>
      </c>
      <c r="T190" s="7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1</v>
      </c>
      <c r="AA190" s="21">
        <v>0</v>
      </c>
      <c r="AB190" s="21">
        <v>0</v>
      </c>
      <c r="AC190" s="7">
        <v>0</v>
      </c>
      <c r="AD190" s="7">
        <v>0</v>
      </c>
      <c r="AE190" s="21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f t="shared" si="5"/>
        <v>1</v>
      </c>
    </row>
    <row r="191" spans="1:51" ht="14.25" x14ac:dyDescent="0.4">
      <c r="A191" s="5">
        <v>2018</v>
      </c>
      <c r="B191" s="5">
        <v>6</v>
      </c>
      <c r="C191" s="18">
        <f>DATE(T_Compilado[[#This Row],[AÑO]],T_Compilado[[#This Row],[MES]],1)</f>
        <v>43252</v>
      </c>
      <c r="D191" s="5" t="str">
        <f>IF(T_Compilado[[#This Row],[AÑO]]&lt;=2016,MIN(T_Compilado[AÑO]) &amp; "-2016","2017-" &amp; MAX(T_Compilado[AÑO]))</f>
        <v>2017-2024</v>
      </c>
      <c r="E191" s="5" t="s">
        <v>124</v>
      </c>
      <c r="F191" s="5" t="s">
        <v>92</v>
      </c>
      <c r="G191" s="7" t="s">
        <v>157</v>
      </c>
      <c r="H191" s="3" t="str">
        <f>VLOOKUP(T_Compilado[[#This Row],[Especies]],T_FamiliaEspecie[[Especies]:[CODE]],2,FALSE)</f>
        <v>E. PLUMIERI</v>
      </c>
      <c r="I191" s="5" t="str">
        <f t="shared" si="4"/>
        <v>PC1M</v>
      </c>
      <c r="J191" s="6" t="str" cm="1">
        <f t="array" ref="J191">VLOOKUP(T_Compilado[[#This Row],[CCODE]:[CCODE]],T_FamiliaEspecie[[CODE]:[Ambiente]],2,FALSE)</f>
        <v>P</v>
      </c>
      <c r="K191" s="6" t="str" cm="1">
        <f t="array" ref="K191">VLOOKUP(T_Compilado[[#This Row],[CCODE]:[CCODE]],T_FamiliaEspecie[[CODE]:[Ambiente]],3,FALSE)</f>
        <v>C</v>
      </c>
      <c r="L191" s="6" cm="1">
        <f t="array" ref="L191">VLOOKUP(T_Compilado[[#This Row],[CCODE]:[CCODE]],T_FamiliaEspecie[[CODE]:[Ambiente]],4,FALSE)</f>
        <v>1</v>
      </c>
      <c r="M191" s="6" t="str" cm="1">
        <f t="array" ref="M191">VLOOKUP(T_Compilado[[#This Row],[CCODE]:[CCODE]],T_FamiliaEspecie[[CODE]:[Ambiente]],5,FALSE)</f>
        <v>M</v>
      </c>
      <c r="N191" s="7">
        <v>0</v>
      </c>
      <c r="O191" s="7">
        <v>2</v>
      </c>
      <c r="P191" s="7">
        <v>0</v>
      </c>
      <c r="Q191" s="7">
        <v>0</v>
      </c>
      <c r="R191" s="21">
        <v>0</v>
      </c>
      <c r="S191" s="7">
        <v>19</v>
      </c>
      <c r="T191" s="7">
        <v>0</v>
      </c>
      <c r="U191" s="21">
        <v>1</v>
      </c>
      <c r="V191" s="21">
        <v>0</v>
      </c>
      <c r="W191" s="21">
        <v>0</v>
      </c>
      <c r="X191" s="21">
        <v>2</v>
      </c>
      <c r="Y191" s="21">
        <v>0</v>
      </c>
      <c r="Z191" s="21">
        <v>0</v>
      </c>
      <c r="AA191" s="21">
        <v>0</v>
      </c>
      <c r="AB191" s="21">
        <v>0</v>
      </c>
      <c r="AC191" s="7">
        <v>0</v>
      </c>
      <c r="AD191" s="7">
        <v>0</v>
      </c>
      <c r="AE191" s="21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f t="shared" si="5"/>
        <v>24</v>
      </c>
    </row>
    <row r="192" spans="1:51" ht="14.25" x14ac:dyDescent="0.4">
      <c r="A192" s="5">
        <v>2018</v>
      </c>
      <c r="B192" s="5">
        <v>6</v>
      </c>
      <c r="C192" s="18">
        <f>DATE(T_Compilado[[#This Row],[AÑO]],T_Compilado[[#This Row],[MES]],1)</f>
        <v>43252</v>
      </c>
      <c r="D192" s="5" t="str">
        <f>IF(T_Compilado[[#This Row],[AÑO]]&lt;=2016,MIN(T_Compilado[AÑO]) &amp; "-2016","2017-" &amp; MAX(T_Compilado[AÑO]))</f>
        <v>2017-2024</v>
      </c>
      <c r="E192" s="5" t="s">
        <v>124</v>
      </c>
      <c r="F192" s="5" t="s">
        <v>93</v>
      </c>
      <c r="G192" s="7" t="s">
        <v>189</v>
      </c>
      <c r="H192" s="3" t="str">
        <f>VLOOKUP(T_Compilado[[#This Row],[Especies]],T_FamiliaEspecie[[Especies]:[CODE]],2,FALSE)</f>
        <v>G. MICRODON</v>
      </c>
      <c r="I192" s="5" t="str">
        <f t="shared" si="4"/>
        <v>2P0M</v>
      </c>
      <c r="J192" s="6" cm="1">
        <f t="array" ref="J192">VLOOKUP(T_Compilado[[#This Row],[CCODE]:[CCODE]],T_FamiliaEspecie[[CODE]:[Ambiente]],2,FALSE)</f>
        <v>2</v>
      </c>
      <c r="K192" s="6" t="str" cm="1">
        <f t="array" ref="K192">VLOOKUP(T_Compilado[[#This Row],[CCODE]:[CCODE]],T_FamiliaEspecie[[CODE]:[Ambiente]],3,FALSE)</f>
        <v>P</v>
      </c>
      <c r="L192" s="6" cm="1">
        <f t="array" ref="L192">VLOOKUP(T_Compilado[[#This Row],[CCODE]:[CCODE]],T_FamiliaEspecie[[CODE]:[Ambiente]],4,FALSE)</f>
        <v>0</v>
      </c>
      <c r="M192" s="6" t="str" cm="1">
        <f t="array" ref="M192">VLOOKUP(T_Compilado[[#This Row],[CCODE]:[CCODE]],T_FamiliaEspecie[[CODE]:[Ambiente]],5,FALSE)</f>
        <v>M</v>
      </c>
      <c r="N192" s="7">
        <v>0</v>
      </c>
      <c r="O192" s="7">
        <v>0</v>
      </c>
      <c r="P192" s="7">
        <v>0</v>
      </c>
      <c r="Q192" s="7">
        <v>0</v>
      </c>
      <c r="R192" s="21">
        <v>0</v>
      </c>
      <c r="S192" s="7">
        <v>1</v>
      </c>
      <c r="T192" s="7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7">
        <v>0</v>
      </c>
      <c r="AD192" s="7">
        <v>0</v>
      </c>
      <c r="AE192" s="21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f t="shared" si="5"/>
        <v>1</v>
      </c>
    </row>
    <row r="193" spans="1:51" ht="14.25" x14ac:dyDescent="0.4">
      <c r="A193" s="5">
        <v>2018</v>
      </c>
      <c r="B193" s="5">
        <v>6</v>
      </c>
      <c r="C193" s="18">
        <f>DATE(T_Compilado[[#This Row],[AÑO]],T_Compilado[[#This Row],[MES]],1)</f>
        <v>43252</v>
      </c>
      <c r="D193" s="5" t="str">
        <f>IF(T_Compilado[[#This Row],[AÑO]]&lt;=2016,MIN(T_Compilado[AÑO]) &amp; "-2016","2017-" &amp; MAX(T_Compilado[AÑO]))</f>
        <v>2017-2024</v>
      </c>
      <c r="E193" s="5" t="s">
        <v>124</v>
      </c>
      <c r="F193" s="5" t="s">
        <v>93</v>
      </c>
      <c r="G193" s="7" t="s">
        <v>219</v>
      </c>
      <c r="H193" s="3" t="str">
        <f>VLOOKUP(T_Compilado[[#This Row],[Especies]],T_FamiliaEspecie[[Especies]:[CODE]],2,FALSE)</f>
        <v>S. ALTUM</v>
      </c>
      <c r="I193" s="5" t="str">
        <f t="shared" si="4"/>
        <v>2C0D</v>
      </c>
      <c r="J193" s="6" cm="1">
        <f t="array" ref="J193">VLOOKUP(T_Compilado[[#This Row],[CCODE]:[CCODE]],T_FamiliaEspecie[[CODE]:[Ambiente]],2,FALSE)</f>
        <v>2</v>
      </c>
      <c r="K193" s="6" t="str" cm="1">
        <f t="array" ref="K193">VLOOKUP(T_Compilado[[#This Row],[CCODE]:[CCODE]],T_FamiliaEspecie[[CODE]:[Ambiente]],3,FALSE)</f>
        <v>C</v>
      </c>
      <c r="L193" s="6" cm="1">
        <f t="array" ref="L193">VLOOKUP(T_Compilado[[#This Row],[CCODE]:[CCODE]],T_FamiliaEspecie[[CODE]:[Ambiente]],4,FALSE)</f>
        <v>0</v>
      </c>
      <c r="M193" s="6" t="str" cm="1">
        <f t="array" ref="M193">VLOOKUP(T_Compilado[[#This Row],[CCODE]:[CCODE]],T_FamiliaEspecie[[CODE]:[Ambiente]],5,FALSE)</f>
        <v>D</v>
      </c>
      <c r="N193" s="7">
        <v>0</v>
      </c>
      <c r="O193" s="7">
        <v>0</v>
      </c>
      <c r="P193" s="7">
        <v>0</v>
      </c>
      <c r="Q193" s="7">
        <v>0</v>
      </c>
      <c r="R193" s="21">
        <v>0</v>
      </c>
      <c r="S193" s="7">
        <v>0</v>
      </c>
      <c r="T193" s="7">
        <v>0</v>
      </c>
      <c r="U193" s="21">
        <v>0</v>
      </c>
      <c r="V193" s="21">
        <v>0</v>
      </c>
      <c r="W193" s="21">
        <v>0</v>
      </c>
      <c r="X193" s="21">
        <v>3</v>
      </c>
      <c r="Y193" s="21">
        <v>0</v>
      </c>
      <c r="Z193" s="21">
        <v>0</v>
      </c>
      <c r="AA193" s="21">
        <v>0</v>
      </c>
      <c r="AB193" s="21">
        <v>0</v>
      </c>
      <c r="AC193" s="7">
        <v>0</v>
      </c>
      <c r="AD193" s="7">
        <v>0</v>
      </c>
      <c r="AE193" s="21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f t="shared" si="5"/>
        <v>3</v>
      </c>
    </row>
    <row r="194" spans="1:51" ht="14.25" x14ac:dyDescent="0.4">
      <c r="A194" s="5">
        <v>2018</v>
      </c>
      <c r="B194" s="5">
        <v>6</v>
      </c>
      <c r="C194" s="18">
        <f>DATE(T_Compilado[[#This Row],[AÑO]],T_Compilado[[#This Row],[MES]],1)</f>
        <v>43252</v>
      </c>
      <c r="D194" s="5" t="str">
        <f>IF(T_Compilado[[#This Row],[AÑO]]&lt;=2016,MIN(T_Compilado[AÑO]) &amp; "-2016","2017-" &amp; MAX(T_Compilado[AÑO]))</f>
        <v>2017-2024</v>
      </c>
      <c r="E194" s="5" t="s">
        <v>124</v>
      </c>
      <c r="F194" s="5" t="s">
        <v>95</v>
      </c>
      <c r="G194" s="7" t="s">
        <v>163</v>
      </c>
      <c r="H194" s="3" t="str">
        <f>VLOOKUP(T_Compilado[[#This Row],[Especies]],T_FamiliaEspecie[[Especies]:[CODE]],2,FALSE)</f>
        <v>D. MONTICOLA</v>
      </c>
      <c r="I194" s="5" t="str">
        <f t="shared" ref="I194:I257" si="6">J194&amp;IF(K194="P-C","A",K194)&amp;L194&amp;M194</f>
        <v>PC1D</v>
      </c>
      <c r="J194" s="6" t="str" cm="1">
        <f t="array" ref="J194">VLOOKUP(T_Compilado[[#This Row],[CCODE]:[CCODE]],T_FamiliaEspecie[[CODE]:[Ambiente]],2,FALSE)</f>
        <v>P</v>
      </c>
      <c r="K194" s="6" t="str" cm="1">
        <f t="array" ref="K194">VLOOKUP(T_Compilado[[#This Row],[CCODE]:[CCODE]],T_FamiliaEspecie[[CODE]:[Ambiente]],3,FALSE)</f>
        <v>C</v>
      </c>
      <c r="L194" s="6" cm="1">
        <f t="array" ref="L194">VLOOKUP(T_Compilado[[#This Row],[CCODE]:[CCODE]],T_FamiliaEspecie[[CODE]:[Ambiente]],4,FALSE)</f>
        <v>1</v>
      </c>
      <c r="M194" s="6" t="str" cm="1">
        <f t="array" ref="M194">VLOOKUP(T_Compilado[[#This Row],[CCODE]:[CCODE]],T_FamiliaEspecie[[CODE]:[Ambiente]],5,FALSE)</f>
        <v>D</v>
      </c>
      <c r="N194" s="7">
        <v>3</v>
      </c>
      <c r="O194" s="7">
        <v>0</v>
      </c>
      <c r="P194" s="7">
        <v>0</v>
      </c>
      <c r="Q194" s="7">
        <v>0</v>
      </c>
      <c r="R194" s="21">
        <v>0</v>
      </c>
      <c r="S194" s="7">
        <v>0</v>
      </c>
      <c r="T194" s="7">
        <v>0</v>
      </c>
      <c r="U194" s="23">
        <v>0</v>
      </c>
      <c r="V194" s="23">
        <v>0</v>
      </c>
      <c r="W194" s="23">
        <v>0</v>
      </c>
      <c r="X194" s="23">
        <v>0</v>
      </c>
      <c r="Y194" s="21">
        <v>0</v>
      </c>
      <c r="Z194" s="23">
        <v>0</v>
      </c>
      <c r="AA194" s="23">
        <v>0</v>
      </c>
      <c r="AB194" s="21">
        <v>0</v>
      </c>
      <c r="AC194" s="7">
        <v>0</v>
      </c>
      <c r="AD194" s="7">
        <v>0</v>
      </c>
      <c r="AE194" s="23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f t="shared" ref="AY194:AY257" si="7">SUMIF(N194:AX194,"&gt;=0")</f>
        <v>3</v>
      </c>
    </row>
    <row r="195" spans="1:51" ht="14.25" x14ac:dyDescent="0.4">
      <c r="A195" s="5">
        <v>2018</v>
      </c>
      <c r="B195" s="5">
        <v>6</v>
      </c>
      <c r="C195" s="18">
        <f>DATE(T_Compilado[[#This Row],[AÑO]],T_Compilado[[#This Row],[MES]],1)</f>
        <v>43252</v>
      </c>
      <c r="D195" s="5" t="str">
        <f>IF(T_Compilado[[#This Row],[AÑO]]&lt;=2016,MIN(T_Compilado[AÑO]) &amp; "-2016","2017-" &amp; MAX(T_Compilado[AÑO]))</f>
        <v>2017-2024</v>
      </c>
      <c r="E195" s="5" t="s">
        <v>124</v>
      </c>
      <c r="F195" s="5" t="s">
        <v>95</v>
      </c>
      <c r="G195" s="7" t="s">
        <v>193</v>
      </c>
      <c r="H195" s="3" t="str">
        <f>VLOOKUP(T_Compilado[[#This Row],[Especies]],T_FamiliaEspecie[[Especies]:[CODE]],2,FALSE)</f>
        <v>M. CUREMA</v>
      </c>
      <c r="I195" s="5" t="str">
        <f t="shared" si="6"/>
        <v>PA1M</v>
      </c>
      <c r="J195" s="6" t="str" cm="1">
        <f t="array" ref="J195">VLOOKUP(T_Compilado[[#This Row],[CCODE]:[CCODE]],T_FamiliaEspecie[[CODE]:[Ambiente]],2,FALSE)</f>
        <v>P</v>
      </c>
      <c r="K195" s="6" t="str" cm="1">
        <f t="array" ref="K195">VLOOKUP(T_Compilado[[#This Row],[CCODE]:[CCODE]],T_FamiliaEspecie[[CODE]:[Ambiente]],3,FALSE)</f>
        <v>P-C</v>
      </c>
      <c r="L195" s="6" cm="1">
        <f t="array" ref="L195">VLOOKUP(T_Compilado[[#This Row],[CCODE]:[CCODE]],T_FamiliaEspecie[[CODE]:[Ambiente]],4,FALSE)</f>
        <v>1</v>
      </c>
      <c r="M195" s="6" t="str" cm="1">
        <f t="array" ref="M195">VLOOKUP(T_Compilado[[#This Row],[CCODE]:[CCODE]],T_FamiliaEspecie[[CODE]:[Ambiente]],5,FALSE)</f>
        <v>M</v>
      </c>
      <c r="N195" s="7">
        <v>0</v>
      </c>
      <c r="O195" s="7">
        <v>0</v>
      </c>
      <c r="P195" s="7">
        <v>0</v>
      </c>
      <c r="Q195" s="7">
        <v>0</v>
      </c>
      <c r="R195" s="21">
        <v>0</v>
      </c>
      <c r="S195" s="7">
        <v>14</v>
      </c>
      <c r="T195" s="7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7">
        <v>0</v>
      </c>
      <c r="AD195" s="7">
        <v>0</v>
      </c>
      <c r="AE195" s="21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f t="shared" si="7"/>
        <v>14</v>
      </c>
    </row>
    <row r="196" spans="1:51" ht="14.25" x14ac:dyDescent="0.4">
      <c r="A196" s="5">
        <v>2018</v>
      </c>
      <c r="B196" s="5">
        <v>6</v>
      </c>
      <c r="C196" s="18">
        <f>DATE(T_Compilado[[#This Row],[AÑO]],T_Compilado[[#This Row],[MES]],1)</f>
        <v>43252</v>
      </c>
      <c r="D196" s="5" t="str">
        <f>IF(T_Compilado[[#This Row],[AÑO]]&lt;=2016,MIN(T_Compilado[AÑO]) &amp; "-2016","2017-" &amp; MAX(T_Compilado[AÑO]))</f>
        <v>2017-2024</v>
      </c>
      <c r="E196" s="5" t="s">
        <v>124</v>
      </c>
      <c r="F196" s="5" t="s">
        <v>114</v>
      </c>
      <c r="G196" s="7" t="s">
        <v>222</v>
      </c>
      <c r="H196" s="3" t="str">
        <f>VLOOKUP(T_Compilado[[#This Row],[Especies]],T_FamiliaEspecie[[Especies]:[CODE]],2,FALSE)</f>
        <v>G. HOLBROOKI</v>
      </c>
      <c r="I196" s="5" t="str">
        <f t="shared" si="6"/>
        <v>2I0D</v>
      </c>
      <c r="J196" s="6" cm="1">
        <f t="array" ref="J196">VLOOKUP(T_Compilado[[#This Row],[CCODE]:[CCODE]],T_FamiliaEspecie[[CODE]:[Ambiente]],2,FALSE)</f>
        <v>2</v>
      </c>
      <c r="K196" s="6" t="str" cm="1">
        <f t="array" ref="K196">VLOOKUP(T_Compilado[[#This Row],[CCODE]:[CCODE]],T_FamiliaEspecie[[CODE]:[Ambiente]],3,FALSE)</f>
        <v>I</v>
      </c>
      <c r="L196" s="6" cm="1">
        <f t="array" ref="L196">VLOOKUP(T_Compilado[[#This Row],[CCODE]:[CCODE]],T_FamiliaEspecie[[CODE]:[Ambiente]],4,FALSE)</f>
        <v>0</v>
      </c>
      <c r="M196" s="6" t="str" cm="1">
        <f t="array" ref="M196">VLOOKUP(T_Compilado[[#This Row],[CCODE]:[CCODE]],T_FamiliaEspecie[[CODE]:[Ambiente]],5,FALSE)</f>
        <v>D</v>
      </c>
      <c r="N196" s="7">
        <v>0</v>
      </c>
      <c r="O196" s="7">
        <v>0</v>
      </c>
      <c r="P196" s="7">
        <v>0</v>
      </c>
      <c r="Q196" s="7">
        <v>20</v>
      </c>
      <c r="R196" s="21">
        <v>0</v>
      </c>
      <c r="S196" s="7">
        <v>0</v>
      </c>
      <c r="T196" s="7">
        <v>0</v>
      </c>
      <c r="U196" s="21">
        <v>15</v>
      </c>
      <c r="V196" s="21">
        <v>0</v>
      </c>
      <c r="W196" s="21">
        <v>0</v>
      </c>
      <c r="X196" s="21">
        <v>13</v>
      </c>
      <c r="Y196" s="21">
        <v>0</v>
      </c>
      <c r="Z196" s="21">
        <v>0</v>
      </c>
      <c r="AA196" s="21">
        <v>0</v>
      </c>
      <c r="AB196" s="21">
        <v>0</v>
      </c>
      <c r="AC196" s="7">
        <v>0</v>
      </c>
      <c r="AD196" s="7">
        <v>0</v>
      </c>
      <c r="AE196" s="21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f t="shared" si="7"/>
        <v>48</v>
      </c>
    </row>
    <row r="197" spans="1:51" ht="14.25" x14ac:dyDescent="0.4">
      <c r="A197" s="5">
        <v>2018</v>
      </c>
      <c r="B197" s="5">
        <v>6</v>
      </c>
      <c r="C197" s="18">
        <f>DATE(T_Compilado[[#This Row],[AÑO]],T_Compilado[[#This Row],[MES]],1)</f>
        <v>43252</v>
      </c>
      <c r="D197" s="5" t="str">
        <f>IF(T_Compilado[[#This Row],[AÑO]]&lt;=2016,MIN(T_Compilado[AÑO]) &amp; "-2016","2017-" &amp; MAX(T_Compilado[AÑO]))</f>
        <v>2017-2024</v>
      </c>
      <c r="E197" s="5" t="s">
        <v>124</v>
      </c>
      <c r="F197" s="5" t="s">
        <v>114</v>
      </c>
      <c r="G197" s="7" t="s">
        <v>166</v>
      </c>
      <c r="H197" s="3" t="str">
        <f>VLOOKUP(T_Compilado[[#This Row],[Especies]],T_FamiliaEspecie[[Especies]:[CODE]],2,FALSE)</f>
        <v>P. GILLII</v>
      </c>
      <c r="I197" s="5" t="str">
        <f t="shared" si="6"/>
        <v>2A0D</v>
      </c>
      <c r="J197" s="6" cm="1">
        <f t="array" ref="J197">VLOOKUP(T_Compilado[[#This Row],[CCODE]:[CCODE]],T_FamiliaEspecie[[CODE]:[Ambiente]],2,FALSE)</f>
        <v>2</v>
      </c>
      <c r="K197" s="6" t="str" cm="1">
        <f t="array" ref="K197">VLOOKUP(T_Compilado[[#This Row],[CCODE]:[CCODE]],T_FamiliaEspecie[[CODE]:[Ambiente]],3,FALSE)</f>
        <v>P-C</v>
      </c>
      <c r="L197" s="6" cm="1">
        <f t="array" ref="L197">VLOOKUP(T_Compilado[[#This Row],[CCODE]:[CCODE]],T_FamiliaEspecie[[CODE]:[Ambiente]],4,FALSE)</f>
        <v>0</v>
      </c>
      <c r="M197" s="6" t="str" cm="1">
        <f t="array" ref="M197">VLOOKUP(T_Compilado[[#This Row],[CCODE]:[CCODE]],T_FamiliaEspecie[[CODE]:[Ambiente]],5,FALSE)</f>
        <v>D</v>
      </c>
      <c r="N197" s="7">
        <v>1</v>
      </c>
      <c r="O197" s="7">
        <v>0</v>
      </c>
      <c r="P197" s="7">
        <v>0</v>
      </c>
      <c r="Q197" s="7">
        <v>0</v>
      </c>
      <c r="R197" s="21">
        <v>0</v>
      </c>
      <c r="S197" s="7">
        <v>0</v>
      </c>
      <c r="T197" s="7">
        <v>1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7">
        <v>0</v>
      </c>
      <c r="AD197" s="7">
        <v>0</v>
      </c>
      <c r="AE197" s="21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f t="shared" si="7"/>
        <v>2</v>
      </c>
    </row>
    <row r="198" spans="1:51" ht="14.25" x14ac:dyDescent="0.4">
      <c r="A198" s="5">
        <v>2018</v>
      </c>
      <c r="B198" s="5">
        <v>6</v>
      </c>
      <c r="C198" s="18">
        <f>DATE(T_Compilado[[#This Row],[AÑO]],T_Compilado[[#This Row],[MES]],1)</f>
        <v>43252</v>
      </c>
      <c r="D198" s="5" t="str">
        <f>IF(T_Compilado[[#This Row],[AÑO]]&lt;=2016,MIN(T_Compilado[AÑO]) &amp; "-2016","2017-" &amp; MAX(T_Compilado[AÑO]))</f>
        <v>2017-2024</v>
      </c>
      <c r="E198" s="5" t="s">
        <v>124</v>
      </c>
      <c r="F198" s="5" t="s">
        <v>96</v>
      </c>
      <c r="G198" s="7" t="s">
        <v>168</v>
      </c>
      <c r="H198" s="3" t="str">
        <f>VLOOKUP(T_Compilado[[#This Row],[Especies]],T_FamiliaEspecie[[Especies]:[CODE]],2,FALSE)</f>
        <v>I. FUERTHII</v>
      </c>
      <c r="I198" s="5" t="str">
        <f t="shared" si="6"/>
        <v>PP1M</v>
      </c>
      <c r="J198" s="6" t="str" cm="1">
        <f t="array" ref="J198">VLOOKUP(T_Compilado[[#This Row],[CCODE]:[CCODE]],T_FamiliaEspecie[[CODE]:[Ambiente]],2,FALSE)</f>
        <v>P</v>
      </c>
      <c r="K198" s="6" t="str" cm="1">
        <f t="array" ref="K198">VLOOKUP(T_Compilado[[#This Row],[CCODE]:[CCODE]],T_FamiliaEspecie[[CODE]:[Ambiente]],3,FALSE)</f>
        <v>P</v>
      </c>
      <c r="L198" s="6" cm="1">
        <f t="array" ref="L198">VLOOKUP(T_Compilado[[#This Row],[CCODE]:[CCODE]],T_FamiliaEspecie[[CODE]:[Ambiente]],4,FALSE)</f>
        <v>1</v>
      </c>
      <c r="M198" s="6" t="str" cm="1">
        <f t="array" ref="M198">VLOOKUP(T_Compilado[[#This Row],[CCODE]:[CCODE]],T_FamiliaEspecie[[CODE]:[Ambiente]],5,FALSE)</f>
        <v>M</v>
      </c>
      <c r="N198" s="7">
        <v>0</v>
      </c>
      <c r="O198" s="7">
        <v>0</v>
      </c>
      <c r="P198" s="7">
        <v>0</v>
      </c>
      <c r="Q198" s="7">
        <v>0</v>
      </c>
      <c r="R198" s="21">
        <v>0</v>
      </c>
      <c r="S198" s="7">
        <v>5</v>
      </c>
      <c r="T198" s="7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7">
        <v>0</v>
      </c>
      <c r="AD198" s="7">
        <v>0</v>
      </c>
      <c r="AE198" s="21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f t="shared" si="7"/>
        <v>5</v>
      </c>
    </row>
    <row r="199" spans="1:51" ht="14.25" x14ac:dyDescent="0.4">
      <c r="A199" s="5">
        <v>2018</v>
      </c>
      <c r="B199" s="5">
        <v>6</v>
      </c>
      <c r="C199" s="18">
        <f>DATE(T_Compilado[[#This Row],[AÑO]],T_Compilado[[#This Row],[MES]],1)</f>
        <v>43252</v>
      </c>
      <c r="D199" s="5" t="str">
        <f>IF(T_Compilado[[#This Row],[AÑO]]&lt;=2016,MIN(T_Compilado[AÑO]) &amp; "-2016","2017-" &amp; MAX(T_Compilado[AÑO]))</f>
        <v>2017-2024</v>
      </c>
      <c r="E199" s="5" t="s">
        <v>124</v>
      </c>
      <c r="F199" s="5" t="s">
        <v>97</v>
      </c>
      <c r="G199" s="7" t="s">
        <v>169</v>
      </c>
      <c r="H199" s="3" t="str">
        <f>VLOOKUP(T_Compilado[[#This Row],[Especies]],T_FamiliaEspecie[[Especies]:[CODE]],2,FALSE)</f>
        <v>C. ALBUS</v>
      </c>
      <c r="I199" s="5" t="str">
        <f t="shared" si="6"/>
        <v>PP1M</v>
      </c>
      <c r="J199" s="6" t="str" cm="1">
        <f t="array" ref="J199">VLOOKUP(T_Compilado[[#This Row],[CCODE]:[CCODE]],T_FamiliaEspecie[[CODE]:[Ambiente]],2,FALSE)</f>
        <v>P</v>
      </c>
      <c r="K199" s="6" t="str" cm="1">
        <f t="array" ref="K199">VLOOKUP(T_Compilado[[#This Row],[CCODE]:[CCODE]],T_FamiliaEspecie[[CODE]:[Ambiente]],3,FALSE)</f>
        <v>P</v>
      </c>
      <c r="L199" s="6" cm="1">
        <f t="array" ref="L199">VLOOKUP(T_Compilado[[#This Row],[CCODE]:[CCODE]],T_FamiliaEspecie[[CODE]:[Ambiente]],4,FALSE)</f>
        <v>1</v>
      </c>
      <c r="M199" s="6" t="str" cm="1">
        <f t="array" ref="M199">VLOOKUP(T_Compilado[[#This Row],[CCODE]:[CCODE]],T_FamiliaEspecie[[CODE]:[Ambiente]],5,FALSE)</f>
        <v>M</v>
      </c>
      <c r="N199" s="7">
        <v>0</v>
      </c>
      <c r="O199" s="7">
        <v>0</v>
      </c>
      <c r="P199" s="7">
        <v>0</v>
      </c>
      <c r="Q199" s="7">
        <v>0</v>
      </c>
      <c r="R199" s="21">
        <v>0</v>
      </c>
      <c r="S199" s="7">
        <v>6</v>
      </c>
      <c r="T199" s="7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7">
        <v>0</v>
      </c>
      <c r="AD199" s="7">
        <v>0</v>
      </c>
      <c r="AE199" s="21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f t="shared" si="7"/>
        <v>6</v>
      </c>
    </row>
    <row r="200" spans="1:51" ht="14.25" x14ac:dyDescent="0.4">
      <c r="A200" s="5">
        <v>2018</v>
      </c>
      <c r="B200" s="5">
        <v>6</v>
      </c>
      <c r="C200" s="18">
        <f>DATE(T_Compilado[[#This Row],[AÑO]],T_Compilado[[#This Row],[MES]],1)</f>
        <v>43252</v>
      </c>
      <c r="D200" s="5" t="str">
        <f>IF(T_Compilado[[#This Row],[AÑO]]&lt;=2016,MIN(T_Compilado[AÑO]) &amp; "-2016","2017-" &amp; MAX(T_Compilado[AÑO]))</f>
        <v>2017-2024</v>
      </c>
      <c r="E200" s="5" t="s">
        <v>124</v>
      </c>
      <c r="F200" s="5" t="s">
        <v>98</v>
      </c>
      <c r="G200" s="7" t="s">
        <v>170</v>
      </c>
      <c r="H200" s="3" t="str">
        <f>VLOOKUP(T_Compilado[[#This Row],[Especies]],T_FamiliaEspecie[[Especies]:[CODE]],2,FALSE)</f>
        <v>S. MARMORATUS</v>
      </c>
      <c r="I200" s="5" t="str">
        <f t="shared" si="6"/>
        <v>2A0D</v>
      </c>
      <c r="J200" s="6" cm="1">
        <f t="array" ref="J200">VLOOKUP(T_Compilado[[#This Row],[CCODE]:[CCODE]],T_FamiliaEspecie[[CODE]:[Ambiente]],2,FALSE)</f>
        <v>2</v>
      </c>
      <c r="K200" s="6" t="str" cm="1">
        <f t="array" ref="K200">VLOOKUP(T_Compilado[[#This Row],[CCODE]:[CCODE]],T_FamiliaEspecie[[CODE]:[Ambiente]],3,FALSE)</f>
        <v>P-C</v>
      </c>
      <c r="L200" s="6" cm="1">
        <f t="array" ref="L200">VLOOKUP(T_Compilado[[#This Row],[CCODE]:[CCODE]],T_FamiliaEspecie[[CODE]:[Ambiente]],4,FALSE)</f>
        <v>0</v>
      </c>
      <c r="M200" s="6" t="str" cm="1">
        <f t="array" ref="M200">VLOOKUP(T_Compilado[[#This Row],[CCODE]:[CCODE]],T_FamiliaEspecie[[CODE]:[Ambiente]],5,FALSE)</f>
        <v>D</v>
      </c>
      <c r="N200" s="7">
        <v>0</v>
      </c>
      <c r="O200" s="7">
        <v>0</v>
      </c>
      <c r="P200" s="7">
        <v>1</v>
      </c>
      <c r="Q200" s="7">
        <v>0</v>
      </c>
      <c r="R200" s="21">
        <v>0</v>
      </c>
      <c r="S200" s="7">
        <v>0</v>
      </c>
      <c r="T200" s="7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7">
        <v>0</v>
      </c>
      <c r="AD200" s="7">
        <v>0</v>
      </c>
      <c r="AE200" s="21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f t="shared" si="7"/>
        <v>1</v>
      </c>
    </row>
    <row r="201" spans="1:51" ht="14.25" x14ac:dyDescent="0.4">
      <c r="A201" s="5">
        <v>2018</v>
      </c>
      <c r="B201" s="5">
        <v>6</v>
      </c>
      <c r="C201" s="18">
        <f>DATE(T_Compilado[[#This Row],[AÑO]],T_Compilado[[#This Row],[MES]],1)</f>
        <v>43252</v>
      </c>
      <c r="D201" s="5" t="str">
        <f>IF(T_Compilado[[#This Row],[AÑO]]&lt;=2016,MIN(T_Compilado[AÑO]) &amp; "-2016","2017-" &amp; MAX(T_Compilado[AÑO]))</f>
        <v>2017-2024</v>
      </c>
      <c r="E201" s="5" t="s">
        <v>124</v>
      </c>
      <c r="F201" s="5" t="s">
        <v>99</v>
      </c>
      <c r="G201" s="7" t="s">
        <v>207</v>
      </c>
      <c r="H201" s="3" t="str">
        <f>VLOOKUP(T_Compilado[[#This Row],[Especies]],T_FamiliaEspecie[[Especies]:[CODE]],2,FALSE)</f>
        <v>M. LINEATUS</v>
      </c>
      <c r="I201" s="5" t="str">
        <f t="shared" si="6"/>
        <v>PP1M</v>
      </c>
      <c r="J201" s="6" t="str" cm="1">
        <f t="array" ref="J201">VLOOKUP(T_Compilado[[#This Row],[CCODE]:[CCODE]],T_FamiliaEspecie[[CODE]:[Ambiente]],2,FALSE)</f>
        <v>P</v>
      </c>
      <c r="K201" s="6" t="str" cm="1">
        <f t="array" ref="K201">VLOOKUP(T_Compilado[[#This Row],[CCODE]:[CCODE]],T_FamiliaEspecie[[CODE]:[Ambiente]],3,FALSE)</f>
        <v>P</v>
      </c>
      <c r="L201" s="6" cm="1">
        <f t="array" ref="L201">VLOOKUP(T_Compilado[[#This Row],[CCODE]:[CCODE]],T_FamiliaEspecie[[CODE]:[Ambiente]],4,FALSE)</f>
        <v>1</v>
      </c>
      <c r="M201" s="6" t="str" cm="1">
        <f t="array" ref="M201">VLOOKUP(T_Compilado[[#This Row],[CCODE]:[CCODE]],T_FamiliaEspecie[[CODE]:[Ambiente]],5,FALSE)</f>
        <v>M</v>
      </c>
      <c r="N201" s="7">
        <v>0</v>
      </c>
      <c r="O201" s="7">
        <v>0</v>
      </c>
      <c r="P201" s="7">
        <v>0</v>
      </c>
      <c r="Q201" s="7">
        <v>1</v>
      </c>
      <c r="R201" s="21">
        <v>0</v>
      </c>
      <c r="S201" s="7">
        <v>0</v>
      </c>
      <c r="T201" s="7">
        <v>0</v>
      </c>
      <c r="U201" s="21">
        <v>0</v>
      </c>
      <c r="V201" s="21">
        <v>0</v>
      </c>
      <c r="W201" s="21">
        <v>0</v>
      </c>
      <c r="X201" s="21">
        <v>7</v>
      </c>
      <c r="Y201" s="21">
        <v>0</v>
      </c>
      <c r="Z201" s="21">
        <v>0</v>
      </c>
      <c r="AA201" s="21">
        <v>0</v>
      </c>
      <c r="AB201" s="21">
        <v>0</v>
      </c>
      <c r="AC201" s="7">
        <v>0</v>
      </c>
      <c r="AD201" s="7">
        <v>0</v>
      </c>
      <c r="AE201" s="21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f t="shared" si="7"/>
        <v>8</v>
      </c>
    </row>
    <row r="202" spans="1:51" ht="14.25" x14ac:dyDescent="0.4">
      <c r="A202" s="5">
        <v>2020</v>
      </c>
      <c r="B202" s="5">
        <v>9</v>
      </c>
      <c r="C202" s="18">
        <f>DATE(T_Compilado[[#This Row],[AÑO]],T_Compilado[[#This Row],[MES]],1)</f>
        <v>44075</v>
      </c>
      <c r="D202" s="5" t="str">
        <f>IF(T_Compilado[[#This Row],[AÑO]]&lt;=2016,MIN(T_Compilado[AÑO]) &amp; "-2016","2017-" &amp; MAX(T_Compilado[AÑO]))</f>
        <v>2017-2024</v>
      </c>
      <c r="E202" s="5" t="s">
        <v>124</v>
      </c>
      <c r="F202" s="5" t="s">
        <v>81</v>
      </c>
      <c r="G202" s="7" t="s">
        <v>201</v>
      </c>
      <c r="H202" s="3" t="str">
        <f>VLOOKUP(T_Compilado[[#This Row],[Especies]],T_FamiliaEspecie[[Especies]:[CODE]],2,FALSE)</f>
        <v>C. TUYRA</v>
      </c>
      <c r="I202" s="5" t="str">
        <f t="shared" si="6"/>
        <v>PP1M</v>
      </c>
      <c r="J202" s="6" t="str" cm="1">
        <f t="array" ref="J202">VLOOKUP(T_Compilado[[#This Row],[CCODE]:[CCODE]],T_FamiliaEspecie[[CODE]:[Ambiente]],2,FALSE)</f>
        <v>P</v>
      </c>
      <c r="K202" s="6" t="str" cm="1">
        <f t="array" ref="K202">VLOOKUP(T_Compilado[[#This Row],[CCODE]:[CCODE]],T_FamiliaEspecie[[CODE]:[Ambiente]],3,FALSE)</f>
        <v>P</v>
      </c>
      <c r="L202" s="6" cm="1">
        <f t="array" ref="L202">VLOOKUP(T_Compilado[[#This Row],[CCODE]:[CCODE]],T_FamiliaEspecie[[CODE]:[Ambiente]],4,FALSE)</f>
        <v>1</v>
      </c>
      <c r="M202" s="6" t="str" cm="1">
        <f t="array" ref="M202">VLOOKUP(T_Compilado[[#This Row],[CCODE]:[CCODE]],T_FamiliaEspecie[[CODE]:[Ambiente]],5,FALSE)</f>
        <v>M</v>
      </c>
      <c r="N202" s="7">
        <v>0</v>
      </c>
      <c r="O202" s="7">
        <v>1</v>
      </c>
      <c r="P202" s="7">
        <v>0</v>
      </c>
      <c r="Q202" s="7">
        <v>0</v>
      </c>
      <c r="R202" s="21">
        <v>0</v>
      </c>
      <c r="S202" s="7">
        <v>1</v>
      </c>
      <c r="T202" s="7">
        <v>0</v>
      </c>
      <c r="U202" s="7">
        <v>0</v>
      </c>
      <c r="V202" s="7">
        <v>2</v>
      </c>
      <c r="W202" s="7">
        <v>2</v>
      </c>
      <c r="X202" s="7">
        <v>0</v>
      </c>
      <c r="Y202" s="21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f t="shared" si="7"/>
        <v>6</v>
      </c>
    </row>
    <row r="203" spans="1:51" ht="14.25" x14ac:dyDescent="0.4">
      <c r="A203" s="5">
        <v>2020</v>
      </c>
      <c r="B203" s="5">
        <v>9</v>
      </c>
      <c r="C203" s="18">
        <f>DATE(T_Compilado[[#This Row],[AÑO]],T_Compilado[[#This Row],[MES]],1)</f>
        <v>44075</v>
      </c>
      <c r="D203" s="5" t="str">
        <f>IF(T_Compilado[[#This Row],[AÑO]]&lt;=2016,MIN(T_Compilado[AÑO]) &amp; "-2016","2017-" &amp; MAX(T_Compilado[AÑO]))</f>
        <v>2017-2024</v>
      </c>
      <c r="E203" s="5" t="s">
        <v>124</v>
      </c>
      <c r="F203" s="5" t="s">
        <v>127</v>
      </c>
      <c r="G203" s="7" t="s">
        <v>133</v>
      </c>
      <c r="H203" s="3" t="str">
        <f>VLOOKUP(T_Compilado[[#This Row],[Especies]],T_FamiliaEspecie[[Especies]:[CODE]],2,FALSE)</f>
        <v>A. CHAGRESI</v>
      </c>
      <c r="I203" s="5" t="str">
        <f t="shared" si="6"/>
        <v>PC0D</v>
      </c>
      <c r="J203" s="6" t="str" cm="1">
        <f t="array" ref="J203">VLOOKUP(T_Compilado[[#This Row],[CCODE]:[CCODE]],T_FamiliaEspecie[[CODE]:[Ambiente]],2,FALSE)</f>
        <v>P</v>
      </c>
      <c r="K203" s="6" t="str" cm="1">
        <f t="array" ref="K203">VLOOKUP(T_Compilado[[#This Row],[CCODE]:[CCODE]],T_FamiliaEspecie[[CODE]:[Ambiente]],3,FALSE)</f>
        <v>C</v>
      </c>
      <c r="L203" s="6" cm="1">
        <f t="array" ref="L203">VLOOKUP(T_Compilado[[#This Row],[CCODE]:[CCODE]],T_FamiliaEspecie[[CODE]:[Ambiente]],4,FALSE)</f>
        <v>0</v>
      </c>
      <c r="M203" s="6" t="str" cm="1">
        <f t="array" ref="M203">VLOOKUP(T_Compilado[[#This Row],[CCODE]:[CCODE]],T_FamiliaEspecie[[CODE]:[Ambiente]],5,FALSE)</f>
        <v>D</v>
      </c>
      <c r="N203" s="7">
        <v>0</v>
      </c>
      <c r="O203" s="7">
        <v>0</v>
      </c>
      <c r="P203" s="7">
        <v>0</v>
      </c>
      <c r="Q203" s="7">
        <v>0</v>
      </c>
      <c r="R203" s="21">
        <v>0</v>
      </c>
      <c r="S203" s="7">
        <v>0</v>
      </c>
      <c r="T203" s="7">
        <v>0</v>
      </c>
      <c r="U203" s="7">
        <v>1</v>
      </c>
      <c r="V203" s="7">
        <v>0</v>
      </c>
      <c r="W203" s="7">
        <v>0</v>
      </c>
      <c r="X203" s="7">
        <v>0</v>
      </c>
      <c r="Y203" s="21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f t="shared" si="7"/>
        <v>1</v>
      </c>
    </row>
    <row r="204" spans="1:51" ht="14.25" x14ac:dyDescent="0.4">
      <c r="A204" s="5">
        <v>2020</v>
      </c>
      <c r="B204" s="5">
        <v>9</v>
      </c>
      <c r="C204" s="18">
        <f>DATE(T_Compilado[[#This Row],[AÑO]],T_Compilado[[#This Row],[MES]],1)</f>
        <v>44075</v>
      </c>
      <c r="D204" s="5" t="str">
        <f>IF(T_Compilado[[#This Row],[AÑO]]&lt;=2016,MIN(T_Compilado[AÑO]) &amp; "-2016","2017-" &amp; MAX(T_Compilado[AÑO]))</f>
        <v>2017-2024</v>
      </c>
      <c r="E204" s="5" t="s">
        <v>124</v>
      </c>
      <c r="F204" s="5" t="s">
        <v>113</v>
      </c>
      <c r="G204" s="7" t="s">
        <v>202</v>
      </c>
      <c r="H204" s="3" t="str">
        <f>VLOOKUP(T_Compilado[[#This Row],[Especies]],T_FamiliaEspecie[[Especies]:[CODE]],2,FALSE)</f>
        <v>B. CHAGRENSIS</v>
      </c>
      <c r="I204" s="5" t="str">
        <f t="shared" si="6"/>
        <v>1C1D</v>
      </c>
      <c r="J204" s="6" cm="1">
        <f t="array" ref="J204">VLOOKUP(T_Compilado[[#This Row],[CCODE]:[CCODE]],T_FamiliaEspecie[[CODE]:[Ambiente]],2,FALSE)</f>
        <v>1</v>
      </c>
      <c r="K204" s="6" t="str" cm="1">
        <f t="array" ref="K204">VLOOKUP(T_Compilado[[#This Row],[CCODE]:[CCODE]],T_FamiliaEspecie[[CODE]:[Ambiente]],3,FALSE)</f>
        <v>C</v>
      </c>
      <c r="L204" s="6" cm="1">
        <f t="array" ref="L204">VLOOKUP(T_Compilado[[#This Row],[CCODE]:[CCODE]],T_FamiliaEspecie[[CODE]:[Ambiente]],4,FALSE)</f>
        <v>1</v>
      </c>
      <c r="M204" s="6" t="str" cm="1">
        <f t="array" ref="M204">VLOOKUP(T_Compilado[[#This Row],[CCODE]:[CCODE]],T_FamiliaEspecie[[CODE]:[Ambiente]],5,FALSE)</f>
        <v>D</v>
      </c>
      <c r="N204" s="7">
        <v>0</v>
      </c>
      <c r="O204" s="7">
        <v>0</v>
      </c>
      <c r="P204" s="7">
        <v>0</v>
      </c>
      <c r="Q204" s="7">
        <v>0</v>
      </c>
      <c r="R204" s="21">
        <v>0</v>
      </c>
      <c r="S204" s="7">
        <v>0</v>
      </c>
      <c r="T204" s="7">
        <v>31</v>
      </c>
      <c r="U204" s="7">
        <v>0</v>
      </c>
      <c r="V204" s="7">
        <v>1</v>
      </c>
      <c r="W204" s="7">
        <v>0</v>
      </c>
      <c r="X204" s="7">
        <v>0</v>
      </c>
      <c r="Y204" s="21">
        <v>0</v>
      </c>
      <c r="Z204" s="7">
        <v>0</v>
      </c>
      <c r="AA204" s="7">
        <v>1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f t="shared" si="7"/>
        <v>33</v>
      </c>
    </row>
    <row r="205" spans="1:51" ht="14.25" x14ac:dyDescent="0.4">
      <c r="A205" s="5">
        <v>2020</v>
      </c>
      <c r="B205" s="5">
        <v>9</v>
      </c>
      <c r="C205" s="18">
        <f>DATE(T_Compilado[[#This Row],[AÑO]],T_Compilado[[#This Row],[MES]],1)</f>
        <v>44075</v>
      </c>
      <c r="D205" s="5" t="str">
        <f>IF(T_Compilado[[#This Row],[AÑO]]&lt;=2016,MIN(T_Compilado[AÑO]) &amp; "-2016","2017-" &amp; MAX(T_Compilado[AÑO]))</f>
        <v>2017-2024</v>
      </c>
      <c r="E205" s="5" t="s">
        <v>124</v>
      </c>
      <c r="F205" s="5" t="s">
        <v>84</v>
      </c>
      <c r="G205" s="7" t="s">
        <v>220</v>
      </c>
      <c r="H205" s="3" t="str">
        <f>VLOOKUP(T_Compilado[[#This Row],[Especies]],T_FamiliaEspecie[[Especies]:[CODE]],2,FALSE)</f>
        <v>C. LATUS</v>
      </c>
      <c r="I205" s="5" t="str">
        <f t="shared" si="6"/>
        <v>PC1M</v>
      </c>
      <c r="J205" s="6" t="str" cm="1">
        <f t="array" ref="J205">VLOOKUP(T_Compilado[[#This Row],[CCODE]:[CCODE]],T_FamiliaEspecie[[CODE]:[Ambiente]],2,FALSE)</f>
        <v>P</v>
      </c>
      <c r="K205" s="6" t="str" cm="1">
        <f t="array" ref="K205">VLOOKUP(T_Compilado[[#This Row],[CCODE]:[CCODE]],T_FamiliaEspecie[[CODE]:[Ambiente]],3,FALSE)</f>
        <v>C</v>
      </c>
      <c r="L205" s="6" cm="1">
        <f t="array" ref="L205">VLOOKUP(T_Compilado[[#This Row],[CCODE]:[CCODE]],T_FamiliaEspecie[[CODE]:[Ambiente]],4,FALSE)</f>
        <v>1</v>
      </c>
      <c r="M205" s="6" t="str" cm="1">
        <f t="array" ref="M205">VLOOKUP(T_Compilado[[#This Row],[CCODE]:[CCODE]],T_FamiliaEspecie[[CODE]:[Ambiente]],5,FALSE)</f>
        <v>M</v>
      </c>
      <c r="N205" s="7">
        <v>1</v>
      </c>
      <c r="O205" s="7">
        <v>0</v>
      </c>
      <c r="P205" s="7">
        <v>0</v>
      </c>
      <c r="Q205" s="7">
        <v>0</v>
      </c>
      <c r="R205" s="21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21">
        <v>0</v>
      </c>
      <c r="Z205" s="7">
        <v>1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f t="shared" si="7"/>
        <v>2</v>
      </c>
    </row>
    <row r="206" spans="1:51" ht="14.25" x14ac:dyDescent="0.4">
      <c r="A206" s="5">
        <v>2020</v>
      </c>
      <c r="B206" s="5">
        <v>9</v>
      </c>
      <c r="C206" s="18">
        <f>DATE(T_Compilado[[#This Row],[AÑO]],T_Compilado[[#This Row],[MES]],1)</f>
        <v>44075</v>
      </c>
      <c r="D206" s="5" t="str">
        <f>IF(T_Compilado[[#This Row],[AÑO]]&lt;=2016,MIN(T_Compilado[AÑO]) &amp; "-2016","2017-" &amp; MAX(T_Compilado[AÑO]))</f>
        <v>2017-2024</v>
      </c>
      <c r="E206" s="5" t="s">
        <v>124</v>
      </c>
      <c r="F206" s="5" t="s">
        <v>86</v>
      </c>
      <c r="G206" s="7" t="s">
        <v>136</v>
      </c>
      <c r="H206" s="3" t="str">
        <f>VLOOKUP(T_Compilado[[#This Row],[Especies]],T_FamiliaEspecie[[Especies]:[CODE]],2,FALSE)</f>
        <v>C. NIGRESCENS</v>
      </c>
      <c r="I206" s="5" t="str">
        <f t="shared" si="6"/>
        <v>PP1M</v>
      </c>
      <c r="J206" s="6" t="str" cm="1">
        <f t="array" ref="J206">VLOOKUP(T_Compilado[[#This Row],[CCODE]:[CCODE]],T_FamiliaEspecie[[CODE]:[Ambiente]],2,FALSE)</f>
        <v>P</v>
      </c>
      <c r="K206" s="6" t="str" cm="1">
        <f t="array" ref="K206">VLOOKUP(T_Compilado[[#This Row],[CCODE]:[CCODE]],T_FamiliaEspecie[[CODE]:[Ambiente]],3,FALSE)</f>
        <v>P</v>
      </c>
      <c r="L206" s="6" cm="1">
        <f t="array" ref="L206">VLOOKUP(T_Compilado[[#This Row],[CCODE]:[CCODE]],T_FamiliaEspecie[[CODE]:[Ambiente]],4,FALSE)</f>
        <v>1</v>
      </c>
      <c r="M206" s="6" t="str" cm="1">
        <f t="array" ref="M206">VLOOKUP(T_Compilado[[#This Row],[CCODE]:[CCODE]],T_FamiliaEspecie[[CODE]:[Ambiente]],5,FALSE)</f>
        <v>M</v>
      </c>
      <c r="N206" s="7">
        <v>0</v>
      </c>
      <c r="O206" s="7">
        <v>0</v>
      </c>
      <c r="P206" s="7">
        <v>0</v>
      </c>
      <c r="Q206" s="7">
        <v>0</v>
      </c>
      <c r="R206" s="21">
        <v>0</v>
      </c>
      <c r="S206" s="7">
        <v>0</v>
      </c>
      <c r="T206" s="7">
        <v>3</v>
      </c>
      <c r="U206" s="7">
        <v>1</v>
      </c>
      <c r="V206" s="7">
        <v>0</v>
      </c>
      <c r="W206" s="7">
        <v>0</v>
      </c>
      <c r="X206" s="7">
        <v>0</v>
      </c>
      <c r="Y206" s="21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1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f t="shared" si="7"/>
        <v>5</v>
      </c>
    </row>
    <row r="207" spans="1:51" ht="14.25" x14ac:dyDescent="0.4">
      <c r="A207" s="5">
        <v>2020</v>
      </c>
      <c r="B207" s="5">
        <v>9</v>
      </c>
      <c r="C207" s="18">
        <f>DATE(T_Compilado[[#This Row],[AÑO]],T_Compilado[[#This Row],[MES]],1)</f>
        <v>44075</v>
      </c>
      <c r="D207" s="5" t="str">
        <f>IF(T_Compilado[[#This Row],[AÑO]]&lt;=2016,MIN(T_Compilado[AÑO]) &amp; "-2016","2017-" &amp; MAX(T_Compilado[AÑO]))</f>
        <v>2017-2024</v>
      </c>
      <c r="E207" s="5" t="s">
        <v>124</v>
      </c>
      <c r="F207" s="5" t="s">
        <v>86</v>
      </c>
      <c r="G207" s="7" t="s">
        <v>221</v>
      </c>
      <c r="H207" s="3" t="str">
        <f>VLOOKUP(T_Compilado[[#This Row],[Especies]],T_FamiliaEspecie[[Especies]:[CODE]],2,FALSE)</f>
        <v>C. UNIONENSIS</v>
      </c>
      <c r="I207" s="5" t="str">
        <f t="shared" si="6"/>
        <v>PP1M</v>
      </c>
      <c r="J207" s="6" t="str" cm="1">
        <f t="array" ref="J207">VLOOKUP(T_Compilado[[#This Row],[CCODE]:[CCODE]],T_FamiliaEspecie[[CODE]:[Ambiente]],2,FALSE)</f>
        <v>P</v>
      </c>
      <c r="K207" s="6" t="str" cm="1">
        <f t="array" ref="K207">VLOOKUP(T_Compilado[[#This Row],[CCODE]:[CCODE]],T_FamiliaEspecie[[CODE]:[Ambiente]],3,FALSE)</f>
        <v>P</v>
      </c>
      <c r="L207" s="6" cm="1">
        <f t="array" ref="L207">VLOOKUP(T_Compilado[[#This Row],[CCODE]:[CCODE]],T_FamiliaEspecie[[CODE]:[Ambiente]],4,FALSE)</f>
        <v>1</v>
      </c>
      <c r="M207" s="6" t="str" cm="1">
        <f t="array" ref="M207">VLOOKUP(T_Compilado[[#This Row],[CCODE]:[CCODE]],T_FamiliaEspecie[[CODE]:[Ambiente]],5,FALSE)</f>
        <v>M</v>
      </c>
      <c r="N207" s="7">
        <v>0</v>
      </c>
      <c r="O207" s="7">
        <v>0</v>
      </c>
      <c r="P207" s="7">
        <v>0</v>
      </c>
      <c r="Q207" s="7">
        <v>0</v>
      </c>
      <c r="R207" s="21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21">
        <v>0</v>
      </c>
      <c r="Z207" s="7">
        <v>0</v>
      </c>
      <c r="AA207" s="7">
        <v>6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f t="shared" si="7"/>
        <v>6</v>
      </c>
    </row>
    <row r="208" spans="1:51" ht="14.25" x14ac:dyDescent="0.4">
      <c r="A208" s="5">
        <v>2020</v>
      </c>
      <c r="B208" s="5">
        <v>9</v>
      </c>
      <c r="C208" s="18">
        <f>DATE(T_Compilado[[#This Row],[AÑO]],T_Compilado[[#This Row],[MES]],1)</f>
        <v>44075</v>
      </c>
      <c r="D208" s="5" t="str">
        <f>IF(T_Compilado[[#This Row],[AÑO]]&lt;=2016,MIN(T_Compilado[AÑO]) &amp; "-2016","2017-" &amp; MAX(T_Compilado[AÑO]))</f>
        <v>2017-2024</v>
      </c>
      <c r="E208" s="5" t="s">
        <v>124</v>
      </c>
      <c r="F208" s="5" t="s">
        <v>106</v>
      </c>
      <c r="G208" s="7" t="s">
        <v>176</v>
      </c>
      <c r="H208" s="3" t="str">
        <f>VLOOKUP(T_Compilado[[#This Row],[Especies]],T_FamiliaEspecie[[Especies]:[CODE]],2,FALSE)</f>
        <v>A. RUBERRIMUS</v>
      </c>
      <c r="I208" s="5" t="str">
        <f t="shared" si="6"/>
        <v>1A0D</v>
      </c>
      <c r="J208" s="6" cm="1">
        <f t="array" ref="J208">VLOOKUP(T_Compilado[[#This Row],[CCODE]:[CCODE]],T_FamiliaEspecie[[CODE]:[Ambiente]],2,FALSE)</f>
        <v>1</v>
      </c>
      <c r="K208" s="6" t="str" cm="1">
        <f t="array" ref="K208">VLOOKUP(T_Compilado[[#This Row],[CCODE]:[CCODE]],T_FamiliaEspecie[[CODE]:[Ambiente]],3,FALSE)</f>
        <v>P-C</v>
      </c>
      <c r="L208" s="6" cm="1">
        <f t="array" ref="L208">VLOOKUP(T_Compilado[[#This Row],[CCODE]:[CCODE]],T_FamiliaEspecie[[CODE]:[Ambiente]],4,FALSE)</f>
        <v>0</v>
      </c>
      <c r="M208" s="6" t="str" cm="1">
        <f t="array" ref="M208">VLOOKUP(T_Compilado[[#This Row],[CCODE]:[CCODE]],T_FamiliaEspecie[[CODE]:[Ambiente]],5,FALSE)</f>
        <v>D</v>
      </c>
      <c r="N208" s="7">
        <v>0</v>
      </c>
      <c r="O208" s="7">
        <v>0</v>
      </c>
      <c r="P208" s="7">
        <v>0</v>
      </c>
      <c r="Q208" s="7">
        <v>0</v>
      </c>
      <c r="R208" s="21">
        <v>0</v>
      </c>
      <c r="S208" s="7">
        <v>6</v>
      </c>
      <c r="T208" s="7">
        <v>0</v>
      </c>
      <c r="U208" s="7">
        <v>0</v>
      </c>
      <c r="V208" s="7">
        <v>0</v>
      </c>
      <c r="W208" s="7">
        <v>1</v>
      </c>
      <c r="X208" s="7">
        <v>0</v>
      </c>
      <c r="Y208" s="21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f t="shared" si="7"/>
        <v>7</v>
      </c>
    </row>
    <row r="209" spans="1:51" ht="14.25" x14ac:dyDescent="0.4">
      <c r="A209" s="5">
        <v>2020</v>
      </c>
      <c r="B209" s="5">
        <v>9</v>
      </c>
      <c r="C209" s="18">
        <f>DATE(T_Compilado[[#This Row],[AÑO]],T_Compilado[[#This Row],[MES]],1)</f>
        <v>44075</v>
      </c>
      <c r="D209" s="5" t="str">
        <f>IF(T_Compilado[[#This Row],[AÑO]]&lt;=2016,MIN(T_Compilado[AÑO]) &amp; "-2016","2017-" &amp; MAX(T_Compilado[AÑO]))</f>
        <v>2017-2024</v>
      </c>
      <c r="E209" s="5" t="s">
        <v>124</v>
      </c>
      <c r="F209" s="5" t="s">
        <v>106</v>
      </c>
      <c r="G209" s="7" t="s">
        <v>213</v>
      </c>
      <c r="H209" s="3" t="str">
        <f>VLOOKUP(T_Compilado[[#This Row],[Especies]],T_FamiliaEspecie[[Especies]:[CODE]],2,FALSE)</f>
        <v>C. GORGONAE</v>
      </c>
      <c r="I209" s="5" t="str">
        <f t="shared" si="6"/>
        <v>1P0D</v>
      </c>
      <c r="J209" s="6" cm="1">
        <f t="array" ref="J209">VLOOKUP(T_Compilado[[#This Row],[CCODE]:[CCODE]],T_FamiliaEspecie[[CODE]:[Ambiente]],2,FALSE)</f>
        <v>1</v>
      </c>
      <c r="K209" s="6" t="str" cm="1">
        <f t="array" ref="K209">VLOOKUP(T_Compilado[[#This Row],[CCODE]:[CCODE]],T_FamiliaEspecie[[CODE]:[Ambiente]],3,FALSE)</f>
        <v>P</v>
      </c>
      <c r="L209" s="6" cm="1">
        <f t="array" ref="L209">VLOOKUP(T_Compilado[[#This Row],[CCODE]:[CCODE]],T_FamiliaEspecie[[CODE]:[Ambiente]],4,FALSE)</f>
        <v>0</v>
      </c>
      <c r="M209" s="6" t="str" cm="1">
        <f t="array" ref="M209">VLOOKUP(T_Compilado[[#This Row],[CCODE]:[CCODE]],T_FamiliaEspecie[[CODE]:[Ambiente]],5,FALSE)</f>
        <v>D</v>
      </c>
      <c r="N209" s="7">
        <v>0</v>
      </c>
      <c r="O209" s="7">
        <v>0</v>
      </c>
      <c r="P209" s="7">
        <v>0</v>
      </c>
      <c r="Q209" s="7">
        <v>0</v>
      </c>
      <c r="R209" s="21">
        <v>0</v>
      </c>
      <c r="S209" s="7">
        <v>1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21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f t="shared" si="7"/>
        <v>1</v>
      </c>
    </row>
    <row r="210" spans="1:51" ht="14.25" x14ac:dyDescent="0.4">
      <c r="A210" s="5">
        <v>2020</v>
      </c>
      <c r="B210" s="5">
        <v>9</v>
      </c>
      <c r="C210" s="18">
        <f>DATE(T_Compilado[[#This Row],[AÑO]],T_Compilado[[#This Row],[MES]],1)</f>
        <v>44075</v>
      </c>
      <c r="D210" s="5" t="str">
        <f>IF(T_Compilado[[#This Row],[AÑO]]&lt;=2016,MIN(T_Compilado[AÑO]) &amp; "-2016","2017-" &amp; MAX(T_Compilado[AÑO]))</f>
        <v>2017-2024</v>
      </c>
      <c r="E210" s="5" t="s">
        <v>124</v>
      </c>
      <c r="F210" s="5" t="s">
        <v>87</v>
      </c>
      <c r="G210" s="7" t="s">
        <v>139</v>
      </c>
      <c r="H210" s="3" t="str">
        <f>VLOOKUP(T_Compilado[[#This Row],[Especies]],T_FamiliaEspecie[[Especies]:[CODE]],2,FALSE)</f>
        <v>A. OCELLATUS</v>
      </c>
      <c r="I210" s="5" t="str">
        <f t="shared" si="6"/>
        <v>1I1D</v>
      </c>
      <c r="J210" s="6" cm="1">
        <f t="array" ref="J210">VLOOKUP(T_Compilado[[#This Row],[CCODE]:[CCODE]],T_FamiliaEspecie[[CODE]:[Ambiente]],2,FALSE)</f>
        <v>1</v>
      </c>
      <c r="K210" s="6" t="str" cm="1">
        <f t="array" ref="K210">VLOOKUP(T_Compilado[[#This Row],[CCODE]:[CCODE]],T_FamiliaEspecie[[CODE]:[Ambiente]],3,FALSE)</f>
        <v>I</v>
      </c>
      <c r="L210" s="6" cm="1">
        <f t="array" ref="L210">VLOOKUP(T_Compilado[[#This Row],[CCODE]:[CCODE]],T_FamiliaEspecie[[CODE]:[Ambiente]],4,FALSE)</f>
        <v>1</v>
      </c>
      <c r="M210" s="6" t="str" cm="1">
        <f t="array" ref="M210">VLOOKUP(T_Compilado[[#This Row],[CCODE]:[CCODE]],T_FamiliaEspecie[[CODE]:[Ambiente]],5,FALSE)</f>
        <v>D</v>
      </c>
      <c r="N210" s="7">
        <v>0</v>
      </c>
      <c r="O210" s="7">
        <v>3</v>
      </c>
      <c r="P210" s="7">
        <v>0</v>
      </c>
      <c r="Q210" s="7">
        <v>0</v>
      </c>
      <c r="R210" s="21">
        <v>0</v>
      </c>
      <c r="S210" s="7">
        <v>1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21">
        <v>0</v>
      </c>
      <c r="Z210" s="7">
        <v>0</v>
      </c>
      <c r="AA210" s="7">
        <v>3</v>
      </c>
      <c r="AB210" s="7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f t="shared" si="7"/>
        <v>8</v>
      </c>
    </row>
    <row r="211" spans="1:51" ht="14.25" x14ac:dyDescent="0.4">
      <c r="A211" s="5">
        <v>2020</v>
      </c>
      <c r="B211" s="5">
        <v>9</v>
      </c>
      <c r="C211" s="18">
        <f>DATE(T_Compilado[[#This Row],[AÑO]],T_Compilado[[#This Row],[MES]],1)</f>
        <v>44075</v>
      </c>
      <c r="D211" s="5" t="str">
        <f>IF(T_Compilado[[#This Row],[AÑO]]&lt;=2016,MIN(T_Compilado[AÑO]) &amp; "-2016","2017-" &amp; MAX(T_Compilado[AÑO]))</f>
        <v>2017-2024</v>
      </c>
      <c r="E211" s="5" t="s">
        <v>124</v>
      </c>
      <c r="F211" s="5" t="s">
        <v>87</v>
      </c>
      <c r="G211" s="3" t="s">
        <v>144</v>
      </c>
      <c r="H211" s="3" t="str">
        <f>VLOOKUP(T_Compilado[[#This Row],[Especies]],T_FamiliaEspecie[[Especies]:[CODE]],2,FALSE)</f>
        <v>C. MONOCULUS</v>
      </c>
      <c r="I211" s="5" t="str">
        <f t="shared" si="6"/>
        <v>1I1D</v>
      </c>
      <c r="J211" s="6" cm="1">
        <f t="array" ref="J211">VLOOKUP(T_Compilado[[#This Row],[CCODE]:[CCODE]],T_FamiliaEspecie[[CODE]:[Ambiente]],2,FALSE)</f>
        <v>1</v>
      </c>
      <c r="K211" s="6" t="str" cm="1">
        <f t="array" ref="K211">VLOOKUP(T_Compilado[[#This Row],[CCODE]:[CCODE]],T_FamiliaEspecie[[CODE]:[Ambiente]],3,FALSE)</f>
        <v>I</v>
      </c>
      <c r="L211" s="6" cm="1">
        <f t="array" ref="L211">VLOOKUP(T_Compilado[[#This Row],[CCODE]:[CCODE]],T_FamiliaEspecie[[CODE]:[Ambiente]],4,FALSE)</f>
        <v>1</v>
      </c>
      <c r="M211" s="6" t="str" cm="1">
        <f t="array" ref="M211">VLOOKUP(T_Compilado[[#This Row],[CCODE]:[CCODE]],T_FamiliaEspecie[[CODE]:[Ambiente]],5,FALSE)</f>
        <v>D</v>
      </c>
      <c r="N211" s="7">
        <v>1</v>
      </c>
      <c r="O211" s="7">
        <v>10</v>
      </c>
      <c r="P211" s="7">
        <v>3</v>
      </c>
      <c r="Q211" s="7">
        <v>2</v>
      </c>
      <c r="R211" s="21">
        <v>0</v>
      </c>
      <c r="S211" s="7">
        <v>0</v>
      </c>
      <c r="T211" s="7">
        <v>2</v>
      </c>
      <c r="U211" s="7">
        <v>2</v>
      </c>
      <c r="V211" s="7">
        <v>14</v>
      </c>
      <c r="W211" s="7">
        <v>6</v>
      </c>
      <c r="X211" s="7">
        <v>1</v>
      </c>
      <c r="Y211" s="21">
        <v>0</v>
      </c>
      <c r="Z211" s="7">
        <v>2</v>
      </c>
      <c r="AA211" s="7">
        <v>1</v>
      </c>
      <c r="AB211" s="7">
        <v>2</v>
      </c>
      <c r="AC211" s="7">
        <v>0</v>
      </c>
      <c r="AD211" s="7">
        <v>0</v>
      </c>
      <c r="AE211" s="7">
        <v>8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f t="shared" si="7"/>
        <v>54</v>
      </c>
    </row>
    <row r="212" spans="1:51" ht="14.25" x14ac:dyDescent="0.4">
      <c r="A212" s="5">
        <v>2020</v>
      </c>
      <c r="B212" s="5">
        <v>9</v>
      </c>
      <c r="C212" s="18">
        <f>DATE(T_Compilado[[#This Row],[AÑO]],T_Compilado[[#This Row],[MES]],1)</f>
        <v>44075</v>
      </c>
      <c r="D212" s="5" t="str">
        <f>IF(T_Compilado[[#This Row],[AÑO]]&lt;=2016,MIN(T_Compilado[AÑO]) &amp; "-2016","2017-" &amp; MAX(T_Compilado[AÑO]))</f>
        <v>2017-2024</v>
      </c>
      <c r="E212" s="5" t="s">
        <v>124</v>
      </c>
      <c r="F212" s="5" t="s">
        <v>87</v>
      </c>
      <c r="G212" s="7" t="s">
        <v>205</v>
      </c>
      <c r="H212" s="3" t="str">
        <f>VLOOKUP(T_Compilado[[#This Row],[Especies]],T_FamiliaEspecie[[Especies]:[CODE]],2,FALSE)</f>
        <v>O. AUREUS</v>
      </c>
      <c r="I212" s="5" t="str">
        <f t="shared" si="6"/>
        <v>2I1D</v>
      </c>
      <c r="J212" s="6" cm="1">
        <f t="array" ref="J212">VLOOKUP(T_Compilado[[#This Row],[CCODE]:[CCODE]],T_FamiliaEspecie[[CODE]:[Ambiente]],2,FALSE)</f>
        <v>2</v>
      </c>
      <c r="K212" s="6" t="str" cm="1">
        <f t="array" ref="K212">VLOOKUP(T_Compilado[[#This Row],[CCODE]:[CCODE]],T_FamiliaEspecie[[CODE]:[Ambiente]],3,FALSE)</f>
        <v>I</v>
      </c>
      <c r="L212" s="6" cm="1">
        <f t="array" ref="L212">VLOOKUP(T_Compilado[[#This Row],[CCODE]:[CCODE]],T_FamiliaEspecie[[CODE]:[Ambiente]],4,FALSE)</f>
        <v>1</v>
      </c>
      <c r="M212" s="6" t="str" cm="1">
        <f t="array" ref="M212">VLOOKUP(T_Compilado[[#This Row],[CCODE]:[CCODE]],T_FamiliaEspecie[[CODE]:[Ambiente]],5,FALSE)</f>
        <v>D</v>
      </c>
      <c r="N212" s="7">
        <v>0</v>
      </c>
      <c r="O212" s="7">
        <v>0</v>
      </c>
      <c r="P212" s="7">
        <v>0</v>
      </c>
      <c r="Q212" s="7">
        <v>0</v>
      </c>
      <c r="R212" s="21">
        <v>0</v>
      </c>
      <c r="S212" s="7">
        <v>0</v>
      </c>
      <c r="T212" s="7">
        <v>0</v>
      </c>
      <c r="U212" s="7">
        <v>0</v>
      </c>
      <c r="V212" s="7">
        <v>0</v>
      </c>
      <c r="W212" s="7">
        <v>1</v>
      </c>
      <c r="X212" s="7">
        <v>0</v>
      </c>
      <c r="Y212" s="21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f t="shared" si="7"/>
        <v>1</v>
      </c>
    </row>
    <row r="213" spans="1:51" ht="14.25" x14ac:dyDescent="0.4">
      <c r="A213" s="5">
        <v>2020</v>
      </c>
      <c r="B213" s="5">
        <v>9</v>
      </c>
      <c r="C213" s="18">
        <f>DATE(T_Compilado[[#This Row],[AÑO]],T_Compilado[[#This Row],[MES]],1)</f>
        <v>44075</v>
      </c>
      <c r="D213" s="5" t="str">
        <f>IF(T_Compilado[[#This Row],[AÑO]]&lt;=2016,MIN(T_Compilado[AÑO]) &amp; "-2016","2017-" &amp; MAX(T_Compilado[AÑO]))</f>
        <v>2017-2024</v>
      </c>
      <c r="E213" s="5" t="s">
        <v>124</v>
      </c>
      <c r="F213" s="5" t="s">
        <v>87</v>
      </c>
      <c r="G213" s="7" t="s">
        <v>145</v>
      </c>
      <c r="H213" s="3" t="str">
        <f>VLOOKUP(T_Compilado[[#This Row],[Especies]],T_FamiliaEspecie[[Especies]:[CODE]],2,FALSE)</f>
        <v>O. NILOTICUS</v>
      </c>
      <c r="I213" s="5" t="str">
        <f t="shared" si="6"/>
        <v>2I1D</v>
      </c>
      <c r="J213" s="6" cm="1">
        <f t="array" ref="J213">VLOOKUP(T_Compilado[[#This Row],[CCODE]:[CCODE]],T_FamiliaEspecie[[CODE]:[Ambiente]],2,FALSE)</f>
        <v>2</v>
      </c>
      <c r="K213" s="6" t="str" cm="1">
        <f t="array" ref="K213">VLOOKUP(T_Compilado[[#This Row],[CCODE]:[CCODE]],T_FamiliaEspecie[[CODE]:[Ambiente]],3,FALSE)</f>
        <v>I</v>
      </c>
      <c r="L213" s="6" cm="1">
        <f t="array" ref="L213">VLOOKUP(T_Compilado[[#This Row],[CCODE]:[CCODE]],T_FamiliaEspecie[[CODE]:[Ambiente]],4,FALSE)</f>
        <v>1</v>
      </c>
      <c r="M213" s="6" t="str" cm="1">
        <f t="array" ref="M213">VLOOKUP(T_Compilado[[#This Row],[CCODE]:[CCODE]],T_FamiliaEspecie[[CODE]:[Ambiente]],5,FALSE)</f>
        <v>D</v>
      </c>
      <c r="N213" s="7">
        <v>0</v>
      </c>
      <c r="O213" s="7">
        <v>0</v>
      </c>
      <c r="P213" s="7">
        <v>0</v>
      </c>
      <c r="Q213" s="7">
        <v>0</v>
      </c>
      <c r="R213" s="21">
        <v>0</v>
      </c>
      <c r="S213" s="7">
        <v>0</v>
      </c>
      <c r="T213" s="7">
        <v>1</v>
      </c>
      <c r="U213" s="7">
        <v>0</v>
      </c>
      <c r="V213" s="7">
        <v>0</v>
      </c>
      <c r="W213" s="7">
        <v>0</v>
      </c>
      <c r="X213" s="7">
        <v>0</v>
      </c>
      <c r="Y213" s="21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f t="shared" si="7"/>
        <v>1</v>
      </c>
    </row>
    <row r="214" spans="1:51" ht="14.25" x14ac:dyDescent="0.4">
      <c r="A214" s="5">
        <v>2020</v>
      </c>
      <c r="B214" s="5">
        <v>9</v>
      </c>
      <c r="C214" s="18">
        <f>DATE(T_Compilado[[#This Row],[AÑO]],T_Compilado[[#This Row],[MES]],1)</f>
        <v>44075</v>
      </c>
      <c r="D214" s="5" t="str">
        <f>IF(T_Compilado[[#This Row],[AÑO]]&lt;=2016,MIN(T_Compilado[AÑO]) &amp; "-2016","2017-" &amp; MAX(T_Compilado[AÑO]))</f>
        <v>2017-2024</v>
      </c>
      <c r="E214" s="5" t="s">
        <v>124</v>
      </c>
      <c r="F214" s="5" t="s">
        <v>87</v>
      </c>
      <c r="G214" s="7" t="s">
        <v>209</v>
      </c>
      <c r="H214" s="3" t="str">
        <f>VLOOKUP(T_Compilado[[#This Row],[Especies]],T_FamiliaEspecie[[Especies]:[CODE]],2,FALSE)</f>
        <v>P. MANAGUENSIS</v>
      </c>
      <c r="I214" s="5" t="str">
        <f t="shared" si="6"/>
        <v>2C1D</v>
      </c>
      <c r="J214" s="6" cm="1">
        <f t="array" ref="J214">VLOOKUP(T_Compilado[[#This Row],[CCODE]:[CCODE]],T_FamiliaEspecie[[CODE]:[Ambiente]],2,FALSE)</f>
        <v>2</v>
      </c>
      <c r="K214" s="6" t="str" cm="1">
        <f t="array" ref="K214">VLOOKUP(T_Compilado[[#This Row],[CCODE]:[CCODE]],T_FamiliaEspecie[[CODE]:[Ambiente]],3,FALSE)</f>
        <v>C</v>
      </c>
      <c r="L214" s="6" cm="1">
        <f t="array" ref="L214">VLOOKUP(T_Compilado[[#This Row],[CCODE]:[CCODE]],T_FamiliaEspecie[[CODE]:[Ambiente]],4,FALSE)</f>
        <v>1</v>
      </c>
      <c r="M214" s="6" t="str" cm="1">
        <f t="array" ref="M214">VLOOKUP(T_Compilado[[#This Row],[CCODE]:[CCODE]],T_FamiliaEspecie[[CODE]:[Ambiente]],5,FALSE)</f>
        <v>D</v>
      </c>
      <c r="N214" s="7">
        <v>0</v>
      </c>
      <c r="O214" s="7">
        <v>0</v>
      </c>
      <c r="P214" s="7">
        <v>0</v>
      </c>
      <c r="Q214" s="7">
        <v>0</v>
      </c>
      <c r="R214" s="21">
        <v>0</v>
      </c>
      <c r="S214" s="7">
        <v>0</v>
      </c>
      <c r="T214" s="7">
        <v>0</v>
      </c>
      <c r="U214" s="7">
        <v>2</v>
      </c>
      <c r="V214" s="7">
        <v>1</v>
      </c>
      <c r="W214" s="7">
        <v>0</v>
      </c>
      <c r="X214" s="7">
        <v>0</v>
      </c>
      <c r="Y214" s="21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f t="shared" si="7"/>
        <v>3</v>
      </c>
    </row>
    <row r="215" spans="1:51" ht="14.25" x14ac:dyDescent="0.4">
      <c r="A215" s="5">
        <v>2020</v>
      </c>
      <c r="B215" s="5">
        <v>9</v>
      </c>
      <c r="C215" s="18">
        <f>DATE(T_Compilado[[#This Row],[AÑO]],T_Compilado[[#This Row],[MES]],1)</f>
        <v>44075</v>
      </c>
      <c r="D215" s="5" t="str">
        <f>IF(T_Compilado[[#This Row],[AÑO]]&lt;=2016,MIN(T_Compilado[AÑO]) &amp; "-2016","2017-" &amp; MAX(T_Compilado[AÑO]))</f>
        <v>2017-2024</v>
      </c>
      <c r="E215" s="5" t="s">
        <v>124</v>
      </c>
      <c r="F215" s="5" t="s">
        <v>87</v>
      </c>
      <c r="G215" s="7" t="s">
        <v>148</v>
      </c>
      <c r="H215" s="3" t="str">
        <f>VLOOKUP(T_Compilado[[#This Row],[Especies]],T_FamiliaEspecie[[Especies]:[CODE]],2,FALSE)</f>
        <v>V. MACULICAUDA</v>
      </c>
      <c r="I215" s="5" t="str">
        <f t="shared" si="6"/>
        <v>2C1D</v>
      </c>
      <c r="J215" s="6" cm="1">
        <f t="array" ref="J215">VLOOKUP(T_Compilado[[#This Row],[CCODE]:[CCODE]],T_FamiliaEspecie[[CODE]:[Ambiente]],2,FALSE)</f>
        <v>2</v>
      </c>
      <c r="K215" s="6" t="str" cm="1">
        <f t="array" ref="K215">VLOOKUP(T_Compilado[[#This Row],[CCODE]:[CCODE]],T_FamiliaEspecie[[CODE]:[Ambiente]],3,FALSE)</f>
        <v>C</v>
      </c>
      <c r="L215" s="6" cm="1">
        <f t="array" ref="L215">VLOOKUP(T_Compilado[[#This Row],[CCODE]:[CCODE]],T_FamiliaEspecie[[CODE]:[Ambiente]],4,FALSE)</f>
        <v>1</v>
      </c>
      <c r="M215" s="6" t="str" cm="1">
        <f t="array" ref="M215">VLOOKUP(T_Compilado[[#This Row],[CCODE]:[CCODE]],T_FamiliaEspecie[[CODE]:[Ambiente]],5,FALSE)</f>
        <v>D</v>
      </c>
      <c r="N215" s="7">
        <v>0</v>
      </c>
      <c r="O215" s="7">
        <v>18</v>
      </c>
      <c r="P215" s="7">
        <v>0</v>
      </c>
      <c r="Q215" s="7">
        <v>0</v>
      </c>
      <c r="R215" s="21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1</v>
      </c>
      <c r="Y215" s="21">
        <v>0</v>
      </c>
      <c r="Z215" s="7">
        <v>0</v>
      </c>
      <c r="AA215" s="7">
        <v>1</v>
      </c>
      <c r="AB215" s="7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f t="shared" si="7"/>
        <v>21</v>
      </c>
    </row>
    <row r="216" spans="1:51" ht="14.25" x14ac:dyDescent="0.4">
      <c r="A216" s="5">
        <v>2020</v>
      </c>
      <c r="B216" s="5">
        <v>9</v>
      </c>
      <c r="C216" s="18">
        <f>DATE(T_Compilado[[#This Row],[AÑO]],T_Compilado[[#This Row],[MES]],1)</f>
        <v>44075</v>
      </c>
      <c r="D216" s="5" t="str">
        <f>IF(T_Compilado[[#This Row],[AÑO]]&lt;=2016,MIN(T_Compilado[AÑO]) &amp; "-2016","2017-" &amp; MAX(T_Compilado[AÑO]))</f>
        <v>2017-2024</v>
      </c>
      <c r="E216" s="5" t="s">
        <v>124</v>
      </c>
      <c r="F216" s="5" t="s">
        <v>89</v>
      </c>
      <c r="G216" s="7" t="s">
        <v>152</v>
      </c>
      <c r="H216" s="3" t="str">
        <f>VLOOKUP(T_Compilado[[#This Row],[Especies]],T_FamiliaEspecie[[Especies]:[CODE]],2,FALSE)</f>
        <v>G. DORMITOR</v>
      </c>
      <c r="I216" s="5" t="str">
        <f t="shared" si="6"/>
        <v>2C0D</v>
      </c>
      <c r="J216" s="6" cm="1">
        <f t="array" ref="J216">VLOOKUP(T_Compilado[[#This Row],[CCODE]:[CCODE]],T_FamiliaEspecie[[CODE]:[Ambiente]],2,FALSE)</f>
        <v>2</v>
      </c>
      <c r="K216" s="6" t="str" cm="1">
        <f t="array" ref="K216">VLOOKUP(T_Compilado[[#This Row],[CCODE]:[CCODE]],T_FamiliaEspecie[[CODE]:[Ambiente]],3,FALSE)</f>
        <v>C</v>
      </c>
      <c r="L216" s="6" cm="1">
        <f t="array" ref="L216">VLOOKUP(T_Compilado[[#This Row],[CCODE]:[CCODE]],T_FamiliaEspecie[[CODE]:[Ambiente]],4,FALSE)</f>
        <v>0</v>
      </c>
      <c r="M216" s="6" t="str" cm="1">
        <f t="array" ref="M216">VLOOKUP(T_Compilado[[#This Row],[CCODE]:[CCODE]],T_FamiliaEspecie[[CODE]:[Ambiente]],5,FALSE)</f>
        <v>D</v>
      </c>
      <c r="N216" s="7">
        <v>0</v>
      </c>
      <c r="O216" s="7">
        <v>1</v>
      </c>
      <c r="P216" s="7">
        <v>0</v>
      </c>
      <c r="Q216" s="7">
        <v>0</v>
      </c>
      <c r="R216" s="21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21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f t="shared" si="7"/>
        <v>1</v>
      </c>
    </row>
    <row r="217" spans="1:51" ht="14.25" x14ac:dyDescent="0.4">
      <c r="A217" s="5">
        <v>2020</v>
      </c>
      <c r="B217" s="5">
        <v>9</v>
      </c>
      <c r="C217" s="18">
        <f>DATE(T_Compilado[[#This Row],[AÑO]],T_Compilado[[#This Row],[MES]],1)</f>
        <v>44075</v>
      </c>
      <c r="D217" s="5" t="str">
        <f>IF(T_Compilado[[#This Row],[AÑO]]&lt;=2016,MIN(T_Compilado[AÑO]) &amp; "-2016","2017-" &amp; MAX(T_Compilado[AÑO]))</f>
        <v>2017-2024</v>
      </c>
      <c r="E217" s="5" t="s">
        <v>124</v>
      </c>
      <c r="F217" s="5" t="s">
        <v>90</v>
      </c>
      <c r="G217" s="7" t="s">
        <v>223</v>
      </c>
      <c r="H217" s="3" t="str">
        <f>VLOOKUP(T_Compilado[[#This Row],[Especies]],T_FamiliaEspecie[[Especies]:[CODE]],2,FALSE)</f>
        <v>E. SAURUS</v>
      </c>
      <c r="I217" s="5" t="str">
        <f t="shared" si="6"/>
        <v>PC1M</v>
      </c>
      <c r="J217" s="6" t="str" cm="1">
        <f t="array" ref="J217">VLOOKUP(T_Compilado[[#This Row],[CCODE]:[CCODE]],T_FamiliaEspecie[[CODE]:[Ambiente]],2,FALSE)</f>
        <v>P</v>
      </c>
      <c r="K217" s="6" t="str" cm="1">
        <f t="array" ref="K217">VLOOKUP(T_Compilado[[#This Row],[CCODE]:[CCODE]],T_FamiliaEspecie[[CODE]:[Ambiente]],3,FALSE)</f>
        <v>C</v>
      </c>
      <c r="L217" s="6" cm="1">
        <f t="array" ref="L217">VLOOKUP(T_Compilado[[#This Row],[CCODE]:[CCODE]],T_FamiliaEspecie[[CODE]:[Ambiente]],4,FALSE)</f>
        <v>1</v>
      </c>
      <c r="M217" s="6" t="str" cm="1">
        <f t="array" ref="M217">VLOOKUP(T_Compilado[[#This Row],[CCODE]:[CCODE]],T_FamiliaEspecie[[CODE]:[Ambiente]],5,FALSE)</f>
        <v>M</v>
      </c>
      <c r="N217" s="7">
        <v>1</v>
      </c>
      <c r="O217" s="7">
        <v>0</v>
      </c>
      <c r="P217" s="7">
        <v>0</v>
      </c>
      <c r="Q217" s="7">
        <v>0</v>
      </c>
      <c r="R217" s="21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21">
        <v>0</v>
      </c>
      <c r="Z217" s="7">
        <v>0</v>
      </c>
      <c r="AA217" s="7">
        <v>0</v>
      </c>
      <c r="AB217" s="7">
        <v>5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f t="shared" si="7"/>
        <v>6</v>
      </c>
    </row>
    <row r="218" spans="1:51" ht="14.25" x14ac:dyDescent="0.4">
      <c r="A218" s="5">
        <v>2020</v>
      </c>
      <c r="B218" s="5">
        <v>9</v>
      </c>
      <c r="C218" s="18">
        <f>DATE(T_Compilado[[#This Row],[AÑO]],T_Compilado[[#This Row],[MES]],1)</f>
        <v>44075</v>
      </c>
      <c r="D218" s="5" t="str">
        <f>IF(T_Compilado[[#This Row],[AÑO]]&lt;=2016,MIN(T_Compilado[AÑO]) &amp; "-2016","2017-" &amp; MAX(T_Compilado[AÑO]))</f>
        <v>2017-2024</v>
      </c>
      <c r="E218" s="5" t="s">
        <v>124</v>
      </c>
      <c r="F218" s="5" t="s">
        <v>91</v>
      </c>
      <c r="G218" s="7" t="s">
        <v>129</v>
      </c>
      <c r="H218" s="3" t="str">
        <f>VLOOKUP(T_Compilado[[#This Row],[Especies]],T_FamiliaEspecie[[Especies]:[CODE]],2,FALSE)</f>
        <v>H. MICROLEPIS</v>
      </c>
      <c r="I218" s="5" t="str">
        <f t="shared" si="6"/>
        <v>1A1D</v>
      </c>
      <c r="J218" s="6" cm="1">
        <f t="array" ref="J218">VLOOKUP(T_Compilado[[#This Row],[CCODE]:[CCODE]],T_FamiliaEspecie[[CODE]:[Ambiente]],2,FALSE)</f>
        <v>1</v>
      </c>
      <c r="K218" s="6" t="str" cm="1">
        <f t="array" ref="K218">VLOOKUP(T_Compilado[[#This Row],[CCODE]:[CCODE]],T_FamiliaEspecie[[CODE]:[Ambiente]],3,FALSE)</f>
        <v>P-C</v>
      </c>
      <c r="L218" s="6" cm="1">
        <f t="array" ref="L218">VLOOKUP(T_Compilado[[#This Row],[CCODE]:[CCODE]],T_FamiliaEspecie[[CODE]:[Ambiente]],4,FALSE)</f>
        <v>1</v>
      </c>
      <c r="M218" s="6" t="str" cm="1">
        <f t="array" ref="M218">VLOOKUP(T_Compilado[[#This Row],[CCODE]:[CCODE]],T_FamiliaEspecie[[CODE]:[Ambiente]],5,FALSE)</f>
        <v>D</v>
      </c>
      <c r="N218" s="7">
        <v>2</v>
      </c>
      <c r="O218" s="7">
        <v>0</v>
      </c>
      <c r="P218" s="7">
        <v>0</v>
      </c>
      <c r="Q218" s="7">
        <v>0</v>
      </c>
      <c r="R218" s="21">
        <v>0</v>
      </c>
      <c r="S218" s="7">
        <v>0</v>
      </c>
      <c r="T218" s="7">
        <v>1</v>
      </c>
      <c r="U218" s="7">
        <v>0</v>
      </c>
      <c r="V218" s="7">
        <v>3</v>
      </c>
      <c r="W218" s="7">
        <v>0</v>
      </c>
      <c r="X218" s="7">
        <v>0</v>
      </c>
      <c r="Y218" s="21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f t="shared" si="7"/>
        <v>6</v>
      </c>
    </row>
    <row r="219" spans="1:51" ht="14.25" x14ac:dyDescent="0.4">
      <c r="A219" s="5">
        <v>2020</v>
      </c>
      <c r="B219" s="5">
        <v>9</v>
      </c>
      <c r="C219" s="18">
        <f>DATE(T_Compilado[[#This Row],[AÑO]],T_Compilado[[#This Row],[MES]],1)</f>
        <v>44075</v>
      </c>
      <c r="D219" s="5" t="str">
        <f>IF(T_Compilado[[#This Row],[AÑO]]&lt;=2016,MIN(T_Compilado[AÑO]) &amp; "-2016","2017-" &amp; MAX(T_Compilado[AÑO]))</f>
        <v>2017-2024</v>
      </c>
      <c r="E219" s="5" t="s">
        <v>124</v>
      </c>
      <c r="F219" s="5" t="s">
        <v>92</v>
      </c>
      <c r="G219" s="7" t="s">
        <v>206</v>
      </c>
      <c r="H219" s="3" t="str">
        <f>VLOOKUP(T_Compilado[[#This Row],[Especies]],T_FamiliaEspecie[[Especies]:[CODE]],2,FALSE)</f>
        <v>E. MELANOPTERUS</v>
      </c>
      <c r="I219" s="5" t="str">
        <f t="shared" si="6"/>
        <v>PC1M</v>
      </c>
      <c r="J219" s="6" t="str" cm="1">
        <f t="array" ref="J219">VLOOKUP(T_Compilado[[#This Row],[CCODE]:[CCODE]],T_FamiliaEspecie[[CODE]:[Ambiente]],2,FALSE)</f>
        <v>P</v>
      </c>
      <c r="K219" s="6" t="str" cm="1">
        <f t="array" ref="K219">VLOOKUP(T_Compilado[[#This Row],[CCODE]:[CCODE]],T_FamiliaEspecie[[CODE]:[Ambiente]],3,FALSE)</f>
        <v>C</v>
      </c>
      <c r="L219" s="6" cm="1">
        <f t="array" ref="L219">VLOOKUP(T_Compilado[[#This Row],[CCODE]:[CCODE]],T_FamiliaEspecie[[CODE]:[Ambiente]],4,FALSE)</f>
        <v>1</v>
      </c>
      <c r="M219" s="6" t="str" cm="1">
        <f t="array" ref="M219">VLOOKUP(T_Compilado[[#This Row],[CCODE]:[CCODE]],T_FamiliaEspecie[[CODE]:[Ambiente]],5,FALSE)</f>
        <v>M</v>
      </c>
      <c r="N219" s="7">
        <v>0</v>
      </c>
      <c r="O219" s="7">
        <v>0</v>
      </c>
      <c r="P219" s="7">
        <v>0</v>
      </c>
      <c r="Q219" s="7">
        <v>0</v>
      </c>
      <c r="R219" s="21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21">
        <v>0</v>
      </c>
      <c r="Z219" s="7">
        <v>0</v>
      </c>
      <c r="AA219" s="7">
        <v>0</v>
      </c>
      <c r="AB219" s="7">
        <v>4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f t="shared" si="7"/>
        <v>4</v>
      </c>
    </row>
    <row r="220" spans="1:51" ht="14.25" x14ac:dyDescent="0.4">
      <c r="A220" s="5">
        <v>2020</v>
      </c>
      <c r="B220" s="5">
        <v>9</v>
      </c>
      <c r="C220" s="18">
        <f>DATE(T_Compilado[[#This Row],[AÑO]],T_Compilado[[#This Row],[MES]],1)</f>
        <v>44075</v>
      </c>
      <c r="D220" s="5" t="str">
        <f>IF(T_Compilado[[#This Row],[AÑO]]&lt;=2016,MIN(T_Compilado[AÑO]) &amp; "-2016","2017-" &amp; MAX(T_Compilado[AÑO]))</f>
        <v>2017-2024</v>
      </c>
      <c r="E220" s="5" t="s">
        <v>124</v>
      </c>
      <c r="F220" s="5" t="s">
        <v>92</v>
      </c>
      <c r="G220" s="7" t="s">
        <v>224</v>
      </c>
      <c r="H220" s="3" t="str">
        <f>VLOOKUP(T_Compilado[[#This Row],[Especies]],T_FamiliaEspecie[[Especies]:[CODE]],2,FALSE)</f>
        <v>E. BREVIMANUS</v>
      </c>
      <c r="I220" s="5" t="str">
        <f t="shared" si="6"/>
        <v>PC2M</v>
      </c>
      <c r="J220" s="6" t="str" cm="1">
        <f t="array" ref="J220">VLOOKUP(T_Compilado[[#This Row],[CCODE]:[CCODE]],T_FamiliaEspecie[[CODE]:[Ambiente]],2,FALSE)</f>
        <v>P</v>
      </c>
      <c r="K220" s="6" t="str" cm="1">
        <f t="array" ref="K220">VLOOKUP(T_Compilado[[#This Row],[CCODE]:[CCODE]],T_FamiliaEspecie[[CODE]:[Ambiente]],3,FALSE)</f>
        <v>C</v>
      </c>
      <c r="L220" s="6" cm="1">
        <f t="array" ref="L220">VLOOKUP(T_Compilado[[#This Row],[CCODE]:[CCODE]],T_FamiliaEspecie[[CODE]:[Ambiente]],4,FALSE)</f>
        <v>2</v>
      </c>
      <c r="M220" s="6" t="str" cm="1">
        <f t="array" ref="M220">VLOOKUP(T_Compilado[[#This Row],[CCODE]:[CCODE]],T_FamiliaEspecie[[CODE]:[Ambiente]],5,FALSE)</f>
        <v>M</v>
      </c>
      <c r="N220" s="7">
        <v>0</v>
      </c>
      <c r="O220" s="7">
        <v>0</v>
      </c>
      <c r="P220" s="7">
        <v>0</v>
      </c>
      <c r="Q220" s="7">
        <v>0</v>
      </c>
      <c r="R220" s="21">
        <v>0</v>
      </c>
      <c r="S220" s="7">
        <v>1</v>
      </c>
      <c r="T220" s="7">
        <v>3</v>
      </c>
      <c r="U220" s="7">
        <v>0</v>
      </c>
      <c r="V220" s="7">
        <v>0</v>
      </c>
      <c r="W220" s="7">
        <v>0</v>
      </c>
      <c r="X220" s="7">
        <v>0</v>
      </c>
      <c r="Y220" s="21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f t="shared" si="7"/>
        <v>4</v>
      </c>
    </row>
    <row r="221" spans="1:51" ht="14.25" x14ac:dyDescent="0.4">
      <c r="A221" s="5">
        <v>2020</v>
      </c>
      <c r="B221" s="5">
        <v>9</v>
      </c>
      <c r="C221" s="18">
        <f>DATE(T_Compilado[[#This Row],[AÑO]],T_Compilado[[#This Row],[MES]],1)</f>
        <v>44075</v>
      </c>
      <c r="D221" s="5" t="str">
        <f>IF(T_Compilado[[#This Row],[AÑO]]&lt;=2016,MIN(T_Compilado[AÑO]) &amp; "-2016","2017-" &amp; MAX(T_Compilado[AÑO]))</f>
        <v>2017-2024</v>
      </c>
      <c r="E221" s="5" t="s">
        <v>124</v>
      </c>
      <c r="F221" s="5" t="s">
        <v>92</v>
      </c>
      <c r="G221" s="7" t="s">
        <v>157</v>
      </c>
      <c r="H221" s="3" t="str">
        <f>VLOOKUP(T_Compilado[[#This Row],[Especies]],T_FamiliaEspecie[[Especies]:[CODE]],2,FALSE)</f>
        <v>E. PLUMIERI</v>
      </c>
      <c r="I221" s="5" t="str">
        <f t="shared" si="6"/>
        <v>PC1M</v>
      </c>
      <c r="J221" s="6" t="str" cm="1">
        <f t="array" ref="J221">VLOOKUP(T_Compilado[[#This Row],[CCODE]:[CCODE]],T_FamiliaEspecie[[CODE]:[Ambiente]],2,FALSE)</f>
        <v>P</v>
      </c>
      <c r="K221" s="6" t="str" cm="1">
        <f t="array" ref="K221">VLOOKUP(T_Compilado[[#This Row],[CCODE]:[CCODE]],T_FamiliaEspecie[[CODE]:[Ambiente]],3,FALSE)</f>
        <v>C</v>
      </c>
      <c r="L221" s="6" cm="1">
        <f t="array" ref="L221">VLOOKUP(T_Compilado[[#This Row],[CCODE]:[CCODE]],T_FamiliaEspecie[[CODE]:[Ambiente]],4,FALSE)</f>
        <v>1</v>
      </c>
      <c r="M221" s="6" t="str" cm="1">
        <f t="array" ref="M221">VLOOKUP(T_Compilado[[#This Row],[CCODE]:[CCODE]],T_FamiliaEspecie[[CODE]:[Ambiente]],5,FALSE)</f>
        <v>M</v>
      </c>
      <c r="N221" s="7">
        <v>0</v>
      </c>
      <c r="O221" s="7">
        <v>0</v>
      </c>
      <c r="P221" s="7">
        <v>0</v>
      </c>
      <c r="Q221" s="7">
        <v>0</v>
      </c>
      <c r="R221" s="21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21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4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f t="shared" si="7"/>
        <v>4</v>
      </c>
    </row>
    <row r="222" spans="1:51" ht="14.25" x14ac:dyDescent="0.4">
      <c r="A222" s="5">
        <v>2020</v>
      </c>
      <c r="B222" s="5">
        <v>9</v>
      </c>
      <c r="C222" s="18">
        <f>DATE(T_Compilado[[#This Row],[AÑO]],T_Compilado[[#This Row],[MES]],1)</f>
        <v>44075</v>
      </c>
      <c r="D222" s="5" t="str">
        <f>IF(T_Compilado[[#This Row],[AÑO]]&lt;=2016,MIN(T_Compilado[AÑO]) &amp; "-2016","2017-" &amp; MAX(T_Compilado[AÑO]))</f>
        <v>2017-2024</v>
      </c>
      <c r="E222" s="5" t="s">
        <v>124</v>
      </c>
      <c r="F222" s="5" t="s">
        <v>117</v>
      </c>
      <c r="G222" s="7" t="s">
        <v>225</v>
      </c>
      <c r="H222" s="3" t="str">
        <f>VLOOKUP(T_Compilado[[#This Row],[Especies]],T_FamiliaEspecie[[Especies]:[CODE]],2,FALSE)</f>
        <v>H. ASPIDOLEPIS</v>
      </c>
      <c r="I222" s="5" t="str">
        <f t="shared" si="6"/>
        <v>1C0D</v>
      </c>
      <c r="J222" s="6" cm="1">
        <f t="array" ref="J222">VLOOKUP(T_Compilado[[#This Row],[CCODE]:[CCODE]],T_FamiliaEspecie[[CODE]:[Ambiente]],2,FALSE)</f>
        <v>1</v>
      </c>
      <c r="K222" s="6" t="str" cm="1">
        <f t="array" ref="K222">VLOOKUP(T_Compilado[[#This Row],[CCODE]:[CCODE]],T_FamiliaEspecie[[CODE]:[Ambiente]],3,FALSE)</f>
        <v>C</v>
      </c>
      <c r="L222" s="6" cm="1">
        <f t="array" ref="L222">VLOOKUP(T_Compilado[[#This Row],[CCODE]:[CCODE]],T_FamiliaEspecie[[CODE]:[Ambiente]],4,FALSE)</f>
        <v>0</v>
      </c>
      <c r="M222" s="6" t="str" cm="1">
        <f t="array" ref="M222">VLOOKUP(T_Compilado[[#This Row],[CCODE]:[CCODE]],T_FamiliaEspecie[[CODE]:[Ambiente]],5,FALSE)</f>
        <v>D</v>
      </c>
      <c r="N222" s="7">
        <v>0</v>
      </c>
      <c r="O222" s="7">
        <v>0</v>
      </c>
      <c r="P222" s="7">
        <v>0</v>
      </c>
      <c r="Q222" s="7">
        <v>0</v>
      </c>
      <c r="R222" s="21">
        <v>0</v>
      </c>
      <c r="S222" s="7">
        <v>0</v>
      </c>
      <c r="T222" s="7">
        <v>2</v>
      </c>
      <c r="U222" s="7">
        <v>0</v>
      </c>
      <c r="V222" s="7">
        <v>0</v>
      </c>
      <c r="W222" s="7">
        <v>0</v>
      </c>
      <c r="X222" s="7">
        <v>0</v>
      </c>
      <c r="Y222" s="21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f t="shared" si="7"/>
        <v>2</v>
      </c>
    </row>
    <row r="223" spans="1:51" ht="14.25" x14ac:dyDescent="0.4">
      <c r="A223" s="5">
        <v>2020</v>
      </c>
      <c r="B223" s="5">
        <v>9</v>
      </c>
      <c r="C223" s="18">
        <f>DATE(T_Compilado[[#This Row],[AÑO]],T_Compilado[[#This Row],[MES]],1)</f>
        <v>44075</v>
      </c>
      <c r="D223" s="5" t="str">
        <f>IF(T_Compilado[[#This Row],[AÑO]]&lt;=2016,MIN(T_Compilado[AÑO]) &amp; "-2016","2017-" &amp; MAX(T_Compilado[AÑO]))</f>
        <v>2017-2024</v>
      </c>
      <c r="E223" s="5" t="s">
        <v>124</v>
      </c>
      <c r="F223" s="5" t="s">
        <v>95</v>
      </c>
      <c r="G223" s="7" t="s">
        <v>193</v>
      </c>
      <c r="H223" s="3" t="str">
        <f>VLOOKUP(T_Compilado[[#This Row],[Especies]],T_FamiliaEspecie[[Especies]:[CODE]],2,FALSE)</f>
        <v>M. CUREMA</v>
      </c>
      <c r="I223" s="5" t="str">
        <f t="shared" si="6"/>
        <v>PA1M</v>
      </c>
      <c r="J223" s="6" t="str" cm="1">
        <f t="array" ref="J223">VLOOKUP(T_Compilado[[#This Row],[CCODE]:[CCODE]],T_FamiliaEspecie[[CODE]:[Ambiente]],2,FALSE)</f>
        <v>P</v>
      </c>
      <c r="K223" s="6" t="str" cm="1">
        <f t="array" ref="K223">VLOOKUP(T_Compilado[[#This Row],[CCODE]:[CCODE]],T_FamiliaEspecie[[CODE]:[Ambiente]],3,FALSE)</f>
        <v>P-C</v>
      </c>
      <c r="L223" s="6" cm="1">
        <f t="array" ref="L223">VLOOKUP(T_Compilado[[#This Row],[CCODE]:[CCODE]],T_FamiliaEspecie[[CODE]:[Ambiente]],4,FALSE)</f>
        <v>1</v>
      </c>
      <c r="M223" s="6" t="str" cm="1">
        <f t="array" ref="M223">VLOOKUP(T_Compilado[[#This Row],[CCODE]:[CCODE]],T_FamiliaEspecie[[CODE]:[Ambiente]],5,FALSE)</f>
        <v>M</v>
      </c>
      <c r="N223" s="7">
        <v>0</v>
      </c>
      <c r="O223" s="7">
        <v>0</v>
      </c>
      <c r="P223" s="7">
        <v>0</v>
      </c>
      <c r="Q223" s="7">
        <v>0</v>
      </c>
      <c r="R223" s="21">
        <v>0</v>
      </c>
      <c r="S223" s="7">
        <v>1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21">
        <v>0</v>
      </c>
      <c r="Z223" s="7">
        <v>0</v>
      </c>
      <c r="AA223" s="7">
        <v>1</v>
      </c>
      <c r="AB223" s="7">
        <v>0</v>
      </c>
      <c r="AC223" s="7">
        <v>0</v>
      </c>
      <c r="AD223" s="7">
        <v>0</v>
      </c>
      <c r="AE223" s="7">
        <v>1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f t="shared" si="7"/>
        <v>3</v>
      </c>
    </row>
    <row r="224" spans="1:51" ht="14.25" x14ac:dyDescent="0.4">
      <c r="A224" s="5">
        <v>2020</v>
      </c>
      <c r="B224" s="5">
        <v>9</v>
      </c>
      <c r="C224" s="18">
        <f>DATE(T_Compilado[[#This Row],[AÑO]],T_Compilado[[#This Row],[MES]],1)</f>
        <v>44075</v>
      </c>
      <c r="D224" s="5" t="str">
        <f>IF(T_Compilado[[#This Row],[AÑO]]&lt;=2016,MIN(T_Compilado[AÑO]) &amp; "-2016","2017-" &amp; MAX(T_Compilado[AÑO]))</f>
        <v>2017-2024</v>
      </c>
      <c r="E224" s="5" t="s">
        <v>124</v>
      </c>
      <c r="F224" s="5" t="s">
        <v>114</v>
      </c>
      <c r="G224" s="7" t="s">
        <v>165</v>
      </c>
      <c r="H224" s="3" t="str">
        <f>VLOOKUP(T_Compilado[[#This Row],[Especies]],T_FamiliaEspecie[[Especies]:[CODE]],2,FALSE)</f>
        <v>G. NICARAGUENSIS</v>
      </c>
      <c r="I224" s="5" t="str">
        <f t="shared" si="6"/>
        <v>2C0D</v>
      </c>
      <c r="J224" s="6" cm="1">
        <f t="array" ref="J224">VLOOKUP(T_Compilado[[#This Row],[CCODE]:[CCODE]],T_FamiliaEspecie[[CODE]:[Ambiente]],2,FALSE)</f>
        <v>2</v>
      </c>
      <c r="K224" s="6" t="str" cm="1">
        <f t="array" ref="K224">VLOOKUP(T_Compilado[[#This Row],[CCODE]:[CCODE]],T_FamiliaEspecie[[CODE]:[Ambiente]],3,FALSE)</f>
        <v>C</v>
      </c>
      <c r="L224" s="6" cm="1">
        <f t="array" ref="L224">VLOOKUP(T_Compilado[[#This Row],[CCODE]:[CCODE]],T_FamiliaEspecie[[CODE]:[Ambiente]],4,FALSE)</f>
        <v>0</v>
      </c>
      <c r="M224" s="6" t="str" cm="1">
        <f t="array" ref="M224">VLOOKUP(T_Compilado[[#This Row],[CCODE]:[CCODE]],T_FamiliaEspecie[[CODE]:[Ambiente]],5,FALSE)</f>
        <v>D</v>
      </c>
      <c r="N224" s="7">
        <v>1</v>
      </c>
      <c r="O224" s="7">
        <v>0</v>
      </c>
      <c r="P224" s="7">
        <v>0</v>
      </c>
      <c r="Q224" s="7">
        <v>0</v>
      </c>
      <c r="R224" s="21">
        <v>0</v>
      </c>
      <c r="S224" s="7">
        <v>1</v>
      </c>
      <c r="T224" s="7">
        <v>0</v>
      </c>
      <c r="U224" s="7">
        <v>0</v>
      </c>
      <c r="V224" s="7">
        <v>0</v>
      </c>
      <c r="W224" s="7">
        <v>13</v>
      </c>
      <c r="X224" s="7">
        <v>0</v>
      </c>
      <c r="Y224" s="21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f t="shared" si="7"/>
        <v>15</v>
      </c>
    </row>
    <row r="225" spans="1:51" ht="14.25" x14ac:dyDescent="0.4">
      <c r="A225" s="5">
        <v>2020</v>
      </c>
      <c r="B225" s="5">
        <v>9</v>
      </c>
      <c r="C225" s="18">
        <f>DATE(T_Compilado[[#This Row],[AÑO]],T_Compilado[[#This Row],[MES]],1)</f>
        <v>44075</v>
      </c>
      <c r="D225" s="5" t="str">
        <f>IF(T_Compilado[[#This Row],[AÑO]]&lt;=2016,MIN(T_Compilado[AÑO]) &amp; "-2016","2017-" &amp; MAX(T_Compilado[AÑO]))</f>
        <v>2017-2024</v>
      </c>
      <c r="E225" s="5" t="s">
        <v>124</v>
      </c>
      <c r="F225" s="5" t="s">
        <v>97</v>
      </c>
      <c r="G225" s="7" t="s">
        <v>169</v>
      </c>
      <c r="H225" s="3" t="str">
        <f>VLOOKUP(T_Compilado[[#This Row],[Especies]],T_FamiliaEspecie[[Especies]:[CODE]],2,FALSE)</f>
        <v>C. ALBUS</v>
      </c>
      <c r="I225" s="5" t="str">
        <f t="shared" si="6"/>
        <v>PP1M</v>
      </c>
      <c r="J225" s="6" t="str" cm="1">
        <f t="array" ref="J225">VLOOKUP(T_Compilado[[#This Row],[CCODE]:[CCODE]],T_FamiliaEspecie[[CODE]:[Ambiente]],2,FALSE)</f>
        <v>P</v>
      </c>
      <c r="K225" s="6" t="str" cm="1">
        <f t="array" ref="K225">VLOOKUP(T_Compilado[[#This Row],[CCODE]:[CCODE]],T_FamiliaEspecie[[CODE]:[Ambiente]],3,FALSE)</f>
        <v>P</v>
      </c>
      <c r="L225" s="6" cm="1">
        <f t="array" ref="L225">VLOOKUP(T_Compilado[[#This Row],[CCODE]:[CCODE]],T_FamiliaEspecie[[CODE]:[Ambiente]],4,FALSE)</f>
        <v>1</v>
      </c>
      <c r="M225" s="6" t="str" cm="1">
        <f t="array" ref="M225">VLOOKUP(T_Compilado[[#This Row],[CCODE]:[CCODE]],T_FamiliaEspecie[[CODE]:[Ambiente]],5,FALSE)</f>
        <v>M</v>
      </c>
      <c r="N225" s="7">
        <v>0</v>
      </c>
      <c r="O225" s="7">
        <v>0</v>
      </c>
      <c r="P225" s="7">
        <v>0</v>
      </c>
      <c r="Q225" s="7">
        <v>0</v>
      </c>
      <c r="R225" s="21">
        <v>0</v>
      </c>
      <c r="S225" s="7">
        <v>1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21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f t="shared" si="7"/>
        <v>1</v>
      </c>
    </row>
    <row r="226" spans="1:51" ht="14.25" x14ac:dyDescent="0.4">
      <c r="A226" s="5">
        <v>2020</v>
      </c>
      <c r="B226" s="5">
        <v>9</v>
      </c>
      <c r="C226" s="18">
        <f>DATE(T_Compilado[[#This Row],[AÑO]],T_Compilado[[#This Row],[MES]],1)</f>
        <v>44075</v>
      </c>
      <c r="D226" s="5" t="str">
        <f>IF(T_Compilado[[#This Row],[AÑO]]&lt;=2016,MIN(T_Compilado[AÑO]) &amp; "-2016","2017-" &amp; MAX(T_Compilado[AÑO]))</f>
        <v>2017-2024</v>
      </c>
      <c r="E226" s="5" t="s">
        <v>124</v>
      </c>
      <c r="F226" s="5" t="s">
        <v>99</v>
      </c>
      <c r="G226" s="7" t="s">
        <v>207</v>
      </c>
      <c r="H226" s="3" t="str">
        <f>VLOOKUP(T_Compilado[[#This Row],[Especies]],T_FamiliaEspecie[[Especies]:[CODE]],2,FALSE)</f>
        <v>M. LINEATUS</v>
      </c>
      <c r="I226" s="5" t="str">
        <f t="shared" si="6"/>
        <v>PP1M</v>
      </c>
      <c r="J226" s="6" t="str" cm="1">
        <f t="array" ref="J226">VLOOKUP(T_Compilado[[#This Row],[CCODE]:[CCODE]],T_FamiliaEspecie[[CODE]:[Ambiente]],2,FALSE)</f>
        <v>P</v>
      </c>
      <c r="K226" s="6" t="str" cm="1">
        <f t="array" ref="K226">VLOOKUP(T_Compilado[[#This Row],[CCODE]:[CCODE]],T_FamiliaEspecie[[CODE]:[Ambiente]],3,FALSE)</f>
        <v>P</v>
      </c>
      <c r="L226" s="6" cm="1">
        <f t="array" ref="L226">VLOOKUP(T_Compilado[[#This Row],[CCODE]:[CCODE]],T_FamiliaEspecie[[CODE]:[Ambiente]],4,FALSE)</f>
        <v>1</v>
      </c>
      <c r="M226" s="6" t="str" cm="1">
        <f t="array" ref="M226">VLOOKUP(T_Compilado[[#This Row],[CCODE]:[CCODE]],T_FamiliaEspecie[[CODE]:[Ambiente]],5,FALSE)</f>
        <v>M</v>
      </c>
      <c r="N226" s="7">
        <v>0</v>
      </c>
      <c r="O226" s="7">
        <v>0</v>
      </c>
      <c r="P226" s="7">
        <v>0</v>
      </c>
      <c r="Q226" s="7">
        <v>0</v>
      </c>
      <c r="R226" s="21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21">
        <v>0</v>
      </c>
      <c r="Z226" s="7">
        <v>0</v>
      </c>
      <c r="AA226" s="7">
        <v>0</v>
      </c>
      <c r="AB226" s="7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f t="shared" si="7"/>
        <v>2</v>
      </c>
    </row>
    <row r="227" spans="1:51" ht="14.25" x14ac:dyDescent="0.4">
      <c r="A227" s="5">
        <v>2021</v>
      </c>
      <c r="B227" s="7">
        <v>4</v>
      </c>
      <c r="C227" s="22">
        <f>DATE(T_Compilado[[#This Row],[AÑO]],T_Compilado[[#This Row],[MES]],1)</f>
        <v>44287</v>
      </c>
      <c r="D227" s="7" t="str">
        <f>IF(T_Compilado[[#This Row],[AÑO]]&lt;=2016,MIN(T_Compilado[AÑO]) &amp; "-2016","2017-" &amp; MAX(T_Compilado[AÑO]))</f>
        <v>2017-2024</v>
      </c>
      <c r="E227" s="7" t="s">
        <v>123</v>
      </c>
      <c r="F227" s="5" t="s">
        <v>81</v>
      </c>
      <c r="G227" s="7" t="s">
        <v>201</v>
      </c>
      <c r="H227" s="3" t="str">
        <f>VLOOKUP(T_Compilado[[#This Row],[Especies]],T_FamiliaEspecie[[Especies]:[CODE]],2,FALSE)</f>
        <v>C. TUYRA</v>
      </c>
      <c r="I227" s="5" t="str">
        <f t="shared" si="6"/>
        <v>PP1M</v>
      </c>
      <c r="J227" s="6" t="str" cm="1">
        <f t="array" ref="J227">VLOOKUP(T_Compilado[[#This Row],[CCODE]:[CCODE]],T_FamiliaEspecie[[CODE]:[Ambiente]],2,FALSE)</f>
        <v>P</v>
      </c>
      <c r="K227" s="6" t="str" cm="1">
        <f t="array" ref="K227">VLOOKUP(T_Compilado[[#This Row],[CCODE]:[CCODE]],T_FamiliaEspecie[[CODE]:[Ambiente]],3,FALSE)</f>
        <v>P</v>
      </c>
      <c r="L227" s="6" cm="1">
        <f t="array" ref="L227">VLOOKUP(T_Compilado[[#This Row],[CCODE]:[CCODE]],T_FamiliaEspecie[[CODE]:[Ambiente]],4,FALSE)</f>
        <v>1</v>
      </c>
      <c r="M227" s="6" t="str" cm="1">
        <f t="array" ref="M227">VLOOKUP(T_Compilado[[#This Row],[CCODE]:[CCODE]],T_FamiliaEspecie[[CODE]:[Ambiente]],5,FALSE)</f>
        <v>M</v>
      </c>
      <c r="N227" s="7">
        <v>0</v>
      </c>
      <c r="O227" s="7">
        <v>3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21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1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f t="shared" si="7"/>
        <v>4</v>
      </c>
    </row>
    <row r="228" spans="1:51" ht="14.25" x14ac:dyDescent="0.4">
      <c r="A228" s="5">
        <v>2021</v>
      </c>
      <c r="B228" s="7">
        <v>4</v>
      </c>
      <c r="C228" s="22">
        <f>DATE(T_Compilado[[#This Row],[AÑO]],T_Compilado[[#This Row],[MES]],1)</f>
        <v>44287</v>
      </c>
      <c r="D228" s="7" t="str">
        <f>IF(T_Compilado[[#This Row],[AÑO]]&lt;=2016,MIN(T_Compilado[AÑO]) &amp; "-2016","2017-" &amp; MAX(T_Compilado[AÑO]))</f>
        <v>2017-2024</v>
      </c>
      <c r="E228" s="7" t="s">
        <v>123</v>
      </c>
      <c r="F228" s="5" t="s">
        <v>113</v>
      </c>
      <c r="G228" s="7" t="s">
        <v>202</v>
      </c>
      <c r="H228" s="3" t="str">
        <f>VLOOKUP(T_Compilado[[#This Row],[Especies]],T_FamiliaEspecie[[Especies]:[CODE]],2,FALSE)</f>
        <v>B. CHAGRENSIS</v>
      </c>
      <c r="I228" s="5" t="str">
        <f t="shared" si="6"/>
        <v>1C1D</v>
      </c>
      <c r="J228" s="6" cm="1">
        <f t="array" ref="J228">VLOOKUP(T_Compilado[[#This Row],[CCODE]:[CCODE]],T_FamiliaEspecie[[CODE]:[Ambiente]],2,FALSE)</f>
        <v>1</v>
      </c>
      <c r="K228" s="6" t="str" cm="1">
        <f t="array" ref="K228">VLOOKUP(T_Compilado[[#This Row],[CCODE]:[CCODE]],T_FamiliaEspecie[[CODE]:[Ambiente]],3,FALSE)</f>
        <v>C</v>
      </c>
      <c r="L228" s="6" cm="1">
        <f t="array" ref="L228">VLOOKUP(T_Compilado[[#This Row],[CCODE]:[CCODE]],T_FamiliaEspecie[[CODE]:[Ambiente]],4,FALSE)</f>
        <v>1</v>
      </c>
      <c r="M228" s="6" t="str" cm="1">
        <f t="array" ref="M228">VLOOKUP(T_Compilado[[#This Row],[CCODE]:[CCODE]],T_FamiliaEspecie[[CODE]:[Ambiente]],5,FALSE)</f>
        <v>D</v>
      </c>
      <c r="N228" s="7">
        <v>0</v>
      </c>
      <c r="O228" s="7">
        <v>0</v>
      </c>
      <c r="P228" s="7">
        <v>0</v>
      </c>
      <c r="Q228" s="7">
        <v>0</v>
      </c>
      <c r="R228" s="7">
        <v>15</v>
      </c>
      <c r="S228" s="7">
        <v>46</v>
      </c>
      <c r="T228" s="7">
        <v>0</v>
      </c>
      <c r="U228" s="7">
        <v>0</v>
      </c>
      <c r="V228" s="7">
        <v>5</v>
      </c>
      <c r="W228" s="7">
        <v>0</v>
      </c>
      <c r="X228" s="7">
        <v>0</v>
      </c>
      <c r="Y228" s="21">
        <v>0</v>
      </c>
      <c r="Z228" s="7">
        <v>0</v>
      </c>
      <c r="AA228" s="7">
        <v>14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f t="shared" si="7"/>
        <v>80</v>
      </c>
    </row>
    <row r="229" spans="1:51" ht="14.25" x14ac:dyDescent="0.4">
      <c r="A229" s="5">
        <v>2021</v>
      </c>
      <c r="B229" s="7">
        <v>4</v>
      </c>
      <c r="C229" s="22">
        <f>DATE(T_Compilado[[#This Row],[AÑO]],T_Compilado[[#This Row],[MES]],1)</f>
        <v>44287</v>
      </c>
      <c r="D229" s="7" t="str">
        <f>IF(T_Compilado[[#This Row],[AÑO]]&lt;=2016,MIN(T_Compilado[AÑO]) &amp; "-2016","2017-" &amp; MAX(T_Compilado[AÑO]))</f>
        <v>2017-2024</v>
      </c>
      <c r="E229" s="7" t="s">
        <v>123</v>
      </c>
      <c r="F229" s="5" t="s">
        <v>106</v>
      </c>
      <c r="G229" s="7" t="s">
        <v>179</v>
      </c>
      <c r="H229" s="3" t="str">
        <f>VLOOKUP(T_Compilado[[#This Row],[Especies]],T_FamiliaEspecie[[Especies]:[CODE]],2,FALSE)</f>
        <v>B. EMPERADOR</v>
      </c>
      <c r="I229" s="5" t="str">
        <f t="shared" si="6"/>
        <v>1C0D</v>
      </c>
      <c r="J229" s="6" cm="1">
        <f t="array" ref="J229">VLOOKUP(T_Compilado[[#This Row],[CCODE]:[CCODE]],T_FamiliaEspecie[[CODE]:[Ambiente]],2,FALSE)</f>
        <v>1</v>
      </c>
      <c r="K229" s="6" t="str" cm="1">
        <f t="array" ref="K229">VLOOKUP(T_Compilado[[#This Row],[CCODE]:[CCODE]],T_FamiliaEspecie[[CODE]:[Ambiente]],3,FALSE)</f>
        <v>C</v>
      </c>
      <c r="L229" s="6" cm="1">
        <f t="array" ref="L229">VLOOKUP(T_Compilado[[#This Row],[CCODE]:[CCODE]],T_FamiliaEspecie[[CODE]:[Ambiente]],4,FALSE)</f>
        <v>0</v>
      </c>
      <c r="M229" s="6" t="str" cm="1">
        <f t="array" ref="M229">VLOOKUP(T_Compilado[[#This Row],[CCODE]:[CCODE]],T_FamiliaEspecie[[CODE]:[Ambiente]],5,FALSE)</f>
        <v>D</v>
      </c>
      <c r="N229" s="7">
        <v>0</v>
      </c>
      <c r="O229" s="7">
        <v>0</v>
      </c>
      <c r="P229" s="7">
        <v>0</v>
      </c>
      <c r="Q229" s="7">
        <v>1</v>
      </c>
      <c r="R229" s="7">
        <v>1</v>
      </c>
      <c r="S229" s="7">
        <v>0</v>
      </c>
      <c r="T229" s="7">
        <v>1</v>
      </c>
      <c r="U229" s="7">
        <v>0</v>
      </c>
      <c r="V229" s="7">
        <v>0</v>
      </c>
      <c r="W229" s="7">
        <v>0</v>
      </c>
      <c r="X229" s="7">
        <v>0</v>
      </c>
      <c r="Y229" s="21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f t="shared" si="7"/>
        <v>3</v>
      </c>
    </row>
    <row r="230" spans="1:51" ht="14.25" x14ac:dyDescent="0.4">
      <c r="A230" s="5">
        <v>2021</v>
      </c>
      <c r="B230" s="7">
        <v>4</v>
      </c>
      <c r="C230" s="22">
        <f>DATE(T_Compilado[[#This Row],[AÑO]],T_Compilado[[#This Row],[MES]],1)</f>
        <v>44287</v>
      </c>
      <c r="D230" s="7" t="str">
        <f>IF(T_Compilado[[#This Row],[AÑO]]&lt;=2016,MIN(T_Compilado[AÑO]) &amp; "-2016","2017-" &amp; MAX(T_Compilado[AÑO]))</f>
        <v>2017-2024</v>
      </c>
      <c r="E230" s="7" t="s">
        <v>123</v>
      </c>
      <c r="F230" s="5" t="s">
        <v>86</v>
      </c>
      <c r="G230" s="7" t="s">
        <v>175</v>
      </c>
      <c r="H230" s="3" t="str">
        <f>VLOOKUP(T_Compilado[[#This Row],[Especies]],T_FamiliaEspecie[[Especies]:[CODE]],2,FALSE)</f>
        <v>C. ROBALITO</v>
      </c>
      <c r="I230" s="5" t="str">
        <f t="shared" si="6"/>
        <v>PP1M</v>
      </c>
      <c r="J230" s="6" t="str" cm="1">
        <f t="array" ref="J230">VLOOKUP(T_Compilado[[#This Row],[CCODE]:[CCODE]],T_FamiliaEspecie[[CODE]:[Ambiente]],2,FALSE)</f>
        <v>P</v>
      </c>
      <c r="K230" s="6" t="str" cm="1">
        <f t="array" ref="K230">VLOOKUP(T_Compilado[[#This Row],[CCODE]:[CCODE]],T_FamiliaEspecie[[CODE]:[Ambiente]],3,FALSE)</f>
        <v>P</v>
      </c>
      <c r="L230" s="6" cm="1">
        <f t="array" ref="L230">VLOOKUP(T_Compilado[[#This Row],[CCODE]:[CCODE]],T_FamiliaEspecie[[CODE]:[Ambiente]],4,FALSE)</f>
        <v>1</v>
      </c>
      <c r="M230" s="6" t="str" cm="1">
        <f t="array" ref="M230">VLOOKUP(T_Compilado[[#This Row],[CCODE]:[CCODE]],T_FamiliaEspecie[[CODE]:[Ambiente]],5,FALSE)</f>
        <v>M</v>
      </c>
      <c r="N230" s="7">
        <v>0</v>
      </c>
      <c r="O230" s="7">
        <v>10</v>
      </c>
      <c r="P230" s="7">
        <v>0</v>
      </c>
      <c r="Q230" s="7">
        <v>0</v>
      </c>
      <c r="R230" s="7">
        <v>0</v>
      </c>
      <c r="S230" s="7">
        <v>42</v>
      </c>
      <c r="T230" s="7">
        <v>0</v>
      </c>
      <c r="U230" s="7">
        <v>6</v>
      </c>
      <c r="V230" s="7">
        <v>3</v>
      </c>
      <c r="W230" s="7">
        <v>0</v>
      </c>
      <c r="X230" s="7">
        <v>0</v>
      </c>
      <c r="Y230" s="21">
        <v>0</v>
      </c>
      <c r="Z230" s="7">
        <v>0</v>
      </c>
      <c r="AA230" s="7">
        <v>9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f t="shared" si="7"/>
        <v>70</v>
      </c>
    </row>
    <row r="231" spans="1:51" ht="14.25" x14ac:dyDescent="0.4">
      <c r="A231" s="5">
        <v>2021</v>
      </c>
      <c r="B231" s="7">
        <v>4</v>
      </c>
      <c r="C231" s="22">
        <f>DATE(T_Compilado[[#This Row],[AÑO]],T_Compilado[[#This Row],[MES]],1)</f>
        <v>44287</v>
      </c>
      <c r="D231" s="7" t="str">
        <f>IF(T_Compilado[[#This Row],[AÑO]]&lt;=2016,MIN(T_Compilado[AÑO]) &amp; "-2016","2017-" &amp; MAX(T_Compilado[AÑO]))</f>
        <v>2017-2024</v>
      </c>
      <c r="E231" s="7" t="s">
        <v>123</v>
      </c>
      <c r="F231" s="5" t="s">
        <v>86</v>
      </c>
      <c r="G231" s="7" t="s">
        <v>221</v>
      </c>
      <c r="H231" s="3" t="str">
        <f>VLOOKUP(T_Compilado[[#This Row],[Especies]],T_FamiliaEspecie[[Especies]:[CODE]],2,FALSE)</f>
        <v>C. UNIONENSIS</v>
      </c>
      <c r="I231" s="5" t="str">
        <f t="shared" si="6"/>
        <v>PP1M</v>
      </c>
      <c r="J231" s="6" t="str" cm="1">
        <f t="array" ref="J231">VLOOKUP(T_Compilado[[#This Row],[CCODE]:[CCODE]],T_FamiliaEspecie[[CODE]:[Ambiente]],2,FALSE)</f>
        <v>P</v>
      </c>
      <c r="K231" s="6" t="str" cm="1">
        <f t="array" ref="K231">VLOOKUP(T_Compilado[[#This Row],[CCODE]:[CCODE]],T_FamiliaEspecie[[CODE]:[Ambiente]],3,FALSE)</f>
        <v>P</v>
      </c>
      <c r="L231" s="6" cm="1">
        <f t="array" ref="L231">VLOOKUP(T_Compilado[[#This Row],[CCODE]:[CCODE]],T_FamiliaEspecie[[CODE]:[Ambiente]],4,FALSE)</f>
        <v>1</v>
      </c>
      <c r="M231" s="6" t="str" cm="1">
        <f t="array" ref="M231">VLOOKUP(T_Compilado[[#This Row],[CCODE]:[CCODE]],T_FamiliaEspecie[[CODE]:[Ambiente]],5,FALSE)</f>
        <v>M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3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21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f t="shared" si="7"/>
        <v>3</v>
      </c>
    </row>
    <row r="232" spans="1:51" ht="14.25" x14ac:dyDescent="0.4">
      <c r="A232" s="5">
        <v>2021</v>
      </c>
      <c r="B232" s="7">
        <v>4</v>
      </c>
      <c r="C232" s="22">
        <f>DATE(T_Compilado[[#This Row],[AÑO]],T_Compilado[[#This Row],[MES]],1)</f>
        <v>44287</v>
      </c>
      <c r="D232" s="7" t="str">
        <f>IF(T_Compilado[[#This Row],[AÑO]]&lt;=2016,MIN(T_Compilado[AÑO]) &amp; "-2016","2017-" &amp; MAX(T_Compilado[AÑO]))</f>
        <v>2017-2024</v>
      </c>
      <c r="E232" s="7" t="s">
        <v>123</v>
      </c>
      <c r="F232" s="5" t="s">
        <v>106</v>
      </c>
      <c r="G232" s="7" t="s">
        <v>176</v>
      </c>
      <c r="H232" s="3" t="str">
        <f>VLOOKUP(T_Compilado[[#This Row],[Especies]],T_FamiliaEspecie[[Especies]:[CODE]],2,FALSE)</f>
        <v>A. RUBERRIMUS</v>
      </c>
      <c r="I232" s="5" t="str">
        <f t="shared" si="6"/>
        <v>1A0D</v>
      </c>
      <c r="J232" s="6" cm="1">
        <f t="array" ref="J232">VLOOKUP(T_Compilado[[#This Row],[CCODE]:[CCODE]],T_FamiliaEspecie[[CODE]:[Ambiente]],2,FALSE)</f>
        <v>1</v>
      </c>
      <c r="K232" s="6" t="str" cm="1">
        <f t="array" ref="K232">VLOOKUP(T_Compilado[[#This Row],[CCODE]:[CCODE]],T_FamiliaEspecie[[CODE]:[Ambiente]],3,FALSE)</f>
        <v>P-C</v>
      </c>
      <c r="L232" s="6" cm="1">
        <f t="array" ref="L232">VLOOKUP(T_Compilado[[#This Row],[CCODE]:[CCODE]],T_FamiliaEspecie[[CODE]:[Ambiente]],4,FALSE)</f>
        <v>0</v>
      </c>
      <c r="M232" s="6" t="str" cm="1">
        <f t="array" ref="M232">VLOOKUP(T_Compilado[[#This Row],[CCODE]:[CCODE]],T_FamiliaEspecie[[CODE]:[Ambiente]],5,FALSE)</f>
        <v>D</v>
      </c>
      <c r="N232" s="7">
        <v>0</v>
      </c>
      <c r="O232" s="7">
        <v>8</v>
      </c>
      <c r="P232" s="7">
        <v>0</v>
      </c>
      <c r="Q232" s="7">
        <v>0</v>
      </c>
      <c r="R232" s="7">
        <v>0</v>
      </c>
      <c r="S232" s="7">
        <v>1</v>
      </c>
      <c r="T232" s="7">
        <v>0</v>
      </c>
      <c r="U232" s="7">
        <v>0</v>
      </c>
      <c r="V232" s="7">
        <v>2</v>
      </c>
      <c r="W232" s="7">
        <v>0</v>
      </c>
      <c r="X232" s="7">
        <v>0</v>
      </c>
      <c r="Y232" s="21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f t="shared" si="7"/>
        <v>11</v>
      </c>
    </row>
    <row r="233" spans="1:51" ht="14.25" x14ac:dyDescent="0.4">
      <c r="A233" s="5">
        <v>2021</v>
      </c>
      <c r="B233" s="7">
        <v>4</v>
      </c>
      <c r="C233" s="22">
        <f>DATE(T_Compilado[[#This Row],[AÑO]],T_Compilado[[#This Row],[MES]],1)</f>
        <v>44287</v>
      </c>
      <c r="D233" s="7" t="str">
        <f>IF(T_Compilado[[#This Row],[AÑO]]&lt;=2016,MIN(T_Compilado[AÑO]) &amp; "-2016","2017-" &amp; MAX(T_Compilado[AÑO]))</f>
        <v>2017-2024</v>
      </c>
      <c r="E233" s="7" t="s">
        <v>123</v>
      </c>
      <c r="F233" s="5" t="s">
        <v>106</v>
      </c>
      <c r="G233" s="7" t="s">
        <v>226</v>
      </c>
      <c r="H233" s="3" t="str">
        <f>VLOOKUP(T_Compilado[[#This Row],[Especies]],T_FamiliaEspecie[[Especies]:[CODE]],2,FALSE)</f>
        <v>G. ATRACAUDATUS</v>
      </c>
      <c r="I233" s="5" t="str">
        <f t="shared" si="6"/>
        <v>1A0D</v>
      </c>
      <c r="J233" s="6" cm="1">
        <f t="array" ref="J233">VLOOKUP(T_Compilado[[#This Row],[CCODE]:[CCODE]],T_FamiliaEspecie[[CODE]:[Ambiente]],2,FALSE)</f>
        <v>1</v>
      </c>
      <c r="K233" s="6" t="str" cm="1">
        <f t="array" ref="K233">VLOOKUP(T_Compilado[[#This Row],[CCODE]:[CCODE]],T_FamiliaEspecie[[CODE]:[Ambiente]],3,FALSE)</f>
        <v>P-C</v>
      </c>
      <c r="L233" s="6" cm="1">
        <f t="array" ref="L233">VLOOKUP(T_Compilado[[#This Row],[CCODE]:[CCODE]],T_FamiliaEspecie[[CODE]:[Ambiente]],4,FALSE)</f>
        <v>0</v>
      </c>
      <c r="M233" s="6" t="str" cm="1">
        <f t="array" ref="M233">VLOOKUP(T_Compilado[[#This Row],[CCODE]:[CCODE]],T_FamiliaEspecie[[CODE]:[Ambiente]],5,FALSE)</f>
        <v>D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21">
        <v>0</v>
      </c>
      <c r="Z233" s="7">
        <v>0</v>
      </c>
      <c r="AA233" s="7">
        <v>1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f t="shared" si="7"/>
        <v>1</v>
      </c>
    </row>
    <row r="234" spans="1:51" ht="14.25" x14ac:dyDescent="0.4">
      <c r="A234" s="5">
        <v>2021</v>
      </c>
      <c r="B234" s="7">
        <v>4</v>
      </c>
      <c r="C234" s="22">
        <f>DATE(T_Compilado[[#This Row],[AÑO]],T_Compilado[[#This Row],[MES]],1)</f>
        <v>44287</v>
      </c>
      <c r="D234" s="7" t="str">
        <f>IF(T_Compilado[[#This Row],[AÑO]]&lt;=2016,MIN(T_Compilado[AÑO]) &amp; "-2016","2017-" &amp; MAX(T_Compilado[AÑO]))</f>
        <v>2017-2024</v>
      </c>
      <c r="E234" s="7" t="s">
        <v>123</v>
      </c>
      <c r="F234" s="5" t="s">
        <v>87</v>
      </c>
      <c r="G234" s="7" t="s">
        <v>139</v>
      </c>
      <c r="H234" s="3" t="str">
        <f>VLOOKUP(T_Compilado[[#This Row],[Especies]],T_FamiliaEspecie[[Especies]:[CODE]],2,FALSE)</f>
        <v>A. OCELLATUS</v>
      </c>
      <c r="I234" s="5" t="str">
        <f t="shared" si="6"/>
        <v>1I1D</v>
      </c>
      <c r="J234" s="6" cm="1">
        <f t="array" ref="J234">VLOOKUP(T_Compilado[[#This Row],[CCODE]:[CCODE]],T_FamiliaEspecie[[CODE]:[Ambiente]],2,FALSE)</f>
        <v>1</v>
      </c>
      <c r="K234" s="6" t="str" cm="1">
        <f t="array" ref="K234">VLOOKUP(T_Compilado[[#This Row],[CCODE]:[CCODE]],T_FamiliaEspecie[[CODE]:[Ambiente]],3,FALSE)</f>
        <v>I</v>
      </c>
      <c r="L234" s="6" cm="1">
        <f t="array" ref="L234">VLOOKUP(T_Compilado[[#This Row],[CCODE]:[CCODE]],T_FamiliaEspecie[[CODE]:[Ambiente]],4,FALSE)</f>
        <v>1</v>
      </c>
      <c r="M234" s="6" t="str" cm="1">
        <f t="array" ref="M234">VLOOKUP(T_Compilado[[#This Row],[CCODE]:[CCODE]],T_FamiliaEspecie[[CODE]:[Ambiente]],5,FALSE)</f>
        <v>D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21">
        <v>0</v>
      </c>
      <c r="Z234" s="7">
        <v>0</v>
      </c>
      <c r="AA234" s="7">
        <v>4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f t="shared" si="7"/>
        <v>4</v>
      </c>
    </row>
    <row r="235" spans="1:51" ht="14.25" x14ac:dyDescent="0.4">
      <c r="A235" s="5">
        <v>2021</v>
      </c>
      <c r="B235" s="7">
        <v>4</v>
      </c>
      <c r="C235" s="22">
        <f>DATE(T_Compilado[[#This Row],[AÑO]],T_Compilado[[#This Row],[MES]],1)</f>
        <v>44287</v>
      </c>
      <c r="D235" s="7" t="str">
        <f>IF(T_Compilado[[#This Row],[AÑO]]&lt;=2016,MIN(T_Compilado[AÑO]) &amp; "-2016","2017-" &amp; MAX(T_Compilado[AÑO]))</f>
        <v>2017-2024</v>
      </c>
      <c r="E235" s="7" t="s">
        <v>123</v>
      </c>
      <c r="F235" s="5" t="s">
        <v>87</v>
      </c>
      <c r="G235" s="3" t="s">
        <v>144</v>
      </c>
      <c r="H235" s="3" t="str">
        <f>VLOOKUP(T_Compilado[[#This Row],[Especies]],T_FamiliaEspecie[[Especies]:[CODE]],2,FALSE)</f>
        <v>C. MONOCULUS</v>
      </c>
      <c r="I235" s="5" t="str">
        <f t="shared" si="6"/>
        <v>1I1D</v>
      </c>
      <c r="J235" s="6" cm="1">
        <f t="array" ref="J235">VLOOKUP(T_Compilado[[#This Row],[CCODE]:[CCODE]],T_FamiliaEspecie[[CODE]:[Ambiente]],2,FALSE)</f>
        <v>1</v>
      </c>
      <c r="K235" s="6" t="str" cm="1">
        <f t="array" ref="K235">VLOOKUP(T_Compilado[[#This Row],[CCODE]:[CCODE]],T_FamiliaEspecie[[CODE]:[Ambiente]],3,FALSE)</f>
        <v>I</v>
      </c>
      <c r="L235" s="6" cm="1">
        <f t="array" ref="L235">VLOOKUP(T_Compilado[[#This Row],[CCODE]:[CCODE]],T_FamiliaEspecie[[CODE]:[Ambiente]],4,FALSE)</f>
        <v>1</v>
      </c>
      <c r="M235" s="6" t="str" cm="1">
        <f t="array" ref="M235">VLOOKUP(T_Compilado[[#This Row],[CCODE]:[CCODE]],T_FamiliaEspecie[[CODE]:[Ambiente]],5,FALSE)</f>
        <v>D</v>
      </c>
      <c r="N235" s="7">
        <v>0</v>
      </c>
      <c r="O235" s="7">
        <v>6</v>
      </c>
      <c r="P235" s="7">
        <v>5</v>
      </c>
      <c r="Q235" s="7">
        <v>4</v>
      </c>
      <c r="R235" s="7">
        <v>2</v>
      </c>
      <c r="S235" s="7">
        <v>0</v>
      </c>
      <c r="T235" s="7">
        <v>3</v>
      </c>
      <c r="U235" s="7">
        <v>1</v>
      </c>
      <c r="V235" s="7">
        <v>1</v>
      </c>
      <c r="W235" s="7">
        <v>1</v>
      </c>
      <c r="X235" s="7">
        <v>0</v>
      </c>
      <c r="Y235" s="21">
        <v>0</v>
      </c>
      <c r="Z235" s="7">
        <v>0</v>
      </c>
      <c r="AA235" s="7">
        <v>2</v>
      </c>
      <c r="AB235" s="7">
        <v>1</v>
      </c>
      <c r="AC235" s="7">
        <v>0</v>
      </c>
      <c r="AD235" s="7">
        <v>0</v>
      </c>
      <c r="AE235" s="7">
        <v>8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f t="shared" si="7"/>
        <v>34</v>
      </c>
    </row>
    <row r="236" spans="1:51" ht="14.25" x14ac:dyDescent="0.4">
      <c r="A236" s="5">
        <v>2021</v>
      </c>
      <c r="B236" s="7">
        <v>4</v>
      </c>
      <c r="C236" s="22">
        <f>DATE(T_Compilado[[#This Row],[AÑO]],T_Compilado[[#This Row],[MES]],1)</f>
        <v>44287</v>
      </c>
      <c r="D236" s="7" t="str">
        <f>IF(T_Compilado[[#This Row],[AÑO]]&lt;=2016,MIN(T_Compilado[AÑO]) &amp; "-2016","2017-" &amp; MAX(T_Compilado[AÑO]))</f>
        <v>2017-2024</v>
      </c>
      <c r="E236" s="7" t="s">
        <v>123</v>
      </c>
      <c r="F236" s="5" t="s">
        <v>87</v>
      </c>
      <c r="G236" s="7" t="s">
        <v>215</v>
      </c>
      <c r="H236" s="3" t="str">
        <f>VLOOKUP(T_Compilado[[#This Row],[Especies]],T_FamiliaEspecie[[Especies]:[CODE]],2,FALSE)</f>
        <v>C. RENDALLI</v>
      </c>
      <c r="I236" s="5" t="str">
        <f t="shared" si="6"/>
        <v>1I1D</v>
      </c>
      <c r="J236" s="6" cm="1">
        <f t="array" ref="J236">VLOOKUP(T_Compilado[[#This Row],[CCODE]:[CCODE]],T_FamiliaEspecie[[CODE]:[Ambiente]],2,FALSE)</f>
        <v>1</v>
      </c>
      <c r="K236" s="6" t="str" cm="1">
        <f t="array" ref="K236">VLOOKUP(T_Compilado[[#This Row],[CCODE]:[CCODE]],T_FamiliaEspecie[[CODE]:[Ambiente]],3,FALSE)</f>
        <v>I</v>
      </c>
      <c r="L236" s="6" cm="1">
        <f t="array" ref="L236">VLOOKUP(T_Compilado[[#This Row],[CCODE]:[CCODE]],T_FamiliaEspecie[[CODE]:[Ambiente]],4,FALSE)</f>
        <v>1</v>
      </c>
      <c r="M236" s="6" t="str" cm="1">
        <f t="array" ref="M236">VLOOKUP(T_Compilado[[#This Row],[CCODE]:[CCODE]],T_FamiliaEspecie[[CODE]:[Ambiente]],5,FALSE)</f>
        <v>D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21">
        <v>0</v>
      </c>
      <c r="Z236" s="7">
        <v>1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f t="shared" si="7"/>
        <v>1</v>
      </c>
    </row>
    <row r="237" spans="1:51" ht="14.25" x14ac:dyDescent="0.4">
      <c r="A237" s="5">
        <v>2021</v>
      </c>
      <c r="B237" s="7">
        <v>4</v>
      </c>
      <c r="C237" s="22">
        <f>DATE(T_Compilado[[#This Row],[AÑO]],T_Compilado[[#This Row],[MES]],1)</f>
        <v>44287</v>
      </c>
      <c r="D237" s="7" t="str">
        <f>IF(T_Compilado[[#This Row],[AÑO]]&lt;=2016,MIN(T_Compilado[AÑO]) &amp; "-2016","2017-" &amp; MAX(T_Compilado[AÑO]))</f>
        <v>2017-2024</v>
      </c>
      <c r="E237" s="7" t="s">
        <v>123</v>
      </c>
      <c r="F237" s="5" t="s">
        <v>87</v>
      </c>
      <c r="G237" s="7" t="s">
        <v>145</v>
      </c>
      <c r="H237" s="3" t="str">
        <f>VLOOKUP(T_Compilado[[#This Row],[Especies]],T_FamiliaEspecie[[Especies]:[CODE]],2,FALSE)</f>
        <v>O. NILOTICUS</v>
      </c>
      <c r="I237" s="5" t="str">
        <f t="shared" si="6"/>
        <v>2I1D</v>
      </c>
      <c r="J237" s="6" cm="1">
        <f t="array" ref="J237">VLOOKUP(T_Compilado[[#This Row],[CCODE]:[CCODE]],T_FamiliaEspecie[[CODE]:[Ambiente]],2,FALSE)</f>
        <v>2</v>
      </c>
      <c r="K237" s="6" t="str" cm="1">
        <f t="array" ref="K237">VLOOKUP(T_Compilado[[#This Row],[CCODE]:[CCODE]],T_FamiliaEspecie[[CODE]:[Ambiente]],3,FALSE)</f>
        <v>I</v>
      </c>
      <c r="L237" s="6" cm="1">
        <f t="array" ref="L237">VLOOKUP(T_Compilado[[#This Row],[CCODE]:[CCODE]],T_FamiliaEspecie[[CODE]:[Ambiente]],4,FALSE)</f>
        <v>1</v>
      </c>
      <c r="M237" s="6" t="str" cm="1">
        <f t="array" ref="M237">VLOOKUP(T_Compilado[[#This Row],[CCODE]:[CCODE]],T_FamiliaEspecie[[CODE]:[Ambiente]],5,FALSE)</f>
        <v>D</v>
      </c>
      <c r="N237" s="7">
        <v>0</v>
      </c>
      <c r="O237" s="7">
        <v>7</v>
      </c>
      <c r="P237" s="7">
        <v>0</v>
      </c>
      <c r="Q237" s="7">
        <v>0</v>
      </c>
      <c r="R237" s="7">
        <v>0</v>
      </c>
      <c r="S237" s="7">
        <v>1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21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f t="shared" si="7"/>
        <v>8</v>
      </c>
    </row>
    <row r="238" spans="1:51" ht="14.25" x14ac:dyDescent="0.4">
      <c r="A238" s="5">
        <v>2021</v>
      </c>
      <c r="B238" s="7">
        <v>4</v>
      </c>
      <c r="C238" s="22">
        <f>DATE(T_Compilado[[#This Row],[AÑO]],T_Compilado[[#This Row],[MES]],1)</f>
        <v>44287</v>
      </c>
      <c r="D238" s="7" t="str">
        <f>IF(T_Compilado[[#This Row],[AÑO]]&lt;=2016,MIN(T_Compilado[AÑO]) &amp; "-2016","2017-" &amp; MAX(T_Compilado[AÑO]))</f>
        <v>2017-2024</v>
      </c>
      <c r="E238" s="7" t="s">
        <v>123</v>
      </c>
      <c r="F238" s="5" t="s">
        <v>87</v>
      </c>
      <c r="G238" s="7" t="s">
        <v>209</v>
      </c>
      <c r="H238" s="3" t="str">
        <f>VLOOKUP(T_Compilado[[#This Row],[Especies]],T_FamiliaEspecie[[Especies]:[CODE]],2,FALSE)</f>
        <v>P. MANAGUENSIS</v>
      </c>
      <c r="I238" s="5" t="str">
        <f t="shared" si="6"/>
        <v>2C1D</v>
      </c>
      <c r="J238" s="6" cm="1">
        <f t="array" ref="J238">VLOOKUP(T_Compilado[[#This Row],[CCODE]:[CCODE]],T_FamiliaEspecie[[CODE]:[Ambiente]],2,FALSE)</f>
        <v>2</v>
      </c>
      <c r="K238" s="6" t="str" cm="1">
        <f t="array" ref="K238">VLOOKUP(T_Compilado[[#This Row],[CCODE]:[CCODE]],T_FamiliaEspecie[[CODE]:[Ambiente]],3,FALSE)</f>
        <v>C</v>
      </c>
      <c r="L238" s="6" cm="1">
        <f t="array" ref="L238">VLOOKUP(T_Compilado[[#This Row],[CCODE]:[CCODE]],T_FamiliaEspecie[[CODE]:[Ambiente]],4,FALSE)</f>
        <v>1</v>
      </c>
      <c r="M238" s="6" t="str" cm="1">
        <f t="array" ref="M238">VLOOKUP(T_Compilado[[#This Row],[CCODE]:[CCODE]],T_FamiliaEspecie[[CODE]:[Ambiente]],5,FALSE)</f>
        <v>D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10</v>
      </c>
      <c r="W238" s="7">
        <v>0</v>
      </c>
      <c r="X238" s="7">
        <v>0</v>
      </c>
      <c r="Y238" s="21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f t="shared" si="7"/>
        <v>10</v>
      </c>
    </row>
    <row r="239" spans="1:51" ht="14.25" x14ac:dyDescent="0.4">
      <c r="A239" s="5">
        <v>2021</v>
      </c>
      <c r="B239" s="7">
        <v>4</v>
      </c>
      <c r="C239" s="22">
        <f>DATE(T_Compilado[[#This Row],[AÑO]],T_Compilado[[#This Row],[MES]],1)</f>
        <v>44287</v>
      </c>
      <c r="D239" s="7" t="str">
        <f>IF(T_Compilado[[#This Row],[AÑO]]&lt;=2016,MIN(T_Compilado[AÑO]) &amp; "-2016","2017-" &amp; MAX(T_Compilado[AÑO]))</f>
        <v>2017-2024</v>
      </c>
      <c r="E239" s="7" t="s">
        <v>123</v>
      </c>
      <c r="F239" s="5" t="s">
        <v>87</v>
      </c>
      <c r="G239" s="7" t="s">
        <v>148</v>
      </c>
      <c r="H239" s="3" t="str">
        <f>VLOOKUP(T_Compilado[[#This Row],[Especies]],T_FamiliaEspecie[[Especies]:[CODE]],2,FALSE)</f>
        <v>V. MACULICAUDA</v>
      </c>
      <c r="I239" s="5" t="str">
        <f t="shared" si="6"/>
        <v>2C1D</v>
      </c>
      <c r="J239" s="6" cm="1">
        <f t="array" ref="J239">VLOOKUP(T_Compilado[[#This Row],[CCODE]:[CCODE]],T_FamiliaEspecie[[CODE]:[Ambiente]],2,FALSE)</f>
        <v>2</v>
      </c>
      <c r="K239" s="6" t="str" cm="1">
        <f t="array" ref="K239">VLOOKUP(T_Compilado[[#This Row],[CCODE]:[CCODE]],T_FamiliaEspecie[[CODE]:[Ambiente]],3,FALSE)</f>
        <v>C</v>
      </c>
      <c r="L239" s="6" cm="1">
        <f t="array" ref="L239">VLOOKUP(T_Compilado[[#This Row],[CCODE]:[CCODE]],T_FamiliaEspecie[[CODE]:[Ambiente]],4,FALSE)</f>
        <v>1</v>
      </c>
      <c r="M239" s="6" t="str" cm="1">
        <f t="array" ref="M239">VLOOKUP(T_Compilado[[#This Row],[CCODE]:[CCODE]],T_FamiliaEspecie[[CODE]:[Ambiente]],5,FALSE)</f>
        <v>D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5</v>
      </c>
      <c r="X239" s="7">
        <v>0</v>
      </c>
      <c r="Y239" s="21">
        <v>0</v>
      </c>
      <c r="Z239" s="7">
        <v>0</v>
      </c>
      <c r="AA239" s="7">
        <v>0</v>
      </c>
      <c r="AB239" s="7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f t="shared" si="7"/>
        <v>6</v>
      </c>
    </row>
    <row r="240" spans="1:51" ht="14.25" x14ac:dyDescent="0.4">
      <c r="A240" s="5">
        <v>2021</v>
      </c>
      <c r="B240" s="7">
        <v>4</v>
      </c>
      <c r="C240" s="22">
        <f>DATE(T_Compilado[[#This Row],[AÑO]],T_Compilado[[#This Row],[MES]],1)</f>
        <v>44287</v>
      </c>
      <c r="D240" s="7" t="str">
        <f>IF(T_Compilado[[#This Row],[AÑO]]&lt;=2016,MIN(T_Compilado[AÑO]) &amp; "-2016","2017-" &amp; MAX(T_Compilado[AÑO]))</f>
        <v>2017-2024</v>
      </c>
      <c r="E240" s="7" t="s">
        <v>123</v>
      </c>
      <c r="F240" s="5" t="s">
        <v>116</v>
      </c>
      <c r="G240" s="7" t="s">
        <v>216</v>
      </c>
      <c r="H240" s="3" t="str">
        <f>VLOOKUP(T_Compilado[[#This Row],[Especies]],T_FamiliaEspecie[[Especies]:[CODE]],2,FALSE)</f>
        <v>C. MAGDALENAE</v>
      </c>
      <c r="I240" s="5" t="str">
        <f t="shared" si="6"/>
        <v>1P1D</v>
      </c>
      <c r="J240" s="6" cm="1">
        <f t="array" ref="J240">VLOOKUP(T_Compilado[[#This Row],[CCODE]:[CCODE]],T_FamiliaEspecie[[CODE]:[Ambiente]],2,FALSE)</f>
        <v>1</v>
      </c>
      <c r="K240" s="6" t="str" cm="1">
        <f t="array" ref="K240">VLOOKUP(T_Compilado[[#This Row],[CCODE]:[CCODE]],T_FamiliaEspecie[[CODE]:[Ambiente]],3,FALSE)</f>
        <v>P</v>
      </c>
      <c r="L240" s="6" cm="1">
        <f t="array" ref="L240">VLOOKUP(T_Compilado[[#This Row],[CCODE]:[CCODE]],T_FamiliaEspecie[[CODE]:[Ambiente]],4,FALSE)</f>
        <v>1</v>
      </c>
      <c r="M240" s="6" t="str" cm="1">
        <f t="array" ref="M240">VLOOKUP(T_Compilado[[#This Row],[CCODE]:[CCODE]],T_FamiliaEspecie[[CODE]:[Ambiente]],5,FALSE)</f>
        <v>D</v>
      </c>
      <c r="N240" s="7">
        <v>5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21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f t="shared" si="7"/>
        <v>5</v>
      </c>
    </row>
    <row r="241" spans="1:51" ht="14.25" x14ac:dyDescent="0.4">
      <c r="A241" s="5">
        <v>2021</v>
      </c>
      <c r="B241" s="7">
        <v>4</v>
      </c>
      <c r="C241" s="22">
        <f>DATE(T_Compilado[[#This Row],[AÑO]],T_Compilado[[#This Row],[MES]],1)</f>
        <v>44287</v>
      </c>
      <c r="D241" s="7" t="str">
        <f>IF(T_Compilado[[#This Row],[AÑO]]&lt;=2016,MIN(T_Compilado[AÑO]) &amp; "-2016","2017-" &amp; MAX(T_Compilado[AÑO]))</f>
        <v>2017-2024</v>
      </c>
      <c r="E241" s="7" t="s">
        <v>123</v>
      </c>
      <c r="F241" s="5" t="s">
        <v>107</v>
      </c>
      <c r="G241" s="7" t="s">
        <v>182</v>
      </c>
      <c r="H241" s="3" t="str">
        <f>VLOOKUP(T_Compilado[[#This Row],[Especies]],T_FamiliaEspecie[[Especies]:[CODE]],2,FALSE)</f>
        <v>C. IDELLA</v>
      </c>
      <c r="I241" s="5" t="str">
        <f t="shared" si="6"/>
        <v>1I1D</v>
      </c>
      <c r="J241" s="6" cm="1">
        <f t="array" ref="J241">VLOOKUP(T_Compilado[[#This Row],[CCODE]:[CCODE]],T_FamiliaEspecie[[CODE]:[Ambiente]],2,FALSE)</f>
        <v>1</v>
      </c>
      <c r="K241" s="6" t="str" cm="1">
        <f t="array" ref="K241">VLOOKUP(T_Compilado[[#This Row],[CCODE]:[CCODE]],T_FamiliaEspecie[[CODE]:[Ambiente]],3,FALSE)</f>
        <v>I</v>
      </c>
      <c r="L241" s="6" cm="1">
        <f t="array" ref="L241">VLOOKUP(T_Compilado[[#This Row],[CCODE]:[CCODE]],T_FamiliaEspecie[[CODE]:[Ambiente]],4,FALSE)</f>
        <v>1</v>
      </c>
      <c r="M241" s="6" t="str" cm="1">
        <f t="array" ref="M241">VLOOKUP(T_Compilado[[#This Row],[CCODE]:[CCODE]],T_FamiliaEspecie[[CODE]:[Ambiente]],5,FALSE)</f>
        <v>D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1</v>
      </c>
      <c r="X241" s="7">
        <v>0</v>
      </c>
      <c r="Y241" s="21">
        <v>0</v>
      </c>
      <c r="Z241" s="7">
        <v>0</v>
      </c>
      <c r="AA241" s="7">
        <v>0</v>
      </c>
      <c r="AB241" s="7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f t="shared" si="7"/>
        <v>2</v>
      </c>
    </row>
    <row r="242" spans="1:51" ht="14.25" x14ac:dyDescent="0.4">
      <c r="A242" s="5">
        <v>2021</v>
      </c>
      <c r="B242" s="7">
        <v>4</v>
      </c>
      <c r="C242" s="22">
        <f>DATE(T_Compilado[[#This Row],[AÑO]],T_Compilado[[#This Row],[MES]],1)</f>
        <v>44287</v>
      </c>
      <c r="D242" s="7" t="str">
        <f>IF(T_Compilado[[#This Row],[AÑO]]&lt;=2016,MIN(T_Compilado[AÑO]) &amp; "-2016","2017-" &amp; MAX(T_Compilado[AÑO]))</f>
        <v>2017-2024</v>
      </c>
      <c r="E242" s="7" t="s">
        <v>123</v>
      </c>
      <c r="F242" s="5" t="s">
        <v>89</v>
      </c>
      <c r="G242" s="7" t="s">
        <v>150</v>
      </c>
      <c r="H242" s="3" t="str">
        <f>VLOOKUP(T_Compilado[[#This Row],[Especies]],T_FamiliaEspecie[[Especies]:[CODE]],2,FALSE)</f>
        <v>D. LATIFRONS</v>
      </c>
      <c r="I242" s="5" t="str">
        <f t="shared" si="6"/>
        <v>2P1D</v>
      </c>
      <c r="J242" s="6" cm="1">
        <f t="array" ref="J242">VLOOKUP(T_Compilado[[#This Row],[CCODE]:[CCODE]],T_FamiliaEspecie[[CODE]:[Ambiente]],2,FALSE)</f>
        <v>2</v>
      </c>
      <c r="K242" s="6" t="str" cm="1">
        <f t="array" ref="K242">VLOOKUP(T_Compilado[[#This Row],[CCODE]:[CCODE]],T_FamiliaEspecie[[CODE]:[Ambiente]],3,FALSE)</f>
        <v>P</v>
      </c>
      <c r="L242" s="6" cm="1">
        <f t="array" ref="L242">VLOOKUP(T_Compilado[[#This Row],[CCODE]:[CCODE]],T_FamiliaEspecie[[CODE]:[Ambiente]],4,FALSE)</f>
        <v>1</v>
      </c>
      <c r="M242" s="6" t="str" cm="1">
        <f t="array" ref="M242">VLOOKUP(T_Compilado[[#This Row],[CCODE]:[CCODE]],T_FamiliaEspecie[[CODE]:[Ambiente]],5,FALSE)</f>
        <v>D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21">
        <v>0</v>
      </c>
      <c r="Z242" s="7">
        <v>2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f t="shared" si="7"/>
        <v>2</v>
      </c>
    </row>
    <row r="243" spans="1:51" ht="14.25" x14ac:dyDescent="0.4">
      <c r="A243" s="5">
        <v>2021</v>
      </c>
      <c r="B243" s="7">
        <v>4</v>
      </c>
      <c r="C243" s="22">
        <f>DATE(T_Compilado[[#This Row],[AÑO]],T_Compilado[[#This Row],[MES]],1)</f>
        <v>44287</v>
      </c>
      <c r="D243" s="7" t="str">
        <f>IF(T_Compilado[[#This Row],[AÑO]]&lt;=2016,MIN(T_Compilado[AÑO]) &amp; "-2016","2017-" &amp; MAX(T_Compilado[AÑO]))</f>
        <v>2017-2024</v>
      </c>
      <c r="E243" s="7" t="s">
        <v>123</v>
      </c>
      <c r="F243" s="5" t="s">
        <v>89</v>
      </c>
      <c r="G243" s="7" t="s">
        <v>227</v>
      </c>
      <c r="H243" s="3" t="str">
        <f>VLOOKUP(T_Compilado[[#This Row],[Especies]],T_FamiliaEspecie[[Especies]:[CODE]],2,FALSE)</f>
        <v>E. PISONIS</v>
      </c>
      <c r="I243" s="5" t="str">
        <f t="shared" si="6"/>
        <v>2A0D</v>
      </c>
      <c r="J243" s="6" cm="1">
        <f t="array" ref="J243">VLOOKUP(T_Compilado[[#This Row],[CCODE]:[CCODE]],T_FamiliaEspecie[[CODE]:[Ambiente]],2,FALSE)</f>
        <v>2</v>
      </c>
      <c r="K243" s="6" t="str" cm="1">
        <f t="array" ref="K243">VLOOKUP(T_Compilado[[#This Row],[CCODE]:[CCODE]],T_FamiliaEspecie[[CODE]:[Ambiente]],3,FALSE)</f>
        <v>P-C</v>
      </c>
      <c r="L243" s="6" cm="1">
        <f t="array" ref="L243">VLOOKUP(T_Compilado[[#This Row],[CCODE]:[CCODE]],T_FamiliaEspecie[[CODE]:[Ambiente]],4,FALSE)</f>
        <v>0</v>
      </c>
      <c r="M243" s="6" t="str" cm="1">
        <f t="array" ref="M243">VLOOKUP(T_Compilado[[#This Row],[CCODE]:[CCODE]],T_FamiliaEspecie[[CODE]:[Ambiente]],5,FALSE)</f>
        <v>D</v>
      </c>
      <c r="N243" s="7">
        <v>0</v>
      </c>
      <c r="O243" s="7">
        <v>8</v>
      </c>
      <c r="P243" s="7">
        <v>0</v>
      </c>
      <c r="Q243" s="7">
        <v>0</v>
      </c>
      <c r="R243" s="7">
        <v>2</v>
      </c>
      <c r="S243" s="7">
        <v>1</v>
      </c>
      <c r="T243" s="7">
        <v>0</v>
      </c>
      <c r="U243" s="7">
        <v>1</v>
      </c>
      <c r="V243" s="7">
        <v>0</v>
      </c>
      <c r="W243" s="7">
        <v>0</v>
      </c>
      <c r="X243" s="7">
        <v>0</v>
      </c>
      <c r="Y243" s="21">
        <v>0</v>
      </c>
      <c r="Z243" s="7">
        <v>0</v>
      </c>
      <c r="AA243" s="7">
        <v>4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f t="shared" si="7"/>
        <v>16</v>
      </c>
    </row>
    <row r="244" spans="1:51" ht="14.25" x14ac:dyDescent="0.4">
      <c r="A244" s="5">
        <v>2021</v>
      </c>
      <c r="B244" s="7">
        <v>4</v>
      </c>
      <c r="C244" s="22">
        <f>DATE(T_Compilado[[#This Row],[AÑO]],T_Compilado[[#This Row],[MES]],1)</f>
        <v>44287</v>
      </c>
      <c r="D244" s="7" t="str">
        <f>IF(T_Compilado[[#This Row],[AÑO]]&lt;=2016,MIN(T_Compilado[AÑO]) &amp; "-2016","2017-" &amp; MAX(T_Compilado[AÑO]))</f>
        <v>2017-2024</v>
      </c>
      <c r="E244" s="7" t="s">
        <v>123</v>
      </c>
      <c r="F244" s="5" t="s">
        <v>89</v>
      </c>
      <c r="G244" s="7" t="s">
        <v>152</v>
      </c>
      <c r="H244" s="3" t="str">
        <f>VLOOKUP(T_Compilado[[#This Row],[Especies]],T_FamiliaEspecie[[Especies]:[CODE]],2,FALSE)</f>
        <v>G. DORMITOR</v>
      </c>
      <c r="I244" s="5" t="str">
        <f t="shared" si="6"/>
        <v>2C0D</v>
      </c>
      <c r="J244" s="6" cm="1">
        <f t="array" ref="J244">VLOOKUP(T_Compilado[[#This Row],[CCODE]:[CCODE]],T_FamiliaEspecie[[CODE]:[Ambiente]],2,FALSE)</f>
        <v>2</v>
      </c>
      <c r="K244" s="6" t="str" cm="1">
        <f t="array" ref="K244">VLOOKUP(T_Compilado[[#This Row],[CCODE]:[CCODE]],T_FamiliaEspecie[[CODE]:[Ambiente]],3,FALSE)</f>
        <v>C</v>
      </c>
      <c r="L244" s="6" cm="1">
        <f t="array" ref="L244">VLOOKUP(T_Compilado[[#This Row],[CCODE]:[CCODE]],T_FamiliaEspecie[[CODE]:[Ambiente]],4,FALSE)</f>
        <v>0</v>
      </c>
      <c r="M244" s="6" t="str" cm="1">
        <f t="array" ref="M244">VLOOKUP(T_Compilado[[#This Row],[CCODE]:[CCODE]],T_FamiliaEspecie[[CODE]:[Ambiente]],5,FALSE)</f>
        <v>D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21">
        <v>0</v>
      </c>
      <c r="Z244" s="7">
        <v>3</v>
      </c>
      <c r="AA244" s="7">
        <v>0</v>
      </c>
      <c r="AB244" s="7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f t="shared" si="7"/>
        <v>4</v>
      </c>
    </row>
    <row r="245" spans="1:51" ht="14.25" x14ac:dyDescent="0.4">
      <c r="A245" s="5">
        <v>2021</v>
      </c>
      <c r="B245" s="7">
        <v>4</v>
      </c>
      <c r="C245" s="22">
        <f>DATE(T_Compilado[[#This Row],[AÑO]],T_Compilado[[#This Row],[MES]],1)</f>
        <v>44287</v>
      </c>
      <c r="D245" s="7" t="str">
        <f>IF(T_Compilado[[#This Row],[AÑO]]&lt;=2016,MIN(T_Compilado[AÑO]) &amp; "-2016","2017-" &amp; MAX(T_Compilado[AÑO]))</f>
        <v>2017-2024</v>
      </c>
      <c r="E245" s="7" t="s">
        <v>123</v>
      </c>
      <c r="F245" s="5" t="s">
        <v>90</v>
      </c>
      <c r="G245" s="7" t="s">
        <v>153</v>
      </c>
      <c r="H245" s="3" t="str">
        <f>VLOOKUP(T_Compilado[[#This Row],[Especies]],T_FamiliaEspecie[[Especies]:[CODE]],2,FALSE)</f>
        <v>E. AFFINIS</v>
      </c>
      <c r="I245" s="5" t="str">
        <f t="shared" si="6"/>
        <v>PP1M</v>
      </c>
      <c r="J245" s="6" t="str" cm="1">
        <f t="array" ref="J245">VLOOKUP(T_Compilado[[#This Row],[CCODE]:[CCODE]],T_FamiliaEspecie[[CODE]:[Ambiente]],2,FALSE)</f>
        <v>P</v>
      </c>
      <c r="K245" s="6" t="str" cm="1">
        <f t="array" ref="K245">VLOOKUP(T_Compilado[[#This Row],[CCODE]:[CCODE]],T_FamiliaEspecie[[CODE]:[Ambiente]],3,FALSE)</f>
        <v>P</v>
      </c>
      <c r="L245" s="6" cm="1">
        <f t="array" ref="L245">VLOOKUP(T_Compilado[[#This Row],[CCODE]:[CCODE]],T_FamiliaEspecie[[CODE]:[Ambiente]],4,FALSE)</f>
        <v>1</v>
      </c>
      <c r="M245" s="6" t="str" cm="1">
        <f t="array" ref="M245">VLOOKUP(T_Compilado[[#This Row],[CCODE]:[CCODE]],T_FamiliaEspecie[[CODE]:[Ambiente]],5,FALSE)</f>
        <v>M</v>
      </c>
      <c r="N245" s="7">
        <v>0</v>
      </c>
      <c r="O245" s="7">
        <v>15</v>
      </c>
      <c r="P245" s="7">
        <v>0</v>
      </c>
      <c r="Q245" s="7">
        <v>15</v>
      </c>
      <c r="R245" s="7">
        <v>0</v>
      </c>
      <c r="S245" s="7">
        <v>0</v>
      </c>
      <c r="T245" s="7">
        <v>10</v>
      </c>
      <c r="U245" s="7">
        <v>0</v>
      </c>
      <c r="V245" s="7">
        <v>10</v>
      </c>
      <c r="W245" s="7">
        <v>20</v>
      </c>
      <c r="X245" s="7">
        <v>0</v>
      </c>
      <c r="Y245" s="21">
        <v>0</v>
      </c>
      <c r="Z245" s="7">
        <v>0</v>
      </c>
      <c r="AA245" s="7">
        <v>0</v>
      </c>
      <c r="AB245" s="7">
        <v>10</v>
      </c>
      <c r="AC245" s="7">
        <v>0</v>
      </c>
      <c r="AD245" s="7">
        <v>0</v>
      </c>
      <c r="AE245" s="7">
        <v>5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f t="shared" si="7"/>
        <v>85</v>
      </c>
    </row>
    <row r="246" spans="1:51" ht="14.25" x14ac:dyDescent="0.4">
      <c r="A246" s="5">
        <v>2021</v>
      </c>
      <c r="B246" s="7">
        <v>4</v>
      </c>
      <c r="C246" s="22">
        <f>DATE(T_Compilado[[#This Row],[AÑO]],T_Compilado[[#This Row],[MES]],1)</f>
        <v>44287</v>
      </c>
      <c r="D246" s="7" t="str">
        <f>IF(T_Compilado[[#This Row],[AÑO]]&lt;=2016,MIN(T_Compilado[AÑO]) &amp; "-2016","2017-" &amp; MAX(T_Compilado[AÑO]))</f>
        <v>2017-2024</v>
      </c>
      <c r="E246" s="7" t="s">
        <v>123</v>
      </c>
      <c r="F246" s="5" t="s">
        <v>91</v>
      </c>
      <c r="G246" s="7" t="s">
        <v>129</v>
      </c>
      <c r="H246" s="3" t="str">
        <f>VLOOKUP(T_Compilado[[#This Row],[Especies]],T_FamiliaEspecie[[Especies]:[CODE]],2,FALSE)</f>
        <v>H. MICROLEPIS</v>
      </c>
      <c r="I246" s="5" t="str">
        <f t="shared" si="6"/>
        <v>1A1D</v>
      </c>
      <c r="J246" s="6" cm="1">
        <f t="array" ref="J246">VLOOKUP(T_Compilado[[#This Row],[CCODE]:[CCODE]],T_FamiliaEspecie[[CODE]:[Ambiente]],2,FALSE)</f>
        <v>1</v>
      </c>
      <c r="K246" s="6" t="str" cm="1">
        <f t="array" ref="K246">VLOOKUP(T_Compilado[[#This Row],[CCODE]:[CCODE]],T_FamiliaEspecie[[CODE]:[Ambiente]],3,FALSE)</f>
        <v>P-C</v>
      </c>
      <c r="L246" s="6" cm="1">
        <f t="array" ref="L246">VLOOKUP(T_Compilado[[#This Row],[CCODE]:[CCODE]],T_FamiliaEspecie[[CODE]:[Ambiente]],4,FALSE)</f>
        <v>1</v>
      </c>
      <c r="M246" s="6" t="str" cm="1">
        <f t="array" ref="M246">VLOOKUP(T_Compilado[[#This Row],[CCODE]:[CCODE]],T_FamiliaEspecie[[CODE]:[Ambiente]],5,FALSE)</f>
        <v>D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1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21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f t="shared" si="7"/>
        <v>1</v>
      </c>
    </row>
    <row r="247" spans="1:51" ht="14.25" x14ac:dyDescent="0.4">
      <c r="A247" s="5">
        <v>2021</v>
      </c>
      <c r="B247" s="7">
        <v>4</v>
      </c>
      <c r="C247" s="22">
        <f>DATE(T_Compilado[[#This Row],[AÑO]],T_Compilado[[#This Row],[MES]],1)</f>
        <v>44287</v>
      </c>
      <c r="D247" s="7" t="str">
        <f>IF(T_Compilado[[#This Row],[AÑO]]&lt;=2016,MIN(T_Compilado[AÑO]) &amp; "-2016","2017-" &amp; MAX(T_Compilado[AÑO]))</f>
        <v>2017-2024</v>
      </c>
      <c r="E247" s="7" t="s">
        <v>123</v>
      </c>
      <c r="F247" s="5" t="s">
        <v>92</v>
      </c>
      <c r="G247" s="7" t="s">
        <v>228</v>
      </c>
      <c r="H247" s="3" t="str">
        <f>VLOOKUP(T_Compilado[[#This Row],[Especies]],T_FamiliaEspecie[[Especies]:[CODE]],2,FALSE)</f>
        <v>E. BRASILIANUS</v>
      </c>
      <c r="I247" s="5" t="str">
        <f t="shared" si="6"/>
        <v>PA1M</v>
      </c>
      <c r="J247" s="6" t="str" cm="1">
        <f t="array" ref="J247">VLOOKUP(T_Compilado[[#This Row],[CCODE]:[CCODE]],T_FamiliaEspecie[[CODE]:[Ambiente]],2,FALSE)</f>
        <v>P</v>
      </c>
      <c r="K247" s="6" t="str" cm="1">
        <f t="array" ref="K247">VLOOKUP(T_Compilado[[#This Row],[CCODE]:[CCODE]],T_FamiliaEspecie[[CODE]:[Ambiente]],3,FALSE)</f>
        <v>P-C</v>
      </c>
      <c r="L247" s="6" cm="1">
        <f t="array" ref="L247">VLOOKUP(T_Compilado[[#This Row],[CCODE]:[CCODE]],T_FamiliaEspecie[[CODE]:[Ambiente]],4,FALSE)</f>
        <v>1</v>
      </c>
      <c r="M247" s="6" t="str" cm="1">
        <f t="array" ref="M247">VLOOKUP(T_Compilado[[#This Row],[CCODE]:[CCODE]],T_FamiliaEspecie[[CODE]:[Ambiente]],5,FALSE)</f>
        <v>M</v>
      </c>
      <c r="N247" s="7">
        <v>0</v>
      </c>
      <c r="O247" s="7">
        <v>0</v>
      </c>
      <c r="P247" s="7">
        <v>0</v>
      </c>
      <c r="Q247" s="7">
        <v>2</v>
      </c>
      <c r="R247" s="7">
        <v>1</v>
      </c>
      <c r="S247" s="7">
        <v>0</v>
      </c>
      <c r="T247" s="7">
        <v>6</v>
      </c>
      <c r="U247" s="7">
        <v>1</v>
      </c>
      <c r="V247" s="7">
        <v>1</v>
      </c>
      <c r="W247" s="7">
        <v>2</v>
      </c>
      <c r="X247" s="7">
        <v>0</v>
      </c>
      <c r="Y247" s="21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f t="shared" si="7"/>
        <v>13</v>
      </c>
    </row>
    <row r="248" spans="1:51" ht="14.25" x14ac:dyDescent="0.4">
      <c r="A248" s="5">
        <v>2021</v>
      </c>
      <c r="B248" s="7">
        <v>4</v>
      </c>
      <c r="C248" s="22">
        <f>DATE(T_Compilado[[#This Row],[AÑO]],T_Compilado[[#This Row],[MES]],1)</f>
        <v>44287</v>
      </c>
      <c r="D248" s="7" t="str">
        <f>IF(T_Compilado[[#This Row],[AÑO]]&lt;=2016,MIN(T_Compilado[AÑO]) &amp; "-2016","2017-" &amp; MAX(T_Compilado[AÑO]))</f>
        <v>2017-2024</v>
      </c>
      <c r="E248" s="7" t="s">
        <v>123</v>
      </c>
      <c r="F248" s="5" t="s">
        <v>92</v>
      </c>
      <c r="G248" s="7" t="s">
        <v>224</v>
      </c>
      <c r="H248" s="3" t="str">
        <f>VLOOKUP(T_Compilado[[#This Row],[Especies]],T_FamiliaEspecie[[Especies]:[CODE]],2,FALSE)</f>
        <v>E. BREVIMANUS</v>
      </c>
      <c r="I248" s="5" t="str">
        <f t="shared" si="6"/>
        <v>PC2M</v>
      </c>
      <c r="J248" s="6" t="str" cm="1">
        <f t="array" ref="J248">VLOOKUP(T_Compilado[[#This Row],[CCODE]:[CCODE]],T_FamiliaEspecie[[CODE]:[Ambiente]],2,FALSE)</f>
        <v>P</v>
      </c>
      <c r="K248" s="6" t="str" cm="1">
        <f t="array" ref="K248">VLOOKUP(T_Compilado[[#This Row],[CCODE]:[CCODE]],T_FamiliaEspecie[[CODE]:[Ambiente]],3,FALSE)</f>
        <v>C</v>
      </c>
      <c r="L248" s="6" cm="1">
        <f t="array" ref="L248">VLOOKUP(T_Compilado[[#This Row],[CCODE]:[CCODE]],T_FamiliaEspecie[[CODE]:[Ambiente]],4,FALSE)</f>
        <v>2</v>
      </c>
      <c r="M248" s="6" t="str" cm="1">
        <f t="array" ref="M248">VLOOKUP(T_Compilado[[#This Row],[CCODE]:[CCODE]],T_FamiliaEspecie[[CODE]:[Ambiente]],5,FALSE)</f>
        <v>M</v>
      </c>
      <c r="N248" s="7">
        <v>0</v>
      </c>
      <c r="O248" s="7">
        <v>1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21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f t="shared" si="7"/>
        <v>1</v>
      </c>
    </row>
    <row r="249" spans="1:51" ht="14.25" x14ac:dyDescent="0.4">
      <c r="A249" s="5">
        <v>2021</v>
      </c>
      <c r="B249" s="7">
        <v>4</v>
      </c>
      <c r="C249" s="22">
        <f>DATE(T_Compilado[[#This Row],[AÑO]],T_Compilado[[#This Row],[MES]],1)</f>
        <v>44287</v>
      </c>
      <c r="D249" s="7" t="str">
        <f>IF(T_Compilado[[#This Row],[AÑO]]&lt;=2016,MIN(T_Compilado[AÑO]) &amp; "-2016","2017-" &amp; MAX(T_Compilado[AÑO]))</f>
        <v>2017-2024</v>
      </c>
      <c r="E249" s="7" t="s">
        <v>123</v>
      </c>
      <c r="F249" s="5" t="s">
        <v>92</v>
      </c>
      <c r="G249" s="7" t="s">
        <v>157</v>
      </c>
      <c r="H249" s="3" t="str">
        <f>VLOOKUP(T_Compilado[[#This Row],[Especies]],T_FamiliaEspecie[[Especies]:[CODE]],2,FALSE)</f>
        <v>E. PLUMIERI</v>
      </c>
      <c r="I249" s="5" t="str">
        <f t="shared" si="6"/>
        <v>PC1M</v>
      </c>
      <c r="J249" s="6" t="str" cm="1">
        <f t="array" ref="J249">VLOOKUP(T_Compilado[[#This Row],[CCODE]:[CCODE]],T_FamiliaEspecie[[CODE]:[Ambiente]],2,FALSE)</f>
        <v>P</v>
      </c>
      <c r="K249" s="6" t="str" cm="1">
        <f t="array" ref="K249">VLOOKUP(T_Compilado[[#This Row],[CCODE]:[CCODE]],T_FamiliaEspecie[[CODE]:[Ambiente]],3,FALSE)</f>
        <v>C</v>
      </c>
      <c r="L249" s="6" cm="1">
        <f t="array" ref="L249">VLOOKUP(T_Compilado[[#This Row],[CCODE]:[CCODE]],T_FamiliaEspecie[[CODE]:[Ambiente]],4,FALSE)</f>
        <v>1</v>
      </c>
      <c r="M249" s="6" t="str" cm="1">
        <f t="array" ref="M249">VLOOKUP(T_Compilado[[#This Row],[CCODE]:[CCODE]],T_FamiliaEspecie[[CODE]:[Ambiente]],5,FALSE)</f>
        <v>M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1</v>
      </c>
      <c r="V249" s="7">
        <v>0</v>
      </c>
      <c r="W249" s="7">
        <v>0</v>
      </c>
      <c r="X249" s="7">
        <v>0</v>
      </c>
      <c r="Y249" s="21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f t="shared" si="7"/>
        <v>1</v>
      </c>
    </row>
    <row r="250" spans="1:51" ht="14.25" x14ac:dyDescent="0.4">
      <c r="A250" s="5">
        <v>2021</v>
      </c>
      <c r="B250" s="7">
        <v>4</v>
      </c>
      <c r="C250" s="22">
        <f>DATE(T_Compilado[[#This Row],[AÑO]],T_Compilado[[#This Row],[MES]],1)</f>
        <v>44287</v>
      </c>
      <c r="D250" s="7" t="str">
        <f>IF(T_Compilado[[#This Row],[AÑO]]&lt;=2016,MIN(T_Compilado[AÑO]) &amp; "-2016","2017-" &amp; MAX(T_Compilado[AÑO]))</f>
        <v>2017-2024</v>
      </c>
      <c r="E250" s="7" t="s">
        <v>123</v>
      </c>
      <c r="F250" s="5" t="s">
        <v>93</v>
      </c>
      <c r="G250" s="7" t="s">
        <v>159</v>
      </c>
      <c r="H250" s="3" t="str">
        <f>VLOOKUP(T_Compilado[[#This Row],[Especies]],T_FamiliaEspecie[[Especies]:[CODE]],2,FALSE)</f>
        <v>A. BANANA</v>
      </c>
      <c r="I250" s="5" t="str">
        <f t="shared" si="6"/>
        <v>2A1D</v>
      </c>
      <c r="J250" s="6" cm="1">
        <f t="array" ref="J250">VLOOKUP(T_Compilado[[#This Row],[CCODE]:[CCODE]],T_FamiliaEspecie[[CODE]:[Ambiente]],2,FALSE)</f>
        <v>2</v>
      </c>
      <c r="K250" s="6" t="str" cm="1">
        <f t="array" ref="K250">VLOOKUP(T_Compilado[[#This Row],[CCODE]:[CCODE]],T_FamiliaEspecie[[CODE]:[Ambiente]],3,FALSE)</f>
        <v>P-C</v>
      </c>
      <c r="L250" s="6" cm="1">
        <f t="array" ref="L250">VLOOKUP(T_Compilado[[#This Row],[CCODE]:[CCODE]],T_FamiliaEspecie[[CODE]:[Ambiente]],4,FALSE)</f>
        <v>1</v>
      </c>
      <c r="M250" s="6" t="str" cm="1">
        <f t="array" ref="M250">VLOOKUP(T_Compilado[[#This Row],[CCODE]:[CCODE]],T_FamiliaEspecie[[CODE]:[Ambiente]],5,FALSE)</f>
        <v>D</v>
      </c>
      <c r="N250" s="7">
        <v>0</v>
      </c>
      <c r="O250" s="7">
        <v>0</v>
      </c>
      <c r="P250" s="7">
        <v>0</v>
      </c>
      <c r="Q250" s="7">
        <v>3</v>
      </c>
      <c r="R250" s="7">
        <v>0</v>
      </c>
      <c r="S250" s="7">
        <v>0</v>
      </c>
      <c r="T250" s="7">
        <v>3</v>
      </c>
      <c r="U250" s="7">
        <v>0</v>
      </c>
      <c r="V250" s="7">
        <v>0</v>
      </c>
      <c r="W250" s="7">
        <v>0</v>
      </c>
      <c r="X250" s="7">
        <v>0</v>
      </c>
      <c r="Y250" s="21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2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f t="shared" si="7"/>
        <v>8</v>
      </c>
    </row>
    <row r="251" spans="1:51" ht="14.25" x14ac:dyDescent="0.4">
      <c r="A251" s="5">
        <v>2021</v>
      </c>
      <c r="B251" s="7">
        <v>4</v>
      </c>
      <c r="C251" s="22">
        <f>DATE(T_Compilado[[#This Row],[AÑO]],T_Compilado[[#This Row],[MES]],1)</f>
        <v>44287</v>
      </c>
      <c r="D251" s="7" t="str">
        <f>IF(T_Compilado[[#This Row],[AÑO]]&lt;=2016,MIN(T_Compilado[AÑO]) &amp; "-2016","2017-" &amp; MAX(T_Compilado[AÑO]))</f>
        <v>2017-2024</v>
      </c>
      <c r="E251" s="7" t="s">
        <v>123</v>
      </c>
      <c r="F251" s="5" t="s">
        <v>93</v>
      </c>
      <c r="G251" s="7" t="s">
        <v>203</v>
      </c>
      <c r="H251" s="3" t="str">
        <f>VLOOKUP(T_Compilado[[#This Row],[Especies]],T_FamiliaEspecie[[Especies]:[CODE]],2,FALSE)</f>
        <v>S. SALVINI</v>
      </c>
      <c r="I251" s="5" t="str">
        <f t="shared" si="6"/>
        <v>2P0D</v>
      </c>
      <c r="J251" s="6" cm="1">
        <f t="array" ref="J251">VLOOKUP(T_Compilado[[#This Row],[CCODE]:[CCODE]],T_FamiliaEspecie[[CODE]:[Ambiente]],2,FALSE)</f>
        <v>2</v>
      </c>
      <c r="K251" s="6" t="str" cm="1">
        <f t="array" ref="K251">VLOOKUP(T_Compilado[[#This Row],[CCODE]:[CCODE]],T_FamiliaEspecie[[CODE]:[Ambiente]],3,FALSE)</f>
        <v>P</v>
      </c>
      <c r="L251" s="6" cm="1">
        <f t="array" ref="L251">VLOOKUP(T_Compilado[[#This Row],[CCODE]:[CCODE]],T_FamiliaEspecie[[CODE]:[Ambiente]],4,FALSE)</f>
        <v>0</v>
      </c>
      <c r="M251" s="6" t="str" cm="1">
        <f t="array" ref="M251">VLOOKUP(T_Compilado[[#This Row],[CCODE]:[CCODE]],T_FamiliaEspecie[[CODE]:[Ambiente]],5,FALSE)</f>
        <v>D</v>
      </c>
      <c r="N251" s="7">
        <v>0</v>
      </c>
      <c r="O251" s="7">
        <v>0</v>
      </c>
      <c r="P251" s="7">
        <v>0</v>
      </c>
      <c r="Q251" s="7">
        <v>0</v>
      </c>
      <c r="R251" s="7">
        <v>46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21">
        <v>0</v>
      </c>
      <c r="Z251" s="7">
        <v>0</v>
      </c>
      <c r="AA251" s="7">
        <v>8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f t="shared" si="7"/>
        <v>54</v>
      </c>
    </row>
    <row r="252" spans="1:51" ht="14.25" x14ac:dyDescent="0.4">
      <c r="A252" s="5">
        <v>2021</v>
      </c>
      <c r="B252" s="7">
        <v>4</v>
      </c>
      <c r="C252" s="22">
        <f>DATE(T_Compilado[[#This Row],[AÑO]],T_Compilado[[#This Row],[MES]],1)</f>
        <v>44287</v>
      </c>
      <c r="D252" s="7" t="str">
        <f>IF(T_Compilado[[#This Row],[AÑO]]&lt;=2016,MIN(T_Compilado[AÑO]) &amp; "-2016","2017-" &amp; MAX(T_Compilado[AÑO]))</f>
        <v>2017-2024</v>
      </c>
      <c r="E252" s="7" t="s">
        <v>123</v>
      </c>
      <c r="F252" s="5" t="s">
        <v>118</v>
      </c>
      <c r="G252" s="7" t="s">
        <v>229</v>
      </c>
      <c r="H252" s="3" t="str">
        <f>VLOOKUP(T_Compilado[[#This Row],[Especies]],T_FamiliaEspecie[[Especies]:[CODE]],2,FALSE)</f>
        <v>R. QUELEN</v>
      </c>
      <c r="I252" s="5" t="str">
        <f t="shared" si="6"/>
        <v>1P0D</v>
      </c>
      <c r="J252" s="6" cm="1">
        <f t="array" ref="J252">VLOOKUP(T_Compilado[[#This Row],[CCODE]:[CCODE]],T_FamiliaEspecie[[CODE]:[Ambiente]],2,FALSE)</f>
        <v>1</v>
      </c>
      <c r="K252" s="6" t="str" cm="1">
        <f t="array" ref="K252">VLOOKUP(T_Compilado[[#This Row],[CCODE]:[CCODE]],T_FamiliaEspecie[[CODE]:[Ambiente]],3,FALSE)</f>
        <v>P</v>
      </c>
      <c r="L252" s="6" cm="1">
        <f t="array" ref="L252">VLOOKUP(T_Compilado[[#This Row],[CCODE]:[CCODE]],T_FamiliaEspecie[[CODE]:[Ambiente]],4,FALSE)</f>
        <v>0</v>
      </c>
      <c r="M252" s="6" t="str" cm="1">
        <f t="array" ref="M252">VLOOKUP(T_Compilado[[#This Row],[CCODE]:[CCODE]],T_FamiliaEspecie[[CODE]:[Ambiente]],5,FALSE)</f>
        <v>D</v>
      </c>
      <c r="N252" s="7">
        <v>0</v>
      </c>
      <c r="O252" s="7">
        <v>3</v>
      </c>
      <c r="P252" s="7">
        <v>0</v>
      </c>
      <c r="Q252" s="7">
        <v>1</v>
      </c>
      <c r="R252" s="7">
        <v>67</v>
      </c>
      <c r="S252" s="7">
        <v>0</v>
      </c>
      <c r="T252" s="7">
        <v>1</v>
      </c>
      <c r="U252" s="7">
        <v>0</v>
      </c>
      <c r="V252" s="7">
        <v>0</v>
      </c>
      <c r="W252" s="7">
        <v>0</v>
      </c>
      <c r="X252" s="7">
        <v>0</v>
      </c>
      <c r="Y252" s="21">
        <v>0</v>
      </c>
      <c r="Z252" s="7">
        <v>2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f t="shared" si="7"/>
        <v>74</v>
      </c>
    </row>
    <row r="253" spans="1:51" ht="14.25" x14ac:dyDescent="0.4">
      <c r="A253" s="5">
        <v>2021</v>
      </c>
      <c r="B253" s="7">
        <v>4</v>
      </c>
      <c r="C253" s="22">
        <f>DATE(T_Compilado[[#This Row],[AÑO]],T_Compilado[[#This Row],[MES]],1)</f>
        <v>44287</v>
      </c>
      <c r="D253" s="7" t="str">
        <f>IF(T_Compilado[[#This Row],[AÑO]]&lt;=2016,MIN(T_Compilado[AÑO]) &amp; "-2016","2017-" &amp; MAX(T_Compilado[AÑO]))</f>
        <v>2017-2024</v>
      </c>
      <c r="E253" s="7" t="s">
        <v>123</v>
      </c>
      <c r="F253" s="5" t="s">
        <v>117</v>
      </c>
      <c r="G253" s="7" t="s">
        <v>230</v>
      </c>
      <c r="H253" s="3" t="str">
        <f>VLOOKUP(T_Compilado[[#This Row],[Especies]],T_FamiliaEspecie[[Especies]:[CODE]],2,FALSE)</f>
        <v>H. PLECOSTOMUS</v>
      </c>
      <c r="I253" s="5" t="str">
        <f t="shared" si="6"/>
        <v>PP0M</v>
      </c>
      <c r="J253" s="6" t="str" cm="1">
        <f t="array" ref="J253">VLOOKUP(T_Compilado[[#This Row],[CCODE]:[CCODE]],T_FamiliaEspecie[[CODE]:[Ambiente]],2,FALSE)</f>
        <v>P</v>
      </c>
      <c r="K253" s="6" t="str" cm="1">
        <f t="array" ref="K253">VLOOKUP(T_Compilado[[#This Row],[CCODE]:[CCODE]],T_FamiliaEspecie[[CODE]:[Ambiente]],3,FALSE)</f>
        <v>P</v>
      </c>
      <c r="L253" s="6" cm="1">
        <f t="array" ref="L253">VLOOKUP(T_Compilado[[#This Row],[CCODE]:[CCODE]],T_FamiliaEspecie[[CODE]:[Ambiente]],4,FALSE)</f>
        <v>0</v>
      </c>
      <c r="M253" s="6" t="str" cm="1">
        <f t="array" ref="M253">VLOOKUP(T_Compilado[[#This Row],[CCODE]:[CCODE]],T_FamiliaEspecie[[CODE]:[Ambiente]],5,FALSE)</f>
        <v>M</v>
      </c>
      <c r="N253" s="7">
        <v>0</v>
      </c>
      <c r="O253" s="7">
        <v>2</v>
      </c>
      <c r="P253" s="7">
        <v>1</v>
      </c>
      <c r="Q253" s="7">
        <v>2</v>
      </c>
      <c r="R253" s="7">
        <v>1</v>
      </c>
      <c r="S253" s="7">
        <v>0</v>
      </c>
      <c r="T253" s="7">
        <v>0</v>
      </c>
      <c r="U253" s="7">
        <v>1</v>
      </c>
      <c r="V253" s="7">
        <v>1</v>
      </c>
      <c r="W253" s="7">
        <v>0</v>
      </c>
      <c r="X253" s="7">
        <v>0</v>
      </c>
      <c r="Y253" s="21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f t="shared" si="7"/>
        <v>8</v>
      </c>
    </row>
    <row r="254" spans="1:51" ht="14.25" x14ac:dyDescent="0.4">
      <c r="A254" s="5">
        <v>2021</v>
      </c>
      <c r="B254" s="7">
        <v>4</v>
      </c>
      <c r="C254" s="22">
        <f>DATE(T_Compilado[[#This Row],[AÑO]],T_Compilado[[#This Row],[MES]],1)</f>
        <v>44287</v>
      </c>
      <c r="D254" s="7" t="str">
        <f>IF(T_Compilado[[#This Row],[AÑO]]&lt;=2016,MIN(T_Compilado[AÑO]) &amp; "-2016","2017-" &amp; MAX(T_Compilado[AÑO]))</f>
        <v>2017-2024</v>
      </c>
      <c r="E254" s="7" t="s">
        <v>123</v>
      </c>
      <c r="F254" s="5" t="s">
        <v>95</v>
      </c>
      <c r="G254" s="7" t="s">
        <v>193</v>
      </c>
      <c r="H254" s="3" t="str">
        <f>VLOOKUP(T_Compilado[[#This Row],[Especies]],T_FamiliaEspecie[[Especies]:[CODE]],2,FALSE)</f>
        <v>M. CUREMA</v>
      </c>
      <c r="I254" s="5" t="str">
        <f t="shared" si="6"/>
        <v>PA1M</v>
      </c>
      <c r="J254" s="6" t="str" cm="1">
        <f t="array" ref="J254">VLOOKUP(T_Compilado[[#This Row],[CCODE]:[CCODE]],T_FamiliaEspecie[[CODE]:[Ambiente]],2,FALSE)</f>
        <v>P</v>
      </c>
      <c r="K254" s="6" t="str" cm="1">
        <f t="array" ref="K254">VLOOKUP(T_Compilado[[#This Row],[CCODE]:[CCODE]],T_FamiliaEspecie[[CODE]:[Ambiente]],3,FALSE)</f>
        <v>P-C</v>
      </c>
      <c r="L254" s="6" cm="1">
        <f t="array" ref="L254">VLOOKUP(T_Compilado[[#This Row],[CCODE]:[CCODE]],T_FamiliaEspecie[[CODE]:[Ambiente]],4,FALSE)</f>
        <v>1</v>
      </c>
      <c r="M254" s="6" t="str" cm="1">
        <f t="array" ref="M254">VLOOKUP(T_Compilado[[#This Row],[CCODE]:[CCODE]],T_FamiliaEspecie[[CODE]:[Ambiente]],5,FALSE)</f>
        <v>M</v>
      </c>
      <c r="N254" s="7">
        <v>0</v>
      </c>
      <c r="O254" s="7">
        <v>0</v>
      </c>
      <c r="P254" s="7">
        <v>0</v>
      </c>
      <c r="Q254" s="7">
        <v>0</v>
      </c>
      <c r="R254" s="7">
        <v>2</v>
      </c>
      <c r="S254" s="7">
        <v>6</v>
      </c>
      <c r="T254" s="7">
        <v>0</v>
      </c>
      <c r="U254" s="7">
        <v>0</v>
      </c>
      <c r="V254" s="7">
        <v>1</v>
      </c>
      <c r="W254" s="7">
        <v>0</v>
      </c>
      <c r="X254" s="7">
        <v>0</v>
      </c>
      <c r="Y254" s="21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f t="shared" si="7"/>
        <v>9</v>
      </c>
    </row>
    <row r="255" spans="1:51" ht="14.25" x14ac:dyDescent="0.4">
      <c r="A255" s="5">
        <v>2021</v>
      </c>
      <c r="B255" s="7">
        <v>4</v>
      </c>
      <c r="C255" s="22">
        <f>DATE(T_Compilado[[#This Row],[AÑO]],T_Compilado[[#This Row],[MES]],1)</f>
        <v>44287</v>
      </c>
      <c r="D255" s="7" t="str">
        <f>IF(T_Compilado[[#This Row],[AÑO]]&lt;=2016,MIN(T_Compilado[AÑO]) &amp; "-2016","2017-" &amp; MAX(T_Compilado[AÑO]))</f>
        <v>2017-2024</v>
      </c>
      <c r="E255" s="7" t="s">
        <v>123</v>
      </c>
      <c r="F255" s="5" t="s">
        <v>114</v>
      </c>
      <c r="G255" s="7" t="s">
        <v>222</v>
      </c>
      <c r="H255" s="3" t="str">
        <f>VLOOKUP(T_Compilado[[#This Row],[Especies]],T_FamiliaEspecie[[Especies]:[CODE]],2,FALSE)</f>
        <v>G. HOLBROOKI</v>
      </c>
      <c r="I255" s="5" t="str">
        <f t="shared" si="6"/>
        <v>2I0D</v>
      </c>
      <c r="J255" s="6" cm="1">
        <f t="array" ref="J255">VLOOKUP(T_Compilado[[#This Row],[CCODE]:[CCODE]],T_FamiliaEspecie[[CODE]:[Ambiente]],2,FALSE)</f>
        <v>2</v>
      </c>
      <c r="K255" s="6" t="str" cm="1">
        <f t="array" ref="K255">VLOOKUP(T_Compilado[[#This Row],[CCODE]:[CCODE]],T_FamiliaEspecie[[CODE]:[Ambiente]],3,FALSE)</f>
        <v>I</v>
      </c>
      <c r="L255" s="6" cm="1">
        <f t="array" ref="L255">VLOOKUP(T_Compilado[[#This Row],[CCODE]:[CCODE]],T_FamiliaEspecie[[CODE]:[Ambiente]],4,FALSE)</f>
        <v>0</v>
      </c>
      <c r="M255" s="6" t="str" cm="1">
        <f t="array" ref="M255">VLOOKUP(T_Compilado[[#This Row],[CCODE]:[CCODE]],T_FamiliaEspecie[[CODE]:[Ambiente]],5,FALSE)</f>
        <v>D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1</v>
      </c>
      <c r="X255" s="7">
        <v>0</v>
      </c>
      <c r="Y255" s="21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f t="shared" si="7"/>
        <v>1</v>
      </c>
    </row>
    <row r="256" spans="1:51" ht="14.25" x14ac:dyDescent="0.4">
      <c r="A256" s="5">
        <v>2021</v>
      </c>
      <c r="B256" s="7">
        <v>4</v>
      </c>
      <c r="C256" s="22">
        <f>DATE(T_Compilado[[#This Row],[AÑO]],T_Compilado[[#This Row],[MES]],1)</f>
        <v>44287</v>
      </c>
      <c r="D256" s="7" t="str">
        <f>IF(T_Compilado[[#This Row],[AÑO]]&lt;=2016,MIN(T_Compilado[AÑO]) &amp; "-2016","2017-" &amp; MAX(T_Compilado[AÑO]))</f>
        <v>2017-2024</v>
      </c>
      <c r="E256" s="7" t="s">
        <v>123</v>
      </c>
      <c r="F256" s="5" t="s">
        <v>114</v>
      </c>
      <c r="G256" s="7" t="s">
        <v>166</v>
      </c>
      <c r="H256" s="3" t="str">
        <f>VLOOKUP(T_Compilado[[#This Row],[Especies]],T_FamiliaEspecie[[Especies]:[CODE]],2,FALSE)</f>
        <v>P. GILLII</v>
      </c>
      <c r="I256" s="5" t="str">
        <f t="shared" si="6"/>
        <v>2A0D</v>
      </c>
      <c r="J256" s="6" cm="1">
        <f t="array" ref="J256">VLOOKUP(T_Compilado[[#This Row],[CCODE]:[CCODE]],T_FamiliaEspecie[[CODE]:[Ambiente]],2,FALSE)</f>
        <v>2</v>
      </c>
      <c r="K256" s="6" t="str" cm="1">
        <f t="array" ref="K256">VLOOKUP(T_Compilado[[#This Row],[CCODE]:[CCODE]],T_FamiliaEspecie[[CODE]:[Ambiente]],3,FALSE)</f>
        <v>P-C</v>
      </c>
      <c r="L256" s="6" cm="1">
        <f t="array" ref="L256">VLOOKUP(T_Compilado[[#This Row],[CCODE]:[CCODE]],T_FamiliaEspecie[[CODE]:[Ambiente]],4,FALSE)</f>
        <v>0</v>
      </c>
      <c r="M256" s="6" t="str" cm="1">
        <f t="array" ref="M256">VLOOKUP(T_Compilado[[#This Row],[CCODE]:[CCODE]],T_FamiliaEspecie[[CODE]:[Ambiente]],5,FALSE)</f>
        <v>D</v>
      </c>
      <c r="N256" s="7">
        <v>0</v>
      </c>
      <c r="O256" s="7">
        <v>0</v>
      </c>
      <c r="P256" s="7">
        <v>0</v>
      </c>
      <c r="Q256" s="7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21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f t="shared" si="7"/>
        <v>1</v>
      </c>
    </row>
    <row r="257" spans="1:51" ht="14.25" x14ac:dyDescent="0.4">
      <c r="A257" s="5">
        <v>2021</v>
      </c>
      <c r="B257" s="7">
        <v>4</v>
      </c>
      <c r="C257" s="22">
        <f>DATE(T_Compilado[[#This Row],[AÑO]],T_Compilado[[#This Row],[MES]],1)</f>
        <v>44287</v>
      </c>
      <c r="D257" s="7" t="str">
        <f>IF(T_Compilado[[#This Row],[AÑO]]&lt;=2016,MIN(T_Compilado[AÑO]) &amp; "-2016","2017-" &amp; MAX(T_Compilado[AÑO]))</f>
        <v>2017-2024</v>
      </c>
      <c r="E257" s="7" t="s">
        <v>123</v>
      </c>
      <c r="F257" s="5" t="s">
        <v>98</v>
      </c>
      <c r="G257" s="7" t="s">
        <v>170</v>
      </c>
      <c r="H257" s="3" t="str">
        <f>VLOOKUP(T_Compilado[[#This Row],[Especies]],T_FamiliaEspecie[[Especies]:[CODE]],2,FALSE)</f>
        <v>S. MARMORATUS</v>
      </c>
      <c r="I257" s="5" t="str">
        <f t="shared" si="6"/>
        <v>2A0D</v>
      </c>
      <c r="J257" s="6" cm="1">
        <f t="array" ref="J257">VLOOKUP(T_Compilado[[#This Row],[CCODE]:[CCODE]],T_FamiliaEspecie[[CODE]:[Ambiente]],2,FALSE)</f>
        <v>2</v>
      </c>
      <c r="K257" s="6" t="str" cm="1">
        <f t="array" ref="K257">VLOOKUP(T_Compilado[[#This Row],[CCODE]:[CCODE]],T_FamiliaEspecie[[CODE]:[Ambiente]],3,FALSE)</f>
        <v>P-C</v>
      </c>
      <c r="L257" s="6" cm="1">
        <f t="array" ref="L257">VLOOKUP(T_Compilado[[#This Row],[CCODE]:[CCODE]],T_FamiliaEspecie[[CODE]:[Ambiente]],4,FALSE)</f>
        <v>0</v>
      </c>
      <c r="M257" s="6" t="str" cm="1">
        <f t="array" ref="M257">VLOOKUP(T_Compilado[[#This Row],[CCODE]:[CCODE]],T_FamiliaEspecie[[CODE]:[Ambiente]],5,FALSE)</f>
        <v>D</v>
      </c>
      <c r="N257" s="7">
        <v>0</v>
      </c>
      <c r="O257" s="7">
        <v>1</v>
      </c>
      <c r="P257" s="7">
        <v>0</v>
      </c>
      <c r="Q257" s="7">
        <v>0</v>
      </c>
      <c r="R257" s="7">
        <v>1</v>
      </c>
      <c r="S257" s="7">
        <v>0</v>
      </c>
      <c r="T257" s="7">
        <v>0</v>
      </c>
      <c r="U257" s="7">
        <v>2</v>
      </c>
      <c r="V257" s="7">
        <v>0</v>
      </c>
      <c r="W257" s="7">
        <v>0</v>
      </c>
      <c r="X257" s="7">
        <v>0</v>
      </c>
      <c r="Y257" s="21">
        <v>0</v>
      </c>
      <c r="Z257" s="7">
        <v>1</v>
      </c>
      <c r="AA257" s="7">
        <v>0</v>
      </c>
      <c r="AB257" s="7">
        <v>0</v>
      </c>
      <c r="AC257" s="7">
        <v>0</v>
      </c>
      <c r="AD257" s="7">
        <v>0</v>
      </c>
      <c r="AE257" s="7">
        <v>1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f t="shared" si="7"/>
        <v>6</v>
      </c>
    </row>
    <row r="258" spans="1:51" ht="14.25" x14ac:dyDescent="0.4">
      <c r="A258" s="5">
        <v>2021</v>
      </c>
      <c r="B258" s="7">
        <v>4</v>
      </c>
      <c r="C258" s="22">
        <f>DATE(T_Compilado[[#This Row],[AÑO]],T_Compilado[[#This Row],[MES]],1)</f>
        <v>44287</v>
      </c>
      <c r="D258" s="7" t="str">
        <f>IF(T_Compilado[[#This Row],[AÑO]]&lt;=2016,MIN(T_Compilado[AÑO]) &amp; "-2016","2017-" &amp; MAX(T_Compilado[AÑO]))</f>
        <v>2017-2024</v>
      </c>
      <c r="E258" s="7" t="s">
        <v>123</v>
      </c>
      <c r="F258" s="5" t="s">
        <v>99</v>
      </c>
      <c r="G258" s="7" t="s">
        <v>207</v>
      </c>
      <c r="H258" s="3" t="str">
        <f>VLOOKUP(T_Compilado[[#This Row],[Especies]],T_FamiliaEspecie[[Especies]:[CODE]],2,FALSE)</f>
        <v>M. LINEATUS</v>
      </c>
      <c r="I258" s="5" t="str">
        <f t="shared" ref="I258:I321" si="8">J258&amp;IF(K258="P-C","A",K258)&amp;L258&amp;M258</f>
        <v>PP1M</v>
      </c>
      <c r="J258" s="6" t="str" cm="1">
        <f t="array" ref="J258">VLOOKUP(T_Compilado[[#This Row],[CCODE]:[CCODE]],T_FamiliaEspecie[[CODE]:[Ambiente]],2,FALSE)</f>
        <v>P</v>
      </c>
      <c r="K258" s="6" t="str" cm="1">
        <f t="array" ref="K258">VLOOKUP(T_Compilado[[#This Row],[CCODE]:[CCODE]],T_FamiliaEspecie[[CODE]:[Ambiente]],3,FALSE)</f>
        <v>P</v>
      </c>
      <c r="L258" s="6" cm="1">
        <f t="array" ref="L258">VLOOKUP(T_Compilado[[#This Row],[CCODE]:[CCODE]],T_FamiliaEspecie[[CODE]:[Ambiente]],4,FALSE)</f>
        <v>1</v>
      </c>
      <c r="M258" s="6" t="str" cm="1">
        <f t="array" ref="M258">VLOOKUP(T_Compilado[[#This Row],[CCODE]:[CCODE]],T_FamiliaEspecie[[CODE]:[Ambiente]],5,FALSE)</f>
        <v>M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2</v>
      </c>
      <c r="X258" s="7">
        <v>0</v>
      </c>
      <c r="Y258" s="21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f t="shared" ref="AY258:AY321" si="9">SUMIF(N258:AX258,"&gt;=0")</f>
        <v>2</v>
      </c>
    </row>
    <row r="259" spans="1:51" ht="14.25" x14ac:dyDescent="0.4">
      <c r="A259" s="5">
        <v>2021</v>
      </c>
      <c r="B259" s="7">
        <v>7</v>
      </c>
      <c r="C259" s="22">
        <f>DATE(T_Compilado[[#This Row],[AÑO]],T_Compilado[[#This Row],[MES]],1)</f>
        <v>44378</v>
      </c>
      <c r="D259" s="7" t="str">
        <f>IF(T_Compilado[[#This Row],[AÑO]]&lt;=2016,MIN(T_Compilado[AÑO]) &amp; "-2016","2017-" &amp; MAX(T_Compilado[AÑO]))</f>
        <v>2017-2024</v>
      </c>
      <c r="E259" s="7" t="s">
        <v>124</v>
      </c>
      <c r="F259" s="5" t="s">
        <v>81</v>
      </c>
      <c r="G259" s="7" t="s">
        <v>201</v>
      </c>
      <c r="H259" s="3" t="str">
        <f>VLOOKUP(T_Compilado[[#This Row],[Especies]],T_FamiliaEspecie[[Especies]:[CODE]],2,FALSE)</f>
        <v>C. TUYRA</v>
      </c>
      <c r="I259" s="5" t="str">
        <f t="shared" si="8"/>
        <v>PP1M</v>
      </c>
      <c r="J259" s="6" t="str" cm="1">
        <f t="array" ref="J259">VLOOKUP(T_Compilado[[#This Row],[CCODE]:[CCODE]],T_FamiliaEspecie[[CODE]:[Ambiente]],2,FALSE)</f>
        <v>P</v>
      </c>
      <c r="K259" s="6" t="str" cm="1">
        <f t="array" ref="K259">VLOOKUP(T_Compilado[[#This Row],[CCODE]:[CCODE]],T_FamiliaEspecie[[CODE]:[Ambiente]],3,FALSE)</f>
        <v>P</v>
      </c>
      <c r="L259" s="6" cm="1">
        <f t="array" ref="L259">VLOOKUP(T_Compilado[[#This Row],[CCODE]:[CCODE]],T_FamiliaEspecie[[CODE]:[Ambiente]],4,FALSE)</f>
        <v>1</v>
      </c>
      <c r="M259" s="6" t="str" cm="1">
        <f t="array" ref="M259">VLOOKUP(T_Compilado[[#This Row],[CCODE]:[CCODE]],T_FamiliaEspecie[[CODE]:[Ambiente]],5,FALSE)</f>
        <v>M</v>
      </c>
      <c r="N259" s="7">
        <v>4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21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f t="shared" si="9"/>
        <v>4</v>
      </c>
    </row>
    <row r="260" spans="1:51" ht="14.25" x14ac:dyDescent="0.4">
      <c r="A260" s="5">
        <v>2021</v>
      </c>
      <c r="B260" s="7">
        <v>7</v>
      </c>
      <c r="C260" s="22">
        <f>DATE(T_Compilado[[#This Row],[AÑO]],T_Compilado[[#This Row],[MES]],1)</f>
        <v>44378</v>
      </c>
      <c r="D260" s="7" t="str">
        <f>IF(T_Compilado[[#This Row],[AÑO]]&lt;=2016,MIN(T_Compilado[AÑO]) &amp; "-2016","2017-" &amp; MAX(T_Compilado[AÑO]))</f>
        <v>2017-2024</v>
      </c>
      <c r="E260" s="7" t="s">
        <v>124</v>
      </c>
      <c r="F260" s="5" t="s">
        <v>113</v>
      </c>
      <c r="G260" s="7" t="s">
        <v>202</v>
      </c>
      <c r="H260" s="3" t="str">
        <f>VLOOKUP(T_Compilado[[#This Row],[Especies]],T_FamiliaEspecie[[Especies]:[CODE]],2,FALSE)</f>
        <v>B. CHAGRENSIS</v>
      </c>
      <c r="I260" s="5" t="str">
        <f t="shared" si="8"/>
        <v>1C1D</v>
      </c>
      <c r="J260" s="6" cm="1">
        <f t="array" ref="J260">VLOOKUP(T_Compilado[[#This Row],[CCODE]:[CCODE]],T_FamiliaEspecie[[CODE]:[Ambiente]],2,FALSE)</f>
        <v>1</v>
      </c>
      <c r="K260" s="6" t="str" cm="1">
        <f t="array" ref="K260">VLOOKUP(T_Compilado[[#This Row],[CCODE]:[CCODE]],T_FamiliaEspecie[[CODE]:[Ambiente]],3,FALSE)</f>
        <v>C</v>
      </c>
      <c r="L260" s="6" cm="1">
        <f t="array" ref="L260">VLOOKUP(T_Compilado[[#This Row],[CCODE]:[CCODE]],T_FamiliaEspecie[[CODE]:[Ambiente]],4,FALSE)</f>
        <v>1</v>
      </c>
      <c r="M260" s="6" t="str" cm="1">
        <f t="array" ref="M260">VLOOKUP(T_Compilado[[#This Row],[CCODE]:[CCODE]],T_FamiliaEspecie[[CODE]:[Ambiente]],5,FALSE)</f>
        <v>D</v>
      </c>
      <c r="N260" s="7">
        <v>1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21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f t="shared" si="9"/>
        <v>1</v>
      </c>
    </row>
    <row r="261" spans="1:51" ht="14.25" x14ac:dyDescent="0.4">
      <c r="A261" s="5">
        <v>2021</v>
      </c>
      <c r="B261" s="7">
        <v>7</v>
      </c>
      <c r="C261" s="22">
        <f>DATE(T_Compilado[[#This Row],[AÑO]],T_Compilado[[#This Row],[MES]],1)</f>
        <v>44378</v>
      </c>
      <c r="D261" s="7" t="str">
        <f>IF(T_Compilado[[#This Row],[AÑO]]&lt;=2016,MIN(T_Compilado[AÑO]) &amp; "-2016","2017-" &amp; MAX(T_Compilado[AÑO]))</f>
        <v>2017-2024</v>
      </c>
      <c r="E261" s="7" t="s">
        <v>124</v>
      </c>
      <c r="F261" s="5" t="s">
        <v>106</v>
      </c>
      <c r="G261" s="7" t="s">
        <v>179</v>
      </c>
      <c r="H261" s="3" t="str">
        <f>VLOOKUP(T_Compilado[[#This Row],[Especies]],T_FamiliaEspecie[[Especies]:[CODE]],2,FALSE)</f>
        <v>B. EMPERADOR</v>
      </c>
      <c r="I261" s="5" t="str">
        <f t="shared" si="8"/>
        <v>1C0D</v>
      </c>
      <c r="J261" s="6" cm="1">
        <f t="array" ref="J261">VLOOKUP(T_Compilado[[#This Row],[CCODE]:[CCODE]],T_FamiliaEspecie[[CODE]:[Ambiente]],2,FALSE)</f>
        <v>1</v>
      </c>
      <c r="K261" s="6" t="str" cm="1">
        <f t="array" ref="K261">VLOOKUP(T_Compilado[[#This Row],[CCODE]:[CCODE]],T_FamiliaEspecie[[CODE]:[Ambiente]],3,FALSE)</f>
        <v>C</v>
      </c>
      <c r="L261" s="6" cm="1">
        <f t="array" ref="L261">VLOOKUP(T_Compilado[[#This Row],[CCODE]:[CCODE]],T_FamiliaEspecie[[CODE]:[Ambiente]],4,FALSE)</f>
        <v>0</v>
      </c>
      <c r="M261" s="6" t="str" cm="1">
        <f t="array" ref="M261">VLOOKUP(T_Compilado[[#This Row],[CCODE]:[CCODE]],T_FamiliaEspecie[[CODE]:[Ambiente]],5,FALSE)</f>
        <v>D</v>
      </c>
      <c r="N261" s="7">
        <v>20</v>
      </c>
      <c r="O261" s="7">
        <v>0</v>
      </c>
      <c r="P261" s="7">
        <v>0</v>
      </c>
      <c r="Q261" s="7">
        <v>0</v>
      </c>
      <c r="R261" s="7">
        <v>11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21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f t="shared" si="9"/>
        <v>31</v>
      </c>
    </row>
    <row r="262" spans="1:51" ht="14.25" x14ac:dyDescent="0.4">
      <c r="A262" s="5">
        <v>2021</v>
      </c>
      <c r="B262" s="7">
        <v>7</v>
      </c>
      <c r="C262" s="22">
        <f>DATE(T_Compilado[[#This Row],[AÑO]],T_Compilado[[#This Row],[MES]],1)</f>
        <v>44378</v>
      </c>
      <c r="D262" s="7" t="str">
        <f>IF(T_Compilado[[#This Row],[AÑO]]&lt;=2016,MIN(T_Compilado[AÑO]) &amp; "-2016","2017-" &amp; MAX(T_Compilado[AÑO]))</f>
        <v>2017-2024</v>
      </c>
      <c r="E262" s="7" t="s">
        <v>124</v>
      </c>
      <c r="F262" s="5" t="s">
        <v>84</v>
      </c>
      <c r="G262" s="7" t="s">
        <v>220</v>
      </c>
      <c r="H262" s="3" t="str">
        <f>VLOOKUP(T_Compilado[[#This Row],[Especies]],T_FamiliaEspecie[[Especies]:[CODE]],2,FALSE)</f>
        <v>C. LATUS</v>
      </c>
      <c r="I262" s="5" t="str">
        <f t="shared" si="8"/>
        <v>PC1M</v>
      </c>
      <c r="J262" s="6" t="str" cm="1">
        <f t="array" ref="J262">VLOOKUP(T_Compilado[[#This Row],[CCODE]:[CCODE]],T_FamiliaEspecie[[CODE]:[Ambiente]],2,FALSE)</f>
        <v>P</v>
      </c>
      <c r="K262" s="6" t="str" cm="1">
        <f t="array" ref="K262">VLOOKUP(T_Compilado[[#This Row],[CCODE]:[CCODE]],T_FamiliaEspecie[[CODE]:[Ambiente]],3,FALSE)</f>
        <v>C</v>
      </c>
      <c r="L262" s="6" cm="1">
        <f t="array" ref="L262">VLOOKUP(T_Compilado[[#This Row],[CCODE]:[CCODE]],T_FamiliaEspecie[[CODE]:[Ambiente]],4,FALSE)</f>
        <v>1</v>
      </c>
      <c r="M262" s="6" t="str" cm="1">
        <f t="array" ref="M262">VLOOKUP(T_Compilado[[#This Row],[CCODE]:[CCODE]],T_FamiliaEspecie[[CODE]:[Ambiente]],5,FALSE)</f>
        <v>M</v>
      </c>
      <c r="N262" s="7">
        <v>124</v>
      </c>
      <c r="O262" s="7">
        <v>2</v>
      </c>
      <c r="P262" s="7">
        <v>0</v>
      </c>
      <c r="Q262" s="7">
        <v>0</v>
      </c>
      <c r="R262" s="7">
        <v>0</v>
      </c>
      <c r="S262" s="7">
        <v>1</v>
      </c>
      <c r="T262" s="7">
        <v>0</v>
      </c>
      <c r="U262" s="7">
        <v>0</v>
      </c>
      <c r="V262" s="7">
        <v>0</v>
      </c>
      <c r="W262" s="7">
        <v>14</v>
      </c>
      <c r="X262" s="7">
        <v>0</v>
      </c>
      <c r="Y262" s="21">
        <v>0</v>
      </c>
      <c r="Z262" s="7">
        <v>0</v>
      </c>
      <c r="AA262" s="7">
        <v>0</v>
      </c>
      <c r="AB262" s="7">
        <v>8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f t="shared" si="9"/>
        <v>149</v>
      </c>
    </row>
    <row r="263" spans="1:51" ht="14.25" x14ac:dyDescent="0.4">
      <c r="A263" s="5">
        <v>2021</v>
      </c>
      <c r="B263" s="7">
        <v>7</v>
      </c>
      <c r="C263" s="22">
        <f>DATE(T_Compilado[[#This Row],[AÑO]],T_Compilado[[#This Row],[MES]],1)</f>
        <v>44378</v>
      </c>
      <c r="D263" s="7" t="str">
        <f>IF(T_Compilado[[#This Row],[AÑO]]&lt;=2016,MIN(T_Compilado[AÑO]) &amp; "-2016","2017-" &amp; MAX(T_Compilado[AÑO]))</f>
        <v>2017-2024</v>
      </c>
      <c r="E263" s="7" t="s">
        <v>124</v>
      </c>
      <c r="F263" s="5" t="s">
        <v>84</v>
      </c>
      <c r="G263" s="7" t="s">
        <v>174</v>
      </c>
      <c r="H263" s="3" t="str">
        <f>VLOOKUP(T_Compilado[[#This Row],[Especies]],T_FamiliaEspecie[[Especies]:[CODE]],2,FALSE)</f>
        <v>O. ALTUS</v>
      </c>
      <c r="I263" s="5" t="str">
        <f t="shared" si="8"/>
        <v>PP1M</v>
      </c>
      <c r="J263" s="6" t="str" cm="1">
        <f t="array" ref="J263">VLOOKUP(T_Compilado[[#This Row],[CCODE]:[CCODE]],T_FamiliaEspecie[[CODE]:[Ambiente]],2,FALSE)</f>
        <v>P</v>
      </c>
      <c r="K263" s="6" t="str" cm="1">
        <f t="array" ref="K263">VLOOKUP(T_Compilado[[#This Row],[CCODE]:[CCODE]],T_FamiliaEspecie[[CODE]:[Ambiente]],3,FALSE)</f>
        <v>P</v>
      </c>
      <c r="L263" s="6" cm="1">
        <f t="array" ref="L263">VLOOKUP(T_Compilado[[#This Row],[CCODE]:[CCODE]],T_FamiliaEspecie[[CODE]:[Ambiente]],4,FALSE)</f>
        <v>1</v>
      </c>
      <c r="M263" s="6" t="str" cm="1">
        <f t="array" ref="M263">VLOOKUP(T_Compilado[[#This Row],[CCODE]:[CCODE]],T_FamiliaEspecie[[CODE]:[Ambiente]],5,FALSE)</f>
        <v>M</v>
      </c>
      <c r="N263" s="7">
        <v>1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21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f t="shared" si="9"/>
        <v>1</v>
      </c>
    </row>
    <row r="264" spans="1:51" ht="14.25" x14ac:dyDescent="0.4">
      <c r="A264" s="5">
        <v>2021</v>
      </c>
      <c r="B264" s="7">
        <v>7</v>
      </c>
      <c r="C264" s="22">
        <f>DATE(T_Compilado[[#This Row],[AÑO]],T_Compilado[[#This Row],[MES]],1)</f>
        <v>44378</v>
      </c>
      <c r="D264" s="7" t="str">
        <f>IF(T_Compilado[[#This Row],[AÑO]]&lt;=2016,MIN(T_Compilado[AÑO]) &amp; "-2016","2017-" &amp; MAX(T_Compilado[AÑO]))</f>
        <v>2017-2024</v>
      </c>
      <c r="E264" s="7" t="s">
        <v>124</v>
      </c>
      <c r="F264" s="5" t="s">
        <v>86</v>
      </c>
      <c r="G264" s="7" t="s">
        <v>175</v>
      </c>
      <c r="H264" s="3" t="str">
        <f>VLOOKUP(T_Compilado[[#This Row],[Especies]],T_FamiliaEspecie[[Especies]:[CODE]],2,FALSE)</f>
        <v>C. ROBALITO</v>
      </c>
      <c r="I264" s="5" t="str">
        <f t="shared" si="8"/>
        <v>PP1M</v>
      </c>
      <c r="J264" s="6" t="str" cm="1">
        <f t="array" ref="J264">VLOOKUP(T_Compilado[[#This Row],[CCODE]:[CCODE]],T_FamiliaEspecie[[CODE]:[Ambiente]],2,FALSE)</f>
        <v>P</v>
      </c>
      <c r="K264" s="6" t="str" cm="1">
        <f t="array" ref="K264">VLOOKUP(T_Compilado[[#This Row],[CCODE]:[CCODE]],T_FamiliaEspecie[[CODE]:[Ambiente]],3,FALSE)</f>
        <v>P</v>
      </c>
      <c r="L264" s="6" cm="1">
        <f t="array" ref="L264">VLOOKUP(T_Compilado[[#This Row],[CCODE]:[CCODE]],T_FamiliaEspecie[[CODE]:[Ambiente]],4,FALSE)</f>
        <v>1</v>
      </c>
      <c r="M264" s="6" t="str" cm="1">
        <f t="array" ref="M264">VLOOKUP(T_Compilado[[#This Row],[CCODE]:[CCODE]],T_FamiliaEspecie[[CODE]:[Ambiente]],5,FALSE)</f>
        <v>M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21">
        <v>0</v>
      </c>
      <c r="Z264" s="7">
        <v>1</v>
      </c>
      <c r="AA264" s="7">
        <v>1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f t="shared" si="9"/>
        <v>2</v>
      </c>
    </row>
    <row r="265" spans="1:51" ht="14.25" x14ac:dyDescent="0.4">
      <c r="A265" s="5">
        <v>2021</v>
      </c>
      <c r="B265" s="7">
        <v>7</v>
      </c>
      <c r="C265" s="22">
        <f>DATE(T_Compilado[[#This Row],[AÑO]],T_Compilado[[#This Row],[MES]],1)</f>
        <v>44378</v>
      </c>
      <c r="D265" s="7" t="str">
        <f>IF(T_Compilado[[#This Row],[AÑO]]&lt;=2016,MIN(T_Compilado[AÑO]) &amp; "-2016","2017-" &amp; MAX(T_Compilado[AÑO]))</f>
        <v>2017-2024</v>
      </c>
      <c r="E265" s="7" t="s">
        <v>124</v>
      </c>
      <c r="F265" s="5" t="s">
        <v>106</v>
      </c>
      <c r="G265" s="7" t="s">
        <v>176</v>
      </c>
      <c r="H265" s="3" t="str">
        <f>VLOOKUP(T_Compilado[[#This Row],[Especies]],T_FamiliaEspecie[[Especies]:[CODE]],2,FALSE)</f>
        <v>A. RUBERRIMUS</v>
      </c>
      <c r="I265" s="5" t="str">
        <f t="shared" si="8"/>
        <v>1A0D</v>
      </c>
      <c r="J265" s="6" cm="1">
        <f t="array" ref="J265">VLOOKUP(T_Compilado[[#This Row],[CCODE]:[CCODE]],T_FamiliaEspecie[[CODE]:[Ambiente]],2,FALSE)</f>
        <v>1</v>
      </c>
      <c r="K265" s="6" t="str" cm="1">
        <f t="array" ref="K265">VLOOKUP(T_Compilado[[#This Row],[CCODE]:[CCODE]],T_FamiliaEspecie[[CODE]:[Ambiente]],3,FALSE)</f>
        <v>P-C</v>
      </c>
      <c r="L265" s="6" cm="1">
        <f t="array" ref="L265">VLOOKUP(T_Compilado[[#This Row],[CCODE]:[CCODE]],T_FamiliaEspecie[[CODE]:[Ambiente]],4,FALSE)</f>
        <v>0</v>
      </c>
      <c r="M265" s="6" t="str" cm="1">
        <f t="array" ref="M265">VLOOKUP(T_Compilado[[#This Row],[CCODE]:[CCODE]],T_FamiliaEspecie[[CODE]:[Ambiente]],5,FALSE)</f>
        <v>D</v>
      </c>
      <c r="N265" s="7">
        <v>9</v>
      </c>
      <c r="O265" s="7">
        <v>0</v>
      </c>
      <c r="P265" s="7">
        <v>0</v>
      </c>
      <c r="Q265" s="7">
        <v>0</v>
      </c>
      <c r="R265" s="7">
        <v>0</v>
      </c>
      <c r="S265" s="7">
        <v>10</v>
      </c>
      <c r="T265" s="7">
        <v>0</v>
      </c>
      <c r="U265" s="7">
        <v>0</v>
      </c>
      <c r="V265" s="7">
        <v>0</v>
      </c>
      <c r="W265" s="7">
        <v>15</v>
      </c>
      <c r="X265" s="7">
        <v>0</v>
      </c>
      <c r="Y265" s="21">
        <v>0</v>
      </c>
      <c r="Z265" s="7">
        <v>0</v>
      </c>
      <c r="AA265" s="7">
        <v>0</v>
      </c>
      <c r="AB265" s="7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f t="shared" si="9"/>
        <v>35</v>
      </c>
    </row>
    <row r="266" spans="1:51" ht="14.25" x14ac:dyDescent="0.4">
      <c r="A266" s="5">
        <v>2021</v>
      </c>
      <c r="B266" s="7">
        <v>7</v>
      </c>
      <c r="C266" s="22">
        <f>DATE(T_Compilado[[#This Row],[AÑO]],T_Compilado[[#This Row],[MES]],1)</f>
        <v>44378</v>
      </c>
      <c r="D266" s="7" t="str">
        <f>IF(T_Compilado[[#This Row],[AÑO]]&lt;=2016,MIN(T_Compilado[AÑO]) &amp; "-2016","2017-" &amp; MAX(T_Compilado[AÑO]))</f>
        <v>2017-2024</v>
      </c>
      <c r="E266" s="7" t="s">
        <v>124</v>
      </c>
      <c r="F266" s="5" t="s">
        <v>87</v>
      </c>
      <c r="G266" s="3" t="s">
        <v>144</v>
      </c>
      <c r="H266" s="3" t="str">
        <f>VLOOKUP(T_Compilado[[#This Row],[Especies]],T_FamiliaEspecie[[Especies]:[CODE]],2,FALSE)</f>
        <v>C. MONOCULUS</v>
      </c>
      <c r="I266" s="5" t="str">
        <f t="shared" si="8"/>
        <v>1I1D</v>
      </c>
      <c r="J266" s="6" cm="1">
        <f t="array" ref="J266">VLOOKUP(T_Compilado[[#This Row],[CCODE]:[CCODE]],T_FamiliaEspecie[[CODE]:[Ambiente]],2,FALSE)</f>
        <v>1</v>
      </c>
      <c r="K266" s="6" t="str" cm="1">
        <f t="array" ref="K266">VLOOKUP(T_Compilado[[#This Row],[CCODE]:[CCODE]],T_FamiliaEspecie[[CODE]:[Ambiente]],3,FALSE)</f>
        <v>I</v>
      </c>
      <c r="L266" s="6" cm="1">
        <f t="array" ref="L266">VLOOKUP(T_Compilado[[#This Row],[CCODE]:[CCODE]],T_FamiliaEspecie[[CODE]:[Ambiente]],4,FALSE)</f>
        <v>1</v>
      </c>
      <c r="M266" s="6" t="str" cm="1">
        <f t="array" ref="M266">VLOOKUP(T_Compilado[[#This Row],[CCODE]:[CCODE]],T_FamiliaEspecie[[CODE]:[Ambiente]],5,FALSE)</f>
        <v>D</v>
      </c>
      <c r="N266" s="7">
        <v>2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21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f t="shared" si="9"/>
        <v>2</v>
      </c>
    </row>
    <row r="267" spans="1:51" ht="14.25" x14ac:dyDescent="0.4">
      <c r="A267" s="5">
        <v>2021</v>
      </c>
      <c r="B267" s="7">
        <v>7</v>
      </c>
      <c r="C267" s="22">
        <f>DATE(T_Compilado[[#This Row],[AÑO]],T_Compilado[[#This Row],[MES]],1)</f>
        <v>44378</v>
      </c>
      <c r="D267" s="7" t="str">
        <f>IF(T_Compilado[[#This Row],[AÑO]]&lt;=2016,MIN(T_Compilado[AÑO]) &amp; "-2016","2017-" &amp; MAX(T_Compilado[AÑO]))</f>
        <v>2017-2024</v>
      </c>
      <c r="E267" s="7" t="s">
        <v>124</v>
      </c>
      <c r="F267" s="5" t="s">
        <v>87</v>
      </c>
      <c r="G267" s="7" t="s">
        <v>215</v>
      </c>
      <c r="H267" s="3" t="str">
        <f>VLOOKUP(T_Compilado[[#This Row],[Especies]],T_FamiliaEspecie[[Especies]:[CODE]],2,FALSE)</f>
        <v>C. RENDALLI</v>
      </c>
      <c r="I267" s="5" t="str">
        <f t="shared" si="8"/>
        <v>1I1D</v>
      </c>
      <c r="J267" s="6" cm="1">
        <f t="array" ref="J267">VLOOKUP(T_Compilado[[#This Row],[CCODE]:[CCODE]],T_FamiliaEspecie[[CODE]:[Ambiente]],2,FALSE)</f>
        <v>1</v>
      </c>
      <c r="K267" s="6" t="str" cm="1">
        <f t="array" ref="K267">VLOOKUP(T_Compilado[[#This Row],[CCODE]:[CCODE]],T_FamiliaEspecie[[CODE]:[Ambiente]],3,FALSE)</f>
        <v>I</v>
      </c>
      <c r="L267" s="6" cm="1">
        <f t="array" ref="L267">VLOOKUP(T_Compilado[[#This Row],[CCODE]:[CCODE]],T_FamiliaEspecie[[CODE]:[Ambiente]],4,FALSE)</f>
        <v>1</v>
      </c>
      <c r="M267" s="6" t="str" cm="1">
        <f t="array" ref="M267">VLOOKUP(T_Compilado[[#This Row],[CCODE]:[CCODE]],T_FamiliaEspecie[[CODE]:[Ambiente]],5,FALSE)</f>
        <v>D</v>
      </c>
      <c r="N267" s="7">
        <v>0</v>
      </c>
      <c r="O267" s="7">
        <v>8</v>
      </c>
      <c r="P267" s="7">
        <v>2</v>
      </c>
      <c r="Q267" s="7">
        <v>1</v>
      </c>
      <c r="R267" s="7">
        <v>4</v>
      </c>
      <c r="S267" s="7">
        <v>0</v>
      </c>
      <c r="T267" s="7">
        <v>0</v>
      </c>
      <c r="U267" s="7">
        <v>0</v>
      </c>
      <c r="V267" s="7">
        <v>4</v>
      </c>
      <c r="W267" s="7">
        <v>13</v>
      </c>
      <c r="X267" s="7">
        <v>0</v>
      </c>
      <c r="Y267" s="21">
        <v>0</v>
      </c>
      <c r="Z267" s="7">
        <v>0</v>
      </c>
      <c r="AA267" s="7">
        <v>2</v>
      </c>
      <c r="AB267" s="7">
        <v>2</v>
      </c>
      <c r="AC267" s="7">
        <v>0</v>
      </c>
      <c r="AD267" s="7">
        <v>0</v>
      </c>
      <c r="AE267" s="7">
        <v>2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f t="shared" si="9"/>
        <v>38</v>
      </c>
    </row>
    <row r="268" spans="1:51" ht="14.25" x14ac:dyDescent="0.4">
      <c r="A268" s="5">
        <v>2021</v>
      </c>
      <c r="B268" s="7">
        <v>7</v>
      </c>
      <c r="C268" s="22">
        <f>DATE(T_Compilado[[#This Row],[AÑO]],T_Compilado[[#This Row],[MES]],1)</f>
        <v>44378</v>
      </c>
      <c r="D268" s="7" t="str">
        <f>IF(T_Compilado[[#This Row],[AÑO]]&lt;=2016,MIN(T_Compilado[AÑO]) &amp; "-2016","2017-" &amp; MAX(T_Compilado[AÑO]))</f>
        <v>2017-2024</v>
      </c>
      <c r="E268" s="7" t="s">
        <v>124</v>
      </c>
      <c r="F268" s="5" t="s">
        <v>87</v>
      </c>
      <c r="G268" s="7" t="s">
        <v>145</v>
      </c>
      <c r="H268" s="3" t="str">
        <f>VLOOKUP(T_Compilado[[#This Row],[Especies]],T_FamiliaEspecie[[Especies]:[CODE]],2,FALSE)</f>
        <v>O. NILOTICUS</v>
      </c>
      <c r="I268" s="5" t="str">
        <f t="shared" si="8"/>
        <v>2I1D</v>
      </c>
      <c r="J268" s="6" cm="1">
        <f t="array" ref="J268">VLOOKUP(T_Compilado[[#This Row],[CCODE]:[CCODE]],T_FamiliaEspecie[[CODE]:[Ambiente]],2,FALSE)</f>
        <v>2</v>
      </c>
      <c r="K268" s="6" t="str" cm="1">
        <f t="array" ref="K268">VLOOKUP(T_Compilado[[#This Row],[CCODE]:[CCODE]],T_FamiliaEspecie[[CODE]:[Ambiente]],3,FALSE)</f>
        <v>I</v>
      </c>
      <c r="L268" s="6" cm="1">
        <f t="array" ref="L268">VLOOKUP(T_Compilado[[#This Row],[CCODE]:[CCODE]],T_FamiliaEspecie[[CODE]:[Ambiente]],4,FALSE)</f>
        <v>1</v>
      </c>
      <c r="M268" s="6" t="str" cm="1">
        <f t="array" ref="M268">VLOOKUP(T_Compilado[[#This Row],[CCODE]:[CCODE]],T_FamiliaEspecie[[CODE]:[Ambiente]],5,FALSE)</f>
        <v>D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7">
        <v>0</v>
      </c>
      <c r="X268" s="7">
        <v>0</v>
      </c>
      <c r="Y268" s="21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1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f t="shared" si="9"/>
        <v>2</v>
      </c>
    </row>
    <row r="269" spans="1:51" ht="14.25" x14ac:dyDescent="0.4">
      <c r="A269" s="5">
        <v>2021</v>
      </c>
      <c r="B269" s="7">
        <v>7</v>
      </c>
      <c r="C269" s="22">
        <f>DATE(T_Compilado[[#This Row],[AÑO]],T_Compilado[[#This Row],[MES]],1)</f>
        <v>44378</v>
      </c>
      <c r="D269" s="7" t="str">
        <f>IF(T_Compilado[[#This Row],[AÑO]]&lt;=2016,MIN(T_Compilado[AÑO]) &amp; "-2016","2017-" &amp; MAX(T_Compilado[AÑO]))</f>
        <v>2017-2024</v>
      </c>
      <c r="E269" s="7" t="s">
        <v>124</v>
      </c>
      <c r="F269" s="5" t="s">
        <v>87</v>
      </c>
      <c r="G269" s="7" t="s">
        <v>209</v>
      </c>
      <c r="H269" s="3" t="str">
        <f>VLOOKUP(T_Compilado[[#This Row],[Especies]],T_FamiliaEspecie[[Especies]:[CODE]],2,FALSE)</f>
        <v>P. MANAGUENSIS</v>
      </c>
      <c r="I269" s="5" t="str">
        <f t="shared" si="8"/>
        <v>2C1D</v>
      </c>
      <c r="J269" s="6" cm="1">
        <f t="array" ref="J269">VLOOKUP(T_Compilado[[#This Row],[CCODE]:[CCODE]],T_FamiliaEspecie[[CODE]:[Ambiente]],2,FALSE)</f>
        <v>2</v>
      </c>
      <c r="K269" s="6" t="str" cm="1">
        <f t="array" ref="K269">VLOOKUP(T_Compilado[[#This Row],[CCODE]:[CCODE]],T_FamiliaEspecie[[CODE]:[Ambiente]],3,FALSE)</f>
        <v>C</v>
      </c>
      <c r="L269" s="6" cm="1">
        <f t="array" ref="L269">VLOOKUP(T_Compilado[[#This Row],[CCODE]:[CCODE]],T_FamiliaEspecie[[CODE]:[Ambiente]],4,FALSE)</f>
        <v>1</v>
      </c>
      <c r="M269" s="6" t="str" cm="1">
        <f t="array" ref="M269">VLOOKUP(T_Compilado[[#This Row],[CCODE]:[CCODE]],T_FamiliaEspecie[[CODE]:[Ambiente]],5,FALSE)</f>
        <v>D</v>
      </c>
      <c r="N269" s="7">
        <v>1</v>
      </c>
      <c r="O269" s="7">
        <v>0</v>
      </c>
      <c r="P269" s="7">
        <v>0</v>
      </c>
      <c r="Q269" s="7">
        <v>0</v>
      </c>
      <c r="R269" s="7">
        <v>2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21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f t="shared" si="9"/>
        <v>3</v>
      </c>
    </row>
    <row r="270" spans="1:51" ht="14.25" x14ac:dyDescent="0.4">
      <c r="A270" s="5">
        <v>2021</v>
      </c>
      <c r="B270" s="7">
        <v>7</v>
      </c>
      <c r="C270" s="22">
        <f>DATE(T_Compilado[[#This Row],[AÑO]],T_Compilado[[#This Row],[MES]],1)</f>
        <v>44378</v>
      </c>
      <c r="D270" s="7" t="str">
        <f>IF(T_Compilado[[#This Row],[AÑO]]&lt;=2016,MIN(T_Compilado[AÑO]) &amp; "-2016","2017-" &amp; MAX(T_Compilado[AÑO]))</f>
        <v>2017-2024</v>
      </c>
      <c r="E270" s="7" t="s">
        <v>124</v>
      </c>
      <c r="F270" s="5" t="s">
        <v>87</v>
      </c>
      <c r="G270" s="7" t="s">
        <v>148</v>
      </c>
      <c r="H270" s="3" t="str">
        <f>VLOOKUP(T_Compilado[[#This Row],[Especies]],T_FamiliaEspecie[[Especies]:[CODE]],2,FALSE)</f>
        <v>V. MACULICAUDA</v>
      </c>
      <c r="I270" s="5" t="str">
        <f t="shared" si="8"/>
        <v>2C1D</v>
      </c>
      <c r="J270" s="6" cm="1">
        <f t="array" ref="J270">VLOOKUP(T_Compilado[[#This Row],[CCODE]:[CCODE]],T_FamiliaEspecie[[CODE]:[Ambiente]],2,FALSE)</f>
        <v>2</v>
      </c>
      <c r="K270" s="6" t="str" cm="1">
        <f t="array" ref="K270">VLOOKUP(T_Compilado[[#This Row],[CCODE]:[CCODE]],T_FamiliaEspecie[[CODE]:[Ambiente]],3,FALSE)</f>
        <v>C</v>
      </c>
      <c r="L270" s="6" cm="1">
        <f t="array" ref="L270">VLOOKUP(T_Compilado[[#This Row],[CCODE]:[CCODE]],T_FamiliaEspecie[[CODE]:[Ambiente]],4,FALSE)</f>
        <v>1</v>
      </c>
      <c r="M270" s="6" t="str" cm="1">
        <f t="array" ref="M270">VLOOKUP(T_Compilado[[#This Row],[CCODE]:[CCODE]],T_FamiliaEspecie[[CODE]:[Ambiente]],5,FALSE)</f>
        <v>D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1</v>
      </c>
      <c r="V270" s="7">
        <v>0</v>
      </c>
      <c r="W270" s="7">
        <v>0</v>
      </c>
      <c r="X270" s="7">
        <v>0</v>
      </c>
      <c r="Y270" s="21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1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f t="shared" si="9"/>
        <v>2</v>
      </c>
    </row>
    <row r="271" spans="1:51" ht="14.25" x14ac:dyDescent="0.4">
      <c r="A271" s="5">
        <v>2021</v>
      </c>
      <c r="B271" s="7">
        <v>7</v>
      </c>
      <c r="C271" s="22">
        <f>DATE(T_Compilado[[#This Row],[AÑO]],T_Compilado[[#This Row],[MES]],1)</f>
        <v>44378</v>
      </c>
      <c r="D271" s="7" t="str">
        <f>IF(T_Compilado[[#This Row],[AÑO]]&lt;=2016,MIN(T_Compilado[AÑO]) &amp; "-2016","2017-" &amp; MAX(T_Compilado[AÑO]))</f>
        <v>2017-2024</v>
      </c>
      <c r="E271" s="7" t="s">
        <v>124</v>
      </c>
      <c r="F271" s="5" t="s">
        <v>89</v>
      </c>
      <c r="G271" s="7" t="s">
        <v>210</v>
      </c>
      <c r="H271" s="3" t="str">
        <f>VLOOKUP(T_Compilado[[#This Row],[Especies]],T_FamiliaEspecie[[Especies]:[CODE]],2,FALSE)</f>
        <v>D. MACULATUS</v>
      </c>
      <c r="I271" s="5" t="str">
        <f t="shared" si="8"/>
        <v>2C1D</v>
      </c>
      <c r="J271" s="6" cm="1">
        <f t="array" ref="J271">VLOOKUP(T_Compilado[[#This Row],[CCODE]:[CCODE]],T_FamiliaEspecie[[CODE]:[Ambiente]],2,FALSE)</f>
        <v>2</v>
      </c>
      <c r="K271" s="6" t="str" cm="1">
        <f t="array" ref="K271">VLOOKUP(T_Compilado[[#This Row],[CCODE]:[CCODE]],T_FamiliaEspecie[[CODE]:[Ambiente]],3,FALSE)</f>
        <v>C</v>
      </c>
      <c r="L271" s="6" cm="1">
        <f t="array" ref="L271">VLOOKUP(T_Compilado[[#This Row],[CCODE]:[CCODE]],T_FamiliaEspecie[[CODE]:[Ambiente]],4,FALSE)</f>
        <v>1</v>
      </c>
      <c r="M271" s="6" t="str" cm="1">
        <f t="array" ref="M271">VLOOKUP(T_Compilado[[#This Row],[CCODE]:[CCODE]],T_FamiliaEspecie[[CODE]:[Ambiente]],5,FALSE)</f>
        <v>D</v>
      </c>
      <c r="N271" s="7">
        <v>2</v>
      </c>
      <c r="O271" s="7">
        <v>1</v>
      </c>
      <c r="P271" s="7">
        <v>0</v>
      </c>
      <c r="Q271" s="7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1</v>
      </c>
      <c r="X271" s="7">
        <v>0</v>
      </c>
      <c r="Y271" s="21">
        <v>0</v>
      </c>
      <c r="Z271" s="7">
        <v>0</v>
      </c>
      <c r="AA271" s="7">
        <v>0</v>
      </c>
      <c r="AB271" s="7">
        <v>6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f t="shared" si="9"/>
        <v>11</v>
      </c>
    </row>
    <row r="272" spans="1:51" ht="14.25" x14ac:dyDescent="0.4">
      <c r="A272" s="5">
        <v>2021</v>
      </c>
      <c r="B272" s="7">
        <v>7</v>
      </c>
      <c r="C272" s="22">
        <f>DATE(T_Compilado[[#This Row],[AÑO]],T_Compilado[[#This Row],[MES]],1)</f>
        <v>44378</v>
      </c>
      <c r="D272" s="7" t="str">
        <f>IF(T_Compilado[[#This Row],[AÑO]]&lt;=2016,MIN(T_Compilado[AÑO]) &amp; "-2016","2017-" &amp; MAX(T_Compilado[AÑO]))</f>
        <v>2017-2024</v>
      </c>
      <c r="E272" s="7" t="s">
        <v>124</v>
      </c>
      <c r="F272" s="5" t="s">
        <v>89</v>
      </c>
      <c r="G272" s="7" t="s">
        <v>152</v>
      </c>
      <c r="H272" s="3" t="str">
        <f>VLOOKUP(T_Compilado[[#This Row],[Especies]],T_FamiliaEspecie[[Especies]:[CODE]],2,FALSE)</f>
        <v>G. DORMITOR</v>
      </c>
      <c r="I272" s="5" t="str">
        <f t="shared" si="8"/>
        <v>2C0D</v>
      </c>
      <c r="J272" s="6" cm="1">
        <f t="array" ref="J272">VLOOKUP(T_Compilado[[#This Row],[CCODE]:[CCODE]],T_FamiliaEspecie[[CODE]:[Ambiente]],2,FALSE)</f>
        <v>2</v>
      </c>
      <c r="K272" s="6" t="str" cm="1">
        <f t="array" ref="K272">VLOOKUP(T_Compilado[[#This Row],[CCODE]:[CCODE]],T_FamiliaEspecie[[CODE]:[Ambiente]],3,FALSE)</f>
        <v>C</v>
      </c>
      <c r="L272" s="6" cm="1">
        <f t="array" ref="L272">VLOOKUP(T_Compilado[[#This Row],[CCODE]:[CCODE]],T_FamiliaEspecie[[CODE]:[Ambiente]],4,FALSE)</f>
        <v>0</v>
      </c>
      <c r="M272" s="6" t="str" cm="1">
        <f t="array" ref="M272">VLOOKUP(T_Compilado[[#This Row],[CCODE]:[CCODE]],T_FamiliaEspecie[[CODE]:[Ambiente]],5,FALSE)</f>
        <v>D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1</v>
      </c>
      <c r="X272" s="7">
        <v>0</v>
      </c>
      <c r="Y272" s="21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f t="shared" si="9"/>
        <v>1</v>
      </c>
    </row>
    <row r="273" spans="1:51" ht="14.25" x14ac:dyDescent="0.4">
      <c r="A273" s="5">
        <v>2021</v>
      </c>
      <c r="B273" s="7">
        <v>7</v>
      </c>
      <c r="C273" s="22">
        <f>DATE(T_Compilado[[#This Row],[AÑO]],T_Compilado[[#This Row],[MES]],1)</f>
        <v>44378</v>
      </c>
      <c r="D273" s="7" t="str">
        <f>IF(T_Compilado[[#This Row],[AÑO]]&lt;=2016,MIN(T_Compilado[AÑO]) &amp; "-2016","2017-" &amp; MAX(T_Compilado[AÑO]))</f>
        <v>2017-2024</v>
      </c>
      <c r="E273" s="7" t="s">
        <v>124</v>
      </c>
      <c r="F273" s="5" t="s">
        <v>108</v>
      </c>
      <c r="G273" s="7" t="s">
        <v>231</v>
      </c>
      <c r="H273" s="3" t="str">
        <f>VLOOKUP(T_Compilado[[#This Row],[Especies]],T_FamiliaEspecie[[Especies]:[CODE]],2,FALSE)</f>
        <v>A. PANAMENSIS</v>
      </c>
      <c r="I273" s="5" t="str">
        <f t="shared" si="8"/>
        <v>PP0M</v>
      </c>
      <c r="J273" s="6" t="str" cm="1">
        <f t="array" ref="J273">VLOOKUP(T_Compilado[[#This Row],[CCODE]:[CCODE]],T_FamiliaEspecie[[CODE]:[Ambiente]],2,FALSE)</f>
        <v>P</v>
      </c>
      <c r="K273" s="6" t="str" cm="1">
        <f t="array" ref="K273">VLOOKUP(T_Compilado[[#This Row],[CCODE]:[CCODE]],T_FamiliaEspecie[[CODE]:[Ambiente]],3,FALSE)</f>
        <v>P</v>
      </c>
      <c r="L273" s="6" cm="1">
        <f t="array" ref="L273">VLOOKUP(T_Compilado[[#This Row],[CCODE]:[CCODE]],T_FamiliaEspecie[[CODE]:[Ambiente]],4,FALSE)</f>
        <v>0</v>
      </c>
      <c r="M273" s="6" t="str" cm="1">
        <f t="array" ref="M273">VLOOKUP(T_Compilado[[#This Row],[CCODE]:[CCODE]],T_FamiliaEspecie[[CODE]:[Ambiente]],5,FALSE)</f>
        <v>M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7">
        <v>0</v>
      </c>
      <c r="X273" s="7">
        <v>0</v>
      </c>
      <c r="Y273" s="21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f t="shared" si="9"/>
        <v>1</v>
      </c>
    </row>
    <row r="274" spans="1:51" ht="14.25" x14ac:dyDescent="0.4">
      <c r="A274" s="5">
        <v>2021</v>
      </c>
      <c r="B274" s="7">
        <v>7</v>
      </c>
      <c r="C274" s="22">
        <f>DATE(T_Compilado[[#This Row],[AÑO]],T_Compilado[[#This Row],[MES]],1)</f>
        <v>44378</v>
      </c>
      <c r="D274" s="7" t="str">
        <f>IF(T_Compilado[[#This Row],[AÑO]]&lt;=2016,MIN(T_Compilado[AÑO]) &amp; "-2016","2017-" &amp; MAX(T_Compilado[AÑO]))</f>
        <v>2017-2024</v>
      </c>
      <c r="E274" s="7" t="s">
        <v>124</v>
      </c>
      <c r="F274" s="5" t="s">
        <v>91</v>
      </c>
      <c r="G274" s="7" t="s">
        <v>129</v>
      </c>
      <c r="H274" s="3" t="str">
        <f>VLOOKUP(T_Compilado[[#This Row],[Especies]],T_FamiliaEspecie[[Especies]:[CODE]],2,FALSE)</f>
        <v>H. MICROLEPIS</v>
      </c>
      <c r="I274" s="5" t="str">
        <f t="shared" si="8"/>
        <v>1A1D</v>
      </c>
      <c r="J274" s="6" cm="1">
        <f t="array" ref="J274">VLOOKUP(T_Compilado[[#This Row],[CCODE]:[CCODE]],T_FamiliaEspecie[[CODE]:[Ambiente]],2,FALSE)</f>
        <v>1</v>
      </c>
      <c r="K274" s="6" t="str" cm="1">
        <f t="array" ref="K274">VLOOKUP(T_Compilado[[#This Row],[CCODE]:[CCODE]],T_FamiliaEspecie[[CODE]:[Ambiente]],3,FALSE)</f>
        <v>P-C</v>
      </c>
      <c r="L274" s="6" cm="1">
        <f t="array" ref="L274">VLOOKUP(T_Compilado[[#This Row],[CCODE]:[CCODE]],T_FamiliaEspecie[[CODE]:[Ambiente]],4,FALSE)</f>
        <v>1</v>
      </c>
      <c r="M274" s="6" t="str" cm="1">
        <f t="array" ref="M274">VLOOKUP(T_Compilado[[#This Row],[CCODE]:[CCODE]],T_FamiliaEspecie[[CODE]:[Ambiente]],5,FALSE)</f>
        <v>D</v>
      </c>
      <c r="N274" s="7">
        <v>0</v>
      </c>
      <c r="O274" s="7">
        <v>12</v>
      </c>
      <c r="P274" s="7">
        <v>0</v>
      </c>
      <c r="Q274" s="7">
        <v>7</v>
      </c>
      <c r="R274" s="7">
        <v>1</v>
      </c>
      <c r="S274" s="7">
        <v>7</v>
      </c>
      <c r="T274" s="7">
        <v>0</v>
      </c>
      <c r="U274" s="7">
        <v>6</v>
      </c>
      <c r="V274" s="7">
        <v>9</v>
      </c>
      <c r="W274" s="7">
        <v>0</v>
      </c>
      <c r="X274" s="7">
        <v>0</v>
      </c>
      <c r="Y274" s="21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15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f t="shared" si="9"/>
        <v>57</v>
      </c>
    </row>
    <row r="275" spans="1:51" ht="14.25" x14ac:dyDescent="0.4">
      <c r="A275" s="5">
        <v>2021</v>
      </c>
      <c r="B275" s="7">
        <v>7</v>
      </c>
      <c r="C275" s="22">
        <f>DATE(T_Compilado[[#This Row],[AÑO]],T_Compilado[[#This Row],[MES]],1)</f>
        <v>44378</v>
      </c>
      <c r="D275" s="7" t="str">
        <f>IF(T_Compilado[[#This Row],[AÑO]]&lt;=2016,MIN(T_Compilado[AÑO]) &amp; "-2016","2017-" &amp; MAX(T_Compilado[AÑO]))</f>
        <v>2017-2024</v>
      </c>
      <c r="E275" s="7" t="s">
        <v>124</v>
      </c>
      <c r="F275" s="5" t="s">
        <v>92</v>
      </c>
      <c r="G275" s="7" t="s">
        <v>224</v>
      </c>
      <c r="H275" s="3" t="str">
        <f>VLOOKUP(T_Compilado[[#This Row],[Especies]],T_FamiliaEspecie[[Especies]:[CODE]],2,FALSE)</f>
        <v>E. BREVIMANUS</v>
      </c>
      <c r="I275" s="5" t="str">
        <f t="shared" si="8"/>
        <v>PC2M</v>
      </c>
      <c r="J275" s="6" t="str" cm="1">
        <f t="array" ref="J275">VLOOKUP(T_Compilado[[#This Row],[CCODE]:[CCODE]],T_FamiliaEspecie[[CODE]:[Ambiente]],2,FALSE)</f>
        <v>P</v>
      </c>
      <c r="K275" s="6" t="str" cm="1">
        <f t="array" ref="K275">VLOOKUP(T_Compilado[[#This Row],[CCODE]:[CCODE]],T_FamiliaEspecie[[CODE]:[Ambiente]],3,FALSE)</f>
        <v>C</v>
      </c>
      <c r="L275" s="6" cm="1">
        <f t="array" ref="L275">VLOOKUP(T_Compilado[[#This Row],[CCODE]:[CCODE]],T_FamiliaEspecie[[CODE]:[Ambiente]],4,FALSE)</f>
        <v>2</v>
      </c>
      <c r="M275" s="6" t="str" cm="1">
        <f t="array" ref="M275">VLOOKUP(T_Compilado[[#This Row],[CCODE]:[CCODE]],T_FamiliaEspecie[[CODE]:[Ambiente]],5,FALSE)</f>
        <v>M</v>
      </c>
      <c r="N275" s="7">
        <v>0</v>
      </c>
      <c r="O275" s="7">
        <v>0</v>
      </c>
      <c r="P275" s="7">
        <v>0</v>
      </c>
      <c r="Q275" s="7">
        <v>0</v>
      </c>
      <c r="R275" s="7">
        <v>2</v>
      </c>
      <c r="S275" s="7">
        <v>0</v>
      </c>
      <c r="T275" s="7">
        <v>0</v>
      </c>
      <c r="U275" s="7">
        <v>7</v>
      </c>
      <c r="V275" s="7">
        <v>1</v>
      </c>
      <c r="W275" s="7">
        <v>0</v>
      </c>
      <c r="X275" s="7">
        <v>0</v>
      </c>
      <c r="Y275" s="21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1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f t="shared" si="9"/>
        <v>11</v>
      </c>
    </row>
    <row r="276" spans="1:51" ht="14.25" x14ac:dyDescent="0.4">
      <c r="A276" s="5">
        <v>2021</v>
      </c>
      <c r="B276" s="7">
        <v>7</v>
      </c>
      <c r="C276" s="22">
        <f>DATE(T_Compilado[[#This Row],[AÑO]],T_Compilado[[#This Row],[MES]],1)</f>
        <v>44378</v>
      </c>
      <c r="D276" s="7" t="str">
        <f>IF(T_Compilado[[#This Row],[AÑO]]&lt;=2016,MIN(T_Compilado[AÑO]) &amp; "-2016","2017-" &amp; MAX(T_Compilado[AÑO]))</f>
        <v>2017-2024</v>
      </c>
      <c r="E276" s="7" t="s">
        <v>124</v>
      </c>
      <c r="F276" s="5" t="s">
        <v>92</v>
      </c>
      <c r="G276" s="7" t="s">
        <v>157</v>
      </c>
      <c r="H276" s="3" t="str">
        <f>VLOOKUP(T_Compilado[[#This Row],[Especies]],T_FamiliaEspecie[[Especies]:[CODE]],2,FALSE)</f>
        <v>E. PLUMIERI</v>
      </c>
      <c r="I276" s="5" t="str">
        <f t="shared" si="8"/>
        <v>PC1M</v>
      </c>
      <c r="J276" s="6" t="str" cm="1">
        <f t="array" ref="J276">VLOOKUP(T_Compilado[[#This Row],[CCODE]:[CCODE]],T_FamiliaEspecie[[CODE]:[Ambiente]],2,FALSE)</f>
        <v>P</v>
      </c>
      <c r="K276" s="6" t="str" cm="1">
        <f t="array" ref="K276">VLOOKUP(T_Compilado[[#This Row],[CCODE]:[CCODE]],T_FamiliaEspecie[[CODE]:[Ambiente]],3,FALSE)</f>
        <v>C</v>
      </c>
      <c r="L276" s="6" cm="1">
        <f t="array" ref="L276">VLOOKUP(T_Compilado[[#This Row],[CCODE]:[CCODE]],T_FamiliaEspecie[[CODE]:[Ambiente]],4,FALSE)</f>
        <v>1</v>
      </c>
      <c r="M276" s="6" t="str" cm="1">
        <f t="array" ref="M276">VLOOKUP(T_Compilado[[#This Row],[CCODE]:[CCODE]],T_FamiliaEspecie[[CODE]:[Ambiente]],5,FALSE)</f>
        <v>M</v>
      </c>
      <c r="N276" s="7">
        <v>0</v>
      </c>
      <c r="O276" s="7">
        <v>1</v>
      </c>
      <c r="P276" s="7">
        <v>0</v>
      </c>
      <c r="Q276" s="7">
        <v>0</v>
      </c>
      <c r="R276" s="7">
        <v>0</v>
      </c>
      <c r="S276" s="7">
        <v>1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21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f t="shared" si="9"/>
        <v>2</v>
      </c>
    </row>
    <row r="277" spans="1:51" ht="14.25" x14ac:dyDescent="0.4">
      <c r="A277" s="5">
        <v>2021</v>
      </c>
      <c r="B277" s="7">
        <v>7</v>
      </c>
      <c r="C277" s="22">
        <f>DATE(T_Compilado[[#This Row],[AÑO]],T_Compilado[[#This Row],[MES]],1)</f>
        <v>44378</v>
      </c>
      <c r="D277" s="7" t="str">
        <f>IF(T_Compilado[[#This Row],[AÑO]]&lt;=2016,MIN(T_Compilado[AÑO]) &amp; "-2016","2017-" &amp; MAX(T_Compilado[AÑO]))</f>
        <v>2017-2024</v>
      </c>
      <c r="E277" s="7" t="s">
        <v>124</v>
      </c>
      <c r="F277" s="5" t="s">
        <v>93</v>
      </c>
      <c r="G277" s="7" t="s">
        <v>203</v>
      </c>
      <c r="H277" s="3" t="str">
        <f>VLOOKUP(T_Compilado[[#This Row],[Especies]],T_FamiliaEspecie[[Especies]:[CODE]],2,FALSE)</f>
        <v>S. SALVINI</v>
      </c>
      <c r="I277" s="5" t="str">
        <f t="shared" si="8"/>
        <v>2P0D</v>
      </c>
      <c r="J277" s="6" cm="1">
        <f t="array" ref="J277">VLOOKUP(T_Compilado[[#This Row],[CCODE]:[CCODE]],T_FamiliaEspecie[[CODE]:[Ambiente]],2,FALSE)</f>
        <v>2</v>
      </c>
      <c r="K277" s="6" t="str" cm="1">
        <f t="array" ref="K277">VLOOKUP(T_Compilado[[#This Row],[CCODE]:[CCODE]],T_FamiliaEspecie[[CODE]:[Ambiente]],3,FALSE)</f>
        <v>P</v>
      </c>
      <c r="L277" s="6" cm="1">
        <f t="array" ref="L277">VLOOKUP(T_Compilado[[#This Row],[CCODE]:[CCODE]],T_FamiliaEspecie[[CODE]:[Ambiente]],4,FALSE)</f>
        <v>0</v>
      </c>
      <c r="M277" s="6" t="str" cm="1">
        <f t="array" ref="M277">VLOOKUP(T_Compilado[[#This Row],[CCODE]:[CCODE]],T_FamiliaEspecie[[CODE]:[Ambiente]],5,FALSE)</f>
        <v>D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7">
        <v>0</v>
      </c>
      <c r="X277" s="7">
        <v>0</v>
      </c>
      <c r="Y277" s="21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f t="shared" si="9"/>
        <v>1</v>
      </c>
    </row>
    <row r="278" spans="1:51" ht="14.25" x14ac:dyDescent="0.4">
      <c r="A278" s="5">
        <v>2021</v>
      </c>
      <c r="B278" s="7">
        <v>7</v>
      </c>
      <c r="C278" s="22">
        <f>DATE(T_Compilado[[#This Row],[AÑO]],T_Compilado[[#This Row],[MES]],1)</f>
        <v>44378</v>
      </c>
      <c r="D278" s="7" t="str">
        <f>IF(T_Compilado[[#This Row],[AÑO]]&lt;=2016,MIN(T_Compilado[AÑO]) &amp; "-2016","2017-" &amp; MAX(T_Compilado[AÑO]))</f>
        <v>2017-2024</v>
      </c>
      <c r="E278" s="7" t="s">
        <v>124</v>
      </c>
      <c r="F278" s="5" t="s">
        <v>118</v>
      </c>
      <c r="G278" s="7" t="s">
        <v>229</v>
      </c>
      <c r="H278" s="3" t="str">
        <f>VLOOKUP(T_Compilado[[#This Row],[Especies]],T_FamiliaEspecie[[Especies]:[CODE]],2,FALSE)</f>
        <v>R. QUELEN</v>
      </c>
      <c r="I278" s="5" t="str">
        <f t="shared" si="8"/>
        <v>1P0D</v>
      </c>
      <c r="J278" s="6" cm="1">
        <f t="array" ref="J278">VLOOKUP(T_Compilado[[#This Row],[CCODE]:[CCODE]],T_FamiliaEspecie[[CODE]:[Ambiente]],2,FALSE)</f>
        <v>1</v>
      </c>
      <c r="K278" s="6" t="str" cm="1">
        <f t="array" ref="K278">VLOOKUP(T_Compilado[[#This Row],[CCODE]:[CCODE]],T_FamiliaEspecie[[CODE]:[Ambiente]],3,FALSE)</f>
        <v>P</v>
      </c>
      <c r="L278" s="6" cm="1">
        <f t="array" ref="L278">VLOOKUP(T_Compilado[[#This Row],[CCODE]:[CCODE]],T_FamiliaEspecie[[CODE]:[Ambiente]],4,FALSE)</f>
        <v>0</v>
      </c>
      <c r="M278" s="6" t="str" cm="1">
        <f t="array" ref="M278">VLOOKUP(T_Compilado[[#This Row],[CCODE]:[CCODE]],T_FamiliaEspecie[[CODE]:[Ambiente]],5,FALSE)</f>
        <v>D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21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1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f t="shared" si="9"/>
        <v>1</v>
      </c>
    </row>
    <row r="279" spans="1:51" ht="14.25" x14ac:dyDescent="0.4">
      <c r="A279" s="5">
        <v>2021</v>
      </c>
      <c r="B279" s="7">
        <v>7</v>
      </c>
      <c r="C279" s="22">
        <f>DATE(T_Compilado[[#This Row],[AÑO]],T_Compilado[[#This Row],[MES]],1)</f>
        <v>44378</v>
      </c>
      <c r="D279" s="7" t="str">
        <f>IF(T_Compilado[[#This Row],[AÑO]]&lt;=2016,MIN(T_Compilado[AÑO]) &amp; "-2016","2017-" &amp; MAX(T_Compilado[AÑO]))</f>
        <v>2017-2024</v>
      </c>
      <c r="E279" s="7" t="s">
        <v>124</v>
      </c>
      <c r="F279" s="5" t="s">
        <v>117</v>
      </c>
      <c r="G279" s="7" t="s">
        <v>230</v>
      </c>
      <c r="H279" s="3" t="str">
        <f>VLOOKUP(T_Compilado[[#This Row],[Especies]],T_FamiliaEspecie[[Especies]:[CODE]],2,FALSE)</f>
        <v>H. PLECOSTOMUS</v>
      </c>
      <c r="I279" s="5" t="str">
        <f t="shared" si="8"/>
        <v>PP0M</v>
      </c>
      <c r="J279" s="6" t="str" cm="1">
        <f t="array" ref="J279">VLOOKUP(T_Compilado[[#This Row],[CCODE]:[CCODE]],T_FamiliaEspecie[[CODE]:[Ambiente]],2,FALSE)</f>
        <v>P</v>
      </c>
      <c r="K279" s="6" t="str" cm="1">
        <f t="array" ref="K279">VLOOKUP(T_Compilado[[#This Row],[CCODE]:[CCODE]],T_FamiliaEspecie[[CODE]:[Ambiente]],3,FALSE)</f>
        <v>P</v>
      </c>
      <c r="L279" s="6" cm="1">
        <f t="array" ref="L279">VLOOKUP(T_Compilado[[#This Row],[CCODE]:[CCODE]],T_FamiliaEspecie[[CODE]:[Ambiente]],4,FALSE)</f>
        <v>0</v>
      </c>
      <c r="M279" s="6" t="str" cm="1">
        <f t="array" ref="M279">VLOOKUP(T_Compilado[[#This Row],[CCODE]:[CCODE]],T_FamiliaEspecie[[CODE]:[Ambiente]],5,FALSE)</f>
        <v>M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21">
        <v>0</v>
      </c>
      <c r="Z279" s="7">
        <v>0</v>
      </c>
      <c r="AA279" s="7">
        <v>0</v>
      </c>
      <c r="AB279" s="7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f t="shared" si="9"/>
        <v>1</v>
      </c>
    </row>
    <row r="280" spans="1:51" ht="14.25" x14ac:dyDescent="0.4">
      <c r="A280" s="5">
        <v>2021</v>
      </c>
      <c r="B280" s="7">
        <v>7</v>
      </c>
      <c r="C280" s="22">
        <f>DATE(T_Compilado[[#This Row],[AÑO]],T_Compilado[[#This Row],[MES]],1)</f>
        <v>44378</v>
      </c>
      <c r="D280" s="7" t="str">
        <f>IF(T_Compilado[[#This Row],[AÑO]]&lt;=2016,MIN(T_Compilado[AÑO]) &amp; "-2016","2017-" &amp; MAX(T_Compilado[AÑO]))</f>
        <v>2017-2024</v>
      </c>
      <c r="E280" s="7" t="s">
        <v>124</v>
      </c>
      <c r="F280" s="5" t="s">
        <v>94</v>
      </c>
      <c r="G280" s="7" t="s">
        <v>130</v>
      </c>
      <c r="H280" s="3" t="str">
        <f>VLOOKUP(T_Compilado[[#This Row],[Especies]],T_FamiliaEspecie[[Especies]:[CODE]],2,FALSE)</f>
        <v>L. JOCU</v>
      </c>
      <c r="I280" s="5" t="str">
        <f t="shared" si="8"/>
        <v>PC1M</v>
      </c>
      <c r="J280" s="6" t="str" cm="1">
        <f t="array" ref="J280">VLOOKUP(T_Compilado[[#This Row],[CCODE]:[CCODE]],T_FamiliaEspecie[[CODE]:[Ambiente]],2,FALSE)</f>
        <v>P</v>
      </c>
      <c r="K280" s="6" t="str" cm="1">
        <f t="array" ref="K280">VLOOKUP(T_Compilado[[#This Row],[CCODE]:[CCODE]],T_FamiliaEspecie[[CODE]:[Ambiente]],3,FALSE)</f>
        <v>C</v>
      </c>
      <c r="L280" s="6" cm="1">
        <f t="array" ref="L280">VLOOKUP(T_Compilado[[#This Row],[CCODE]:[CCODE]],T_FamiliaEspecie[[CODE]:[Ambiente]],4,FALSE)</f>
        <v>1</v>
      </c>
      <c r="M280" s="6" t="str" cm="1">
        <f t="array" ref="M280">VLOOKUP(T_Compilado[[#This Row],[CCODE]:[CCODE]],T_FamiliaEspecie[[CODE]:[Ambiente]],5,FALSE)</f>
        <v>M</v>
      </c>
      <c r="N280" s="7">
        <v>1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21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f t="shared" si="9"/>
        <v>1</v>
      </c>
    </row>
    <row r="281" spans="1:51" ht="14.25" x14ac:dyDescent="0.4">
      <c r="A281" s="5">
        <v>2021</v>
      </c>
      <c r="B281" s="7">
        <v>7</v>
      </c>
      <c r="C281" s="22">
        <f>DATE(T_Compilado[[#This Row],[AÑO]],T_Compilado[[#This Row],[MES]],1)</f>
        <v>44378</v>
      </c>
      <c r="D281" s="7" t="str">
        <f>IF(T_Compilado[[#This Row],[AÑO]]&lt;=2016,MIN(T_Compilado[AÑO]) &amp; "-2016","2017-" &amp; MAX(T_Compilado[AÑO]))</f>
        <v>2017-2024</v>
      </c>
      <c r="E281" s="7" t="s">
        <v>124</v>
      </c>
      <c r="F281" s="5" t="s">
        <v>95</v>
      </c>
      <c r="G281" s="7" t="s">
        <v>163</v>
      </c>
      <c r="H281" s="3" t="str">
        <f>VLOOKUP(T_Compilado[[#This Row],[Especies]],T_FamiliaEspecie[[Especies]:[CODE]],2,FALSE)</f>
        <v>D. MONTICOLA</v>
      </c>
      <c r="I281" s="5" t="str">
        <f t="shared" si="8"/>
        <v>PC1D</v>
      </c>
      <c r="J281" s="6" t="str" cm="1">
        <f t="array" ref="J281">VLOOKUP(T_Compilado[[#This Row],[CCODE]:[CCODE]],T_FamiliaEspecie[[CODE]:[Ambiente]],2,FALSE)</f>
        <v>P</v>
      </c>
      <c r="K281" s="6" t="str" cm="1">
        <f t="array" ref="K281">VLOOKUP(T_Compilado[[#This Row],[CCODE]:[CCODE]],T_FamiliaEspecie[[CODE]:[Ambiente]],3,FALSE)</f>
        <v>C</v>
      </c>
      <c r="L281" s="6" cm="1">
        <f t="array" ref="L281">VLOOKUP(T_Compilado[[#This Row],[CCODE]:[CCODE]],T_FamiliaEspecie[[CODE]:[Ambiente]],4,FALSE)</f>
        <v>1</v>
      </c>
      <c r="M281" s="6" t="str" cm="1">
        <f t="array" ref="M281">VLOOKUP(T_Compilado[[#This Row],[CCODE]:[CCODE]],T_FamiliaEspecie[[CODE]:[Ambiente]],5,FALSE)</f>
        <v>D</v>
      </c>
      <c r="N281" s="7">
        <v>0</v>
      </c>
      <c r="O281" s="7">
        <v>2</v>
      </c>
      <c r="P281" s="7">
        <v>0</v>
      </c>
      <c r="Q281" s="7">
        <v>1</v>
      </c>
      <c r="R281" s="7">
        <v>8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21">
        <v>0</v>
      </c>
      <c r="Z281" s="7">
        <v>0</v>
      </c>
      <c r="AA281" s="7">
        <v>0</v>
      </c>
      <c r="AB281" s="7">
        <v>5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f t="shared" si="9"/>
        <v>16</v>
      </c>
    </row>
    <row r="282" spans="1:51" ht="14.25" x14ac:dyDescent="0.4">
      <c r="A282" s="5">
        <v>2021</v>
      </c>
      <c r="B282" s="7">
        <v>7</v>
      </c>
      <c r="C282" s="22">
        <f>DATE(T_Compilado[[#This Row],[AÑO]],T_Compilado[[#This Row],[MES]],1)</f>
        <v>44378</v>
      </c>
      <c r="D282" s="7" t="str">
        <f>IF(T_Compilado[[#This Row],[AÑO]]&lt;=2016,MIN(T_Compilado[AÑO]) &amp; "-2016","2017-" &amp; MAX(T_Compilado[AÑO]))</f>
        <v>2017-2024</v>
      </c>
      <c r="E282" s="7" t="s">
        <v>124</v>
      </c>
      <c r="F282" s="5" t="s">
        <v>95</v>
      </c>
      <c r="G282" s="7" t="s">
        <v>193</v>
      </c>
      <c r="H282" s="3" t="str">
        <f>VLOOKUP(T_Compilado[[#This Row],[Especies]],T_FamiliaEspecie[[Especies]:[CODE]],2,FALSE)</f>
        <v>M. CUREMA</v>
      </c>
      <c r="I282" s="5" t="str">
        <f t="shared" si="8"/>
        <v>PA1M</v>
      </c>
      <c r="J282" s="6" t="str" cm="1">
        <f t="array" ref="J282">VLOOKUP(T_Compilado[[#This Row],[CCODE]:[CCODE]],T_FamiliaEspecie[[CODE]:[Ambiente]],2,FALSE)</f>
        <v>P</v>
      </c>
      <c r="K282" s="6" t="str" cm="1">
        <f t="array" ref="K282">VLOOKUP(T_Compilado[[#This Row],[CCODE]:[CCODE]],T_FamiliaEspecie[[CODE]:[Ambiente]],3,FALSE)</f>
        <v>P-C</v>
      </c>
      <c r="L282" s="6" cm="1">
        <f t="array" ref="L282">VLOOKUP(T_Compilado[[#This Row],[CCODE]:[CCODE]],T_FamiliaEspecie[[CODE]:[Ambiente]],4,FALSE)</f>
        <v>1</v>
      </c>
      <c r="M282" s="6" t="str" cm="1">
        <f t="array" ref="M282">VLOOKUP(T_Compilado[[#This Row],[CCODE]:[CCODE]],T_FamiliaEspecie[[CODE]:[Ambiente]],5,FALSE)</f>
        <v>M</v>
      </c>
      <c r="N282" s="7">
        <v>0</v>
      </c>
      <c r="O282" s="7">
        <v>0</v>
      </c>
      <c r="P282" s="7">
        <v>0</v>
      </c>
      <c r="Q282" s="7">
        <v>0</v>
      </c>
      <c r="R282" s="7">
        <v>4</v>
      </c>
      <c r="S282" s="7">
        <v>0</v>
      </c>
      <c r="T282" s="7">
        <v>0</v>
      </c>
      <c r="U282" s="7">
        <v>0</v>
      </c>
      <c r="V282" s="7">
        <v>0</v>
      </c>
      <c r="W282" s="7">
        <v>2</v>
      </c>
      <c r="X282" s="7">
        <v>0</v>
      </c>
      <c r="Y282" s="21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f t="shared" si="9"/>
        <v>6</v>
      </c>
    </row>
    <row r="283" spans="1:51" ht="14.25" x14ac:dyDescent="0.4">
      <c r="A283" s="5">
        <v>2021</v>
      </c>
      <c r="B283" s="7">
        <v>7</v>
      </c>
      <c r="C283" s="22">
        <f>DATE(T_Compilado[[#This Row],[AÑO]],T_Compilado[[#This Row],[MES]],1)</f>
        <v>44378</v>
      </c>
      <c r="D283" s="7" t="str">
        <f>IF(T_Compilado[[#This Row],[AÑO]]&lt;=2016,MIN(T_Compilado[AÑO]) &amp; "-2016","2017-" &amp; MAX(T_Compilado[AÑO]))</f>
        <v>2017-2024</v>
      </c>
      <c r="E283" s="7" t="s">
        <v>124</v>
      </c>
      <c r="F283" s="5" t="s">
        <v>114</v>
      </c>
      <c r="G283" s="7" t="s">
        <v>222</v>
      </c>
      <c r="H283" s="3" t="str">
        <f>VLOOKUP(T_Compilado[[#This Row],[Especies]],T_FamiliaEspecie[[Especies]:[CODE]],2,FALSE)</f>
        <v>G. HOLBROOKI</v>
      </c>
      <c r="I283" s="5" t="str">
        <f t="shared" si="8"/>
        <v>2I0D</v>
      </c>
      <c r="J283" s="6" cm="1">
        <f t="array" ref="J283">VLOOKUP(T_Compilado[[#This Row],[CCODE]:[CCODE]],T_FamiliaEspecie[[CODE]:[Ambiente]],2,FALSE)</f>
        <v>2</v>
      </c>
      <c r="K283" s="6" t="str" cm="1">
        <f t="array" ref="K283">VLOOKUP(T_Compilado[[#This Row],[CCODE]:[CCODE]],T_FamiliaEspecie[[CODE]:[Ambiente]],3,FALSE)</f>
        <v>I</v>
      </c>
      <c r="L283" s="6" cm="1">
        <f t="array" ref="L283">VLOOKUP(T_Compilado[[#This Row],[CCODE]:[CCODE]],T_FamiliaEspecie[[CODE]:[Ambiente]],4,FALSE)</f>
        <v>0</v>
      </c>
      <c r="M283" s="6" t="str" cm="1">
        <f t="array" ref="M283">VLOOKUP(T_Compilado[[#This Row],[CCODE]:[CCODE]],T_FamiliaEspecie[[CODE]:[Ambiente]],5,FALSE)</f>
        <v>D</v>
      </c>
      <c r="N283" s="7">
        <v>0</v>
      </c>
      <c r="O283" s="7">
        <v>0</v>
      </c>
      <c r="P283" s="7">
        <v>0</v>
      </c>
      <c r="Q283" s="7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21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f t="shared" si="9"/>
        <v>1</v>
      </c>
    </row>
    <row r="284" spans="1:51" ht="14.25" x14ac:dyDescent="0.4">
      <c r="A284" s="5">
        <v>2021</v>
      </c>
      <c r="B284" s="7">
        <v>7</v>
      </c>
      <c r="C284" s="22">
        <f>DATE(T_Compilado[[#This Row],[AÑO]],T_Compilado[[#This Row],[MES]],1)</f>
        <v>44378</v>
      </c>
      <c r="D284" s="7" t="str">
        <f>IF(T_Compilado[[#This Row],[AÑO]]&lt;=2016,MIN(T_Compilado[AÑO]) &amp; "-2016","2017-" &amp; MAX(T_Compilado[AÑO]))</f>
        <v>2017-2024</v>
      </c>
      <c r="E284" s="7" t="s">
        <v>124</v>
      </c>
      <c r="F284" s="5" t="s">
        <v>114</v>
      </c>
      <c r="G284" s="7" t="s">
        <v>166</v>
      </c>
      <c r="H284" s="3" t="str">
        <f>VLOOKUP(T_Compilado[[#This Row],[Especies]],T_FamiliaEspecie[[Especies]:[CODE]],2,FALSE)</f>
        <v>P. GILLII</v>
      </c>
      <c r="I284" s="5" t="str">
        <f t="shared" si="8"/>
        <v>2A0D</v>
      </c>
      <c r="J284" s="6" cm="1">
        <f t="array" ref="J284">VLOOKUP(T_Compilado[[#This Row],[CCODE]:[CCODE]],T_FamiliaEspecie[[CODE]:[Ambiente]],2,FALSE)</f>
        <v>2</v>
      </c>
      <c r="K284" s="6" t="str" cm="1">
        <f t="array" ref="K284">VLOOKUP(T_Compilado[[#This Row],[CCODE]:[CCODE]],T_FamiliaEspecie[[CODE]:[Ambiente]],3,FALSE)</f>
        <v>P-C</v>
      </c>
      <c r="L284" s="6" cm="1">
        <f t="array" ref="L284">VLOOKUP(T_Compilado[[#This Row],[CCODE]:[CCODE]],T_FamiliaEspecie[[CODE]:[Ambiente]],4,FALSE)</f>
        <v>0</v>
      </c>
      <c r="M284" s="6" t="str" cm="1">
        <f t="array" ref="M284">VLOOKUP(T_Compilado[[#This Row],[CCODE]:[CCODE]],T_FamiliaEspecie[[CODE]:[Ambiente]],5,FALSE)</f>
        <v>D</v>
      </c>
      <c r="N284" s="7">
        <v>1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21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f t="shared" si="9"/>
        <v>1</v>
      </c>
    </row>
    <row r="285" spans="1:51" ht="14.25" x14ac:dyDescent="0.4">
      <c r="A285" s="5">
        <v>2021</v>
      </c>
      <c r="B285" s="7">
        <v>7</v>
      </c>
      <c r="C285" s="22">
        <f>DATE(T_Compilado[[#This Row],[AÑO]],T_Compilado[[#This Row],[MES]],1)</f>
        <v>44378</v>
      </c>
      <c r="D285" s="7" t="str">
        <f>IF(T_Compilado[[#This Row],[AÑO]]&lt;=2016,MIN(T_Compilado[AÑO]) &amp; "-2016","2017-" &amp; MAX(T_Compilado[AÑO]))</f>
        <v>2017-2024</v>
      </c>
      <c r="E285" s="7" t="s">
        <v>124</v>
      </c>
      <c r="F285" s="5" t="s">
        <v>97</v>
      </c>
      <c r="G285" s="7" t="s">
        <v>169</v>
      </c>
      <c r="H285" s="3" t="str">
        <f>VLOOKUP(T_Compilado[[#This Row],[Especies]],T_FamiliaEspecie[[Especies]:[CODE]],2,FALSE)</f>
        <v>C. ALBUS</v>
      </c>
      <c r="I285" s="5" t="str">
        <f t="shared" si="8"/>
        <v>PP1M</v>
      </c>
      <c r="J285" s="6" t="str" cm="1">
        <f t="array" ref="J285">VLOOKUP(T_Compilado[[#This Row],[CCODE]:[CCODE]],T_FamiliaEspecie[[CODE]:[Ambiente]],2,FALSE)</f>
        <v>P</v>
      </c>
      <c r="K285" s="6" t="str" cm="1">
        <f t="array" ref="K285">VLOOKUP(T_Compilado[[#This Row],[CCODE]:[CCODE]],T_FamiliaEspecie[[CODE]:[Ambiente]],3,FALSE)</f>
        <v>P</v>
      </c>
      <c r="L285" s="6" cm="1">
        <f t="array" ref="L285">VLOOKUP(T_Compilado[[#This Row],[CCODE]:[CCODE]],T_FamiliaEspecie[[CODE]:[Ambiente]],4,FALSE)</f>
        <v>1</v>
      </c>
      <c r="M285" s="6" t="str" cm="1">
        <f t="array" ref="M285">VLOOKUP(T_Compilado[[#This Row],[CCODE]:[CCODE]],T_FamiliaEspecie[[CODE]:[Ambiente]],5,FALSE)</f>
        <v>M</v>
      </c>
      <c r="N285" s="7">
        <v>1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21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f t="shared" si="9"/>
        <v>1</v>
      </c>
    </row>
    <row r="286" spans="1:51" ht="14.25" x14ac:dyDescent="0.4">
      <c r="A286" s="5">
        <v>2021</v>
      </c>
      <c r="B286" s="7">
        <v>7</v>
      </c>
      <c r="C286" s="22">
        <f>DATE(T_Compilado[[#This Row],[AÑO]],T_Compilado[[#This Row],[MES]],1)</f>
        <v>44378</v>
      </c>
      <c r="D286" s="7" t="str">
        <f>IF(T_Compilado[[#This Row],[AÑO]]&lt;=2016,MIN(T_Compilado[AÑO]) &amp; "-2016","2017-" &amp; MAX(T_Compilado[AÑO]))</f>
        <v>2017-2024</v>
      </c>
      <c r="E286" s="7" t="s">
        <v>124</v>
      </c>
      <c r="F286" s="5" t="s">
        <v>99</v>
      </c>
      <c r="G286" s="7" t="s">
        <v>207</v>
      </c>
      <c r="H286" s="3" t="str">
        <f>VLOOKUP(T_Compilado[[#This Row],[Especies]],T_FamiliaEspecie[[Especies]:[CODE]],2,FALSE)</f>
        <v>M. LINEATUS</v>
      </c>
      <c r="I286" s="5" t="str">
        <f t="shared" si="8"/>
        <v>PP1M</v>
      </c>
      <c r="J286" s="6" t="str" cm="1">
        <f t="array" ref="J286">VLOOKUP(T_Compilado[[#This Row],[CCODE]:[CCODE]],T_FamiliaEspecie[[CODE]:[Ambiente]],2,FALSE)</f>
        <v>P</v>
      </c>
      <c r="K286" s="6" t="str" cm="1">
        <f t="array" ref="K286">VLOOKUP(T_Compilado[[#This Row],[CCODE]:[CCODE]],T_FamiliaEspecie[[CODE]:[Ambiente]],3,FALSE)</f>
        <v>P</v>
      </c>
      <c r="L286" s="6" cm="1">
        <f t="array" ref="L286">VLOOKUP(T_Compilado[[#This Row],[CCODE]:[CCODE]],T_FamiliaEspecie[[CODE]:[Ambiente]],4,FALSE)</f>
        <v>1</v>
      </c>
      <c r="M286" s="6" t="str" cm="1">
        <f t="array" ref="M286">VLOOKUP(T_Compilado[[#This Row],[CCODE]:[CCODE]],T_FamiliaEspecie[[CODE]:[Ambiente]],5,FALSE)</f>
        <v>M</v>
      </c>
      <c r="N286" s="7">
        <v>1</v>
      </c>
      <c r="O286" s="7">
        <v>1</v>
      </c>
      <c r="P286" s="7">
        <v>0</v>
      </c>
      <c r="Q286" s="7">
        <v>0</v>
      </c>
      <c r="R286" s="7">
        <v>6</v>
      </c>
      <c r="S286" s="7">
        <v>0</v>
      </c>
      <c r="T286" s="7">
        <v>0</v>
      </c>
      <c r="U286" s="7">
        <v>0</v>
      </c>
      <c r="V286" s="7">
        <v>1</v>
      </c>
      <c r="W286" s="7">
        <v>0</v>
      </c>
      <c r="X286" s="7">
        <v>0</v>
      </c>
      <c r="Y286" s="21">
        <v>0</v>
      </c>
      <c r="Z286" s="7">
        <v>0</v>
      </c>
      <c r="AA286" s="7">
        <v>0</v>
      </c>
      <c r="AB286" s="7">
        <v>5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f t="shared" si="9"/>
        <v>14</v>
      </c>
    </row>
    <row r="287" spans="1:51" ht="14.25" x14ac:dyDescent="0.4">
      <c r="A287" s="5">
        <v>2022</v>
      </c>
      <c r="B287" s="7">
        <v>4</v>
      </c>
      <c r="C287" s="22">
        <f>DATE(T_Compilado[[#This Row],[AÑO]],T_Compilado[[#This Row],[MES]],1)</f>
        <v>44652</v>
      </c>
      <c r="D287" s="7" t="str">
        <f>IF(T_Compilado[[#This Row],[AÑO]]&lt;=2016,MIN(T_Compilado[AÑO]) &amp; "-2016","2017-" &amp; MAX(T_Compilado[AÑO]))</f>
        <v>2017-2024</v>
      </c>
      <c r="E287" s="7" t="s">
        <v>123</v>
      </c>
      <c r="F287" s="5" t="s">
        <v>81</v>
      </c>
      <c r="G287" s="7" t="s">
        <v>201</v>
      </c>
      <c r="H287" s="3" t="str">
        <f>VLOOKUP(T_Compilado[[#This Row],[Especies]],T_FamiliaEspecie[[Especies]:[CODE]],2,FALSE)</f>
        <v>C. TUYRA</v>
      </c>
      <c r="I287" s="5" t="str">
        <f t="shared" si="8"/>
        <v>PP1M</v>
      </c>
      <c r="J287" s="6" t="str" cm="1">
        <f t="array" ref="J287">VLOOKUP(T_Compilado[[#This Row],[CCODE]:[CCODE]],T_FamiliaEspecie[[CODE]:[Ambiente]],2,FALSE)</f>
        <v>P</v>
      </c>
      <c r="K287" s="6" t="str" cm="1">
        <f t="array" ref="K287">VLOOKUP(T_Compilado[[#This Row],[CCODE]:[CCODE]],T_FamiliaEspecie[[CODE]:[Ambiente]],3,FALSE)</f>
        <v>P</v>
      </c>
      <c r="L287" s="6" cm="1">
        <f t="array" ref="L287">VLOOKUP(T_Compilado[[#This Row],[CCODE]:[CCODE]],T_FamiliaEspecie[[CODE]:[Ambiente]],4,FALSE)</f>
        <v>1</v>
      </c>
      <c r="M287" s="6" t="str" cm="1">
        <f t="array" ref="M287">VLOOKUP(T_Compilado[[#This Row],[CCODE]:[CCODE]],T_FamiliaEspecie[[CODE]:[Ambiente]],5,FALSE)</f>
        <v>M</v>
      </c>
      <c r="N287" s="7">
        <v>0</v>
      </c>
      <c r="O287" s="7">
        <v>4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10</v>
      </c>
      <c r="W287" s="7">
        <v>11</v>
      </c>
      <c r="X287" s="7">
        <v>0</v>
      </c>
      <c r="Y287" s="21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f t="shared" si="9"/>
        <v>25</v>
      </c>
    </row>
    <row r="288" spans="1:51" ht="14.25" x14ac:dyDescent="0.4">
      <c r="A288" s="5">
        <v>2022</v>
      </c>
      <c r="B288" s="7">
        <v>4</v>
      </c>
      <c r="C288" s="22">
        <f>DATE(T_Compilado[[#This Row],[AÑO]],T_Compilado[[#This Row],[MES]],1)</f>
        <v>44652</v>
      </c>
      <c r="D288" s="7" t="str">
        <f>IF(T_Compilado[[#This Row],[AÑO]]&lt;=2016,MIN(T_Compilado[AÑO]) &amp; "-2016","2017-" &amp; MAX(T_Compilado[AÑO]))</f>
        <v>2017-2024</v>
      </c>
      <c r="E288" s="7" t="s">
        <v>123</v>
      </c>
      <c r="F288" s="5" t="s">
        <v>113</v>
      </c>
      <c r="G288" s="7" t="s">
        <v>202</v>
      </c>
      <c r="H288" s="3" t="str">
        <f>VLOOKUP(T_Compilado[[#This Row],[Especies]],T_FamiliaEspecie[[Especies]:[CODE]],2,FALSE)</f>
        <v>B. CHAGRENSIS</v>
      </c>
      <c r="I288" s="5" t="str">
        <f t="shared" si="8"/>
        <v>1C1D</v>
      </c>
      <c r="J288" s="6" cm="1">
        <f t="array" ref="J288">VLOOKUP(T_Compilado[[#This Row],[CCODE]:[CCODE]],T_FamiliaEspecie[[CODE]:[Ambiente]],2,FALSE)</f>
        <v>1</v>
      </c>
      <c r="K288" s="6" t="str" cm="1">
        <f t="array" ref="K288">VLOOKUP(T_Compilado[[#This Row],[CCODE]:[CCODE]],T_FamiliaEspecie[[CODE]:[Ambiente]],3,FALSE)</f>
        <v>C</v>
      </c>
      <c r="L288" s="6" cm="1">
        <f t="array" ref="L288">VLOOKUP(T_Compilado[[#This Row],[CCODE]:[CCODE]],T_FamiliaEspecie[[CODE]:[Ambiente]],4,FALSE)</f>
        <v>1</v>
      </c>
      <c r="M288" s="6" t="str" cm="1">
        <f t="array" ref="M288">VLOOKUP(T_Compilado[[#This Row],[CCODE]:[CCODE]],T_FamiliaEspecie[[CODE]:[Ambiente]],5,FALSE)</f>
        <v>D</v>
      </c>
      <c r="N288" s="7">
        <v>0</v>
      </c>
      <c r="O288" s="7">
        <v>4</v>
      </c>
      <c r="P288" s="7">
        <v>0</v>
      </c>
      <c r="Q288" s="7">
        <v>0</v>
      </c>
      <c r="R288" s="7">
        <v>0</v>
      </c>
      <c r="S288" s="7">
        <v>0</v>
      </c>
      <c r="T288" s="7">
        <v>7</v>
      </c>
      <c r="U288" s="7">
        <v>0</v>
      </c>
      <c r="V288" s="7">
        <v>3</v>
      </c>
      <c r="W288" s="7">
        <v>2</v>
      </c>
      <c r="X288" s="7">
        <v>0</v>
      </c>
      <c r="Y288" s="21">
        <v>0</v>
      </c>
      <c r="Z288" s="7">
        <v>0</v>
      </c>
      <c r="AA288" s="7">
        <v>19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f t="shared" si="9"/>
        <v>35</v>
      </c>
    </row>
    <row r="289" spans="1:51" ht="14.25" x14ac:dyDescent="0.4">
      <c r="A289" s="5">
        <v>2022</v>
      </c>
      <c r="B289" s="7">
        <v>4</v>
      </c>
      <c r="C289" s="22">
        <f>DATE(T_Compilado[[#This Row],[AÑO]],T_Compilado[[#This Row],[MES]],1)</f>
        <v>44652</v>
      </c>
      <c r="D289" s="7" t="str">
        <f>IF(T_Compilado[[#This Row],[AÑO]]&lt;=2016,MIN(T_Compilado[AÑO]) &amp; "-2016","2017-" &amp; MAX(T_Compilado[AÑO]))</f>
        <v>2017-2024</v>
      </c>
      <c r="E289" s="7" t="s">
        <v>123</v>
      </c>
      <c r="F289" s="5" t="s">
        <v>84</v>
      </c>
      <c r="G289" s="7" t="s">
        <v>220</v>
      </c>
      <c r="H289" s="3" t="str">
        <f>VLOOKUP(T_Compilado[[#This Row],[Especies]],T_FamiliaEspecie[[Especies]:[CODE]],2,FALSE)</f>
        <v>C. LATUS</v>
      </c>
      <c r="I289" s="5" t="str">
        <f t="shared" si="8"/>
        <v>PC1M</v>
      </c>
      <c r="J289" s="6" t="str" cm="1">
        <f t="array" ref="J289">VLOOKUP(T_Compilado[[#This Row],[CCODE]:[CCODE]],T_FamiliaEspecie[[CODE]:[Ambiente]],2,FALSE)</f>
        <v>P</v>
      </c>
      <c r="K289" s="6" t="str" cm="1">
        <f t="array" ref="K289">VLOOKUP(T_Compilado[[#This Row],[CCODE]:[CCODE]],T_FamiliaEspecie[[CODE]:[Ambiente]],3,FALSE)</f>
        <v>C</v>
      </c>
      <c r="L289" s="6" cm="1">
        <f t="array" ref="L289">VLOOKUP(T_Compilado[[#This Row],[CCODE]:[CCODE]],T_FamiliaEspecie[[CODE]:[Ambiente]],4,FALSE)</f>
        <v>1</v>
      </c>
      <c r="M289" s="6" t="str" cm="1">
        <f t="array" ref="M289">VLOOKUP(T_Compilado[[#This Row],[CCODE]:[CCODE]],T_FamiliaEspecie[[CODE]:[Ambiente]],5,FALSE)</f>
        <v>M</v>
      </c>
      <c r="N289" s="7">
        <v>7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21">
        <v>0</v>
      </c>
      <c r="Z289" s="7">
        <v>0</v>
      </c>
      <c r="AA289" s="7">
        <v>0</v>
      </c>
      <c r="AB289" s="7">
        <v>3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f t="shared" si="9"/>
        <v>10</v>
      </c>
    </row>
    <row r="290" spans="1:51" ht="14.25" x14ac:dyDescent="0.4">
      <c r="A290" s="5">
        <v>2022</v>
      </c>
      <c r="B290" s="7">
        <v>4</v>
      </c>
      <c r="C290" s="22">
        <f>DATE(T_Compilado[[#This Row],[AÑO]],T_Compilado[[#This Row],[MES]],1)</f>
        <v>44652</v>
      </c>
      <c r="D290" s="7" t="str">
        <f>IF(T_Compilado[[#This Row],[AÑO]]&lt;=2016,MIN(T_Compilado[AÑO]) &amp; "-2016","2017-" &amp; MAX(T_Compilado[AÑO]))</f>
        <v>2017-2024</v>
      </c>
      <c r="E290" s="7" t="s">
        <v>123</v>
      </c>
      <c r="F290" s="5" t="s">
        <v>86</v>
      </c>
      <c r="G290" s="7" t="s">
        <v>175</v>
      </c>
      <c r="H290" s="3" t="str">
        <f>VLOOKUP(T_Compilado[[#This Row],[Especies]],T_FamiliaEspecie[[Especies]:[CODE]],2,FALSE)</f>
        <v>C. ROBALITO</v>
      </c>
      <c r="I290" s="5" t="str">
        <f t="shared" si="8"/>
        <v>PP1M</v>
      </c>
      <c r="J290" s="6" t="str" cm="1">
        <f t="array" ref="J290">VLOOKUP(T_Compilado[[#This Row],[CCODE]:[CCODE]],T_FamiliaEspecie[[CODE]:[Ambiente]],2,FALSE)</f>
        <v>P</v>
      </c>
      <c r="K290" s="6" t="str" cm="1">
        <f t="array" ref="K290">VLOOKUP(T_Compilado[[#This Row],[CCODE]:[CCODE]],T_FamiliaEspecie[[CODE]:[Ambiente]],3,FALSE)</f>
        <v>P</v>
      </c>
      <c r="L290" s="6" cm="1">
        <f t="array" ref="L290">VLOOKUP(T_Compilado[[#This Row],[CCODE]:[CCODE]],T_FamiliaEspecie[[CODE]:[Ambiente]],4,FALSE)</f>
        <v>1</v>
      </c>
      <c r="M290" s="6" t="str" cm="1">
        <f t="array" ref="M290">VLOOKUP(T_Compilado[[#This Row],[CCODE]:[CCODE]],T_FamiliaEspecie[[CODE]:[Ambiente]],5,FALSE)</f>
        <v>M</v>
      </c>
      <c r="N290" s="7">
        <v>0</v>
      </c>
      <c r="O290" s="7">
        <v>1</v>
      </c>
      <c r="P290" s="7">
        <v>0</v>
      </c>
      <c r="Q290" s="7">
        <v>0</v>
      </c>
      <c r="R290" s="7">
        <v>0</v>
      </c>
      <c r="S290" s="7">
        <v>0</v>
      </c>
      <c r="T290" s="7">
        <v>1</v>
      </c>
      <c r="U290" s="7">
        <v>0</v>
      </c>
      <c r="V290" s="7">
        <v>0</v>
      </c>
      <c r="W290" s="7">
        <v>0</v>
      </c>
      <c r="X290" s="7">
        <v>0</v>
      </c>
      <c r="Y290" s="21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f t="shared" si="9"/>
        <v>2</v>
      </c>
    </row>
    <row r="291" spans="1:51" ht="14.25" x14ac:dyDescent="0.4">
      <c r="A291" s="5">
        <v>2022</v>
      </c>
      <c r="B291" s="7">
        <v>4</v>
      </c>
      <c r="C291" s="22">
        <f>DATE(T_Compilado[[#This Row],[AÑO]],T_Compilado[[#This Row],[MES]],1)</f>
        <v>44652</v>
      </c>
      <c r="D291" s="7" t="str">
        <f>IF(T_Compilado[[#This Row],[AÑO]]&lt;=2016,MIN(T_Compilado[AÑO]) &amp; "-2016","2017-" &amp; MAX(T_Compilado[AÑO]))</f>
        <v>2017-2024</v>
      </c>
      <c r="E291" s="7" t="s">
        <v>123</v>
      </c>
      <c r="F291" s="5" t="s">
        <v>106</v>
      </c>
      <c r="G291" s="7" t="s">
        <v>176</v>
      </c>
      <c r="H291" s="3" t="str">
        <f>VLOOKUP(T_Compilado[[#This Row],[Especies]],T_FamiliaEspecie[[Especies]:[CODE]],2,FALSE)</f>
        <v>A. RUBERRIMUS</v>
      </c>
      <c r="I291" s="5" t="str">
        <f t="shared" si="8"/>
        <v>1A0D</v>
      </c>
      <c r="J291" s="6" cm="1">
        <f t="array" ref="J291">VLOOKUP(T_Compilado[[#This Row],[CCODE]:[CCODE]],T_FamiliaEspecie[[CODE]:[Ambiente]],2,FALSE)</f>
        <v>1</v>
      </c>
      <c r="K291" s="6" t="str" cm="1">
        <f t="array" ref="K291">VLOOKUP(T_Compilado[[#This Row],[CCODE]:[CCODE]],T_FamiliaEspecie[[CODE]:[Ambiente]],3,FALSE)</f>
        <v>P-C</v>
      </c>
      <c r="L291" s="6" cm="1">
        <f t="array" ref="L291">VLOOKUP(T_Compilado[[#This Row],[CCODE]:[CCODE]],T_FamiliaEspecie[[CODE]:[Ambiente]],4,FALSE)</f>
        <v>0</v>
      </c>
      <c r="M291" s="6" t="str" cm="1">
        <f t="array" ref="M291">VLOOKUP(T_Compilado[[#This Row],[CCODE]:[CCODE]],T_FamiliaEspecie[[CODE]:[Ambiente]],5,FALSE)</f>
        <v>D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13</v>
      </c>
      <c r="U291" s="7">
        <v>0</v>
      </c>
      <c r="V291" s="7">
        <v>0</v>
      </c>
      <c r="W291" s="7">
        <v>0</v>
      </c>
      <c r="X291" s="7">
        <v>0</v>
      </c>
      <c r="Y291" s="21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f t="shared" si="9"/>
        <v>13</v>
      </c>
    </row>
    <row r="292" spans="1:51" ht="14.25" x14ac:dyDescent="0.4">
      <c r="A292" s="5">
        <v>2022</v>
      </c>
      <c r="B292" s="7">
        <v>4</v>
      </c>
      <c r="C292" s="22">
        <f>DATE(T_Compilado[[#This Row],[AÑO]],T_Compilado[[#This Row],[MES]],1)</f>
        <v>44652</v>
      </c>
      <c r="D292" s="7" t="str">
        <f>IF(T_Compilado[[#This Row],[AÑO]]&lt;=2016,MIN(T_Compilado[AÑO]) &amp; "-2016","2017-" &amp; MAX(T_Compilado[AÑO]))</f>
        <v>2017-2024</v>
      </c>
      <c r="E292" s="7" t="s">
        <v>123</v>
      </c>
      <c r="F292" s="5" t="s">
        <v>87</v>
      </c>
      <c r="G292" s="7" t="s">
        <v>181</v>
      </c>
      <c r="H292" s="3" t="str">
        <f>VLOOKUP(T_Compilado[[#This Row],[Especies]],T_FamiliaEspecie[[Especies]:[CODE]],2,FALSE)</f>
        <v>A. COERULEOPUNCTATUS</v>
      </c>
      <c r="I292" s="5" t="str">
        <f t="shared" si="8"/>
        <v>2C0D</v>
      </c>
      <c r="J292" s="6" cm="1">
        <f t="array" ref="J292">VLOOKUP(T_Compilado[[#This Row],[CCODE]:[CCODE]],T_FamiliaEspecie[[CODE]:[Ambiente]],2,FALSE)</f>
        <v>2</v>
      </c>
      <c r="K292" s="6" t="str" cm="1">
        <f t="array" ref="K292">VLOOKUP(T_Compilado[[#This Row],[CCODE]:[CCODE]],T_FamiliaEspecie[[CODE]:[Ambiente]],3,FALSE)</f>
        <v>C</v>
      </c>
      <c r="L292" s="6" cm="1">
        <f t="array" ref="L292">VLOOKUP(T_Compilado[[#This Row],[CCODE]:[CCODE]],T_FamiliaEspecie[[CODE]:[Ambiente]],4,FALSE)</f>
        <v>0</v>
      </c>
      <c r="M292" s="6" t="str" cm="1">
        <f t="array" ref="M292">VLOOKUP(T_Compilado[[#This Row],[CCODE]:[CCODE]],T_FamiliaEspecie[[CODE]:[Ambiente]],5,FALSE)</f>
        <v>D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3</v>
      </c>
      <c r="U292" s="7">
        <v>0</v>
      </c>
      <c r="V292" s="7">
        <v>0</v>
      </c>
      <c r="W292" s="7">
        <v>0</v>
      </c>
      <c r="X292" s="7">
        <v>0</v>
      </c>
      <c r="Y292" s="21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f t="shared" si="9"/>
        <v>3</v>
      </c>
    </row>
    <row r="293" spans="1:51" ht="14.25" x14ac:dyDescent="0.4">
      <c r="A293" s="5">
        <v>2022</v>
      </c>
      <c r="B293" s="7">
        <v>4</v>
      </c>
      <c r="C293" s="22">
        <f>DATE(T_Compilado[[#This Row],[AÑO]],T_Compilado[[#This Row],[MES]],1)</f>
        <v>44652</v>
      </c>
      <c r="D293" s="7" t="str">
        <f>IF(T_Compilado[[#This Row],[AÑO]]&lt;=2016,MIN(T_Compilado[AÑO]) &amp; "-2016","2017-" &amp; MAX(T_Compilado[AÑO]))</f>
        <v>2017-2024</v>
      </c>
      <c r="E293" s="7" t="s">
        <v>123</v>
      </c>
      <c r="F293" s="5" t="s">
        <v>87</v>
      </c>
      <c r="G293" s="7" t="s">
        <v>139</v>
      </c>
      <c r="H293" s="3" t="str">
        <f>VLOOKUP(T_Compilado[[#This Row],[Especies]],T_FamiliaEspecie[[Especies]:[CODE]],2,FALSE)</f>
        <v>A. OCELLATUS</v>
      </c>
      <c r="I293" s="5" t="str">
        <f t="shared" si="8"/>
        <v>1I1D</v>
      </c>
      <c r="J293" s="6" cm="1">
        <f t="array" ref="J293">VLOOKUP(T_Compilado[[#This Row],[CCODE]:[CCODE]],T_FamiliaEspecie[[CODE]:[Ambiente]],2,FALSE)</f>
        <v>1</v>
      </c>
      <c r="K293" s="6" t="str" cm="1">
        <f t="array" ref="K293">VLOOKUP(T_Compilado[[#This Row],[CCODE]:[CCODE]],T_FamiliaEspecie[[CODE]:[Ambiente]],3,FALSE)</f>
        <v>I</v>
      </c>
      <c r="L293" s="6" cm="1">
        <f t="array" ref="L293">VLOOKUP(T_Compilado[[#This Row],[CCODE]:[CCODE]],T_FamiliaEspecie[[CODE]:[Ambiente]],4,FALSE)</f>
        <v>1</v>
      </c>
      <c r="M293" s="6" t="str" cm="1">
        <f t="array" ref="M293">VLOOKUP(T_Compilado[[#This Row],[CCODE]:[CCODE]],T_FamiliaEspecie[[CODE]:[Ambiente]],5,FALSE)</f>
        <v>D</v>
      </c>
      <c r="N293" s="7">
        <v>0</v>
      </c>
      <c r="O293" s="7">
        <v>0</v>
      </c>
      <c r="P293" s="7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21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1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f t="shared" si="9"/>
        <v>2</v>
      </c>
    </row>
    <row r="294" spans="1:51" ht="14.25" x14ac:dyDescent="0.4">
      <c r="A294" s="5">
        <v>2022</v>
      </c>
      <c r="B294" s="7">
        <v>4</v>
      </c>
      <c r="C294" s="22">
        <f>DATE(T_Compilado[[#This Row],[AÑO]],T_Compilado[[#This Row],[MES]],1)</f>
        <v>44652</v>
      </c>
      <c r="D294" s="7" t="str">
        <f>IF(T_Compilado[[#This Row],[AÑO]]&lt;=2016,MIN(T_Compilado[AÑO]) &amp; "-2016","2017-" &amp; MAX(T_Compilado[AÑO]))</f>
        <v>2017-2024</v>
      </c>
      <c r="E294" s="7" t="s">
        <v>123</v>
      </c>
      <c r="F294" s="5" t="s">
        <v>87</v>
      </c>
      <c r="G294" s="3" t="s">
        <v>144</v>
      </c>
      <c r="H294" s="3" t="str">
        <f>VLOOKUP(T_Compilado[[#This Row],[Especies]],T_FamiliaEspecie[[Especies]:[CODE]],2,FALSE)</f>
        <v>C. MONOCULUS</v>
      </c>
      <c r="I294" s="5" t="str">
        <f t="shared" si="8"/>
        <v>1I1D</v>
      </c>
      <c r="J294" s="6" cm="1">
        <f t="array" ref="J294">VLOOKUP(T_Compilado[[#This Row],[CCODE]:[CCODE]],T_FamiliaEspecie[[CODE]:[Ambiente]],2,FALSE)</f>
        <v>1</v>
      </c>
      <c r="K294" s="6" t="str" cm="1">
        <f t="array" ref="K294">VLOOKUP(T_Compilado[[#This Row],[CCODE]:[CCODE]],T_FamiliaEspecie[[CODE]:[Ambiente]],3,FALSE)</f>
        <v>I</v>
      </c>
      <c r="L294" s="6" cm="1">
        <f t="array" ref="L294">VLOOKUP(T_Compilado[[#This Row],[CCODE]:[CCODE]],T_FamiliaEspecie[[CODE]:[Ambiente]],4,FALSE)</f>
        <v>1</v>
      </c>
      <c r="M294" s="6" t="str" cm="1">
        <f t="array" ref="M294">VLOOKUP(T_Compilado[[#This Row],[CCODE]:[CCODE]],T_FamiliaEspecie[[CODE]:[Ambiente]],5,FALSE)</f>
        <v>D</v>
      </c>
      <c r="N294" s="7">
        <v>5</v>
      </c>
      <c r="O294" s="7">
        <v>4</v>
      </c>
      <c r="P294" s="7">
        <v>0</v>
      </c>
      <c r="Q294" s="7">
        <v>2</v>
      </c>
      <c r="R294" s="7">
        <v>0</v>
      </c>
      <c r="S294" s="7">
        <v>12</v>
      </c>
      <c r="T294" s="7">
        <v>2</v>
      </c>
      <c r="U294" s="7">
        <v>5</v>
      </c>
      <c r="V294" s="7">
        <v>3</v>
      </c>
      <c r="W294" s="7">
        <v>1</v>
      </c>
      <c r="X294" s="7">
        <v>7</v>
      </c>
      <c r="Y294" s="21">
        <v>0</v>
      </c>
      <c r="Z294" s="7">
        <v>7</v>
      </c>
      <c r="AA294" s="7">
        <v>0</v>
      </c>
      <c r="AB294" s="7">
        <v>4</v>
      </c>
      <c r="AC294" s="7">
        <v>0</v>
      </c>
      <c r="AD294" s="7">
        <v>0</v>
      </c>
      <c r="AE294" s="7">
        <v>4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f t="shared" si="9"/>
        <v>56</v>
      </c>
    </row>
    <row r="295" spans="1:51" ht="14.25" x14ac:dyDescent="0.4">
      <c r="A295" s="5">
        <v>2022</v>
      </c>
      <c r="B295" s="7">
        <v>4</v>
      </c>
      <c r="C295" s="22">
        <f>DATE(T_Compilado[[#This Row],[AÑO]],T_Compilado[[#This Row],[MES]],1)</f>
        <v>44652</v>
      </c>
      <c r="D295" s="7" t="str">
        <f>IF(T_Compilado[[#This Row],[AÑO]]&lt;=2016,MIN(T_Compilado[AÑO]) &amp; "-2016","2017-" &amp; MAX(T_Compilado[AÑO]))</f>
        <v>2017-2024</v>
      </c>
      <c r="E295" s="7" t="s">
        <v>123</v>
      </c>
      <c r="F295" s="5" t="s">
        <v>87</v>
      </c>
      <c r="G295" s="7" t="s">
        <v>215</v>
      </c>
      <c r="H295" s="3" t="str">
        <f>VLOOKUP(T_Compilado[[#This Row],[Especies]],T_FamiliaEspecie[[Especies]:[CODE]],2,FALSE)</f>
        <v>C. RENDALLI</v>
      </c>
      <c r="I295" s="5" t="str">
        <f t="shared" si="8"/>
        <v>1I1D</v>
      </c>
      <c r="J295" s="6" cm="1">
        <f t="array" ref="J295">VLOOKUP(T_Compilado[[#This Row],[CCODE]:[CCODE]],T_FamiliaEspecie[[CODE]:[Ambiente]],2,FALSE)</f>
        <v>1</v>
      </c>
      <c r="K295" s="6" t="str" cm="1">
        <f t="array" ref="K295">VLOOKUP(T_Compilado[[#This Row],[CCODE]:[CCODE]],T_FamiliaEspecie[[CODE]:[Ambiente]],3,FALSE)</f>
        <v>I</v>
      </c>
      <c r="L295" s="6" cm="1">
        <f t="array" ref="L295">VLOOKUP(T_Compilado[[#This Row],[CCODE]:[CCODE]],T_FamiliaEspecie[[CODE]:[Ambiente]],4,FALSE)</f>
        <v>1</v>
      </c>
      <c r="M295" s="6" t="str" cm="1">
        <f t="array" ref="M295">VLOOKUP(T_Compilado[[#This Row],[CCODE]:[CCODE]],T_FamiliaEspecie[[CODE]:[Ambiente]],5,FALSE)</f>
        <v>D</v>
      </c>
      <c r="N295" s="7">
        <v>0</v>
      </c>
      <c r="O295" s="7">
        <v>0</v>
      </c>
      <c r="P295" s="7">
        <v>2</v>
      </c>
      <c r="Q295" s="7">
        <v>0</v>
      </c>
      <c r="R295" s="7">
        <v>0</v>
      </c>
      <c r="S295" s="7">
        <v>0</v>
      </c>
      <c r="T295" s="7">
        <v>0</v>
      </c>
      <c r="U295" s="7">
        <v>2</v>
      </c>
      <c r="V295" s="7">
        <v>0</v>
      </c>
      <c r="W295" s="7">
        <v>0</v>
      </c>
      <c r="X295" s="7">
        <v>1</v>
      </c>
      <c r="Y295" s="21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f t="shared" si="9"/>
        <v>5</v>
      </c>
    </row>
    <row r="296" spans="1:51" ht="14.25" x14ac:dyDescent="0.4">
      <c r="A296" s="5">
        <v>2022</v>
      </c>
      <c r="B296" s="7">
        <v>4</v>
      </c>
      <c r="C296" s="22">
        <f>DATE(T_Compilado[[#This Row],[AÑO]],T_Compilado[[#This Row],[MES]],1)</f>
        <v>44652</v>
      </c>
      <c r="D296" s="7" t="str">
        <f>IF(T_Compilado[[#This Row],[AÑO]]&lt;=2016,MIN(T_Compilado[AÑO]) &amp; "-2016","2017-" &amp; MAX(T_Compilado[AÑO]))</f>
        <v>2017-2024</v>
      </c>
      <c r="E296" s="7" t="s">
        <v>123</v>
      </c>
      <c r="F296" s="5" t="s">
        <v>87</v>
      </c>
      <c r="G296" s="7" t="s">
        <v>145</v>
      </c>
      <c r="H296" s="3" t="str">
        <f>VLOOKUP(T_Compilado[[#This Row],[Especies]],T_FamiliaEspecie[[Especies]:[CODE]],2,FALSE)</f>
        <v>O. NILOTICUS</v>
      </c>
      <c r="I296" s="5" t="str">
        <f t="shared" si="8"/>
        <v>2I1D</v>
      </c>
      <c r="J296" s="6" cm="1">
        <f t="array" ref="J296">VLOOKUP(T_Compilado[[#This Row],[CCODE]:[CCODE]],T_FamiliaEspecie[[CODE]:[Ambiente]],2,FALSE)</f>
        <v>2</v>
      </c>
      <c r="K296" s="6" t="str" cm="1">
        <f t="array" ref="K296">VLOOKUP(T_Compilado[[#This Row],[CCODE]:[CCODE]],T_FamiliaEspecie[[CODE]:[Ambiente]],3,FALSE)</f>
        <v>I</v>
      </c>
      <c r="L296" s="6" cm="1">
        <f t="array" ref="L296">VLOOKUP(T_Compilado[[#This Row],[CCODE]:[CCODE]],T_FamiliaEspecie[[CODE]:[Ambiente]],4,FALSE)</f>
        <v>1</v>
      </c>
      <c r="M296" s="6" t="str" cm="1">
        <f t="array" ref="M296">VLOOKUP(T_Compilado[[#This Row],[CCODE]:[CCODE]],T_FamiliaEspecie[[CODE]:[Ambiente]],5,FALSE)</f>
        <v>D</v>
      </c>
      <c r="N296" s="7">
        <v>0</v>
      </c>
      <c r="O296" s="7">
        <v>2</v>
      </c>
      <c r="P296" s="7">
        <v>3</v>
      </c>
      <c r="Q296" s="7">
        <v>1</v>
      </c>
      <c r="R296" s="7">
        <v>0</v>
      </c>
      <c r="S296" s="7">
        <v>13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21">
        <v>0</v>
      </c>
      <c r="Z296" s="7">
        <v>0</v>
      </c>
      <c r="AA296" s="7">
        <v>1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f t="shared" si="9"/>
        <v>20</v>
      </c>
    </row>
    <row r="297" spans="1:51" ht="14.25" x14ac:dyDescent="0.4">
      <c r="A297" s="5">
        <v>2022</v>
      </c>
      <c r="B297" s="7">
        <v>4</v>
      </c>
      <c r="C297" s="22">
        <f>DATE(T_Compilado[[#This Row],[AÑO]],T_Compilado[[#This Row],[MES]],1)</f>
        <v>44652</v>
      </c>
      <c r="D297" s="7" t="str">
        <f>IF(T_Compilado[[#This Row],[AÑO]]&lt;=2016,MIN(T_Compilado[AÑO]) &amp; "-2016","2017-" &amp; MAX(T_Compilado[AÑO]))</f>
        <v>2017-2024</v>
      </c>
      <c r="E297" s="7" t="s">
        <v>123</v>
      </c>
      <c r="F297" s="5" t="s">
        <v>87</v>
      </c>
      <c r="G297" s="7" t="s">
        <v>148</v>
      </c>
      <c r="H297" s="3" t="str">
        <f>VLOOKUP(T_Compilado[[#This Row],[Especies]],T_FamiliaEspecie[[Especies]:[CODE]],2,FALSE)</f>
        <v>V. MACULICAUDA</v>
      </c>
      <c r="I297" s="5" t="str">
        <f t="shared" si="8"/>
        <v>2C1D</v>
      </c>
      <c r="J297" s="6" cm="1">
        <f t="array" ref="J297">VLOOKUP(T_Compilado[[#This Row],[CCODE]:[CCODE]],T_FamiliaEspecie[[CODE]:[Ambiente]],2,FALSE)</f>
        <v>2</v>
      </c>
      <c r="K297" s="6" t="str" cm="1">
        <f t="array" ref="K297">VLOOKUP(T_Compilado[[#This Row],[CCODE]:[CCODE]],T_FamiliaEspecie[[CODE]:[Ambiente]],3,FALSE)</f>
        <v>C</v>
      </c>
      <c r="L297" s="6" cm="1">
        <f t="array" ref="L297">VLOOKUP(T_Compilado[[#This Row],[CCODE]:[CCODE]],T_FamiliaEspecie[[CODE]:[Ambiente]],4,FALSE)</f>
        <v>1</v>
      </c>
      <c r="M297" s="6" t="str" cm="1">
        <f t="array" ref="M297">VLOOKUP(T_Compilado[[#This Row],[CCODE]:[CCODE]],T_FamiliaEspecie[[CODE]:[Ambiente]],5,FALSE)</f>
        <v>D</v>
      </c>
      <c r="N297" s="7">
        <v>0</v>
      </c>
      <c r="O297" s="7">
        <v>4</v>
      </c>
      <c r="P297" s="7">
        <v>0</v>
      </c>
      <c r="Q297" s="7">
        <v>3</v>
      </c>
      <c r="R297" s="7">
        <v>0</v>
      </c>
      <c r="S297" s="7">
        <v>2</v>
      </c>
      <c r="T297" s="7">
        <v>1</v>
      </c>
      <c r="U297" s="7">
        <v>0</v>
      </c>
      <c r="V297" s="7">
        <v>0</v>
      </c>
      <c r="W297" s="7">
        <v>0</v>
      </c>
      <c r="X297" s="7">
        <v>0</v>
      </c>
      <c r="Y297" s="21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f t="shared" si="9"/>
        <v>10</v>
      </c>
    </row>
    <row r="298" spans="1:51" ht="14.25" x14ac:dyDescent="0.4">
      <c r="A298" s="5">
        <v>2022</v>
      </c>
      <c r="B298" s="7">
        <v>4</v>
      </c>
      <c r="C298" s="22">
        <f>DATE(T_Compilado[[#This Row],[AÑO]],T_Compilado[[#This Row],[MES]],1)</f>
        <v>44652</v>
      </c>
      <c r="D298" s="7" t="str">
        <f>IF(T_Compilado[[#This Row],[AÑO]]&lt;=2016,MIN(T_Compilado[AÑO]) &amp; "-2016","2017-" &amp; MAX(T_Compilado[AÑO]))</f>
        <v>2017-2024</v>
      </c>
      <c r="E298" s="7" t="s">
        <v>123</v>
      </c>
      <c r="F298" s="5" t="s">
        <v>89</v>
      </c>
      <c r="G298" s="7" t="s">
        <v>210</v>
      </c>
      <c r="H298" s="3" t="str">
        <f>VLOOKUP(T_Compilado[[#This Row],[Especies]],T_FamiliaEspecie[[Especies]:[CODE]],2,FALSE)</f>
        <v>D. MACULATUS</v>
      </c>
      <c r="I298" s="5" t="str">
        <f t="shared" si="8"/>
        <v>2C1D</v>
      </c>
      <c r="J298" s="6" cm="1">
        <f t="array" ref="J298">VLOOKUP(T_Compilado[[#This Row],[CCODE]:[CCODE]],T_FamiliaEspecie[[CODE]:[Ambiente]],2,FALSE)</f>
        <v>2</v>
      </c>
      <c r="K298" s="6" t="str" cm="1">
        <f t="array" ref="K298">VLOOKUP(T_Compilado[[#This Row],[CCODE]:[CCODE]],T_FamiliaEspecie[[CODE]:[Ambiente]],3,FALSE)</f>
        <v>C</v>
      </c>
      <c r="L298" s="6" cm="1">
        <f t="array" ref="L298">VLOOKUP(T_Compilado[[#This Row],[CCODE]:[CCODE]],T_FamiliaEspecie[[CODE]:[Ambiente]],4,FALSE)</f>
        <v>1</v>
      </c>
      <c r="M298" s="6" t="str" cm="1">
        <f t="array" ref="M298">VLOOKUP(T_Compilado[[#This Row],[CCODE]:[CCODE]],T_FamiliaEspecie[[CODE]:[Ambiente]],5,FALSE)</f>
        <v>D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7">
        <v>0</v>
      </c>
      <c r="X298" s="7">
        <v>5</v>
      </c>
      <c r="Y298" s="21">
        <v>0</v>
      </c>
      <c r="Z298" s="7">
        <v>0</v>
      </c>
      <c r="AA298" s="7">
        <v>0</v>
      </c>
      <c r="AB298" s="7">
        <v>3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f t="shared" si="9"/>
        <v>9</v>
      </c>
    </row>
    <row r="299" spans="1:51" ht="14.25" x14ac:dyDescent="0.4">
      <c r="A299" s="5">
        <v>2022</v>
      </c>
      <c r="B299" s="7">
        <v>4</v>
      </c>
      <c r="C299" s="22">
        <f>DATE(T_Compilado[[#This Row],[AÑO]],T_Compilado[[#This Row],[MES]],1)</f>
        <v>44652</v>
      </c>
      <c r="D299" s="7" t="str">
        <f>IF(T_Compilado[[#This Row],[AÑO]]&lt;=2016,MIN(T_Compilado[AÑO]) &amp; "-2016","2017-" &amp; MAX(T_Compilado[AÑO]))</f>
        <v>2017-2024</v>
      </c>
      <c r="E299" s="7" t="s">
        <v>123</v>
      </c>
      <c r="F299" s="5" t="s">
        <v>89</v>
      </c>
      <c r="G299" s="7" t="s">
        <v>152</v>
      </c>
      <c r="H299" s="3" t="str">
        <f>VLOOKUP(T_Compilado[[#This Row],[Especies]],T_FamiliaEspecie[[Especies]:[CODE]],2,FALSE)</f>
        <v>G. DORMITOR</v>
      </c>
      <c r="I299" s="5" t="str">
        <f t="shared" si="8"/>
        <v>2C0D</v>
      </c>
      <c r="J299" s="6" cm="1">
        <f t="array" ref="J299">VLOOKUP(T_Compilado[[#This Row],[CCODE]:[CCODE]],T_FamiliaEspecie[[CODE]:[Ambiente]],2,FALSE)</f>
        <v>2</v>
      </c>
      <c r="K299" s="6" t="str" cm="1">
        <f t="array" ref="K299">VLOOKUP(T_Compilado[[#This Row],[CCODE]:[CCODE]],T_FamiliaEspecie[[CODE]:[Ambiente]],3,FALSE)</f>
        <v>C</v>
      </c>
      <c r="L299" s="6" cm="1">
        <f t="array" ref="L299">VLOOKUP(T_Compilado[[#This Row],[CCODE]:[CCODE]],T_FamiliaEspecie[[CODE]:[Ambiente]],4,FALSE)</f>
        <v>0</v>
      </c>
      <c r="M299" s="6" t="str" cm="1">
        <f t="array" ref="M299">VLOOKUP(T_Compilado[[#This Row],[CCODE]:[CCODE]],T_FamiliaEspecie[[CODE]:[Ambiente]],5,FALSE)</f>
        <v>D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5</v>
      </c>
      <c r="Y299" s="21">
        <v>0</v>
      </c>
      <c r="Z299" s="7">
        <v>0</v>
      </c>
      <c r="AA299" s="7">
        <v>0</v>
      </c>
      <c r="AB299" s="7">
        <v>3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f t="shared" si="9"/>
        <v>8</v>
      </c>
    </row>
    <row r="300" spans="1:51" ht="14.25" x14ac:dyDescent="0.4">
      <c r="A300" s="5">
        <v>2022</v>
      </c>
      <c r="B300" s="7">
        <v>4</v>
      </c>
      <c r="C300" s="22">
        <f>DATE(T_Compilado[[#This Row],[AÑO]],T_Compilado[[#This Row],[MES]],1)</f>
        <v>44652</v>
      </c>
      <c r="D300" s="7" t="str">
        <f>IF(T_Compilado[[#This Row],[AÑO]]&lt;=2016,MIN(T_Compilado[AÑO]) &amp; "-2016","2017-" &amp; MAX(T_Compilado[AÑO]))</f>
        <v>2017-2024</v>
      </c>
      <c r="E300" s="7" t="s">
        <v>123</v>
      </c>
      <c r="F300" s="5" t="s">
        <v>90</v>
      </c>
      <c r="G300" s="7" t="s">
        <v>223</v>
      </c>
      <c r="H300" s="3" t="str">
        <f>VLOOKUP(T_Compilado[[#This Row],[Especies]],T_FamiliaEspecie[[Especies]:[CODE]],2,FALSE)</f>
        <v>E. SAURUS</v>
      </c>
      <c r="I300" s="5" t="str">
        <f t="shared" si="8"/>
        <v>PC1M</v>
      </c>
      <c r="J300" s="6" t="str" cm="1">
        <f t="array" ref="J300">VLOOKUP(T_Compilado[[#This Row],[CCODE]:[CCODE]],T_FamiliaEspecie[[CODE]:[Ambiente]],2,FALSE)</f>
        <v>P</v>
      </c>
      <c r="K300" s="6" t="str" cm="1">
        <f t="array" ref="K300">VLOOKUP(T_Compilado[[#This Row],[CCODE]:[CCODE]],T_FamiliaEspecie[[CODE]:[Ambiente]],3,FALSE)</f>
        <v>C</v>
      </c>
      <c r="L300" s="6" cm="1">
        <f t="array" ref="L300">VLOOKUP(T_Compilado[[#This Row],[CCODE]:[CCODE]],T_FamiliaEspecie[[CODE]:[Ambiente]],4,FALSE)</f>
        <v>1</v>
      </c>
      <c r="M300" s="6" t="str" cm="1">
        <f t="array" ref="M300">VLOOKUP(T_Compilado[[#This Row],[CCODE]:[CCODE]],T_FamiliaEspecie[[CODE]:[Ambiente]],5,FALSE)</f>
        <v>M</v>
      </c>
      <c r="N300" s="7">
        <v>3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21">
        <v>0</v>
      </c>
      <c r="Z300" s="7">
        <v>0</v>
      </c>
      <c r="AA300" s="7">
        <v>0</v>
      </c>
      <c r="AB300" s="7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f t="shared" si="9"/>
        <v>5</v>
      </c>
    </row>
    <row r="301" spans="1:51" ht="14.25" x14ac:dyDescent="0.4">
      <c r="A301" s="5">
        <v>2022</v>
      </c>
      <c r="B301" s="7">
        <v>4</v>
      </c>
      <c r="C301" s="22">
        <f>DATE(T_Compilado[[#This Row],[AÑO]],T_Compilado[[#This Row],[MES]],1)</f>
        <v>44652</v>
      </c>
      <c r="D301" s="7" t="str">
        <f>IF(T_Compilado[[#This Row],[AÑO]]&lt;=2016,MIN(T_Compilado[AÑO]) &amp; "-2016","2017-" &amp; MAX(T_Compilado[AÑO]))</f>
        <v>2017-2024</v>
      </c>
      <c r="E301" s="7" t="s">
        <v>123</v>
      </c>
      <c r="F301" s="5" t="s">
        <v>92</v>
      </c>
      <c r="G301" s="7" t="s">
        <v>224</v>
      </c>
      <c r="H301" s="3" t="str">
        <f>VLOOKUP(T_Compilado[[#This Row],[Especies]],T_FamiliaEspecie[[Especies]:[CODE]],2,FALSE)</f>
        <v>E. BREVIMANUS</v>
      </c>
      <c r="I301" s="5" t="str">
        <f t="shared" si="8"/>
        <v>PC2M</v>
      </c>
      <c r="J301" s="6" t="str" cm="1">
        <f t="array" ref="J301">VLOOKUP(T_Compilado[[#This Row],[CCODE]:[CCODE]],T_FamiliaEspecie[[CODE]:[Ambiente]],2,FALSE)</f>
        <v>P</v>
      </c>
      <c r="K301" s="6" t="str" cm="1">
        <f t="array" ref="K301">VLOOKUP(T_Compilado[[#This Row],[CCODE]:[CCODE]],T_FamiliaEspecie[[CODE]:[Ambiente]],3,FALSE)</f>
        <v>C</v>
      </c>
      <c r="L301" s="6" cm="1">
        <f t="array" ref="L301">VLOOKUP(T_Compilado[[#This Row],[CCODE]:[CCODE]],T_FamiliaEspecie[[CODE]:[Ambiente]],4,FALSE)</f>
        <v>2</v>
      </c>
      <c r="M301" s="6" t="str" cm="1">
        <f t="array" ref="M301">VLOOKUP(T_Compilado[[#This Row],[CCODE]:[CCODE]],T_FamiliaEspecie[[CODE]:[Ambiente]],5,FALSE)</f>
        <v>M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2</v>
      </c>
      <c r="T301" s="7">
        <v>0</v>
      </c>
      <c r="U301" s="7">
        <v>0</v>
      </c>
      <c r="V301" s="7">
        <v>2</v>
      </c>
      <c r="W301" s="7">
        <v>0</v>
      </c>
      <c r="X301" s="7">
        <v>0</v>
      </c>
      <c r="Y301" s="21">
        <v>0</v>
      </c>
      <c r="Z301" s="7">
        <v>0</v>
      </c>
      <c r="AA301" s="7">
        <v>6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f t="shared" si="9"/>
        <v>10</v>
      </c>
    </row>
    <row r="302" spans="1:51" ht="14.25" x14ac:dyDescent="0.4">
      <c r="A302" s="5">
        <v>2022</v>
      </c>
      <c r="B302" s="7">
        <v>4</v>
      </c>
      <c r="C302" s="22">
        <f>DATE(T_Compilado[[#This Row],[AÑO]],T_Compilado[[#This Row],[MES]],1)</f>
        <v>44652</v>
      </c>
      <c r="D302" s="7" t="str">
        <f>IF(T_Compilado[[#This Row],[AÑO]]&lt;=2016,MIN(T_Compilado[AÑO]) &amp; "-2016","2017-" &amp; MAX(T_Compilado[AÑO]))</f>
        <v>2017-2024</v>
      </c>
      <c r="E302" s="7" t="s">
        <v>123</v>
      </c>
      <c r="F302" s="5" t="s">
        <v>92</v>
      </c>
      <c r="G302" s="7" t="s">
        <v>157</v>
      </c>
      <c r="H302" s="3" t="str">
        <f>VLOOKUP(T_Compilado[[#This Row],[Especies]],T_FamiliaEspecie[[Especies]:[CODE]],2,FALSE)</f>
        <v>E. PLUMIERI</v>
      </c>
      <c r="I302" s="5" t="str">
        <f t="shared" si="8"/>
        <v>PC1M</v>
      </c>
      <c r="J302" s="6" t="str" cm="1">
        <f t="array" ref="J302">VLOOKUP(T_Compilado[[#This Row],[CCODE]:[CCODE]],T_FamiliaEspecie[[CODE]:[Ambiente]],2,FALSE)</f>
        <v>P</v>
      </c>
      <c r="K302" s="6" t="str" cm="1">
        <f t="array" ref="K302">VLOOKUP(T_Compilado[[#This Row],[CCODE]:[CCODE]],T_FamiliaEspecie[[CODE]:[Ambiente]],3,FALSE)</f>
        <v>C</v>
      </c>
      <c r="L302" s="6" cm="1">
        <f t="array" ref="L302">VLOOKUP(T_Compilado[[#This Row],[CCODE]:[CCODE]],T_FamiliaEspecie[[CODE]:[Ambiente]],4,FALSE)</f>
        <v>1</v>
      </c>
      <c r="M302" s="6" t="str" cm="1">
        <f t="array" ref="M302">VLOOKUP(T_Compilado[[#This Row],[CCODE]:[CCODE]],T_FamiliaEspecie[[CODE]:[Ambiente]],5,FALSE)</f>
        <v>M</v>
      </c>
      <c r="N302" s="7">
        <v>6</v>
      </c>
      <c r="O302" s="7">
        <v>0</v>
      </c>
      <c r="P302" s="7">
        <v>3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21">
        <v>0</v>
      </c>
      <c r="Z302" s="7">
        <v>0</v>
      </c>
      <c r="AA302" s="7">
        <v>0</v>
      </c>
      <c r="AB302" s="7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f t="shared" si="9"/>
        <v>11</v>
      </c>
    </row>
    <row r="303" spans="1:51" ht="14.25" x14ac:dyDescent="0.4">
      <c r="A303" s="5">
        <v>2022</v>
      </c>
      <c r="B303" s="7">
        <v>4</v>
      </c>
      <c r="C303" s="22">
        <f>DATE(T_Compilado[[#This Row],[AÑO]],T_Compilado[[#This Row],[MES]],1)</f>
        <v>44652</v>
      </c>
      <c r="D303" s="7" t="str">
        <f>IF(T_Compilado[[#This Row],[AÑO]]&lt;=2016,MIN(T_Compilado[AÑO]) &amp; "-2016","2017-" &amp; MAX(T_Compilado[AÑO]))</f>
        <v>2017-2024</v>
      </c>
      <c r="E303" s="7" t="s">
        <v>123</v>
      </c>
      <c r="F303" s="5" t="s">
        <v>93</v>
      </c>
      <c r="G303" s="7" t="s">
        <v>232</v>
      </c>
      <c r="H303" s="3" t="str">
        <f>VLOOKUP(T_Compilado[[#This Row],[Especies]],T_FamiliaEspecie[[Especies]:[CODE]],2,FALSE)</f>
        <v>G. HILDEBRANDI</v>
      </c>
      <c r="I303" s="5" t="str">
        <f t="shared" si="8"/>
        <v>2C 0M</v>
      </c>
      <c r="J303" s="6" cm="1">
        <f t="array" ref="J303">VLOOKUP(T_Compilado[[#This Row],[CCODE]:[CCODE]],T_FamiliaEspecie[[CODE]:[Ambiente]],2,FALSE)</f>
        <v>2</v>
      </c>
      <c r="K303" s="6" t="str" cm="1">
        <f t="array" ref="K303">VLOOKUP(T_Compilado[[#This Row],[CCODE]:[CCODE]],T_FamiliaEspecie[[CODE]:[Ambiente]],3,FALSE)</f>
        <v xml:space="preserve">C </v>
      </c>
      <c r="L303" s="6" cm="1">
        <f t="array" ref="L303">VLOOKUP(T_Compilado[[#This Row],[CCODE]:[CCODE]],T_FamiliaEspecie[[CODE]:[Ambiente]],4,FALSE)</f>
        <v>0</v>
      </c>
      <c r="M303" s="6" t="str" cm="1">
        <f t="array" ref="M303">VLOOKUP(T_Compilado[[#This Row],[CCODE]:[CCODE]],T_FamiliaEspecie[[CODE]:[Ambiente]],5,FALSE)</f>
        <v>M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2</v>
      </c>
      <c r="Y303" s="21">
        <v>0</v>
      </c>
      <c r="Z303" s="7">
        <v>0</v>
      </c>
      <c r="AA303" s="7">
        <v>0</v>
      </c>
      <c r="AB303" s="7">
        <v>3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f t="shared" si="9"/>
        <v>5</v>
      </c>
    </row>
    <row r="304" spans="1:51" ht="14.25" x14ac:dyDescent="0.4">
      <c r="A304" s="5">
        <v>2022</v>
      </c>
      <c r="B304" s="7">
        <v>4</v>
      </c>
      <c r="C304" s="22">
        <f>DATE(T_Compilado[[#This Row],[AÑO]],T_Compilado[[#This Row],[MES]],1)</f>
        <v>44652</v>
      </c>
      <c r="D304" s="7" t="str">
        <f>IF(T_Compilado[[#This Row],[AÑO]]&lt;=2016,MIN(T_Compilado[AÑO]) &amp; "-2016","2017-" &amp; MAX(T_Compilado[AÑO]))</f>
        <v>2017-2024</v>
      </c>
      <c r="E304" s="7" t="s">
        <v>123</v>
      </c>
      <c r="F304" s="5" t="s">
        <v>93</v>
      </c>
      <c r="G304" s="7" t="s">
        <v>203</v>
      </c>
      <c r="H304" s="3" t="str">
        <f>VLOOKUP(T_Compilado[[#This Row],[Especies]],T_FamiliaEspecie[[Especies]:[CODE]],2,FALSE)</f>
        <v>S. SALVINI</v>
      </c>
      <c r="I304" s="5" t="str">
        <f t="shared" si="8"/>
        <v>2P0D</v>
      </c>
      <c r="J304" s="6" cm="1">
        <f t="array" ref="J304">VLOOKUP(T_Compilado[[#This Row],[CCODE]:[CCODE]],T_FamiliaEspecie[[CODE]:[Ambiente]],2,FALSE)</f>
        <v>2</v>
      </c>
      <c r="K304" s="6" t="str" cm="1">
        <f t="array" ref="K304">VLOOKUP(T_Compilado[[#This Row],[CCODE]:[CCODE]],T_FamiliaEspecie[[CODE]:[Ambiente]],3,FALSE)</f>
        <v>P</v>
      </c>
      <c r="L304" s="6" cm="1">
        <f t="array" ref="L304">VLOOKUP(T_Compilado[[#This Row],[CCODE]:[CCODE]],T_FamiliaEspecie[[CODE]:[Ambiente]],4,FALSE)</f>
        <v>0</v>
      </c>
      <c r="M304" s="6" t="str" cm="1">
        <f t="array" ref="M304">VLOOKUP(T_Compilado[[#This Row],[CCODE]:[CCODE]],T_FamiliaEspecie[[CODE]:[Ambiente]],5,FALSE)</f>
        <v>D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8</v>
      </c>
      <c r="U304" s="7">
        <v>0</v>
      </c>
      <c r="V304" s="7">
        <v>0</v>
      </c>
      <c r="W304" s="7">
        <v>0</v>
      </c>
      <c r="X304" s="7">
        <v>0</v>
      </c>
      <c r="Y304" s="21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f t="shared" si="9"/>
        <v>8</v>
      </c>
    </row>
    <row r="305" spans="1:51" ht="14.25" x14ac:dyDescent="0.4">
      <c r="A305" s="5">
        <v>2022</v>
      </c>
      <c r="B305" s="7">
        <v>4</v>
      </c>
      <c r="C305" s="22">
        <f>DATE(T_Compilado[[#This Row],[AÑO]],T_Compilado[[#This Row],[MES]],1)</f>
        <v>44652</v>
      </c>
      <c r="D305" s="7" t="str">
        <f>IF(T_Compilado[[#This Row],[AÑO]]&lt;=2016,MIN(T_Compilado[AÑO]) &amp; "-2016","2017-" &amp; MAX(T_Compilado[AÑO]))</f>
        <v>2017-2024</v>
      </c>
      <c r="E305" s="7" t="s">
        <v>123</v>
      </c>
      <c r="F305" s="5" t="s">
        <v>121</v>
      </c>
      <c r="G305" s="7" t="s">
        <v>233</v>
      </c>
      <c r="H305" s="3" t="str">
        <f>VLOOKUP(T_Compilado[[#This Row],[Especies]],T_FamiliaEspecie[[Especies]:[CODE]],2,FALSE)</f>
        <v>P. PANAMENSIS</v>
      </c>
      <c r="I305" s="5" t="str">
        <f t="shared" si="8"/>
        <v>1C0D</v>
      </c>
      <c r="J305" s="6" cm="1">
        <f t="array" ref="J305">VLOOKUP(T_Compilado[[#This Row],[CCODE]:[CCODE]],T_FamiliaEspecie[[CODE]:[Ambiente]],2,FALSE)</f>
        <v>1</v>
      </c>
      <c r="K305" s="6" t="str" cm="1">
        <f t="array" ref="K305">VLOOKUP(T_Compilado[[#This Row],[CCODE]:[CCODE]],T_FamiliaEspecie[[CODE]:[Ambiente]],3,FALSE)</f>
        <v>C</v>
      </c>
      <c r="L305" s="6" cm="1">
        <f t="array" ref="L305">VLOOKUP(T_Compilado[[#This Row],[CCODE]:[CCODE]],T_FamiliaEspecie[[CODE]:[Ambiente]],4,FALSE)</f>
        <v>0</v>
      </c>
      <c r="M305" s="6" t="str" cm="1">
        <f t="array" ref="M305">VLOOKUP(T_Compilado[[#This Row],[CCODE]:[CCODE]],T_FamiliaEspecie[[CODE]:[Ambiente]],5,FALSE)</f>
        <v>D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5</v>
      </c>
      <c r="U305" s="7">
        <v>0</v>
      </c>
      <c r="V305" s="7">
        <v>0</v>
      </c>
      <c r="W305" s="7">
        <v>0</v>
      </c>
      <c r="X305" s="7">
        <v>0</v>
      </c>
      <c r="Y305" s="21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f t="shared" si="9"/>
        <v>5</v>
      </c>
    </row>
    <row r="306" spans="1:51" ht="14.25" x14ac:dyDescent="0.4">
      <c r="A306" s="5">
        <v>2022</v>
      </c>
      <c r="B306" s="7">
        <v>4</v>
      </c>
      <c r="C306" s="22">
        <f>DATE(T_Compilado[[#This Row],[AÑO]],T_Compilado[[#This Row],[MES]],1)</f>
        <v>44652</v>
      </c>
      <c r="D306" s="7" t="str">
        <f>IF(T_Compilado[[#This Row],[AÑO]]&lt;=2016,MIN(T_Compilado[AÑO]) &amp; "-2016","2017-" &amp; MAX(T_Compilado[AÑO]))</f>
        <v>2017-2024</v>
      </c>
      <c r="E306" s="7" t="s">
        <v>123</v>
      </c>
      <c r="F306" s="5" t="s">
        <v>117</v>
      </c>
      <c r="G306" s="7" t="s">
        <v>230</v>
      </c>
      <c r="H306" s="3" t="str">
        <f>VLOOKUP(T_Compilado[[#This Row],[Especies]],T_FamiliaEspecie[[Especies]:[CODE]],2,FALSE)</f>
        <v>H. PLECOSTOMUS</v>
      </c>
      <c r="I306" s="5" t="str">
        <f t="shared" si="8"/>
        <v>PP0M</v>
      </c>
      <c r="J306" s="6" t="str" cm="1">
        <f t="array" ref="J306">VLOOKUP(T_Compilado[[#This Row],[CCODE]:[CCODE]],T_FamiliaEspecie[[CODE]:[Ambiente]],2,FALSE)</f>
        <v>P</v>
      </c>
      <c r="K306" s="6" t="str" cm="1">
        <f t="array" ref="K306">VLOOKUP(T_Compilado[[#This Row],[CCODE]:[CCODE]],T_FamiliaEspecie[[CODE]:[Ambiente]],3,FALSE)</f>
        <v>P</v>
      </c>
      <c r="L306" s="6" cm="1">
        <f t="array" ref="L306">VLOOKUP(T_Compilado[[#This Row],[CCODE]:[CCODE]],T_FamiliaEspecie[[CODE]:[Ambiente]],4,FALSE)</f>
        <v>0</v>
      </c>
      <c r="M306" s="6" t="str" cm="1">
        <f t="array" ref="M306">VLOOKUP(T_Compilado[[#This Row],[CCODE]:[CCODE]],T_FamiliaEspecie[[CODE]:[Ambiente]],5,FALSE)</f>
        <v>M</v>
      </c>
      <c r="N306" s="7">
        <v>0</v>
      </c>
      <c r="O306" s="7">
        <v>1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1</v>
      </c>
      <c r="X306" s="7">
        <v>0</v>
      </c>
      <c r="Y306" s="21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f t="shared" si="9"/>
        <v>2</v>
      </c>
    </row>
    <row r="307" spans="1:51" ht="14.25" x14ac:dyDescent="0.4">
      <c r="A307" s="5">
        <v>2022</v>
      </c>
      <c r="B307" s="7">
        <v>4</v>
      </c>
      <c r="C307" s="22">
        <f>DATE(T_Compilado[[#This Row],[AÑO]],T_Compilado[[#This Row],[MES]],1)</f>
        <v>44652</v>
      </c>
      <c r="D307" s="7" t="str">
        <f>IF(T_Compilado[[#This Row],[AÑO]]&lt;=2016,MIN(T_Compilado[AÑO]) &amp; "-2016","2017-" &amp; MAX(T_Compilado[AÑO]))</f>
        <v>2017-2024</v>
      </c>
      <c r="E307" s="7" t="s">
        <v>123</v>
      </c>
      <c r="F307" s="5" t="s">
        <v>94</v>
      </c>
      <c r="G307" s="7" t="s">
        <v>130</v>
      </c>
      <c r="H307" s="3" t="str">
        <f>VLOOKUP(T_Compilado[[#This Row],[Especies]],T_FamiliaEspecie[[Especies]:[CODE]],2,FALSE)</f>
        <v>L. JOCU</v>
      </c>
      <c r="I307" s="5" t="str">
        <f t="shared" si="8"/>
        <v>PC1M</v>
      </c>
      <c r="J307" s="6" t="str" cm="1">
        <f t="array" ref="J307">VLOOKUP(T_Compilado[[#This Row],[CCODE]:[CCODE]],T_FamiliaEspecie[[CODE]:[Ambiente]],2,FALSE)</f>
        <v>P</v>
      </c>
      <c r="K307" s="6" t="str" cm="1">
        <f t="array" ref="K307">VLOOKUP(T_Compilado[[#This Row],[CCODE]:[CCODE]],T_FamiliaEspecie[[CODE]:[Ambiente]],3,FALSE)</f>
        <v>C</v>
      </c>
      <c r="L307" s="6" cm="1">
        <f t="array" ref="L307">VLOOKUP(T_Compilado[[#This Row],[CCODE]:[CCODE]],T_FamiliaEspecie[[CODE]:[Ambiente]],4,FALSE)</f>
        <v>1</v>
      </c>
      <c r="M307" s="6" t="str" cm="1">
        <f t="array" ref="M307">VLOOKUP(T_Compilado[[#This Row],[CCODE]:[CCODE]],T_FamiliaEspecie[[CODE]:[Ambiente]],5,FALSE)</f>
        <v>M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1</v>
      </c>
      <c r="U307" s="7">
        <v>0</v>
      </c>
      <c r="V307" s="7">
        <v>0</v>
      </c>
      <c r="W307" s="7">
        <v>0</v>
      </c>
      <c r="X307" s="7">
        <v>0</v>
      </c>
      <c r="Y307" s="21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f t="shared" si="9"/>
        <v>1</v>
      </c>
    </row>
    <row r="308" spans="1:51" ht="14.25" x14ac:dyDescent="0.4">
      <c r="A308" s="5">
        <v>2022</v>
      </c>
      <c r="B308" s="7">
        <v>4</v>
      </c>
      <c r="C308" s="22">
        <f>DATE(T_Compilado[[#This Row],[AÑO]],T_Compilado[[#This Row],[MES]],1)</f>
        <v>44652</v>
      </c>
      <c r="D308" s="7" t="str">
        <f>IF(T_Compilado[[#This Row],[AÑO]]&lt;=2016,MIN(T_Compilado[AÑO]) &amp; "-2016","2017-" &amp; MAX(T_Compilado[AÑO]))</f>
        <v>2017-2024</v>
      </c>
      <c r="E308" s="7" t="s">
        <v>123</v>
      </c>
      <c r="F308" s="5" t="s">
        <v>109</v>
      </c>
      <c r="G308" s="7" t="s">
        <v>192</v>
      </c>
      <c r="H308" s="3" t="str">
        <f>VLOOKUP(T_Compilado[[#This Row],[Especies]],T_FamiliaEspecie[[Especies]:[CODE]],2,FALSE)</f>
        <v>M. ATLANTICUS</v>
      </c>
      <c r="I308" s="5" t="str">
        <f t="shared" si="8"/>
        <v>PC1M</v>
      </c>
      <c r="J308" s="6" t="str" cm="1">
        <f t="array" ref="J308">VLOOKUP(T_Compilado[[#This Row],[CCODE]:[CCODE]],T_FamiliaEspecie[[CODE]:[Ambiente]],2,FALSE)</f>
        <v>P</v>
      </c>
      <c r="K308" s="6" t="str" cm="1">
        <f t="array" ref="K308">VLOOKUP(T_Compilado[[#This Row],[CCODE]:[CCODE]],T_FamiliaEspecie[[CODE]:[Ambiente]],3,FALSE)</f>
        <v>C</v>
      </c>
      <c r="L308" s="6" cm="1">
        <f t="array" ref="L308">VLOOKUP(T_Compilado[[#This Row],[CCODE]:[CCODE]],T_FamiliaEspecie[[CODE]:[Ambiente]],4,FALSE)</f>
        <v>1</v>
      </c>
      <c r="M308" s="6" t="str" cm="1">
        <f t="array" ref="M308">VLOOKUP(T_Compilado[[#This Row],[CCODE]:[CCODE]],T_FamiliaEspecie[[CODE]:[Ambiente]],5,FALSE)</f>
        <v>M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21">
        <v>0</v>
      </c>
      <c r="Z308" s="7">
        <v>0</v>
      </c>
      <c r="AA308" s="7">
        <v>0</v>
      </c>
      <c r="AB308" s="7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f t="shared" si="9"/>
        <v>1</v>
      </c>
    </row>
    <row r="309" spans="1:51" ht="14.25" x14ac:dyDescent="0.4">
      <c r="A309" s="5">
        <v>2022</v>
      </c>
      <c r="B309" s="7">
        <v>4</v>
      </c>
      <c r="C309" s="22">
        <f>DATE(T_Compilado[[#This Row],[AÑO]],T_Compilado[[#This Row],[MES]],1)</f>
        <v>44652</v>
      </c>
      <c r="D309" s="7" t="str">
        <f>IF(T_Compilado[[#This Row],[AÑO]]&lt;=2016,MIN(T_Compilado[AÑO]) &amp; "-2016","2017-" &amp; MAX(T_Compilado[AÑO]))</f>
        <v>2017-2024</v>
      </c>
      <c r="E309" s="7" t="s">
        <v>123</v>
      </c>
      <c r="F309" s="5" t="s">
        <v>95</v>
      </c>
      <c r="G309" s="7" t="s">
        <v>163</v>
      </c>
      <c r="H309" s="3" t="str">
        <f>VLOOKUP(T_Compilado[[#This Row],[Especies]],T_FamiliaEspecie[[Especies]:[CODE]],2,FALSE)</f>
        <v>D. MONTICOLA</v>
      </c>
      <c r="I309" s="5" t="str">
        <f t="shared" si="8"/>
        <v>PC1D</v>
      </c>
      <c r="J309" s="6" t="str" cm="1">
        <f t="array" ref="J309">VLOOKUP(T_Compilado[[#This Row],[CCODE]:[CCODE]],T_FamiliaEspecie[[CODE]:[Ambiente]],2,FALSE)</f>
        <v>P</v>
      </c>
      <c r="K309" s="6" t="str" cm="1">
        <f t="array" ref="K309">VLOOKUP(T_Compilado[[#This Row],[CCODE]:[CCODE]],T_FamiliaEspecie[[CODE]:[Ambiente]],3,FALSE)</f>
        <v>C</v>
      </c>
      <c r="L309" s="6" cm="1">
        <f t="array" ref="L309">VLOOKUP(T_Compilado[[#This Row],[CCODE]:[CCODE]],T_FamiliaEspecie[[CODE]:[Ambiente]],4,FALSE)</f>
        <v>1</v>
      </c>
      <c r="M309" s="6" t="str" cm="1">
        <f t="array" ref="M309">VLOOKUP(T_Compilado[[#This Row],[CCODE]:[CCODE]],T_FamiliaEspecie[[CODE]:[Ambiente]],5,FALSE)</f>
        <v>D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5</v>
      </c>
      <c r="U309" s="7">
        <v>0</v>
      </c>
      <c r="V309" s="7">
        <v>0</v>
      </c>
      <c r="W309" s="7">
        <v>0</v>
      </c>
      <c r="X309" s="7">
        <v>0</v>
      </c>
      <c r="Y309" s="21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f t="shared" si="9"/>
        <v>5</v>
      </c>
    </row>
    <row r="310" spans="1:51" ht="14.25" x14ac:dyDescent="0.4">
      <c r="A310" s="5">
        <v>2022</v>
      </c>
      <c r="B310" s="7">
        <v>4</v>
      </c>
      <c r="C310" s="22">
        <f>DATE(T_Compilado[[#This Row],[AÑO]],T_Compilado[[#This Row],[MES]],1)</f>
        <v>44652</v>
      </c>
      <c r="D310" s="7" t="str">
        <f>IF(T_Compilado[[#This Row],[AÑO]]&lt;=2016,MIN(T_Compilado[AÑO]) &amp; "-2016","2017-" &amp; MAX(T_Compilado[AÑO]))</f>
        <v>2017-2024</v>
      </c>
      <c r="E310" s="7" t="s">
        <v>123</v>
      </c>
      <c r="F310" s="5" t="s">
        <v>95</v>
      </c>
      <c r="G310" s="7" t="s">
        <v>193</v>
      </c>
      <c r="H310" s="3" t="str">
        <f>VLOOKUP(T_Compilado[[#This Row],[Especies]],T_FamiliaEspecie[[Especies]:[CODE]],2,FALSE)</f>
        <v>M. CUREMA</v>
      </c>
      <c r="I310" s="5" t="str">
        <f t="shared" si="8"/>
        <v>PA1M</v>
      </c>
      <c r="J310" s="6" t="str" cm="1">
        <f t="array" ref="J310">VLOOKUP(T_Compilado[[#This Row],[CCODE]:[CCODE]],T_FamiliaEspecie[[CODE]:[Ambiente]],2,FALSE)</f>
        <v>P</v>
      </c>
      <c r="K310" s="6" t="str" cm="1">
        <f t="array" ref="K310">VLOOKUP(T_Compilado[[#This Row],[CCODE]:[CCODE]],T_FamiliaEspecie[[CODE]:[Ambiente]],3,FALSE)</f>
        <v>P-C</v>
      </c>
      <c r="L310" s="6" cm="1">
        <f t="array" ref="L310">VLOOKUP(T_Compilado[[#This Row],[CCODE]:[CCODE]],T_FamiliaEspecie[[CODE]:[Ambiente]],4,FALSE)</f>
        <v>1</v>
      </c>
      <c r="M310" s="6" t="str" cm="1">
        <f t="array" ref="M310">VLOOKUP(T_Compilado[[#This Row],[CCODE]:[CCODE]],T_FamiliaEspecie[[CODE]:[Ambiente]],5,FALSE)</f>
        <v>M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6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21">
        <v>0</v>
      </c>
      <c r="Z310" s="7">
        <v>0</v>
      </c>
      <c r="AA310" s="7">
        <v>2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f t="shared" si="9"/>
        <v>8</v>
      </c>
    </row>
    <row r="311" spans="1:51" ht="14.25" x14ac:dyDescent="0.4">
      <c r="A311" s="5">
        <v>2022</v>
      </c>
      <c r="B311" s="7">
        <v>4</v>
      </c>
      <c r="C311" s="22">
        <f>DATE(T_Compilado[[#This Row],[AÑO]],T_Compilado[[#This Row],[MES]],1)</f>
        <v>44652</v>
      </c>
      <c r="D311" s="7" t="str">
        <f>IF(T_Compilado[[#This Row],[AÑO]]&lt;=2016,MIN(T_Compilado[AÑO]) &amp; "-2016","2017-" &amp; MAX(T_Compilado[AÑO]))</f>
        <v>2017-2024</v>
      </c>
      <c r="E311" s="7" t="s">
        <v>123</v>
      </c>
      <c r="F311" s="5" t="s">
        <v>114</v>
      </c>
      <c r="G311" s="7" t="s">
        <v>222</v>
      </c>
      <c r="H311" s="3" t="str">
        <f>VLOOKUP(T_Compilado[[#This Row],[Especies]],T_FamiliaEspecie[[Especies]:[CODE]],2,FALSE)</f>
        <v>G. HOLBROOKI</v>
      </c>
      <c r="I311" s="5" t="str">
        <f t="shared" si="8"/>
        <v>2I0D</v>
      </c>
      <c r="J311" s="6" cm="1">
        <f t="array" ref="J311">VLOOKUP(T_Compilado[[#This Row],[CCODE]:[CCODE]],T_FamiliaEspecie[[CODE]:[Ambiente]],2,FALSE)</f>
        <v>2</v>
      </c>
      <c r="K311" s="6" t="str" cm="1">
        <f t="array" ref="K311">VLOOKUP(T_Compilado[[#This Row],[CCODE]:[CCODE]],T_FamiliaEspecie[[CODE]:[Ambiente]],3,FALSE)</f>
        <v>I</v>
      </c>
      <c r="L311" s="6" cm="1">
        <f t="array" ref="L311">VLOOKUP(T_Compilado[[#This Row],[CCODE]:[CCODE]],T_FamiliaEspecie[[CODE]:[Ambiente]],4,FALSE)</f>
        <v>0</v>
      </c>
      <c r="M311" s="6" t="str" cm="1">
        <f t="array" ref="M311">VLOOKUP(T_Compilado[[#This Row],[CCODE]:[CCODE]],T_FamiliaEspecie[[CODE]:[Ambiente]],5,FALSE)</f>
        <v>D</v>
      </c>
      <c r="N311" s="7">
        <v>13</v>
      </c>
      <c r="O311" s="7">
        <v>12</v>
      </c>
      <c r="P311" s="7">
        <v>0</v>
      </c>
      <c r="Q311" s="7">
        <v>17</v>
      </c>
      <c r="R311" s="7">
        <v>0</v>
      </c>
      <c r="S311" s="7">
        <v>6</v>
      </c>
      <c r="T311" s="7">
        <v>27</v>
      </c>
      <c r="U311" s="7">
        <v>0</v>
      </c>
      <c r="V311" s="7">
        <v>0</v>
      </c>
      <c r="W311" s="7">
        <v>0</v>
      </c>
      <c r="X311" s="7">
        <v>10</v>
      </c>
      <c r="Y311" s="21">
        <v>0</v>
      </c>
      <c r="Z311" s="7">
        <v>0</v>
      </c>
      <c r="AA311" s="7">
        <v>0</v>
      </c>
      <c r="AB311" s="7">
        <v>11</v>
      </c>
      <c r="AC311" s="7">
        <v>0</v>
      </c>
      <c r="AD311" s="7">
        <v>0</v>
      </c>
      <c r="AE311" s="7">
        <v>33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f t="shared" si="9"/>
        <v>129</v>
      </c>
    </row>
    <row r="312" spans="1:51" ht="14.25" x14ac:dyDescent="0.4">
      <c r="A312" s="5">
        <v>2022</v>
      </c>
      <c r="B312" s="7">
        <v>4</v>
      </c>
      <c r="C312" s="22">
        <f>DATE(T_Compilado[[#This Row],[AÑO]],T_Compilado[[#This Row],[MES]],1)</f>
        <v>44652</v>
      </c>
      <c r="D312" s="7" t="str">
        <f>IF(T_Compilado[[#This Row],[AÑO]]&lt;=2016,MIN(T_Compilado[AÑO]) &amp; "-2016","2017-" &amp; MAX(T_Compilado[AÑO]))</f>
        <v>2017-2024</v>
      </c>
      <c r="E312" s="7" t="s">
        <v>123</v>
      </c>
      <c r="F312" s="5" t="s">
        <v>114</v>
      </c>
      <c r="G312" s="7" t="s">
        <v>166</v>
      </c>
      <c r="H312" s="3" t="str">
        <f>VLOOKUP(T_Compilado[[#This Row],[Especies]],T_FamiliaEspecie[[Especies]:[CODE]],2,FALSE)</f>
        <v>P. GILLII</v>
      </c>
      <c r="I312" s="5" t="str">
        <f t="shared" si="8"/>
        <v>2A0D</v>
      </c>
      <c r="J312" s="6" cm="1">
        <f t="array" ref="J312">VLOOKUP(T_Compilado[[#This Row],[CCODE]:[CCODE]],T_FamiliaEspecie[[CODE]:[Ambiente]],2,FALSE)</f>
        <v>2</v>
      </c>
      <c r="K312" s="6" t="str" cm="1">
        <f t="array" ref="K312">VLOOKUP(T_Compilado[[#This Row],[CCODE]:[CCODE]],T_FamiliaEspecie[[CODE]:[Ambiente]],3,FALSE)</f>
        <v>P-C</v>
      </c>
      <c r="L312" s="6" cm="1">
        <f t="array" ref="L312">VLOOKUP(T_Compilado[[#This Row],[CCODE]:[CCODE]],T_FamiliaEspecie[[CODE]:[Ambiente]],4,FALSE)</f>
        <v>0</v>
      </c>
      <c r="M312" s="6" t="str" cm="1">
        <f t="array" ref="M312">VLOOKUP(T_Compilado[[#This Row],[CCODE]:[CCODE]],T_FamiliaEspecie[[CODE]:[Ambiente]],5,FALSE)</f>
        <v>D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11</v>
      </c>
      <c r="T312" s="7">
        <v>11</v>
      </c>
      <c r="U312" s="7">
        <v>0</v>
      </c>
      <c r="V312" s="7">
        <v>3</v>
      </c>
      <c r="W312" s="7">
        <v>3</v>
      </c>
      <c r="X312" s="7">
        <v>0</v>
      </c>
      <c r="Y312" s="21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f t="shared" si="9"/>
        <v>28</v>
      </c>
    </row>
    <row r="313" spans="1:51" ht="14.25" x14ac:dyDescent="0.4">
      <c r="A313" s="5">
        <v>2022</v>
      </c>
      <c r="B313" s="7">
        <v>4</v>
      </c>
      <c r="C313" s="22">
        <f>DATE(T_Compilado[[#This Row],[AÑO]],T_Compilado[[#This Row],[MES]],1)</f>
        <v>44652</v>
      </c>
      <c r="D313" s="7" t="str">
        <f>IF(T_Compilado[[#This Row],[AÑO]]&lt;=2016,MIN(T_Compilado[AÑO]) &amp; "-2016","2017-" &amp; MAX(T_Compilado[AÑO]))</f>
        <v>2017-2024</v>
      </c>
      <c r="E313" s="7" t="s">
        <v>123</v>
      </c>
      <c r="F313" s="5" t="s">
        <v>99</v>
      </c>
      <c r="G313" s="7" t="s">
        <v>207</v>
      </c>
      <c r="H313" s="3" t="str">
        <f>VLOOKUP(T_Compilado[[#This Row],[Especies]],T_FamiliaEspecie[[Especies]:[CODE]],2,FALSE)</f>
        <v>M. LINEATUS</v>
      </c>
      <c r="I313" s="5" t="str">
        <f t="shared" si="8"/>
        <v>PP1M</v>
      </c>
      <c r="J313" s="6" t="str" cm="1">
        <f t="array" ref="J313">VLOOKUP(T_Compilado[[#This Row],[CCODE]:[CCODE]],T_FamiliaEspecie[[CODE]:[Ambiente]],2,FALSE)</f>
        <v>P</v>
      </c>
      <c r="K313" s="6" t="str" cm="1">
        <f t="array" ref="K313">VLOOKUP(T_Compilado[[#This Row],[CCODE]:[CCODE]],T_FamiliaEspecie[[CODE]:[Ambiente]],3,FALSE)</f>
        <v>P</v>
      </c>
      <c r="L313" s="6" cm="1">
        <f t="array" ref="L313">VLOOKUP(T_Compilado[[#This Row],[CCODE]:[CCODE]],T_FamiliaEspecie[[CODE]:[Ambiente]],4,FALSE)</f>
        <v>1</v>
      </c>
      <c r="M313" s="6" t="str" cm="1">
        <f t="array" ref="M313">VLOOKUP(T_Compilado[[#This Row],[CCODE]:[CCODE]],T_FamiliaEspecie[[CODE]:[Ambiente]],5,FALSE)</f>
        <v>M</v>
      </c>
      <c r="N313" s="7">
        <v>0</v>
      </c>
      <c r="O313" s="7">
        <v>1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3</v>
      </c>
      <c r="Y313" s="21">
        <v>0</v>
      </c>
      <c r="Z313" s="7">
        <v>0</v>
      </c>
      <c r="AA313" s="7">
        <v>0</v>
      </c>
      <c r="AB313" s="7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f t="shared" si="9"/>
        <v>6</v>
      </c>
    </row>
    <row r="314" spans="1:51" ht="14.25" x14ac:dyDescent="0.4">
      <c r="A314" s="5">
        <v>2022</v>
      </c>
      <c r="B314" s="7">
        <v>7</v>
      </c>
      <c r="C314" s="22">
        <f>DATE(T_Compilado[[#This Row],[AÑO]],T_Compilado[[#This Row],[MES]],1)</f>
        <v>44743</v>
      </c>
      <c r="D314" s="7" t="str">
        <f>IF(T_Compilado[[#This Row],[AÑO]]&lt;=2016,MIN(T_Compilado[AÑO]) &amp; "-2016","2017-" &amp; MAX(T_Compilado[AÑO]))</f>
        <v>2017-2024</v>
      </c>
      <c r="E314" s="7" t="s">
        <v>124</v>
      </c>
      <c r="F314" s="5" t="s">
        <v>81</v>
      </c>
      <c r="G314" s="7" t="s">
        <v>201</v>
      </c>
      <c r="H314" s="3" t="str">
        <f>VLOOKUP(T_Compilado[[#This Row],[Especies]],T_FamiliaEspecie[[Especies]:[CODE]],2,FALSE)</f>
        <v>C. TUYRA</v>
      </c>
      <c r="I314" s="5" t="str">
        <f t="shared" si="8"/>
        <v>PP1M</v>
      </c>
      <c r="J314" s="6" t="str" cm="1">
        <f t="array" ref="J314">VLOOKUP(T_Compilado[[#This Row],[CCODE]:[CCODE]],T_FamiliaEspecie[[CODE]:[Ambiente]],2,FALSE)</f>
        <v>P</v>
      </c>
      <c r="K314" s="6" t="str" cm="1">
        <f t="array" ref="K314">VLOOKUP(T_Compilado[[#This Row],[CCODE]:[CCODE]],T_FamiliaEspecie[[CODE]:[Ambiente]],3,FALSE)</f>
        <v>P</v>
      </c>
      <c r="L314" s="6" cm="1">
        <f t="array" ref="L314">VLOOKUP(T_Compilado[[#This Row],[CCODE]:[CCODE]],T_FamiliaEspecie[[CODE]:[Ambiente]],4,FALSE)</f>
        <v>1</v>
      </c>
      <c r="M314" s="6" t="str" cm="1">
        <f t="array" ref="M314">VLOOKUP(T_Compilado[[#This Row],[CCODE]:[CCODE]],T_FamiliaEspecie[[CODE]:[Ambiente]],5,FALSE)</f>
        <v>M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18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21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f t="shared" si="9"/>
        <v>18</v>
      </c>
    </row>
    <row r="315" spans="1:51" ht="14.25" x14ac:dyDescent="0.4">
      <c r="A315" s="5">
        <v>2022</v>
      </c>
      <c r="B315" s="7">
        <v>7</v>
      </c>
      <c r="C315" s="22">
        <f>DATE(T_Compilado[[#This Row],[AÑO]],T_Compilado[[#This Row],[MES]],1)</f>
        <v>44743</v>
      </c>
      <c r="D315" s="7" t="str">
        <f>IF(T_Compilado[[#This Row],[AÑO]]&lt;=2016,MIN(T_Compilado[AÑO]) &amp; "-2016","2017-" &amp; MAX(T_Compilado[AÑO]))</f>
        <v>2017-2024</v>
      </c>
      <c r="E315" s="7" t="s">
        <v>124</v>
      </c>
      <c r="F315" s="5" t="s">
        <v>113</v>
      </c>
      <c r="G315" s="7" t="s">
        <v>202</v>
      </c>
      <c r="H315" s="3" t="str">
        <f>VLOOKUP(T_Compilado[[#This Row],[Especies]],T_FamiliaEspecie[[Especies]:[CODE]],2,FALSE)</f>
        <v>B. CHAGRENSIS</v>
      </c>
      <c r="I315" s="5" t="str">
        <f t="shared" si="8"/>
        <v>1C1D</v>
      </c>
      <c r="J315" s="6" cm="1">
        <f t="array" ref="J315">VLOOKUP(T_Compilado[[#This Row],[CCODE]:[CCODE]],T_FamiliaEspecie[[CODE]:[Ambiente]],2,FALSE)</f>
        <v>1</v>
      </c>
      <c r="K315" s="6" t="str" cm="1">
        <f t="array" ref="K315">VLOOKUP(T_Compilado[[#This Row],[CCODE]:[CCODE]],T_FamiliaEspecie[[CODE]:[Ambiente]],3,FALSE)</f>
        <v>C</v>
      </c>
      <c r="L315" s="6" cm="1">
        <f t="array" ref="L315">VLOOKUP(T_Compilado[[#This Row],[CCODE]:[CCODE]],T_FamiliaEspecie[[CODE]:[Ambiente]],4,FALSE)</f>
        <v>1</v>
      </c>
      <c r="M315" s="6" t="str" cm="1">
        <f t="array" ref="M315">VLOOKUP(T_Compilado[[#This Row],[CCODE]:[CCODE]],T_FamiliaEspecie[[CODE]:[Ambiente]],5,FALSE)</f>
        <v>D</v>
      </c>
      <c r="N315" s="7">
        <v>0</v>
      </c>
      <c r="O315" s="7">
        <v>0</v>
      </c>
      <c r="P315" s="7">
        <v>1</v>
      </c>
      <c r="Q315" s="7">
        <v>2</v>
      </c>
      <c r="R315" s="7">
        <v>0</v>
      </c>
      <c r="S315" s="7">
        <v>0</v>
      </c>
      <c r="T315" s="7">
        <v>0</v>
      </c>
      <c r="U315" s="7">
        <v>1</v>
      </c>
      <c r="V315" s="7">
        <v>0</v>
      </c>
      <c r="W315" s="7">
        <v>0</v>
      </c>
      <c r="X315" s="7">
        <v>0</v>
      </c>
      <c r="Y315" s="21">
        <v>0</v>
      </c>
      <c r="Z315" s="7">
        <v>1</v>
      </c>
      <c r="AA315" s="7">
        <v>0</v>
      </c>
      <c r="AB315" s="7">
        <v>0</v>
      </c>
      <c r="AC315" s="7">
        <v>0</v>
      </c>
      <c r="AD315" s="7">
        <v>0</v>
      </c>
      <c r="AE315" s="7">
        <v>1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f t="shared" si="9"/>
        <v>6</v>
      </c>
    </row>
    <row r="316" spans="1:51" ht="14.25" x14ac:dyDescent="0.4">
      <c r="A316" s="5">
        <v>2022</v>
      </c>
      <c r="B316" s="7">
        <v>7</v>
      </c>
      <c r="C316" s="22">
        <f>DATE(T_Compilado[[#This Row],[AÑO]],T_Compilado[[#This Row],[MES]],1)</f>
        <v>44743</v>
      </c>
      <c r="D316" s="7" t="str">
        <f>IF(T_Compilado[[#This Row],[AÑO]]&lt;=2016,MIN(T_Compilado[AÑO]) &amp; "-2016","2017-" &amp; MAX(T_Compilado[AÑO]))</f>
        <v>2017-2024</v>
      </c>
      <c r="E316" s="7" t="s">
        <v>124</v>
      </c>
      <c r="F316" s="5" t="s">
        <v>84</v>
      </c>
      <c r="G316" s="7" t="s">
        <v>220</v>
      </c>
      <c r="H316" s="3" t="str">
        <f>VLOOKUP(T_Compilado[[#This Row],[Especies]],T_FamiliaEspecie[[Especies]:[CODE]],2,FALSE)</f>
        <v>C. LATUS</v>
      </c>
      <c r="I316" s="5" t="str">
        <f t="shared" si="8"/>
        <v>PC1M</v>
      </c>
      <c r="J316" s="6" t="str" cm="1">
        <f t="array" ref="J316">VLOOKUP(T_Compilado[[#This Row],[CCODE]:[CCODE]],T_FamiliaEspecie[[CODE]:[Ambiente]],2,FALSE)</f>
        <v>P</v>
      </c>
      <c r="K316" s="6" t="str" cm="1">
        <f t="array" ref="K316">VLOOKUP(T_Compilado[[#This Row],[CCODE]:[CCODE]],T_FamiliaEspecie[[CODE]:[Ambiente]],3,FALSE)</f>
        <v>C</v>
      </c>
      <c r="L316" s="6" cm="1">
        <f t="array" ref="L316">VLOOKUP(T_Compilado[[#This Row],[CCODE]:[CCODE]],T_FamiliaEspecie[[CODE]:[Ambiente]],4,FALSE)</f>
        <v>1</v>
      </c>
      <c r="M316" s="6" t="str" cm="1">
        <f t="array" ref="M316">VLOOKUP(T_Compilado[[#This Row],[CCODE]:[CCODE]],T_FamiliaEspecie[[CODE]:[Ambiente]],5,FALSE)</f>
        <v>M</v>
      </c>
      <c r="N316" s="7">
        <v>1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21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f t="shared" si="9"/>
        <v>1</v>
      </c>
    </row>
    <row r="317" spans="1:51" ht="14.25" x14ac:dyDescent="0.4">
      <c r="A317" s="5">
        <v>2022</v>
      </c>
      <c r="B317" s="7">
        <v>7</v>
      </c>
      <c r="C317" s="22">
        <f>DATE(T_Compilado[[#This Row],[AÑO]],T_Compilado[[#This Row],[MES]],1)</f>
        <v>44743</v>
      </c>
      <c r="D317" s="7" t="str">
        <f>IF(T_Compilado[[#This Row],[AÑO]]&lt;=2016,MIN(T_Compilado[AÑO]) &amp; "-2016","2017-" &amp; MAX(T_Compilado[AÑO]))</f>
        <v>2017-2024</v>
      </c>
      <c r="E317" s="7" t="s">
        <v>124</v>
      </c>
      <c r="F317" s="5" t="s">
        <v>86</v>
      </c>
      <c r="G317" s="7" t="s">
        <v>175</v>
      </c>
      <c r="H317" s="3" t="str">
        <f>VLOOKUP(T_Compilado[[#This Row],[Especies]],T_FamiliaEspecie[[Especies]:[CODE]],2,FALSE)</f>
        <v>C. ROBALITO</v>
      </c>
      <c r="I317" s="5" t="str">
        <f t="shared" si="8"/>
        <v>PP1M</v>
      </c>
      <c r="J317" s="6" t="str" cm="1">
        <f t="array" ref="J317">VLOOKUP(T_Compilado[[#This Row],[CCODE]:[CCODE]],T_FamiliaEspecie[[CODE]:[Ambiente]],2,FALSE)</f>
        <v>P</v>
      </c>
      <c r="K317" s="6" t="str" cm="1">
        <f t="array" ref="K317">VLOOKUP(T_Compilado[[#This Row],[CCODE]:[CCODE]],T_FamiliaEspecie[[CODE]:[Ambiente]],3,FALSE)</f>
        <v>P</v>
      </c>
      <c r="L317" s="6" cm="1">
        <f t="array" ref="L317">VLOOKUP(T_Compilado[[#This Row],[CCODE]:[CCODE]],T_FamiliaEspecie[[CODE]:[Ambiente]],4,FALSE)</f>
        <v>1</v>
      </c>
      <c r="M317" s="6" t="str" cm="1">
        <f t="array" ref="M317">VLOOKUP(T_Compilado[[#This Row],[CCODE]:[CCODE]],T_FamiliaEspecie[[CODE]:[Ambiente]],5,FALSE)</f>
        <v>M</v>
      </c>
      <c r="N317" s="7">
        <v>0</v>
      </c>
      <c r="O317" s="7">
        <v>0</v>
      </c>
      <c r="P317" s="7">
        <v>1</v>
      </c>
      <c r="Q317" s="7">
        <v>0</v>
      </c>
      <c r="R317" s="7">
        <v>0</v>
      </c>
      <c r="S317" s="7">
        <v>4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21">
        <v>0</v>
      </c>
      <c r="Z317" s="7">
        <v>0</v>
      </c>
      <c r="AA317" s="7">
        <v>17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f t="shared" si="9"/>
        <v>22</v>
      </c>
    </row>
    <row r="318" spans="1:51" ht="14.25" x14ac:dyDescent="0.4">
      <c r="A318" s="5">
        <v>2022</v>
      </c>
      <c r="B318" s="7">
        <v>7</v>
      </c>
      <c r="C318" s="22">
        <f>DATE(T_Compilado[[#This Row],[AÑO]],T_Compilado[[#This Row],[MES]],1)</f>
        <v>44743</v>
      </c>
      <c r="D318" s="7" t="str">
        <f>IF(T_Compilado[[#This Row],[AÑO]]&lt;=2016,MIN(T_Compilado[AÑO]) &amp; "-2016","2017-" &amp; MAX(T_Compilado[AÑO]))</f>
        <v>2017-2024</v>
      </c>
      <c r="E318" s="7" t="s">
        <v>124</v>
      </c>
      <c r="F318" s="5" t="s">
        <v>106</v>
      </c>
      <c r="G318" s="7" t="s">
        <v>176</v>
      </c>
      <c r="H318" s="3" t="str">
        <f>VLOOKUP(T_Compilado[[#This Row],[Especies]],T_FamiliaEspecie[[Especies]:[CODE]],2,FALSE)</f>
        <v>A. RUBERRIMUS</v>
      </c>
      <c r="I318" s="5" t="str">
        <f t="shared" si="8"/>
        <v>1A0D</v>
      </c>
      <c r="J318" s="6" cm="1">
        <f t="array" ref="J318">VLOOKUP(T_Compilado[[#This Row],[CCODE]:[CCODE]],T_FamiliaEspecie[[CODE]:[Ambiente]],2,FALSE)</f>
        <v>1</v>
      </c>
      <c r="K318" s="6" t="str" cm="1">
        <f t="array" ref="K318">VLOOKUP(T_Compilado[[#This Row],[CCODE]:[CCODE]],T_FamiliaEspecie[[CODE]:[Ambiente]],3,FALSE)</f>
        <v>P-C</v>
      </c>
      <c r="L318" s="6" cm="1">
        <f t="array" ref="L318">VLOOKUP(T_Compilado[[#This Row],[CCODE]:[CCODE]],T_FamiliaEspecie[[CODE]:[Ambiente]],4,FALSE)</f>
        <v>0</v>
      </c>
      <c r="M318" s="6" t="str" cm="1">
        <f t="array" ref="M318">VLOOKUP(T_Compilado[[#This Row],[CCODE]:[CCODE]],T_FamiliaEspecie[[CODE]:[Ambiente]],5,FALSE)</f>
        <v>D</v>
      </c>
      <c r="N318" s="7">
        <v>0</v>
      </c>
      <c r="O318" s="7">
        <v>7</v>
      </c>
      <c r="P318" s="7">
        <v>10</v>
      </c>
      <c r="Q318" s="7">
        <v>12</v>
      </c>
      <c r="R318" s="7">
        <v>0</v>
      </c>
      <c r="S318" s="7">
        <v>47</v>
      </c>
      <c r="T318" s="7">
        <v>3</v>
      </c>
      <c r="U318" s="7">
        <v>2</v>
      </c>
      <c r="V318" s="7">
        <v>5</v>
      </c>
      <c r="W318" s="7">
        <v>2</v>
      </c>
      <c r="X318" s="7">
        <v>7</v>
      </c>
      <c r="Y318" s="21">
        <v>0</v>
      </c>
      <c r="Z318" s="7">
        <v>3</v>
      </c>
      <c r="AA318" s="7">
        <v>5</v>
      </c>
      <c r="AB318" s="7">
        <v>8</v>
      </c>
      <c r="AC318" s="7">
        <v>0</v>
      </c>
      <c r="AD318" s="7">
        <v>0</v>
      </c>
      <c r="AE318" s="7">
        <v>4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f t="shared" si="9"/>
        <v>115</v>
      </c>
    </row>
    <row r="319" spans="1:51" ht="14.25" x14ac:dyDescent="0.4">
      <c r="A319" s="5">
        <v>2022</v>
      </c>
      <c r="B319" s="7">
        <v>7</v>
      </c>
      <c r="C319" s="22">
        <f>DATE(T_Compilado[[#This Row],[AÑO]],T_Compilado[[#This Row],[MES]],1)</f>
        <v>44743</v>
      </c>
      <c r="D319" s="7" t="str">
        <f>IF(T_Compilado[[#This Row],[AÑO]]&lt;=2016,MIN(T_Compilado[AÑO]) &amp; "-2016","2017-" &amp; MAX(T_Compilado[AÑO]))</f>
        <v>2017-2024</v>
      </c>
      <c r="E319" s="7" t="s">
        <v>124</v>
      </c>
      <c r="F319" s="5" t="s">
        <v>87</v>
      </c>
      <c r="G319" s="7" t="s">
        <v>181</v>
      </c>
      <c r="H319" s="3" t="str">
        <f>VLOOKUP(T_Compilado[[#This Row],[Especies]],T_FamiliaEspecie[[Especies]:[CODE]],2,FALSE)</f>
        <v>A. COERULEOPUNCTATUS</v>
      </c>
      <c r="I319" s="5" t="str">
        <f t="shared" si="8"/>
        <v>2C0D</v>
      </c>
      <c r="J319" s="6" cm="1">
        <f t="array" ref="J319">VLOOKUP(T_Compilado[[#This Row],[CCODE]:[CCODE]],T_FamiliaEspecie[[CODE]:[Ambiente]],2,FALSE)</f>
        <v>2</v>
      </c>
      <c r="K319" s="6" t="str" cm="1">
        <f t="array" ref="K319">VLOOKUP(T_Compilado[[#This Row],[CCODE]:[CCODE]],T_FamiliaEspecie[[CODE]:[Ambiente]],3,FALSE)</f>
        <v>C</v>
      </c>
      <c r="L319" s="6" cm="1">
        <f t="array" ref="L319">VLOOKUP(T_Compilado[[#This Row],[CCODE]:[CCODE]],T_FamiliaEspecie[[CODE]:[Ambiente]],4,FALSE)</f>
        <v>0</v>
      </c>
      <c r="M319" s="6" t="str" cm="1">
        <f t="array" ref="M319">VLOOKUP(T_Compilado[[#This Row],[CCODE]:[CCODE]],T_FamiliaEspecie[[CODE]:[Ambiente]],5,FALSE)</f>
        <v>D</v>
      </c>
      <c r="N319" s="7">
        <v>0</v>
      </c>
      <c r="O319" s="7">
        <v>0</v>
      </c>
      <c r="P319" s="7">
        <v>0</v>
      </c>
      <c r="Q319" s="7">
        <v>1</v>
      </c>
      <c r="R319" s="7">
        <v>0</v>
      </c>
      <c r="S319" s="7">
        <v>2</v>
      </c>
      <c r="T319" s="7">
        <v>0</v>
      </c>
      <c r="U319" s="7">
        <v>0</v>
      </c>
      <c r="V319" s="7">
        <v>0</v>
      </c>
      <c r="W319" s="7">
        <v>0</v>
      </c>
      <c r="X319" s="7">
        <v>1</v>
      </c>
      <c r="Y319" s="21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1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f t="shared" si="9"/>
        <v>5</v>
      </c>
    </row>
    <row r="320" spans="1:51" ht="14.25" x14ac:dyDescent="0.4">
      <c r="A320" s="5">
        <v>2022</v>
      </c>
      <c r="B320" s="7">
        <v>7</v>
      </c>
      <c r="C320" s="22">
        <f>DATE(T_Compilado[[#This Row],[AÑO]],T_Compilado[[#This Row],[MES]],1)</f>
        <v>44743</v>
      </c>
      <c r="D320" s="7" t="str">
        <f>IF(T_Compilado[[#This Row],[AÑO]]&lt;=2016,MIN(T_Compilado[AÑO]) &amp; "-2016","2017-" &amp; MAX(T_Compilado[AÑO]))</f>
        <v>2017-2024</v>
      </c>
      <c r="E320" s="7" t="s">
        <v>124</v>
      </c>
      <c r="F320" s="5" t="s">
        <v>87</v>
      </c>
      <c r="G320" s="7" t="s">
        <v>139</v>
      </c>
      <c r="H320" s="3" t="str">
        <f>VLOOKUP(T_Compilado[[#This Row],[Especies]],T_FamiliaEspecie[[Especies]:[CODE]],2,FALSE)</f>
        <v>A. OCELLATUS</v>
      </c>
      <c r="I320" s="5" t="str">
        <f t="shared" si="8"/>
        <v>1I1D</v>
      </c>
      <c r="J320" s="6" cm="1">
        <f t="array" ref="J320">VLOOKUP(T_Compilado[[#This Row],[CCODE]:[CCODE]],T_FamiliaEspecie[[CODE]:[Ambiente]],2,FALSE)</f>
        <v>1</v>
      </c>
      <c r="K320" s="6" t="str" cm="1">
        <f t="array" ref="K320">VLOOKUP(T_Compilado[[#This Row],[CCODE]:[CCODE]],T_FamiliaEspecie[[CODE]:[Ambiente]],3,FALSE)</f>
        <v>I</v>
      </c>
      <c r="L320" s="6" cm="1">
        <f t="array" ref="L320">VLOOKUP(T_Compilado[[#This Row],[CCODE]:[CCODE]],T_FamiliaEspecie[[CODE]:[Ambiente]],4,FALSE)</f>
        <v>1</v>
      </c>
      <c r="M320" s="6" t="str" cm="1">
        <f t="array" ref="M320">VLOOKUP(T_Compilado[[#This Row],[CCODE]:[CCODE]],T_FamiliaEspecie[[CODE]:[Ambiente]],5,FALSE)</f>
        <v>D</v>
      </c>
      <c r="N320" s="7">
        <v>1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21">
        <v>0</v>
      </c>
      <c r="Z320" s="7">
        <v>0</v>
      </c>
      <c r="AA320" s="7">
        <v>1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f t="shared" si="9"/>
        <v>2</v>
      </c>
    </row>
    <row r="321" spans="1:51" ht="14.25" x14ac:dyDescent="0.4">
      <c r="A321" s="5">
        <v>2022</v>
      </c>
      <c r="B321" s="7">
        <v>7</v>
      </c>
      <c r="C321" s="22">
        <f>DATE(T_Compilado[[#This Row],[AÑO]],T_Compilado[[#This Row],[MES]],1)</f>
        <v>44743</v>
      </c>
      <c r="D321" s="7" t="str">
        <f>IF(T_Compilado[[#This Row],[AÑO]]&lt;=2016,MIN(T_Compilado[AÑO]) &amp; "-2016","2017-" &amp; MAX(T_Compilado[AÑO]))</f>
        <v>2017-2024</v>
      </c>
      <c r="E321" s="7" t="s">
        <v>124</v>
      </c>
      <c r="F321" s="5" t="s">
        <v>87</v>
      </c>
      <c r="G321" s="3" t="s">
        <v>144</v>
      </c>
      <c r="H321" s="3" t="str">
        <f>VLOOKUP(T_Compilado[[#This Row],[Especies]],T_FamiliaEspecie[[Especies]:[CODE]],2,FALSE)</f>
        <v>C. MONOCULUS</v>
      </c>
      <c r="I321" s="5" t="str">
        <f t="shared" si="8"/>
        <v>1I1D</v>
      </c>
      <c r="J321" s="6" cm="1">
        <f t="array" ref="J321">VLOOKUP(T_Compilado[[#This Row],[CCODE]:[CCODE]],T_FamiliaEspecie[[CODE]:[Ambiente]],2,FALSE)</f>
        <v>1</v>
      </c>
      <c r="K321" s="6" t="str" cm="1">
        <f t="array" ref="K321">VLOOKUP(T_Compilado[[#This Row],[CCODE]:[CCODE]],T_FamiliaEspecie[[CODE]:[Ambiente]],3,FALSE)</f>
        <v>I</v>
      </c>
      <c r="L321" s="6" cm="1">
        <f t="array" ref="L321">VLOOKUP(T_Compilado[[#This Row],[CCODE]:[CCODE]],T_FamiliaEspecie[[CODE]:[Ambiente]],4,FALSE)</f>
        <v>1</v>
      </c>
      <c r="M321" s="6" t="str" cm="1">
        <f t="array" ref="M321">VLOOKUP(T_Compilado[[#This Row],[CCODE]:[CCODE]],T_FamiliaEspecie[[CODE]:[Ambiente]],5,FALSE)</f>
        <v>D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7</v>
      </c>
      <c r="U321" s="7">
        <v>0</v>
      </c>
      <c r="V321" s="7">
        <v>0</v>
      </c>
      <c r="W321" s="7">
        <v>0</v>
      </c>
      <c r="X321" s="7">
        <v>0</v>
      </c>
      <c r="Y321" s="21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f t="shared" si="9"/>
        <v>7</v>
      </c>
    </row>
    <row r="322" spans="1:51" ht="14.25" x14ac:dyDescent="0.4">
      <c r="A322" s="5">
        <v>2022</v>
      </c>
      <c r="B322" s="7">
        <v>7</v>
      </c>
      <c r="C322" s="22">
        <f>DATE(T_Compilado[[#This Row],[AÑO]],T_Compilado[[#This Row],[MES]],1)</f>
        <v>44743</v>
      </c>
      <c r="D322" s="7" t="str">
        <f>IF(T_Compilado[[#This Row],[AÑO]]&lt;=2016,MIN(T_Compilado[AÑO]) &amp; "-2016","2017-" &amp; MAX(T_Compilado[AÑO]))</f>
        <v>2017-2024</v>
      </c>
      <c r="E322" s="7" t="s">
        <v>124</v>
      </c>
      <c r="F322" s="5" t="s">
        <v>87</v>
      </c>
      <c r="G322" s="7" t="s">
        <v>215</v>
      </c>
      <c r="H322" s="3" t="str">
        <f>VLOOKUP(T_Compilado[[#This Row],[Especies]],T_FamiliaEspecie[[Especies]:[CODE]],2,FALSE)</f>
        <v>C. RENDALLI</v>
      </c>
      <c r="I322" s="5" t="str">
        <f t="shared" ref="I322:I385" si="10">J322&amp;IF(K322="P-C","A",K322)&amp;L322&amp;M322</f>
        <v>1I1D</v>
      </c>
      <c r="J322" s="6" cm="1">
        <f t="array" ref="J322">VLOOKUP(T_Compilado[[#This Row],[CCODE]:[CCODE]],T_FamiliaEspecie[[CODE]:[Ambiente]],2,FALSE)</f>
        <v>1</v>
      </c>
      <c r="K322" s="6" t="str" cm="1">
        <f t="array" ref="K322">VLOOKUP(T_Compilado[[#This Row],[CCODE]:[CCODE]],T_FamiliaEspecie[[CODE]:[Ambiente]],3,FALSE)</f>
        <v>I</v>
      </c>
      <c r="L322" s="6" cm="1">
        <f t="array" ref="L322">VLOOKUP(T_Compilado[[#This Row],[CCODE]:[CCODE]],T_FamiliaEspecie[[CODE]:[Ambiente]],4,FALSE)</f>
        <v>1</v>
      </c>
      <c r="M322" s="6" t="str" cm="1">
        <f t="array" ref="M322">VLOOKUP(T_Compilado[[#This Row],[CCODE]:[CCODE]],T_FamiliaEspecie[[CODE]:[Ambiente]],5,FALSE)</f>
        <v>D</v>
      </c>
      <c r="N322" s="7">
        <v>4</v>
      </c>
      <c r="O322" s="7">
        <v>0</v>
      </c>
      <c r="P322" s="7">
        <v>0</v>
      </c>
      <c r="Q322" s="7">
        <v>13</v>
      </c>
      <c r="R322" s="7">
        <v>0</v>
      </c>
      <c r="S322" s="7">
        <v>8</v>
      </c>
      <c r="T322" s="7">
        <v>8</v>
      </c>
      <c r="U322" s="7">
        <v>7</v>
      </c>
      <c r="V322" s="7">
        <v>18</v>
      </c>
      <c r="W322" s="7">
        <v>13</v>
      </c>
      <c r="X322" s="7">
        <v>7</v>
      </c>
      <c r="Y322" s="21">
        <v>0</v>
      </c>
      <c r="Z322" s="7">
        <v>12</v>
      </c>
      <c r="AA322" s="7">
        <v>3</v>
      </c>
      <c r="AB322" s="7">
        <v>5</v>
      </c>
      <c r="AC322" s="7">
        <v>0</v>
      </c>
      <c r="AD322" s="7">
        <v>0</v>
      </c>
      <c r="AE322" s="7">
        <v>11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f t="shared" ref="AY322:AY385" si="11">SUMIF(N322:AX322,"&gt;=0")</f>
        <v>109</v>
      </c>
    </row>
    <row r="323" spans="1:51" ht="14.25" x14ac:dyDescent="0.4">
      <c r="A323" s="5">
        <v>2022</v>
      </c>
      <c r="B323" s="7">
        <v>7</v>
      </c>
      <c r="C323" s="22">
        <f>DATE(T_Compilado[[#This Row],[AÑO]],T_Compilado[[#This Row],[MES]],1)</f>
        <v>44743</v>
      </c>
      <c r="D323" s="7" t="str">
        <f>IF(T_Compilado[[#This Row],[AÑO]]&lt;=2016,MIN(T_Compilado[AÑO]) &amp; "-2016","2017-" &amp; MAX(T_Compilado[AÑO]))</f>
        <v>2017-2024</v>
      </c>
      <c r="E323" s="7" t="s">
        <v>124</v>
      </c>
      <c r="F323" s="5" t="s">
        <v>87</v>
      </c>
      <c r="G323" s="7" t="s">
        <v>145</v>
      </c>
      <c r="H323" s="3" t="str">
        <f>VLOOKUP(T_Compilado[[#This Row],[Especies]],T_FamiliaEspecie[[Especies]:[CODE]],2,FALSE)</f>
        <v>O. NILOTICUS</v>
      </c>
      <c r="I323" s="5" t="str">
        <f t="shared" si="10"/>
        <v>2I1D</v>
      </c>
      <c r="J323" s="6" cm="1">
        <f t="array" ref="J323">VLOOKUP(T_Compilado[[#This Row],[CCODE]:[CCODE]],T_FamiliaEspecie[[CODE]:[Ambiente]],2,FALSE)</f>
        <v>2</v>
      </c>
      <c r="K323" s="6" t="str" cm="1">
        <f t="array" ref="K323">VLOOKUP(T_Compilado[[#This Row],[CCODE]:[CCODE]],T_FamiliaEspecie[[CODE]:[Ambiente]],3,FALSE)</f>
        <v>I</v>
      </c>
      <c r="L323" s="6" cm="1">
        <f t="array" ref="L323">VLOOKUP(T_Compilado[[#This Row],[CCODE]:[CCODE]],T_FamiliaEspecie[[CODE]:[Ambiente]],4,FALSE)</f>
        <v>1</v>
      </c>
      <c r="M323" s="6" t="str" cm="1">
        <f t="array" ref="M323">VLOOKUP(T_Compilado[[#This Row],[CCODE]:[CCODE]],T_FamiliaEspecie[[CODE]:[Ambiente]],5,FALSE)</f>
        <v>D</v>
      </c>
      <c r="N323" s="7">
        <v>0</v>
      </c>
      <c r="O323" s="7">
        <v>1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3</v>
      </c>
      <c r="W323" s="7">
        <v>3</v>
      </c>
      <c r="X323" s="7">
        <v>0</v>
      </c>
      <c r="Y323" s="21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f t="shared" si="11"/>
        <v>7</v>
      </c>
    </row>
    <row r="324" spans="1:51" ht="14.25" x14ac:dyDescent="0.4">
      <c r="A324" s="5">
        <v>2022</v>
      </c>
      <c r="B324" s="7">
        <v>7</v>
      </c>
      <c r="C324" s="22">
        <f>DATE(T_Compilado[[#This Row],[AÑO]],T_Compilado[[#This Row],[MES]],1)</f>
        <v>44743</v>
      </c>
      <c r="D324" s="7" t="str">
        <f>IF(T_Compilado[[#This Row],[AÑO]]&lt;=2016,MIN(T_Compilado[AÑO]) &amp; "-2016","2017-" &amp; MAX(T_Compilado[AÑO]))</f>
        <v>2017-2024</v>
      </c>
      <c r="E324" s="7" t="s">
        <v>124</v>
      </c>
      <c r="F324" s="5" t="s">
        <v>87</v>
      </c>
      <c r="G324" s="7" t="s">
        <v>148</v>
      </c>
      <c r="H324" s="3" t="str">
        <f>VLOOKUP(T_Compilado[[#This Row],[Especies]],T_FamiliaEspecie[[Especies]:[CODE]],2,FALSE)</f>
        <v>V. MACULICAUDA</v>
      </c>
      <c r="I324" s="5" t="str">
        <f t="shared" si="10"/>
        <v>2C1D</v>
      </c>
      <c r="J324" s="6" cm="1">
        <f t="array" ref="J324">VLOOKUP(T_Compilado[[#This Row],[CCODE]:[CCODE]],T_FamiliaEspecie[[CODE]:[Ambiente]],2,FALSE)</f>
        <v>2</v>
      </c>
      <c r="K324" s="6" t="str" cm="1">
        <f t="array" ref="K324">VLOOKUP(T_Compilado[[#This Row],[CCODE]:[CCODE]],T_FamiliaEspecie[[CODE]:[Ambiente]],3,FALSE)</f>
        <v>C</v>
      </c>
      <c r="L324" s="6" cm="1">
        <f t="array" ref="L324">VLOOKUP(T_Compilado[[#This Row],[CCODE]:[CCODE]],T_FamiliaEspecie[[CODE]:[Ambiente]],4,FALSE)</f>
        <v>1</v>
      </c>
      <c r="M324" s="6" t="str" cm="1">
        <f t="array" ref="M324">VLOOKUP(T_Compilado[[#This Row],[CCODE]:[CCODE]],T_FamiliaEspecie[[CODE]:[Ambiente]],5,FALSE)</f>
        <v>D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1</v>
      </c>
      <c r="Y324" s="21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f t="shared" si="11"/>
        <v>1</v>
      </c>
    </row>
    <row r="325" spans="1:51" ht="14.25" x14ac:dyDescent="0.4">
      <c r="A325" s="5">
        <v>2022</v>
      </c>
      <c r="B325" s="7">
        <v>7</v>
      </c>
      <c r="C325" s="22">
        <f>DATE(T_Compilado[[#This Row],[AÑO]],T_Compilado[[#This Row],[MES]],1)</f>
        <v>44743</v>
      </c>
      <c r="D325" s="7" t="str">
        <f>IF(T_Compilado[[#This Row],[AÑO]]&lt;=2016,MIN(T_Compilado[AÑO]) &amp; "-2016","2017-" &amp; MAX(T_Compilado[AÑO]))</f>
        <v>2017-2024</v>
      </c>
      <c r="E325" s="7" t="s">
        <v>124</v>
      </c>
      <c r="F325" s="5" t="s">
        <v>89</v>
      </c>
      <c r="G325" s="7" t="s">
        <v>210</v>
      </c>
      <c r="H325" s="3" t="str">
        <f>VLOOKUP(T_Compilado[[#This Row],[Especies]],T_FamiliaEspecie[[Especies]:[CODE]],2,FALSE)</f>
        <v>D. MACULATUS</v>
      </c>
      <c r="I325" s="5" t="str">
        <f t="shared" si="10"/>
        <v>2C1D</v>
      </c>
      <c r="J325" s="6" cm="1">
        <f t="array" ref="J325">VLOOKUP(T_Compilado[[#This Row],[CCODE]:[CCODE]],T_FamiliaEspecie[[CODE]:[Ambiente]],2,FALSE)</f>
        <v>2</v>
      </c>
      <c r="K325" s="6" t="str" cm="1">
        <f t="array" ref="K325">VLOOKUP(T_Compilado[[#This Row],[CCODE]:[CCODE]],T_FamiliaEspecie[[CODE]:[Ambiente]],3,FALSE)</f>
        <v>C</v>
      </c>
      <c r="L325" s="6" cm="1">
        <f t="array" ref="L325">VLOOKUP(T_Compilado[[#This Row],[CCODE]:[CCODE]],T_FamiliaEspecie[[CODE]:[Ambiente]],4,FALSE)</f>
        <v>1</v>
      </c>
      <c r="M325" s="6" t="str" cm="1">
        <f t="array" ref="M325">VLOOKUP(T_Compilado[[#This Row],[CCODE]:[CCODE]],T_FamiliaEspecie[[CODE]:[Ambiente]],5,FALSE)</f>
        <v>D</v>
      </c>
      <c r="N325" s="7">
        <v>4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21">
        <v>0</v>
      </c>
      <c r="Z325" s="7">
        <v>0</v>
      </c>
      <c r="AA325" s="7">
        <v>0</v>
      </c>
      <c r="AB325" s="7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f t="shared" si="11"/>
        <v>5</v>
      </c>
    </row>
    <row r="326" spans="1:51" ht="14.25" x14ac:dyDescent="0.4">
      <c r="A326" s="5">
        <v>2022</v>
      </c>
      <c r="B326" s="7">
        <v>7</v>
      </c>
      <c r="C326" s="22">
        <f>DATE(T_Compilado[[#This Row],[AÑO]],T_Compilado[[#This Row],[MES]],1)</f>
        <v>44743</v>
      </c>
      <c r="D326" s="7" t="str">
        <f>IF(T_Compilado[[#This Row],[AÑO]]&lt;=2016,MIN(T_Compilado[AÑO]) &amp; "-2016","2017-" &amp; MAX(T_Compilado[AÑO]))</f>
        <v>2017-2024</v>
      </c>
      <c r="E326" s="7" t="s">
        <v>124</v>
      </c>
      <c r="F326" s="5" t="s">
        <v>89</v>
      </c>
      <c r="G326" s="7" t="s">
        <v>152</v>
      </c>
      <c r="H326" s="3" t="str">
        <f>VLOOKUP(T_Compilado[[#This Row],[Especies]],T_FamiliaEspecie[[Especies]:[CODE]],2,FALSE)</f>
        <v>G. DORMITOR</v>
      </c>
      <c r="I326" s="5" t="str">
        <f t="shared" si="10"/>
        <v>2C0D</v>
      </c>
      <c r="J326" s="6" cm="1">
        <f t="array" ref="J326">VLOOKUP(T_Compilado[[#This Row],[CCODE]:[CCODE]],T_FamiliaEspecie[[CODE]:[Ambiente]],2,FALSE)</f>
        <v>2</v>
      </c>
      <c r="K326" s="6" t="str" cm="1">
        <f t="array" ref="K326">VLOOKUP(T_Compilado[[#This Row],[CCODE]:[CCODE]],T_FamiliaEspecie[[CODE]:[Ambiente]],3,FALSE)</f>
        <v>C</v>
      </c>
      <c r="L326" s="6" cm="1">
        <f t="array" ref="L326">VLOOKUP(T_Compilado[[#This Row],[CCODE]:[CCODE]],T_FamiliaEspecie[[CODE]:[Ambiente]],4,FALSE)</f>
        <v>0</v>
      </c>
      <c r="M326" s="6" t="str" cm="1">
        <f t="array" ref="M326">VLOOKUP(T_Compilado[[#This Row],[CCODE]:[CCODE]],T_FamiliaEspecie[[CODE]:[Ambiente]],5,FALSE)</f>
        <v>D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6</v>
      </c>
      <c r="U326" s="7">
        <v>0</v>
      </c>
      <c r="V326" s="7">
        <v>0</v>
      </c>
      <c r="W326" s="7">
        <v>0</v>
      </c>
      <c r="X326" s="7">
        <v>0</v>
      </c>
      <c r="Y326" s="21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f t="shared" si="11"/>
        <v>6</v>
      </c>
    </row>
    <row r="327" spans="1:51" ht="14.25" x14ac:dyDescent="0.4">
      <c r="A327" s="5">
        <v>2022</v>
      </c>
      <c r="B327" s="7">
        <v>7</v>
      </c>
      <c r="C327" s="22">
        <f>DATE(T_Compilado[[#This Row],[AÑO]],T_Compilado[[#This Row],[MES]],1)</f>
        <v>44743</v>
      </c>
      <c r="D327" s="7" t="str">
        <f>IF(T_Compilado[[#This Row],[AÑO]]&lt;=2016,MIN(T_Compilado[AÑO]) &amp; "-2016","2017-" &amp; MAX(T_Compilado[AÑO]))</f>
        <v>2017-2024</v>
      </c>
      <c r="E327" s="7" t="s">
        <v>124</v>
      </c>
      <c r="F327" s="5" t="s">
        <v>90</v>
      </c>
      <c r="G327" s="7" t="s">
        <v>223</v>
      </c>
      <c r="H327" s="3" t="str">
        <f>VLOOKUP(T_Compilado[[#This Row],[Especies]],T_FamiliaEspecie[[Especies]:[CODE]],2,FALSE)</f>
        <v>E. SAURUS</v>
      </c>
      <c r="I327" s="5" t="str">
        <f t="shared" si="10"/>
        <v>PC1M</v>
      </c>
      <c r="J327" s="6" t="str" cm="1">
        <f t="array" ref="J327">VLOOKUP(T_Compilado[[#This Row],[CCODE]:[CCODE]],T_FamiliaEspecie[[CODE]:[Ambiente]],2,FALSE)</f>
        <v>P</v>
      </c>
      <c r="K327" s="6" t="str" cm="1">
        <f t="array" ref="K327">VLOOKUP(T_Compilado[[#This Row],[CCODE]:[CCODE]],T_FamiliaEspecie[[CODE]:[Ambiente]],3,FALSE)</f>
        <v>C</v>
      </c>
      <c r="L327" s="6" cm="1">
        <f t="array" ref="L327">VLOOKUP(T_Compilado[[#This Row],[CCODE]:[CCODE]],T_FamiliaEspecie[[CODE]:[Ambiente]],4,FALSE)</f>
        <v>1</v>
      </c>
      <c r="M327" s="6" t="str" cm="1">
        <f t="array" ref="M327">VLOOKUP(T_Compilado[[#This Row],[CCODE]:[CCODE]],T_FamiliaEspecie[[CODE]:[Ambiente]],5,FALSE)</f>
        <v>M</v>
      </c>
      <c r="N327" s="7">
        <v>1</v>
      </c>
      <c r="O327" s="7">
        <v>0</v>
      </c>
      <c r="P327" s="7">
        <v>0</v>
      </c>
      <c r="Q327" s="7">
        <v>0</v>
      </c>
      <c r="R327" s="7">
        <v>0</v>
      </c>
      <c r="S327" s="7">
        <v>1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21">
        <v>0</v>
      </c>
      <c r="Z327" s="7">
        <v>2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f t="shared" si="11"/>
        <v>4</v>
      </c>
    </row>
    <row r="328" spans="1:51" ht="14.25" x14ac:dyDescent="0.4">
      <c r="A328" s="5">
        <v>2022</v>
      </c>
      <c r="B328" s="7">
        <v>7</v>
      </c>
      <c r="C328" s="22">
        <f>DATE(T_Compilado[[#This Row],[AÑO]],T_Compilado[[#This Row],[MES]],1)</f>
        <v>44743</v>
      </c>
      <c r="D328" s="7" t="str">
        <f>IF(T_Compilado[[#This Row],[AÑO]]&lt;=2016,MIN(T_Compilado[AÑO]) &amp; "-2016","2017-" &amp; MAX(T_Compilado[AÑO]))</f>
        <v>2017-2024</v>
      </c>
      <c r="E328" s="7" t="s">
        <v>124</v>
      </c>
      <c r="F328" s="5" t="s">
        <v>92</v>
      </c>
      <c r="G328" s="7" t="s">
        <v>224</v>
      </c>
      <c r="H328" s="3" t="str">
        <f>VLOOKUP(T_Compilado[[#This Row],[Especies]],T_FamiliaEspecie[[Especies]:[CODE]],2,FALSE)</f>
        <v>E. BREVIMANUS</v>
      </c>
      <c r="I328" s="5" t="str">
        <f t="shared" si="10"/>
        <v>PC2M</v>
      </c>
      <c r="J328" s="6" t="str" cm="1">
        <f t="array" ref="J328">VLOOKUP(T_Compilado[[#This Row],[CCODE]:[CCODE]],T_FamiliaEspecie[[CODE]:[Ambiente]],2,FALSE)</f>
        <v>P</v>
      </c>
      <c r="K328" s="6" t="str" cm="1">
        <f t="array" ref="K328">VLOOKUP(T_Compilado[[#This Row],[CCODE]:[CCODE]],T_FamiliaEspecie[[CODE]:[Ambiente]],3,FALSE)</f>
        <v>C</v>
      </c>
      <c r="L328" s="6" cm="1">
        <f t="array" ref="L328">VLOOKUP(T_Compilado[[#This Row],[CCODE]:[CCODE]],T_FamiliaEspecie[[CODE]:[Ambiente]],4,FALSE)</f>
        <v>2</v>
      </c>
      <c r="M328" s="6" t="str" cm="1">
        <f t="array" ref="M328">VLOOKUP(T_Compilado[[#This Row],[CCODE]:[CCODE]],T_FamiliaEspecie[[CODE]:[Ambiente]],5,FALSE)</f>
        <v>M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2</v>
      </c>
      <c r="X328" s="7">
        <v>0</v>
      </c>
      <c r="Y328" s="21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f t="shared" si="11"/>
        <v>2</v>
      </c>
    </row>
    <row r="329" spans="1:51" ht="14.25" x14ac:dyDescent="0.4">
      <c r="A329" s="5">
        <v>2022</v>
      </c>
      <c r="B329" s="7">
        <v>7</v>
      </c>
      <c r="C329" s="22">
        <f>DATE(T_Compilado[[#This Row],[AÑO]],T_Compilado[[#This Row],[MES]],1)</f>
        <v>44743</v>
      </c>
      <c r="D329" s="7" t="str">
        <f>IF(T_Compilado[[#This Row],[AÑO]]&lt;=2016,MIN(T_Compilado[AÑO]) &amp; "-2016","2017-" &amp; MAX(T_Compilado[AÑO]))</f>
        <v>2017-2024</v>
      </c>
      <c r="E329" s="7" t="s">
        <v>124</v>
      </c>
      <c r="F329" s="5" t="s">
        <v>92</v>
      </c>
      <c r="G329" s="7" t="s">
        <v>157</v>
      </c>
      <c r="H329" s="3" t="str">
        <f>VLOOKUP(T_Compilado[[#This Row],[Especies]],T_FamiliaEspecie[[Especies]:[CODE]],2,FALSE)</f>
        <v>E. PLUMIERI</v>
      </c>
      <c r="I329" s="5" t="str">
        <f t="shared" si="10"/>
        <v>PC1M</v>
      </c>
      <c r="J329" s="6" t="str" cm="1">
        <f t="array" ref="J329">VLOOKUP(T_Compilado[[#This Row],[CCODE]:[CCODE]],T_FamiliaEspecie[[CODE]:[Ambiente]],2,FALSE)</f>
        <v>P</v>
      </c>
      <c r="K329" s="6" t="str" cm="1">
        <f t="array" ref="K329">VLOOKUP(T_Compilado[[#This Row],[CCODE]:[CCODE]],T_FamiliaEspecie[[CODE]:[Ambiente]],3,FALSE)</f>
        <v>C</v>
      </c>
      <c r="L329" s="6" cm="1">
        <f t="array" ref="L329">VLOOKUP(T_Compilado[[#This Row],[CCODE]:[CCODE]],T_FamiliaEspecie[[CODE]:[Ambiente]],4,FALSE)</f>
        <v>1</v>
      </c>
      <c r="M329" s="6" t="str" cm="1">
        <f t="array" ref="M329">VLOOKUP(T_Compilado[[#This Row],[CCODE]:[CCODE]],T_FamiliaEspecie[[CODE]:[Ambiente]],5,FALSE)</f>
        <v>M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1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21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f t="shared" si="11"/>
        <v>1</v>
      </c>
    </row>
    <row r="330" spans="1:51" ht="14.25" x14ac:dyDescent="0.4">
      <c r="A330" s="5">
        <v>2022</v>
      </c>
      <c r="B330" s="7">
        <v>7</v>
      </c>
      <c r="C330" s="22">
        <f>DATE(T_Compilado[[#This Row],[AÑO]],T_Compilado[[#This Row],[MES]],1)</f>
        <v>44743</v>
      </c>
      <c r="D330" s="7" t="str">
        <f>IF(T_Compilado[[#This Row],[AÑO]]&lt;=2016,MIN(T_Compilado[AÑO]) &amp; "-2016","2017-" &amp; MAX(T_Compilado[AÑO]))</f>
        <v>2017-2024</v>
      </c>
      <c r="E330" s="7" t="s">
        <v>124</v>
      </c>
      <c r="F330" s="5" t="s">
        <v>93</v>
      </c>
      <c r="G330" s="7" t="s">
        <v>234</v>
      </c>
      <c r="H330" s="3" t="str">
        <f>VLOOKUP(T_Compilado[[#This Row],[Especies]],T_FamiliaEspecie[[Especies]:[CODE]],2,FALSE)</f>
        <v>G. PERUANUS</v>
      </c>
      <c r="I330" s="5" t="str">
        <f t="shared" si="10"/>
        <v>2P0D</v>
      </c>
      <c r="J330" s="6" cm="1">
        <f t="array" ref="J330">VLOOKUP(T_Compilado[[#This Row],[CCODE]:[CCODE]],T_FamiliaEspecie[[CODE]:[Ambiente]],2,FALSE)</f>
        <v>2</v>
      </c>
      <c r="K330" s="6" t="str" cm="1">
        <f t="array" ref="K330">VLOOKUP(T_Compilado[[#This Row],[CCODE]:[CCODE]],T_FamiliaEspecie[[CODE]:[Ambiente]],3,FALSE)</f>
        <v>P</v>
      </c>
      <c r="L330" s="6" cm="1">
        <f t="array" ref="L330">VLOOKUP(T_Compilado[[#This Row],[CCODE]:[CCODE]],T_FamiliaEspecie[[CODE]:[Ambiente]],4,FALSE)</f>
        <v>0</v>
      </c>
      <c r="M330" s="6" t="str" cm="1">
        <f t="array" ref="M330">VLOOKUP(T_Compilado[[#This Row],[CCODE]:[CCODE]],T_FamiliaEspecie[[CODE]:[Ambiente]],5,FALSE)</f>
        <v>D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5</v>
      </c>
      <c r="U330" s="7">
        <v>0</v>
      </c>
      <c r="V330" s="7">
        <v>0</v>
      </c>
      <c r="W330" s="7">
        <v>0</v>
      </c>
      <c r="X330" s="7">
        <v>0</v>
      </c>
      <c r="Y330" s="21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f t="shared" si="11"/>
        <v>5</v>
      </c>
    </row>
    <row r="331" spans="1:51" ht="14.25" x14ac:dyDescent="0.4">
      <c r="A331" s="5">
        <v>2022</v>
      </c>
      <c r="B331" s="7">
        <v>7</v>
      </c>
      <c r="C331" s="22">
        <f>DATE(T_Compilado[[#This Row],[AÑO]],T_Compilado[[#This Row],[MES]],1)</f>
        <v>44743</v>
      </c>
      <c r="D331" s="7" t="str">
        <f>IF(T_Compilado[[#This Row],[AÑO]]&lt;=2016,MIN(T_Compilado[AÑO]) &amp; "-2016","2017-" &amp; MAX(T_Compilado[AÑO]))</f>
        <v>2017-2024</v>
      </c>
      <c r="E331" s="7" t="s">
        <v>124</v>
      </c>
      <c r="F331" s="5" t="s">
        <v>93</v>
      </c>
      <c r="G331" s="7" t="s">
        <v>203</v>
      </c>
      <c r="H331" s="3" t="str">
        <f>VLOOKUP(T_Compilado[[#This Row],[Especies]],T_FamiliaEspecie[[Especies]:[CODE]],2,FALSE)</f>
        <v>S. SALVINI</v>
      </c>
      <c r="I331" s="5" t="str">
        <f t="shared" si="10"/>
        <v>2P0D</v>
      </c>
      <c r="J331" s="6" cm="1">
        <f t="array" ref="J331">VLOOKUP(T_Compilado[[#This Row],[CCODE]:[CCODE]],T_FamiliaEspecie[[CODE]:[Ambiente]],2,FALSE)</f>
        <v>2</v>
      </c>
      <c r="K331" s="6" t="str" cm="1">
        <f t="array" ref="K331">VLOOKUP(T_Compilado[[#This Row],[CCODE]:[CCODE]],T_FamiliaEspecie[[CODE]:[Ambiente]],3,FALSE)</f>
        <v>P</v>
      </c>
      <c r="L331" s="6" cm="1">
        <f t="array" ref="L331">VLOOKUP(T_Compilado[[#This Row],[CCODE]:[CCODE]],T_FamiliaEspecie[[CODE]:[Ambiente]],4,FALSE)</f>
        <v>0</v>
      </c>
      <c r="M331" s="6" t="str" cm="1">
        <f t="array" ref="M331">VLOOKUP(T_Compilado[[#This Row],[CCODE]:[CCODE]],T_FamiliaEspecie[[CODE]:[Ambiente]],5,FALSE)</f>
        <v>D</v>
      </c>
      <c r="N331" s="7">
        <v>0</v>
      </c>
      <c r="O331" s="7">
        <v>0</v>
      </c>
      <c r="P331" s="7">
        <v>0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21">
        <v>0</v>
      </c>
      <c r="Z331" s="7">
        <v>0</v>
      </c>
      <c r="AA331" s="7">
        <v>0</v>
      </c>
      <c r="AB331" s="7">
        <v>4</v>
      </c>
      <c r="AC331" s="7">
        <v>0</v>
      </c>
      <c r="AD331" s="7">
        <v>0</v>
      </c>
      <c r="AE331" s="7">
        <v>2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f t="shared" si="11"/>
        <v>9</v>
      </c>
    </row>
    <row r="332" spans="1:51" ht="14.25" x14ac:dyDescent="0.4">
      <c r="A332" s="5">
        <v>2022</v>
      </c>
      <c r="B332" s="7">
        <v>7</v>
      </c>
      <c r="C332" s="22">
        <f>DATE(T_Compilado[[#This Row],[AÑO]],T_Compilado[[#This Row],[MES]],1)</f>
        <v>44743</v>
      </c>
      <c r="D332" s="7" t="str">
        <f>IF(T_Compilado[[#This Row],[AÑO]]&lt;=2016,MIN(T_Compilado[AÑO]) &amp; "-2016","2017-" &amp; MAX(T_Compilado[AÑO]))</f>
        <v>2017-2024</v>
      </c>
      <c r="E332" s="7" t="s">
        <v>124</v>
      </c>
      <c r="F332" s="5" t="s">
        <v>117</v>
      </c>
      <c r="G332" s="7" t="s">
        <v>230</v>
      </c>
      <c r="H332" s="3" t="str">
        <f>VLOOKUP(T_Compilado[[#This Row],[Especies]],T_FamiliaEspecie[[Especies]:[CODE]],2,FALSE)</f>
        <v>H. PLECOSTOMUS</v>
      </c>
      <c r="I332" s="5" t="str">
        <f t="shared" si="10"/>
        <v>PP0M</v>
      </c>
      <c r="J332" s="6" t="str" cm="1">
        <f t="array" ref="J332">VLOOKUP(T_Compilado[[#This Row],[CCODE]:[CCODE]],T_FamiliaEspecie[[CODE]:[Ambiente]],2,FALSE)</f>
        <v>P</v>
      </c>
      <c r="K332" s="6" t="str" cm="1">
        <f t="array" ref="K332">VLOOKUP(T_Compilado[[#This Row],[CCODE]:[CCODE]],T_FamiliaEspecie[[CODE]:[Ambiente]],3,FALSE)</f>
        <v>P</v>
      </c>
      <c r="L332" s="6" cm="1">
        <f t="array" ref="L332">VLOOKUP(T_Compilado[[#This Row],[CCODE]:[CCODE]],T_FamiliaEspecie[[CODE]:[Ambiente]],4,FALSE)</f>
        <v>0</v>
      </c>
      <c r="M332" s="6" t="str" cm="1">
        <f t="array" ref="M332">VLOOKUP(T_Compilado[[#This Row],[CCODE]:[CCODE]],T_FamiliaEspecie[[CODE]:[Ambiente]],5,FALSE)</f>
        <v>M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2</v>
      </c>
      <c r="U332" s="7">
        <v>0</v>
      </c>
      <c r="V332" s="7">
        <v>0</v>
      </c>
      <c r="W332" s="7">
        <v>0</v>
      </c>
      <c r="X332" s="7">
        <v>0</v>
      </c>
      <c r="Y332" s="21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f t="shared" si="11"/>
        <v>2</v>
      </c>
    </row>
    <row r="333" spans="1:51" ht="14.25" x14ac:dyDescent="0.4">
      <c r="A333" s="5">
        <v>2022</v>
      </c>
      <c r="B333" s="7">
        <v>7</v>
      </c>
      <c r="C333" s="22">
        <f>DATE(T_Compilado[[#This Row],[AÑO]],T_Compilado[[#This Row],[MES]],1)</f>
        <v>44743</v>
      </c>
      <c r="D333" s="7" t="str">
        <f>IF(T_Compilado[[#This Row],[AÑO]]&lt;=2016,MIN(T_Compilado[AÑO]) &amp; "-2016","2017-" &amp; MAX(T_Compilado[AÑO]))</f>
        <v>2017-2024</v>
      </c>
      <c r="E333" s="7" t="s">
        <v>124</v>
      </c>
      <c r="F333" s="5" t="s">
        <v>109</v>
      </c>
      <c r="G333" s="7" t="s">
        <v>192</v>
      </c>
      <c r="H333" s="3" t="str">
        <f>VLOOKUP(T_Compilado[[#This Row],[Especies]],T_FamiliaEspecie[[Especies]:[CODE]],2,FALSE)</f>
        <v>M. ATLANTICUS</v>
      </c>
      <c r="I333" s="5" t="str">
        <f t="shared" si="10"/>
        <v>PC1M</v>
      </c>
      <c r="J333" s="6" t="str" cm="1">
        <f t="array" ref="J333">VLOOKUP(T_Compilado[[#This Row],[CCODE]:[CCODE]],T_FamiliaEspecie[[CODE]:[Ambiente]],2,FALSE)</f>
        <v>P</v>
      </c>
      <c r="K333" s="6" t="str" cm="1">
        <f t="array" ref="K333">VLOOKUP(T_Compilado[[#This Row],[CCODE]:[CCODE]],T_FamiliaEspecie[[CODE]:[Ambiente]],3,FALSE)</f>
        <v>C</v>
      </c>
      <c r="L333" s="6" cm="1">
        <f t="array" ref="L333">VLOOKUP(T_Compilado[[#This Row],[CCODE]:[CCODE]],T_FamiliaEspecie[[CODE]:[Ambiente]],4,FALSE)</f>
        <v>1</v>
      </c>
      <c r="M333" s="6" t="str" cm="1">
        <f t="array" ref="M333">VLOOKUP(T_Compilado[[#This Row],[CCODE]:[CCODE]],T_FamiliaEspecie[[CODE]:[Ambiente]],5,FALSE)</f>
        <v>M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1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21">
        <v>0</v>
      </c>
      <c r="Z333" s="7">
        <v>0</v>
      </c>
      <c r="AA333" s="7">
        <v>1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f t="shared" si="11"/>
        <v>2</v>
      </c>
    </row>
    <row r="334" spans="1:51" ht="14.25" x14ac:dyDescent="0.4">
      <c r="A334" s="5">
        <v>2022</v>
      </c>
      <c r="B334" s="7">
        <v>7</v>
      </c>
      <c r="C334" s="22">
        <f>DATE(T_Compilado[[#This Row],[AÑO]],T_Compilado[[#This Row],[MES]],1)</f>
        <v>44743</v>
      </c>
      <c r="D334" s="7" t="str">
        <f>IF(T_Compilado[[#This Row],[AÑO]]&lt;=2016,MIN(T_Compilado[AÑO]) &amp; "-2016","2017-" &amp; MAX(T_Compilado[AÑO]))</f>
        <v>2017-2024</v>
      </c>
      <c r="E334" s="7" t="s">
        <v>124</v>
      </c>
      <c r="F334" s="5" t="s">
        <v>95</v>
      </c>
      <c r="G334" s="7" t="s">
        <v>163</v>
      </c>
      <c r="H334" s="3" t="str">
        <f>VLOOKUP(T_Compilado[[#This Row],[Especies]],T_FamiliaEspecie[[Especies]:[CODE]],2,FALSE)</f>
        <v>D. MONTICOLA</v>
      </c>
      <c r="I334" s="5" t="str">
        <f t="shared" si="10"/>
        <v>PC1D</v>
      </c>
      <c r="J334" s="6" t="str" cm="1">
        <f t="array" ref="J334">VLOOKUP(T_Compilado[[#This Row],[CCODE]:[CCODE]],T_FamiliaEspecie[[CODE]:[Ambiente]],2,FALSE)</f>
        <v>P</v>
      </c>
      <c r="K334" s="6" t="str" cm="1">
        <f t="array" ref="K334">VLOOKUP(T_Compilado[[#This Row],[CCODE]:[CCODE]],T_FamiliaEspecie[[CODE]:[Ambiente]],3,FALSE)</f>
        <v>C</v>
      </c>
      <c r="L334" s="6" cm="1">
        <f t="array" ref="L334">VLOOKUP(T_Compilado[[#This Row],[CCODE]:[CCODE]],T_FamiliaEspecie[[CODE]:[Ambiente]],4,FALSE)</f>
        <v>1</v>
      </c>
      <c r="M334" s="6" t="str" cm="1">
        <f t="array" ref="M334">VLOOKUP(T_Compilado[[#This Row],[CCODE]:[CCODE]],T_FamiliaEspecie[[CODE]:[Ambiente]],5,FALSE)</f>
        <v>D</v>
      </c>
      <c r="N334" s="7">
        <v>0</v>
      </c>
      <c r="O334" s="7">
        <v>7</v>
      </c>
      <c r="P334" s="7">
        <v>0</v>
      </c>
      <c r="Q334" s="7">
        <v>0</v>
      </c>
      <c r="R334" s="7">
        <v>0</v>
      </c>
      <c r="S334" s="7">
        <v>0</v>
      </c>
      <c r="T334" s="7">
        <v>1</v>
      </c>
      <c r="U334" s="7">
        <v>0</v>
      </c>
      <c r="V334" s="7">
        <v>0</v>
      </c>
      <c r="W334" s="7">
        <v>0</v>
      </c>
      <c r="X334" s="7">
        <v>0</v>
      </c>
      <c r="Y334" s="21">
        <v>0</v>
      </c>
      <c r="Z334" s="7">
        <v>0</v>
      </c>
      <c r="AA334" s="7">
        <v>3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f t="shared" si="11"/>
        <v>11</v>
      </c>
    </row>
    <row r="335" spans="1:51" ht="14.25" x14ac:dyDescent="0.4">
      <c r="A335" s="5">
        <v>2022</v>
      </c>
      <c r="B335" s="7">
        <v>7</v>
      </c>
      <c r="C335" s="22">
        <f>DATE(T_Compilado[[#This Row],[AÑO]],T_Compilado[[#This Row],[MES]],1)</f>
        <v>44743</v>
      </c>
      <c r="D335" s="7" t="str">
        <f>IF(T_Compilado[[#This Row],[AÑO]]&lt;=2016,MIN(T_Compilado[AÑO]) &amp; "-2016","2017-" &amp; MAX(T_Compilado[AÑO]))</f>
        <v>2017-2024</v>
      </c>
      <c r="E335" s="7" t="s">
        <v>124</v>
      </c>
      <c r="F335" s="5" t="s">
        <v>95</v>
      </c>
      <c r="G335" s="7" t="s">
        <v>193</v>
      </c>
      <c r="H335" s="3" t="str">
        <f>VLOOKUP(T_Compilado[[#This Row],[Especies]],T_FamiliaEspecie[[Especies]:[CODE]],2,FALSE)</f>
        <v>M. CUREMA</v>
      </c>
      <c r="I335" s="5" t="str">
        <f t="shared" si="10"/>
        <v>PA1M</v>
      </c>
      <c r="J335" s="6" t="str" cm="1">
        <f t="array" ref="J335">VLOOKUP(T_Compilado[[#This Row],[CCODE]:[CCODE]],T_FamiliaEspecie[[CODE]:[Ambiente]],2,FALSE)</f>
        <v>P</v>
      </c>
      <c r="K335" s="6" t="str" cm="1">
        <f t="array" ref="K335">VLOOKUP(T_Compilado[[#This Row],[CCODE]:[CCODE]],T_FamiliaEspecie[[CODE]:[Ambiente]],3,FALSE)</f>
        <v>P-C</v>
      </c>
      <c r="L335" s="6" cm="1">
        <f t="array" ref="L335">VLOOKUP(T_Compilado[[#This Row],[CCODE]:[CCODE]],T_FamiliaEspecie[[CODE]:[Ambiente]],4,FALSE)</f>
        <v>1</v>
      </c>
      <c r="M335" s="6" t="str" cm="1">
        <f t="array" ref="M335">VLOOKUP(T_Compilado[[#This Row],[CCODE]:[CCODE]],T_FamiliaEspecie[[CODE]:[Ambiente]],5,FALSE)</f>
        <v>M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2</v>
      </c>
      <c r="U335" s="7">
        <v>0</v>
      </c>
      <c r="V335" s="7">
        <v>0</v>
      </c>
      <c r="W335" s="7">
        <v>0</v>
      </c>
      <c r="X335" s="7">
        <v>0</v>
      </c>
      <c r="Y335" s="21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f t="shared" si="11"/>
        <v>2</v>
      </c>
    </row>
    <row r="336" spans="1:51" ht="14.25" x14ac:dyDescent="0.4">
      <c r="A336" s="5">
        <v>2022</v>
      </c>
      <c r="B336" s="7">
        <v>7</v>
      </c>
      <c r="C336" s="22">
        <f>DATE(T_Compilado[[#This Row],[AÑO]],T_Compilado[[#This Row],[MES]],1)</f>
        <v>44743</v>
      </c>
      <c r="D336" s="7" t="str">
        <f>IF(T_Compilado[[#This Row],[AÑO]]&lt;=2016,MIN(T_Compilado[AÑO]) &amp; "-2016","2017-" &amp; MAX(T_Compilado[AÑO]))</f>
        <v>2017-2024</v>
      </c>
      <c r="E336" s="7" t="s">
        <v>124</v>
      </c>
      <c r="F336" s="5" t="s">
        <v>122</v>
      </c>
      <c r="G336" s="7" t="s">
        <v>235</v>
      </c>
      <c r="H336" s="3" t="str">
        <f>VLOOKUP(T_Compilado[[#This Row],[Especies]],T_FamiliaEspecie[[Especies]:[CODE]],2,FALSE)</f>
        <v>C. CONICEPS</v>
      </c>
      <c r="I336" s="5" t="str">
        <f t="shared" si="10"/>
        <v>PPOM</v>
      </c>
      <c r="J336" s="6" t="str" cm="1">
        <f t="array" ref="J336">VLOOKUP(T_Compilado[[#This Row],[CCODE]:[CCODE]],T_FamiliaEspecie[[CODE]:[Ambiente]],2,FALSE)</f>
        <v>P</v>
      </c>
      <c r="K336" s="6" t="str" cm="1">
        <f t="array" ref="K336">VLOOKUP(T_Compilado[[#This Row],[CCODE]:[CCODE]],T_FamiliaEspecie[[CODE]:[Ambiente]],3,FALSE)</f>
        <v>P</v>
      </c>
      <c r="L336" s="6" t="str" cm="1">
        <f t="array" ref="L336">VLOOKUP(T_Compilado[[#This Row],[CCODE]:[CCODE]],T_FamiliaEspecie[[CODE]:[Ambiente]],4,FALSE)</f>
        <v>O</v>
      </c>
      <c r="M336" s="6" t="str" cm="1">
        <f t="array" ref="M336">VLOOKUP(T_Compilado[[#This Row],[CCODE]:[CCODE]],T_FamiliaEspecie[[CODE]:[Ambiente]],5,FALSE)</f>
        <v>M</v>
      </c>
      <c r="N336" s="7">
        <v>0</v>
      </c>
      <c r="O336" s="7">
        <v>6</v>
      </c>
      <c r="P336" s="7">
        <v>0</v>
      </c>
      <c r="Q336" s="7">
        <v>0</v>
      </c>
      <c r="R336" s="7">
        <v>0</v>
      </c>
      <c r="S336" s="7">
        <v>6</v>
      </c>
      <c r="T336" s="7">
        <v>45</v>
      </c>
      <c r="U336" s="7">
        <v>0</v>
      </c>
      <c r="V336" s="7">
        <v>9</v>
      </c>
      <c r="W336" s="7">
        <v>3</v>
      </c>
      <c r="X336" s="7">
        <v>0</v>
      </c>
      <c r="Y336" s="21">
        <v>0</v>
      </c>
      <c r="Z336" s="7">
        <v>0</v>
      </c>
      <c r="AA336" s="7">
        <v>10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f t="shared" si="11"/>
        <v>79</v>
      </c>
    </row>
    <row r="337" spans="1:51" ht="14.25" x14ac:dyDescent="0.4">
      <c r="A337" s="5">
        <v>2022</v>
      </c>
      <c r="B337" s="7">
        <v>7</v>
      </c>
      <c r="C337" s="22">
        <f>DATE(T_Compilado[[#This Row],[AÑO]],T_Compilado[[#This Row],[MES]],1)</f>
        <v>44743</v>
      </c>
      <c r="D337" s="7" t="str">
        <f>IF(T_Compilado[[#This Row],[AÑO]]&lt;=2016,MIN(T_Compilado[AÑO]) &amp; "-2016","2017-" &amp; MAX(T_Compilado[AÑO]))</f>
        <v>2017-2024</v>
      </c>
      <c r="E337" s="7" t="s">
        <v>124</v>
      </c>
      <c r="F337" s="5" t="s">
        <v>114</v>
      </c>
      <c r="G337" s="7" t="s">
        <v>222</v>
      </c>
      <c r="H337" s="3" t="str">
        <f>VLOOKUP(T_Compilado[[#This Row],[Especies]],T_FamiliaEspecie[[Especies]:[CODE]],2,FALSE)</f>
        <v>G. HOLBROOKI</v>
      </c>
      <c r="I337" s="5" t="str">
        <f t="shared" si="10"/>
        <v>2I0D</v>
      </c>
      <c r="J337" s="6" cm="1">
        <f t="array" ref="J337">VLOOKUP(T_Compilado[[#This Row],[CCODE]:[CCODE]],T_FamiliaEspecie[[CODE]:[Ambiente]],2,FALSE)</f>
        <v>2</v>
      </c>
      <c r="K337" s="6" t="str" cm="1">
        <f t="array" ref="K337">VLOOKUP(T_Compilado[[#This Row],[CCODE]:[CCODE]],T_FamiliaEspecie[[CODE]:[Ambiente]],3,FALSE)</f>
        <v>I</v>
      </c>
      <c r="L337" s="6" cm="1">
        <f t="array" ref="L337">VLOOKUP(T_Compilado[[#This Row],[CCODE]:[CCODE]],T_FamiliaEspecie[[CODE]:[Ambiente]],4,FALSE)</f>
        <v>0</v>
      </c>
      <c r="M337" s="6" t="str" cm="1">
        <f t="array" ref="M337">VLOOKUP(T_Compilado[[#This Row],[CCODE]:[CCODE]],T_FamiliaEspecie[[CODE]:[Ambiente]],5,FALSE)</f>
        <v>D</v>
      </c>
      <c r="N337" s="7">
        <v>3</v>
      </c>
      <c r="O337" s="7">
        <v>0</v>
      </c>
      <c r="P337" s="7">
        <v>0</v>
      </c>
      <c r="Q337" s="7">
        <v>3</v>
      </c>
      <c r="R337" s="7">
        <v>0</v>
      </c>
      <c r="S337" s="7">
        <v>1</v>
      </c>
      <c r="T337" s="7">
        <v>0</v>
      </c>
      <c r="U337" s="7">
        <v>3</v>
      </c>
      <c r="V337" s="7">
        <v>0</v>
      </c>
      <c r="W337" s="7">
        <v>0</v>
      </c>
      <c r="X337" s="7">
        <v>0</v>
      </c>
      <c r="Y337" s="21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f t="shared" si="11"/>
        <v>10</v>
      </c>
    </row>
    <row r="338" spans="1:51" ht="14.25" x14ac:dyDescent="0.4">
      <c r="A338" s="5">
        <v>2022</v>
      </c>
      <c r="B338" s="7">
        <v>7</v>
      </c>
      <c r="C338" s="22">
        <f>DATE(T_Compilado[[#This Row],[AÑO]],T_Compilado[[#This Row],[MES]],1)</f>
        <v>44743</v>
      </c>
      <c r="D338" s="7" t="str">
        <f>IF(T_Compilado[[#This Row],[AÑO]]&lt;=2016,MIN(T_Compilado[AÑO]) &amp; "-2016","2017-" &amp; MAX(T_Compilado[AÑO]))</f>
        <v>2017-2024</v>
      </c>
      <c r="E338" s="7" t="s">
        <v>124</v>
      </c>
      <c r="F338" s="5" t="s">
        <v>114</v>
      </c>
      <c r="G338" s="7" t="s">
        <v>166</v>
      </c>
      <c r="H338" s="3" t="str">
        <f>VLOOKUP(T_Compilado[[#This Row],[Especies]],T_FamiliaEspecie[[Especies]:[CODE]],2,FALSE)</f>
        <v>P. GILLII</v>
      </c>
      <c r="I338" s="5" t="str">
        <f t="shared" si="10"/>
        <v>2A0D</v>
      </c>
      <c r="J338" s="6" cm="1">
        <f t="array" ref="J338">VLOOKUP(T_Compilado[[#This Row],[CCODE]:[CCODE]],T_FamiliaEspecie[[CODE]:[Ambiente]],2,FALSE)</f>
        <v>2</v>
      </c>
      <c r="K338" s="6" t="str" cm="1">
        <f t="array" ref="K338">VLOOKUP(T_Compilado[[#This Row],[CCODE]:[CCODE]],T_FamiliaEspecie[[CODE]:[Ambiente]],3,FALSE)</f>
        <v>P-C</v>
      </c>
      <c r="L338" s="6" cm="1">
        <f t="array" ref="L338">VLOOKUP(T_Compilado[[#This Row],[CCODE]:[CCODE]],T_FamiliaEspecie[[CODE]:[Ambiente]],4,FALSE)</f>
        <v>0</v>
      </c>
      <c r="M338" s="6" t="str" cm="1">
        <f t="array" ref="M338">VLOOKUP(T_Compilado[[#This Row],[CCODE]:[CCODE]],T_FamiliaEspecie[[CODE]:[Ambiente]],5,FALSE)</f>
        <v>D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1</v>
      </c>
      <c r="U338" s="7">
        <v>0</v>
      </c>
      <c r="V338" s="7">
        <v>0</v>
      </c>
      <c r="W338" s="7">
        <v>0</v>
      </c>
      <c r="X338" s="7">
        <v>0</v>
      </c>
      <c r="Y338" s="21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f t="shared" si="11"/>
        <v>1</v>
      </c>
    </row>
    <row r="339" spans="1:51" ht="14.25" x14ac:dyDescent="0.4">
      <c r="A339" s="5">
        <v>2022</v>
      </c>
      <c r="B339" s="7">
        <v>7</v>
      </c>
      <c r="C339" s="22">
        <f>DATE(T_Compilado[[#This Row],[AÑO]],T_Compilado[[#This Row],[MES]],1)</f>
        <v>44743</v>
      </c>
      <c r="D339" s="7" t="str">
        <f>IF(T_Compilado[[#This Row],[AÑO]]&lt;=2016,MIN(T_Compilado[AÑO]) &amp; "-2016","2017-" &amp; MAX(T_Compilado[AÑO]))</f>
        <v>2017-2024</v>
      </c>
      <c r="E339" s="7" t="s">
        <v>124</v>
      </c>
      <c r="F339" s="5" t="s">
        <v>97</v>
      </c>
      <c r="G339" s="7" t="s">
        <v>169</v>
      </c>
      <c r="H339" s="3" t="str">
        <f>VLOOKUP(T_Compilado[[#This Row],[Especies]],T_FamiliaEspecie[[Especies]:[CODE]],2,FALSE)</f>
        <v>C. ALBUS</v>
      </c>
      <c r="I339" s="5" t="str">
        <f t="shared" si="10"/>
        <v>PP1M</v>
      </c>
      <c r="J339" s="6" t="str" cm="1">
        <f t="array" ref="J339">VLOOKUP(T_Compilado[[#This Row],[CCODE]:[CCODE]],T_FamiliaEspecie[[CODE]:[Ambiente]],2,FALSE)</f>
        <v>P</v>
      </c>
      <c r="K339" s="6" t="str" cm="1">
        <f t="array" ref="K339">VLOOKUP(T_Compilado[[#This Row],[CCODE]:[CCODE]],T_FamiliaEspecie[[CODE]:[Ambiente]],3,FALSE)</f>
        <v>P</v>
      </c>
      <c r="L339" s="6" cm="1">
        <f t="array" ref="L339">VLOOKUP(T_Compilado[[#This Row],[CCODE]:[CCODE]],T_FamiliaEspecie[[CODE]:[Ambiente]],4,FALSE)</f>
        <v>1</v>
      </c>
      <c r="M339" s="6" t="str" cm="1">
        <f t="array" ref="M339">VLOOKUP(T_Compilado[[#This Row],[CCODE]:[CCODE]],T_FamiliaEspecie[[CODE]:[Ambiente]],5,FALSE)</f>
        <v>M</v>
      </c>
      <c r="N339" s="7">
        <v>0</v>
      </c>
      <c r="O339" s="7">
        <v>2</v>
      </c>
      <c r="P339" s="7">
        <v>1</v>
      </c>
      <c r="Q339" s="7">
        <v>0</v>
      </c>
      <c r="R339" s="7">
        <v>0</v>
      </c>
      <c r="S339" s="7">
        <v>5</v>
      </c>
      <c r="T339" s="7">
        <v>0</v>
      </c>
      <c r="U339" s="7">
        <v>0</v>
      </c>
      <c r="V339" s="7">
        <v>0</v>
      </c>
      <c r="W339" s="7">
        <v>1</v>
      </c>
      <c r="X339" s="7">
        <v>2</v>
      </c>
      <c r="Y339" s="21">
        <v>0</v>
      </c>
      <c r="Z339" s="7">
        <v>0</v>
      </c>
      <c r="AA339" s="7">
        <v>3</v>
      </c>
      <c r="AB339" s="7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f t="shared" si="11"/>
        <v>15</v>
      </c>
    </row>
    <row r="340" spans="1:51" ht="14.25" x14ac:dyDescent="0.4">
      <c r="A340" s="5">
        <v>2022</v>
      </c>
      <c r="B340" s="7">
        <v>7</v>
      </c>
      <c r="C340" s="22">
        <f>DATE(T_Compilado[[#This Row],[AÑO]],T_Compilado[[#This Row],[MES]],1)</f>
        <v>44743</v>
      </c>
      <c r="D340" s="7" t="str">
        <f>IF(T_Compilado[[#This Row],[AÑO]]&lt;=2016,MIN(T_Compilado[AÑO]) &amp; "-2016","2017-" &amp; MAX(T_Compilado[AÑO]))</f>
        <v>2017-2024</v>
      </c>
      <c r="E340" s="7" t="s">
        <v>124</v>
      </c>
      <c r="F340" s="5" t="s">
        <v>99</v>
      </c>
      <c r="G340" s="7" t="s">
        <v>207</v>
      </c>
      <c r="H340" s="3" t="str">
        <f>VLOOKUP(T_Compilado[[#This Row],[Especies]],T_FamiliaEspecie[[Especies]:[CODE]],2,FALSE)</f>
        <v>M. LINEATUS</v>
      </c>
      <c r="I340" s="5" t="str">
        <f t="shared" si="10"/>
        <v>PP1M</v>
      </c>
      <c r="J340" s="6" t="str" cm="1">
        <f t="array" ref="J340">VLOOKUP(T_Compilado[[#This Row],[CCODE]:[CCODE]],T_FamiliaEspecie[[CODE]:[Ambiente]],2,FALSE)</f>
        <v>P</v>
      </c>
      <c r="K340" s="6" t="str" cm="1">
        <f t="array" ref="K340">VLOOKUP(T_Compilado[[#This Row],[CCODE]:[CCODE]],T_FamiliaEspecie[[CODE]:[Ambiente]],3,FALSE)</f>
        <v>P</v>
      </c>
      <c r="L340" s="6" cm="1">
        <f t="array" ref="L340">VLOOKUP(T_Compilado[[#This Row],[CCODE]:[CCODE]],T_FamiliaEspecie[[CODE]:[Ambiente]],4,FALSE)</f>
        <v>1</v>
      </c>
      <c r="M340" s="6" t="str" cm="1">
        <f t="array" ref="M340">VLOOKUP(T_Compilado[[#This Row],[CCODE]:[CCODE]],T_FamiliaEspecie[[CODE]:[Ambiente]],5,FALSE)</f>
        <v>M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2</v>
      </c>
      <c r="U340" s="7">
        <v>0</v>
      </c>
      <c r="V340" s="7">
        <v>0</v>
      </c>
      <c r="W340" s="7">
        <v>0</v>
      </c>
      <c r="X340" s="7">
        <v>0</v>
      </c>
      <c r="Y340" s="21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f t="shared" si="11"/>
        <v>2</v>
      </c>
    </row>
    <row r="341" spans="1:51" ht="14.25" x14ac:dyDescent="0.4">
      <c r="A341" s="7">
        <v>2023</v>
      </c>
      <c r="B341" s="7">
        <v>4</v>
      </c>
      <c r="C341" s="22">
        <f>DATE(T_Compilado[[#This Row],[AÑO]],T_Compilado[[#This Row],[MES]],1)</f>
        <v>45017</v>
      </c>
      <c r="D341" s="7" t="str">
        <f>IF(T_Compilado[[#This Row],[AÑO]]&lt;=2016,MIN(T_Compilado[AÑO]) &amp; "-2016","2017-" &amp; MAX(T_Compilado[AÑO]))</f>
        <v>2017-2024</v>
      </c>
      <c r="E341" s="7" t="s">
        <v>123</v>
      </c>
      <c r="F341" s="5" t="s">
        <v>81</v>
      </c>
      <c r="G341" s="7" t="s">
        <v>201</v>
      </c>
      <c r="H341" s="3" t="str">
        <f>VLOOKUP(T_Compilado[[#This Row],[Especies]],T_FamiliaEspecie[[Especies]:[CODE]],2,FALSE)</f>
        <v>C. TUYRA</v>
      </c>
      <c r="I341" s="5" t="str">
        <f t="shared" si="10"/>
        <v>PP1M</v>
      </c>
      <c r="J341" s="6" t="str" cm="1">
        <f t="array" ref="J341">VLOOKUP(T_Compilado[[#This Row],[CCODE]:[CCODE]],T_FamiliaEspecie[[CODE]:[Ambiente]],2,FALSE)</f>
        <v>P</v>
      </c>
      <c r="K341" s="6" t="str" cm="1">
        <f t="array" ref="K341">VLOOKUP(T_Compilado[[#This Row],[CCODE]:[CCODE]],T_FamiliaEspecie[[CODE]:[Ambiente]],3,FALSE)</f>
        <v>P</v>
      </c>
      <c r="L341" s="6" cm="1">
        <f t="array" ref="L341">VLOOKUP(T_Compilado[[#This Row],[CCODE]:[CCODE]],T_FamiliaEspecie[[CODE]:[Ambiente]],4,FALSE)</f>
        <v>1</v>
      </c>
      <c r="M341" s="6" t="str" cm="1">
        <f t="array" ref="M341">VLOOKUP(T_Compilado[[#This Row],[CCODE]:[CCODE]],T_FamiliaEspecie[[CODE]:[Ambiente]],5,FALSE)</f>
        <v>M</v>
      </c>
      <c r="N341" s="7">
        <v>0</v>
      </c>
      <c r="O341" s="7">
        <v>29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12</v>
      </c>
      <c r="W341" s="7">
        <v>9</v>
      </c>
      <c r="X341" s="7">
        <v>0</v>
      </c>
      <c r="Y341" s="21">
        <v>0</v>
      </c>
      <c r="Z341" s="7">
        <v>0</v>
      </c>
      <c r="AA341" s="7">
        <v>3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f t="shared" si="11"/>
        <v>53</v>
      </c>
    </row>
    <row r="342" spans="1:51" ht="14.25" x14ac:dyDescent="0.4">
      <c r="A342" s="7">
        <v>2023</v>
      </c>
      <c r="B342" s="7">
        <v>4</v>
      </c>
      <c r="C342" s="22">
        <f>DATE(T_Compilado[[#This Row],[AÑO]],T_Compilado[[#This Row],[MES]],1)</f>
        <v>45017</v>
      </c>
      <c r="D342" s="7" t="str">
        <f>IF(T_Compilado[[#This Row],[AÑO]]&lt;=2016,MIN(T_Compilado[AÑO]) &amp; "-2016","2017-" &amp; MAX(T_Compilado[AÑO]))</f>
        <v>2017-2024</v>
      </c>
      <c r="E342" s="7" t="s">
        <v>123</v>
      </c>
      <c r="F342" s="5" t="s">
        <v>127</v>
      </c>
      <c r="G342" s="7" t="s">
        <v>133</v>
      </c>
      <c r="H342" s="3" t="str">
        <f>VLOOKUP(T_Compilado[[#This Row],[Especies]],T_FamiliaEspecie[[Especies]:[CODE]],2,FALSE)</f>
        <v>A. CHAGRESI</v>
      </c>
      <c r="I342" s="5" t="str">
        <f t="shared" si="10"/>
        <v>PC0D</v>
      </c>
      <c r="J342" s="6" t="str" cm="1">
        <f t="array" ref="J342">VLOOKUP(T_Compilado[[#This Row],[CCODE]:[CCODE]],T_FamiliaEspecie[[CODE]:[Ambiente]],2,FALSE)</f>
        <v>P</v>
      </c>
      <c r="K342" s="6" t="str" cm="1">
        <f t="array" ref="K342">VLOOKUP(T_Compilado[[#This Row],[CCODE]:[CCODE]],T_FamiliaEspecie[[CODE]:[Ambiente]],3,FALSE)</f>
        <v>C</v>
      </c>
      <c r="L342" s="6" cm="1">
        <f t="array" ref="L342">VLOOKUP(T_Compilado[[#This Row],[CCODE]:[CCODE]],T_FamiliaEspecie[[CODE]:[Ambiente]],4,FALSE)</f>
        <v>0</v>
      </c>
      <c r="M342" s="6" t="str" cm="1">
        <f t="array" ref="M342">VLOOKUP(T_Compilado[[#This Row],[CCODE]:[CCODE]],T_FamiliaEspecie[[CODE]:[Ambiente]],5,FALSE)</f>
        <v>D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5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21">
        <v>0</v>
      </c>
      <c r="Z342" s="7">
        <v>0</v>
      </c>
      <c r="AA342" s="7">
        <v>0</v>
      </c>
      <c r="AB342" s="7">
        <v>4</v>
      </c>
      <c r="AC342" s="7">
        <v>0</v>
      </c>
      <c r="AD342" s="7">
        <v>0</v>
      </c>
      <c r="AE342" s="7">
        <v>31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f t="shared" si="11"/>
        <v>40</v>
      </c>
    </row>
    <row r="343" spans="1:51" ht="14.25" x14ac:dyDescent="0.4">
      <c r="A343" s="7">
        <v>2023</v>
      </c>
      <c r="B343" s="7">
        <v>4</v>
      </c>
      <c r="C343" s="22">
        <f>DATE(T_Compilado[[#This Row],[AÑO]],T_Compilado[[#This Row],[MES]],1)</f>
        <v>45017</v>
      </c>
      <c r="D343" s="7" t="str">
        <f>IF(T_Compilado[[#This Row],[AÑO]]&lt;=2016,MIN(T_Compilado[AÑO]) &amp; "-2016","2017-" &amp; MAX(T_Compilado[AÑO]))</f>
        <v>2017-2024</v>
      </c>
      <c r="E343" s="7" t="s">
        <v>123</v>
      </c>
      <c r="F343" s="5" t="s">
        <v>113</v>
      </c>
      <c r="G343" s="7" t="s">
        <v>202</v>
      </c>
      <c r="H343" s="3" t="str">
        <f>VLOOKUP(T_Compilado[[#This Row],[Especies]],T_FamiliaEspecie[[Especies]:[CODE]],2,FALSE)</f>
        <v>B. CHAGRENSIS</v>
      </c>
      <c r="I343" s="5" t="str">
        <f t="shared" si="10"/>
        <v>1C1D</v>
      </c>
      <c r="J343" s="6" cm="1">
        <f t="array" ref="J343">VLOOKUP(T_Compilado[[#This Row],[CCODE]:[CCODE]],T_FamiliaEspecie[[CODE]:[Ambiente]],2,FALSE)</f>
        <v>1</v>
      </c>
      <c r="K343" s="6" t="str" cm="1">
        <f t="array" ref="K343">VLOOKUP(T_Compilado[[#This Row],[CCODE]:[CCODE]],T_FamiliaEspecie[[CODE]:[Ambiente]],3,FALSE)</f>
        <v>C</v>
      </c>
      <c r="L343" s="6" cm="1">
        <f t="array" ref="L343">VLOOKUP(T_Compilado[[#This Row],[CCODE]:[CCODE]],T_FamiliaEspecie[[CODE]:[Ambiente]],4,FALSE)</f>
        <v>1</v>
      </c>
      <c r="M343" s="6" t="str" cm="1">
        <f t="array" ref="M343">VLOOKUP(T_Compilado[[#This Row],[CCODE]:[CCODE]],T_FamiliaEspecie[[CODE]:[Ambiente]],5,FALSE)</f>
        <v>D</v>
      </c>
      <c r="N343" s="7">
        <v>0</v>
      </c>
      <c r="O343" s="7">
        <v>5</v>
      </c>
      <c r="P343" s="7">
        <v>0</v>
      </c>
      <c r="Q343" s="7">
        <v>0</v>
      </c>
      <c r="R343" s="7">
        <v>0</v>
      </c>
      <c r="S343" s="7">
        <v>0</v>
      </c>
      <c r="T343" s="7">
        <v>7</v>
      </c>
      <c r="U343" s="7">
        <v>0</v>
      </c>
      <c r="V343" s="7">
        <v>9</v>
      </c>
      <c r="W343" s="7">
        <v>0</v>
      </c>
      <c r="X343" s="7">
        <v>0</v>
      </c>
      <c r="Y343" s="21">
        <v>0</v>
      </c>
      <c r="Z343" s="7">
        <v>0</v>
      </c>
      <c r="AA343" s="7">
        <v>6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f t="shared" si="11"/>
        <v>27</v>
      </c>
    </row>
    <row r="344" spans="1:51" ht="14.25" x14ac:dyDescent="0.4">
      <c r="A344" s="7">
        <v>2023</v>
      </c>
      <c r="B344" s="7">
        <v>4</v>
      </c>
      <c r="C344" s="22">
        <f>DATE(T_Compilado[[#This Row],[AÑO]],T_Compilado[[#This Row],[MES]],1)</f>
        <v>45017</v>
      </c>
      <c r="D344" s="7" t="str">
        <f>IF(T_Compilado[[#This Row],[AÑO]]&lt;=2016,MIN(T_Compilado[AÑO]) &amp; "-2016","2017-" &amp; MAX(T_Compilado[AÑO]))</f>
        <v>2017-2024</v>
      </c>
      <c r="E344" s="7" t="s">
        <v>123</v>
      </c>
      <c r="F344" s="5" t="s">
        <v>84</v>
      </c>
      <c r="G344" s="7" t="s">
        <v>220</v>
      </c>
      <c r="H344" s="3" t="str">
        <f>VLOOKUP(T_Compilado[[#This Row],[Especies]],T_FamiliaEspecie[[Especies]:[CODE]],2,FALSE)</f>
        <v>C. LATUS</v>
      </c>
      <c r="I344" s="5" t="str">
        <f t="shared" si="10"/>
        <v>PC1M</v>
      </c>
      <c r="J344" s="6" t="str" cm="1">
        <f t="array" ref="J344">VLOOKUP(T_Compilado[[#This Row],[CCODE]:[CCODE]],T_FamiliaEspecie[[CODE]:[Ambiente]],2,FALSE)</f>
        <v>P</v>
      </c>
      <c r="K344" s="6" t="str" cm="1">
        <f t="array" ref="K344">VLOOKUP(T_Compilado[[#This Row],[CCODE]:[CCODE]],T_FamiliaEspecie[[CODE]:[Ambiente]],3,FALSE)</f>
        <v>C</v>
      </c>
      <c r="L344" s="6" cm="1">
        <f t="array" ref="L344">VLOOKUP(T_Compilado[[#This Row],[CCODE]:[CCODE]],T_FamiliaEspecie[[CODE]:[Ambiente]],4,FALSE)</f>
        <v>1</v>
      </c>
      <c r="M344" s="6" t="str" cm="1">
        <f t="array" ref="M344">VLOOKUP(T_Compilado[[#This Row],[CCODE]:[CCODE]],T_FamiliaEspecie[[CODE]:[Ambiente]],5,FALSE)</f>
        <v>M</v>
      </c>
      <c r="N344" s="7">
        <v>8</v>
      </c>
      <c r="O344" s="7">
        <v>0</v>
      </c>
      <c r="P344" s="7">
        <v>0</v>
      </c>
      <c r="Q344" s="7">
        <v>0</v>
      </c>
      <c r="R344" s="7">
        <v>0</v>
      </c>
      <c r="S344" s="7">
        <v>3</v>
      </c>
      <c r="T344" s="7">
        <v>1</v>
      </c>
      <c r="U344" s="7">
        <v>0</v>
      </c>
      <c r="V344" s="7">
        <v>0</v>
      </c>
      <c r="W344" s="7">
        <v>0</v>
      </c>
      <c r="X344" s="7">
        <v>0</v>
      </c>
      <c r="Y344" s="21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f t="shared" si="11"/>
        <v>12</v>
      </c>
    </row>
    <row r="345" spans="1:51" ht="14.25" x14ac:dyDescent="0.4">
      <c r="A345" s="7">
        <v>2023</v>
      </c>
      <c r="B345" s="7">
        <v>4</v>
      </c>
      <c r="C345" s="22">
        <f>DATE(T_Compilado[[#This Row],[AÑO]],T_Compilado[[#This Row],[MES]],1)</f>
        <v>45017</v>
      </c>
      <c r="D345" s="7" t="str">
        <f>IF(T_Compilado[[#This Row],[AÑO]]&lt;=2016,MIN(T_Compilado[AÑO]) &amp; "-2016","2017-" &amp; MAX(T_Compilado[AÑO]))</f>
        <v>2017-2024</v>
      </c>
      <c r="E345" s="7" t="s">
        <v>123</v>
      </c>
      <c r="F345" s="5" t="s">
        <v>86</v>
      </c>
      <c r="G345" s="7" t="s">
        <v>175</v>
      </c>
      <c r="H345" s="3" t="str">
        <f>VLOOKUP(T_Compilado[[#This Row],[Especies]],T_FamiliaEspecie[[Especies]:[CODE]],2,FALSE)</f>
        <v>C. ROBALITO</v>
      </c>
      <c r="I345" s="5" t="str">
        <f t="shared" si="10"/>
        <v>PP1M</v>
      </c>
      <c r="J345" s="6" t="str" cm="1">
        <f t="array" ref="J345">VLOOKUP(T_Compilado[[#This Row],[CCODE]:[CCODE]],T_FamiliaEspecie[[CODE]:[Ambiente]],2,FALSE)</f>
        <v>P</v>
      </c>
      <c r="K345" s="6" t="str" cm="1">
        <f t="array" ref="K345">VLOOKUP(T_Compilado[[#This Row],[CCODE]:[CCODE]],T_FamiliaEspecie[[CODE]:[Ambiente]],3,FALSE)</f>
        <v>P</v>
      </c>
      <c r="L345" s="6" cm="1">
        <f t="array" ref="L345">VLOOKUP(T_Compilado[[#This Row],[CCODE]:[CCODE]],T_FamiliaEspecie[[CODE]:[Ambiente]],4,FALSE)</f>
        <v>1</v>
      </c>
      <c r="M345" s="6" t="str" cm="1">
        <f t="array" ref="M345">VLOOKUP(T_Compilado[[#This Row],[CCODE]:[CCODE]],T_FamiliaEspecie[[CODE]:[Ambiente]],5,FALSE)</f>
        <v>M</v>
      </c>
      <c r="N345" s="7">
        <v>2</v>
      </c>
      <c r="O345" s="7">
        <v>2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21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1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f t="shared" si="11"/>
        <v>5</v>
      </c>
    </row>
    <row r="346" spans="1:51" ht="14.25" x14ac:dyDescent="0.4">
      <c r="A346" s="7">
        <v>2023</v>
      </c>
      <c r="B346" s="7">
        <v>4</v>
      </c>
      <c r="C346" s="22">
        <f>DATE(T_Compilado[[#This Row],[AÑO]],T_Compilado[[#This Row],[MES]],1)</f>
        <v>45017</v>
      </c>
      <c r="D346" s="7" t="str">
        <f>IF(T_Compilado[[#This Row],[AÑO]]&lt;=2016,MIN(T_Compilado[AÑO]) &amp; "-2016","2017-" &amp; MAX(T_Compilado[AÑO]))</f>
        <v>2017-2024</v>
      </c>
      <c r="E346" s="7" t="s">
        <v>123</v>
      </c>
      <c r="F346" s="5" t="s">
        <v>106</v>
      </c>
      <c r="G346" s="7" t="s">
        <v>176</v>
      </c>
      <c r="H346" s="3" t="str">
        <f>VLOOKUP(T_Compilado[[#This Row],[Especies]],T_FamiliaEspecie[[Especies]:[CODE]],2,FALSE)</f>
        <v>A. RUBERRIMUS</v>
      </c>
      <c r="I346" s="5" t="str">
        <f t="shared" si="10"/>
        <v>1A0D</v>
      </c>
      <c r="J346" s="6" cm="1">
        <f t="array" ref="J346">VLOOKUP(T_Compilado[[#This Row],[CCODE]:[CCODE]],T_FamiliaEspecie[[CODE]:[Ambiente]],2,FALSE)</f>
        <v>1</v>
      </c>
      <c r="K346" s="6" t="str" cm="1">
        <f t="array" ref="K346">VLOOKUP(T_Compilado[[#This Row],[CCODE]:[CCODE]],T_FamiliaEspecie[[CODE]:[Ambiente]],3,FALSE)</f>
        <v>P-C</v>
      </c>
      <c r="L346" s="6" cm="1">
        <f t="array" ref="L346">VLOOKUP(T_Compilado[[#This Row],[CCODE]:[CCODE]],T_FamiliaEspecie[[CODE]:[Ambiente]],4,FALSE)</f>
        <v>0</v>
      </c>
      <c r="M346" s="6" t="str" cm="1">
        <f t="array" ref="M346">VLOOKUP(T_Compilado[[#This Row],[CCODE]:[CCODE]],T_FamiliaEspecie[[CODE]:[Ambiente]],5,FALSE)</f>
        <v>D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13</v>
      </c>
      <c r="T346" s="7">
        <v>10</v>
      </c>
      <c r="U346" s="7">
        <v>0</v>
      </c>
      <c r="V346" s="7">
        <v>0</v>
      </c>
      <c r="W346" s="7">
        <v>0</v>
      </c>
      <c r="X346" s="7">
        <v>0</v>
      </c>
      <c r="Y346" s="21">
        <v>0</v>
      </c>
      <c r="Z346" s="7">
        <v>0</v>
      </c>
      <c r="AA346" s="7">
        <v>18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f t="shared" si="11"/>
        <v>41</v>
      </c>
    </row>
    <row r="347" spans="1:51" ht="14.25" x14ac:dyDescent="0.4">
      <c r="A347" s="7">
        <v>2023</v>
      </c>
      <c r="B347" s="7">
        <v>4</v>
      </c>
      <c r="C347" s="22">
        <f>DATE(T_Compilado[[#This Row],[AÑO]],T_Compilado[[#This Row],[MES]],1)</f>
        <v>45017</v>
      </c>
      <c r="D347" s="7" t="str">
        <f>IF(T_Compilado[[#This Row],[AÑO]]&lt;=2016,MIN(T_Compilado[AÑO]) &amp; "-2016","2017-" &amp; MAX(T_Compilado[AÑO]))</f>
        <v>2017-2024</v>
      </c>
      <c r="E347" s="7" t="s">
        <v>123</v>
      </c>
      <c r="F347" s="5" t="s">
        <v>87</v>
      </c>
      <c r="G347" s="7" t="s">
        <v>139</v>
      </c>
      <c r="H347" s="3" t="str">
        <f>VLOOKUP(T_Compilado[[#This Row],[Especies]],T_FamiliaEspecie[[Especies]:[CODE]],2,FALSE)</f>
        <v>A. OCELLATUS</v>
      </c>
      <c r="I347" s="5" t="str">
        <f t="shared" si="10"/>
        <v>1I1D</v>
      </c>
      <c r="J347" s="6" cm="1">
        <f t="array" ref="J347">VLOOKUP(T_Compilado[[#This Row],[CCODE]:[CCODE]],T_FamiliaEspecie[[CODE]:[Ambiente]],2,FALSE)</f>
        <v>1</v>
      </c>
      <c r="K347" s="6" t="str" cm="1">
        <f t="array" ref="K347">VLOOKUP(T_Compilado[[#This Row],[CCODE]:[CCODE]],T_FamiliaEspecie[[CODE]:[Ambiente]],3,FALSE)</f>
        <v>I</v>
      </c>
      <c r="L347" s="6" cm="1">
        <f t="array" ref="L347">VLOOKUP(T_Compilado[[#This Row],[CCODE]:[CCODE]],T_FamiliaEspecie[[CODE]:[Ambiente]],4,FALSE)</f>
        <v>1</v>
      </c>
      <c r="M347" s="6" t="str" cm="1">
        <f t="array" ref="M347">VLOOKUP(T_Compilado[[#This Row],[CCODE]:[CCODE]],T_FamiliaEspecie[[CODE]:[Ambiente]],5,FALSE)</f>
        <v>D</v>
      </c>
      <c r="N347" s="7">
        <v>0</v>
      </c>
      <c r="O347" s="7">
        <v>0</v>
      </c>
      <c r="P347" s="7">
        <v>1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21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1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f t="shared" si="11"/>
        <v>2</v>
      </c>
    </row>
    <row r="348" spans="1:51" ht="14.25" x14ac:dyDescent="0.4">
      <c r="A348" s="7">
        <v>2023</v>
      </c>
      <c r="B348" s="7">
        <v>4</v>
      </c>
      <c r="C348" s="22">
        <f>DATE(T_Compilado[[#This Row],[AÑO]],T_Compilado[[#This Row],[MES]],1)</f>
        <v>45017</v>
      </c>
      <c r="D348" s="7" t="str">
        <f>IF(T_Compilado[[#This Row],[AÑO]]&lt;=2016,MIN(T_Compilado[AÑO]) &amp; "-2016","2017-" &amp; MAX(T_Compilado[AÑO]))</f>
        <v>2017-2024</v>
      </c>
      <c r="E348" s="7" t="s">
        <v>123</v>
      </c>
      <c r="F348" s="5" t="s">
        <v>87</v>
      </c>
      <c r="G348" s="3" t="s">
        <v>144</v>
      </c>
      <c r="H348" s="3" t="str">
        <f>VLOOKUP(T_Compilado[[#This Row],[Especies]],T_FamiliaEspecie[[Especies]:[CODE]],2,FALSE)</f>
        <v>C. MONOCULUS</v>
      </c>
      <c r="I348" s="5" t="str">
        <f t="shared" si="10"/>
        <v>1I1D</v>
      </c>
      <c r="J348" s="6" cm="1">
        <f t="array" ref="J348">VLOOKUP(T_Compilado[[#This Row],[CCODE]:[CCODE]],T_FamiliaEspecie[[CODE]:[Ambiente]],2,FALSE)</f>
        <v>1</v>
      </c>
      <c r="K348" s="6" t="str" cm="1">
        <f t="array" ref="K348">VLOOKUP(T_Compilado[[#This Row],[CCODE]:[CCODE]],T_FamiliaEspecie[[CODE]:[Ambiente]],3,FALSE)</f>
        <v>I</v>
      </c>
      <c r="L348" s="6" cm="1">
        <f t="array" ref="L348">VLOOKUP(T_Compilado[[#This Row],[CCODE]:[CCODE]],T_FamiliaEspecie[[CODE]:[Ambiente]],4,FALSE)</f>
        <v>1</v>
      </c>
      <c r="M348" s="6" t="str" cm="1">
        <f t="array" ref="M348">VLOOKUP(T_Compilado[[#This Row],[CCODE]:[CCODE]],T_FamiliaEspecie[[CODE]:[Ambiente]],5,FALSE)</f>
        <v>D</v>
      </c>
      <c r="N348" s="7">
        <v>0</v>
      </c>
      <c r="O348" s="7">
        <v>11</v>
      </c>
      <c r="P348" s="7">
        <v>4</v>
      </c>
      <c r="Q348" s="7">
        <v>2</v>
      </c>
      <c r="R348" s="7">
        <v>0</v>
      </c>
      <c r="S348" s="7">
        <v>10</v>
      </c>
      <c r="T348" s="7">
        <v>5</v>
      </c>
      <c r="U348" s="7">
        <v>4</v>
      </c>
      <c r="V348" s="7">
        <v>3</v>
      </c>
      <c r="W348" s="7">
        <v>2</v>
      </c>
      <c r="X348" s="7">
        <v>9</v>
      </c>
      <c r="Y348" s="21">
        <v>0</v>
      </c>
      <c r="Z348" s="7">
        <v>3</v>
      </c>
      <c r="AA348" s="7">
        <v>7</v>
      </c>
      <c r="AB348" s="7">
        <v>3</v>
      </c>
      <c r="AC348" s="7">
        <v>0</v>
      </c>
      <c r="AD348" s="7">
        <v>0</v>
      </c>
      <c r="AE348" s="7">
        <v>9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f t="shared" si="11"/>
        <v>72</v>
      </c>
    </row>
    <row r="349" spans="1:51" ht="14.25" x14ac:dyDescent="0.4">
      <c r="A349" s="7">
        <v>2023</v>
      </c>
      <c r="B349" s="7">
        <v>4</v>
      </c>
      <c r="C349" s="22">
        <f>DATE(T_Compilado[[#This Row],[AÑO]],T_Compilado[[#This Row],[MES]],1)</f>
        <v>45017</v>
      </c>
      <c r="D349" s="7" t="str">
        <f>IF(T_Compilado[[#This Row],[AÑO]]&lt;=2016,MIN(T_Compilado[AÑO]) &amp; "-2016","2017-" &amp; MAX(T_Compilado[AÑO]))</f>
        <v>2017-2024</v>
      </c>
      <c r="E349" s="7" t="s">
        <v>123</v>
      </c>
      <c r="F349" s="5" t="s">
        <v>87</v>
      </c>
      <c r="G349" s="7" t="s">
        <v>215</v>
      </c>
      <c r="H349" s="3" t="str">
        <f>VLOOKUP(T_Compilado[[#This Row],[Especies]],T_FamiliaEspecie[[Especies]:[CODE]],2,FALSE)</f>
        <v>C. RENDALLI</v>
      </c>
      <c r="I349" s="5" t="str">
        <f t="shared" si="10"/>
        <v>1I1D</v>
      </c>
      <c r="J349" s="6" cm="1">
        <f t="array" ref="J349">VLOOKUP(T_Compilado[[#This Row],[CCODE]:[CCODE]],T_FamiliaEspecie[[CODE]:[Ambiente]],2,FALSE)</f>
        <v>1</v>
      </c>
      <c r="K349" s="6" t="str" cm="1">
        <f t="array" ref="K349">VLOOKUP(T_Compilado[[#This Row],[CCODE]:[CCODE]],T_FamiliaEspecie[[CODE]:[Ambiente]],3,FALSE)</f>
        <v>I</v>
      </c>
      <c r="L349" s="6" cm="1">
        <f t="array" ref="L349">VLOOKUP(T_Compilado[[#This Row],[CCODE]:[CCODE]],T_FamiliaEspecie[[CODE]:[Ambiente]],4,FALSE)</f>
        <v>1</v>
      </c>
      <c r="M349" s="6" t="str" cm="1">
        <f t="array" ref="M349">VLOOKUP(T_Compilado[[#This Row],[CCODE]:[CCODE]],T_FamiliaEspecie[[CODE]:[Ambiente]],5,FALSE)</f>
        <v>D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1</v>
      </c>
      <c r="V349" s="7">
        <v>0</v>
      </c>
      <c r="W349" s="7">
        <v>0</v>
      </c>
      <c r="X349" s="7">
        <v>0</v>
      </c>
      <c r="Y349" s="21">
        <v>0</v>
      </c>
      <c r="Z349" s="7">
        <v>1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f t="shared" si="11"/>
        <v>2</v>
      </c>
    </row>
    <row r="350" spans="1:51" ht="14.25" x14ac:dyDescent="0.4">
      <c r="A350" s="7">
        <v>2023</v>
      </c>
      <c r="B350" s="7">
        <v>4</v>
      </c>
      <c r="C350" s="22">
        <f>DATE(T_Compilado[[#This Row],[AÑO]],T_Compilado[[#This Row],[MES]],1)</f>
        <v>45017</v>
      </c>
      <c r="D350" s="7" t="str">
        <f>IF(T_Compilado[[#This Row],[AÑO]]&lt;=2016,MIN(T_Compilado[AÑO]) &amp; "-2016","2017-" &amp; MAX(T_Compilado[AÑO]))</f>
        <v>2017-2024</v>
      </c>
      <c r="E350" s="7" t="s">
        <v>123</v>
      </c>
      <c r="F350" s="5" t="s">
        <v>87</v>
      </c>
      <c r="G350" s="7" t="s">
        <v>204</v>
      </c>
      <c r="H350" s="3" t="str">
        <f>VLOOKUP(T_Compilado[[#This Row],[Especies]],T_FamiliaEspecie[[Especies]:[CODE]],2,FALSE)</f>
        <v>M. FESTIVUS</v>
      </c>
      <c r="I350" s="5" t="str">
        <f t="shared" si="10"/>
        <v>1I1D</v>
      </c>
      <c r="J350" s="6" cm="1">
        <f t="array" ref="J350">VLOOKUP(T_Compilado[[#This Row],[CCODE]:[CCODE]],T_FamiliaEspecie[[CODE]:[Ambiente]],2,FALSE)</f>
        <v>1</v>
      </c>
      <c r="K350" s="6" t="str" cm="1">
        <f t="array" ref="K350">VLOOKUP(T_Compilado[[#This Row],[CCODE]:[CCODE]],T_FamiliaEspecie[[CODE]:[Ambiente]],3,FALSE)</f>
        <v>I</v>
      </c>
      <c r="L350" s="6" cm="1">
        <f t="array" ref="L350">VLOOKUP(T_Compilado[[#This Row],[CCODE]:[CCODE]],T_FamiliaEspecie[[CODE]:[Ambiente]],4,FALSE)</f>
        <v>1</v>
      </c>
      <c r="M350" s="6" t="str" cm="1">
        <f t="array" ref="M350">VLOOKUP(T_Compilado[[#This Row],[CCODE]:[CCODE]],T_FamiliaEspecie[[CODE]:[Ambiente]],5,FALSE)</f>
        <v>D</v>
      </c>
      <c r="N350" s="7">
        <v>0</v>
      </c>
      <c r="O350" s="7">
        <v>5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21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f t="shared" si="11"/>
        <v>5</v>
      </c>
    </row>
    <row r="351" spans="1:51" ht="14.25" x14ac:dyDescent="0.4">
      <c r="A351" s="7">
        <v>2023</v>
      </c>
      <c r="B351" s="7">
        <v>4</v>
      </c>
      <c r="C351" s="22">
        <f>DATE(T_Compilado[[#This Row],[AÑO]],T_Compilado[[#This Row],[MES]],1)</f>
        <v>45017</v>
      </c>
      <c r="D351" s="7" t="str">
        <f>IF(T_Compilado[[#This Row],[AÑO]]&lt;=2016,MIN(T_Compilado[AÑO]) &amp; "-2016","2017-" &amp; MAX(T_Compilado[AÑO]))</f>
        <v>2017-2024</v>
      </c>
      <c r="E351" s="7" t="s">
        <v>123</v>
      </c>
      <c r="F351" s="5" t="s">
        <v>87</v>
      </c>
      <c r="G351" s="7" t="s">
        <v>145</v>
      </c>
      <c r="H351" s="3" t="str">
        <f>VLOOKUP(T_Compilado[[#This Row],[Especies]],T_FamiliaEspecie[[Especies]:[CODE]],2,FALSE)</f>
        <v>O. NILOTICUS</v>
      </c>
      <c r="I351" s="5" t="str">
        <f t="shared" si="10"/>
        <v>2I1D</v>
      </c>
      <c r="J351" s="6" cm="1">
        <f t="array" ref="J351">VLOOKUP(T_Compilado[[#This Row],[CCODE]:[CCODE]],T_FamiliaEspecie[[CODE]:[Ambiente]],2,FALSE)</f>
        <v>2</v>
      </c>
      <c r="K351" s="6" t="str" cm="1">
        <f t="array" ref="K351">VLOOKUP(T_Compilado[[#This Row],[CCODE]:[CCODE]],T_FamiliaEspecie[[CODE]:[Ambiente]],3,FALSE)</f>
        <v>I</v>
      </c>
      <c r="L351" s="6" cm="1">
        <f t="array" ref="L351">VLOOKUP(T_Compilado[[#This Row],[CCODE]:[CCODE]],T_FamiliaEspecie[[CODE]:[Ambiente]],4,FALSE)</f>
        <v>1</v>
      </c>
      <c r="M351" s="6" t="str" cm="1">
        <f t="array" ref="M351">VLOOKUP(T_Compilado[[#This Row],[CCODE]:[CCODE]],T_FamiliaEspecie[[CODE]:[Ambiente]],5,FALSE)</f>
        <v>D</v>
      </c>
      <c r="N351" s="7">
        <v>0</v>
      </c>
      <c r="O351" s="7">
        <v>3</v>
      </c>
      <c r="P351" s="7">
        <v>0</v>
      </c>
      <c r="Q351" s="7">
        <v>0</v>
      </c>
      <c r="R351" s="7">
        <v>0</v>
      </c>
      <c r="S351" s="7">
        <v>4</v>
      </c>
      <c r="T351" s="7">
        <v>0</v>
      </c>
      <c r="U351" s="7">
        <v>0</v>
      </c>
      <c r="V351" s="7">
        <v>0</v>
      </c>
      <c r="W351" s="7">
        <v>1</v>
      </c>
      <c r="X351" s="7">
        <v>0</v>
      </c>
      <c r="Y351" s="21">
        <v>0</v>
      </c>
      <c r="Z351" s="7">
        <v>0</v>
      </c>
      <c r="AA351" s="7">
        <v>2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f t="shared" si="11"/>
        <v>10</v>
      </c>
    </row>
    <row r="352" spans="1:51" ht="14.25" x14ac:dyDescent="0.4">
      <c r="A352" s="7">
        <v>2023</v>
      </c>
      <c r="B352" s="7">
        <v>4</v>
      </c>
      <c r="C352" s="22">
        <f>DATE(T_Compilado[[#This Row],[AÑO]],T_Compilado[[#This Row],[MES]],1)</f>
        <v>45017</v>
      </c>
      <c r="D352" s="7" t="str">
        <f>IF(T_Compilado[[#This Row],[AÑO]]&lt;=2016,MIN(T_Compilado[AÑO]) &amp; "-2016","2017-" &amp; MAX(T_Compilado[AÑO]))</f>
        <v>2017-2024</v>
      </c>
      <c r="E352" s="7" t="s">
        <v>123</v>
      </c>
      <c r="F352" s="5" t="s">
        <v>87</v>
      </c>
      <c r="G352" s="7" t="s">
        <v>209</v>
      </c>
      <c r="H352" s="3" t="str">
        <f>VLOOKUP(T_Compilado[[#This Row],[Especies]],T_FamiliaEspecie[[Especies]:[CODE]],2,FALSE)</f>
        <v>P. MANAGUENSIS</v>
      </c>
      <c r="I352" s="5" t="str">
        <f t="shared" si="10"/>
        <v>2C1D</v>
      </c>
      <c r="J352" s="6" cm="1">
        <f t="array" ref="J352">VLOOKUP(T_Compilado[[#This Row],[CCODE]:[CCODE]],T_FamiliaEspecie[[CODE]:[Ambiente]],2,FALSE)</f>
        <v>2</v>
      </c>
      <c r="K352" s="6" t="str" cm="1">
        <f t="array" ref="K352">VLOOKUP(T_Compilado[[#This Row],[CCODE]:[CCODE]],T_FamiliaEspecie[[CODE]:[Ambiente]],3,FALSE)</f>
        <v>C</v>
      </c>
      <c r="L352" s="6" cm="1">
        <f t="array" ref="L352">VLOOKUP(T_Compilado[[#This Row],[CCODE]:[CCODE]],T_FamiliaEspecie[[CODE]:[Ambiente]],4,FALSE)</f>
        <v>1</v>
      </c>
      <c r="M352" s="6" t="str" cm="1">
        <f t="array" ref="M352">VLOOKUP(T_Compilado[[#This Row],[CCODE]:[CCODE]],T_FamiliaEspecie[[CODE]:[Ambiente]],5,FALSE)</f>
        <v>D</v>
      </c>
      <c r="N352" s="7">
        <v>1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1</v>
      </c>
      <c r="V352" s="7">
        <v>1</v>
      </c>
      <c r="W352" s="7">
        <v>1</v>
      </c>
      <c r="X352" s="7">
        <v>0</v>
      </c>
      <c r="Y352" s="21">
        <v>0</v>
      </c>
      <c r="Z352" s="7">
        <v>0</v>
      </c>
      <c r="AA352" s="7">
        <v>0</v>
      </c>
      <c r="AB352" s="7">
        <v>1</v>
      </c>
      <c r="AC352" s="7">
        <v>0</v>
      </c>
      <c r="AD352" s="7">
        <v>0</v>
      </c>
      <c r="AE352" s="7">
        <v>2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f t="shared" si="11"/>
        <v>7</v>
      </c>
    </row>
    <row r="353" spans="1:51" ht="14.25" x14ac:dyDescent="0.4">
      <c r="A353" s="7">
        <v>2023</v>
      </c>
      <c r="B353" s="7">
        <v>4</v>
      </c>
      <c r="C353" s="22">
        <f>DATE(T_Compilado[[#This Row],[AÑO]],T_Compilado[[#This Row],[MES]],1)</f>
        <v>45017</v>
      </c>
      <c r="D353" s="7" t="str">
        <f>IF(T_Compilado[[#This Row],[AÑO]]&lt;=2016,MIN(T_Compilado[AÑO]) &amp; "-2016","2017-" &amp; MAX(T_Compilado[AÑO]))</f>
        <v>2017-2024</v>
      </c>
      <c r="E353" s="7" t="s">
        <v>123</v>
      </c>
      <c r="F353" s="5" t="s">
        <v>87</v>
      </c>
      <c r="G353" s="7" t="s">
        <v>148</v>
      </c>
      <c r="H353" s="3" t="str">
        <f>VLOOKUP(T_Compilado[[#This Row],[Especies]],T_FamiliaEspecie[[Especies]:[CODE]],2,FALSE)</f>
        <v>V. MACULICAUDA</v>
      </c>
      <c r="I353" s="5" t="str">
        <f t="shared" si="10"/>
        <v>2C1D</v>
      </c>
      <c r="J353" s="6" cm="1">
        <f t="array" ref="J353">VLOOKUP(T_Compilado[[#This Row],[CCODE]:[CCODE]],T_FamiliaEspecie[[CODE]:[Ambiente]],2,FALSE)</f>
        <v>2</v>
      </c>
      <c r="K353" s="6" t="str" cm="1">
        <f t="array" ref="K353">VLOOKUP(T_Compilado[[#This Row],[CCODE]:[CCODE]],T_FamiliaEspecie[[CODE]:[Ambiente]],3,FALSE)</f>
        <v>C</v>
      </c>
      <c r="L353" s="6" cm="1">
        <f t="array" ref="L353">VLOOKUP(T_Compilado[[#This Row],[CCODE]:[CCODE]],T_FamiliaEspecie[[CODE]:[Ambiente]],4,FALSE)</f>
        <v>1</v>
      </c>
      <c r="M353" s="6" t="str" cm="1">
        <f t="array" ref="M353">VLOOKUP(T_Compilado[[#This Row],[CCODE]:[CCODE]],T_FamiliaEspecie[[CODE]:[Ambiente]],5,FALSE)</f>
        <v>D</v>
      </c>
      <c r="N353" s="7">
        <v>1</v>
      </c>
      <c r="O353" s="7">
        <v>4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1</v>
      </c>
      <c r="V353" s="7">
        <v>0</v>
      </c>
      <c r="W353" s="7">
        <v>0</v>
      </c>
      <c r="X353" s="7">
        <v>0</v>
      </c>
      <c r="Y353" s="21">
        <v>0</v>
      </c>
      <c r="Z353" s="7">
        <v>0</v>
      </c>
      <c r="AA353" s="7">
        <v>2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f t="shared" si="11"/>
        <v>8</v>
      </c>
    </row>
    <row r="354" spans="1:51" ht="14.25" x14ac:dyDescent="0.4">
      <c r="A354" s="7">
        <v>2023</v>
      </c>
      <c r="B354" s="7">
        <v>4</v>
      </c>
      <c r="C354" s="22">
        <f>DATE(T_Compilado[[#This Row],[AÑO]],T_Compilado[[#This Row],[MES]],1)</f>
        <v>45017</v>
      </c>
      <c r="D354" s="7" t="str">
        <f>IF(T_Compilado[[#This Row],[AÑO]]&lt;=2016,MIN(T_Compilado[AÑO]) &amp; "-2016","2017-" &amp; MAX(T_Compilado[AÑO]))</f>
        <v>2017-2024</v>
      </c>
      <c r="E354" s="7" t="s">
        <v>123</v>
      </c>
      <c r="F354" s="5" t="s">
        <v>89</v>
      </c>
      <c r="G354" s="7" t="s">
        <v>210</v>
      </c>
      <c r="H354" s="3" t="str">
        <f>VLOOKUP(T_Compilado[[#This Row],[Especies]],T_FamiliaEspecie[[Especies]:[CODE]],2,FALSE)</f>
        <v>D. MACULATUS</v>
      </c>
      <c r="I354" s="5" t="str">
        <f t="shared" si="10"/>
        <v>2C1D</v>
      </c>
      <c r="J354" s="6" cm="1">
        <f t="array" ref="J354">VLOOKUP(T_Compilado[[#This Row],[CCODE]:[CCODE]],T_FamiliaEspecie[[CODE]:[Ambiente]],2,FALSE)</f>
        <v>2</v>
      </c>
      <c r="K354" s="6" t="str" cm="1">
        <f t="array" ref="K354">VLOOKUP(T_Compilado[[#This Row],[CCODE]:[CCODE]],T_FamiliaEspecie[[CODE]:[Ambiente]],3,FALSE)</f>
        <v>C</v>
      </c>
      <c r="L354" s="6" cm="1">
        <f t="array" ref="L354">VLOOKUP(T_Compilado[[#This Row],[CCODE]:[CCODE]],T_FamiliaEspecie[[CODE]:[Ambiente]],4,FALSE)</f>
        <v>1</v>
      </c>
      <c r="M354" s="6" t="str" cm="1">
        <f t="array" ref="M354">VLOOKUP(T_Compilado[[#This Row],[CCODE]:[CCODE]],T_FamiliaEspecie[[CODE]:[Ambiente]],5,FALSE)</f>
        <v>D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2</v>
      </c>
      <c r="T354" s="7">
        <v>0</v>
      </c>
      <c r="U354" s="7">
        <v>0</v>
      </c>
      <c r="V354" s="7">
        <v>0</v>
      </c>
      <c r="W354" s="7">
        <v>0</v>
      </c>
      <c r="X354" s="7">
        <v>2</v>
      </c>
      <c r="Y354" s="21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f t="shared" si="11"/>
        <v>4</v>
      </c>
    </row>
    <row r="355" spans="1:51" ht="14.25" x14ac:dyDescent="0.4">
      <c r="A355" s="7">
        <v>2023</v>
      </c>
      <c r="B355" s="7">
        <v>4</v>
      </c>
      <c r="C355" s="22">
        <f>DATE(T_Compilado[[#This Row],[AÑO]],T_Compilado[[#This Row],[MES]],1)</f>
        <v>45017</v>
      </c>
      <c r="D355" s="7" t="str">
        <f>IF(T_Compilado[[#This Row],[AÑO]]&lt;=2016,MIN(T_Compilado[AÑO]) &amp; "-2016","2017-" &amp; MAX(T_Compilado[AÑO]))</f>
        <v>2017-2024</v>
      </c>
      <c r="E355" s="7" t="s">
        <v>123</v>
      </c>
      <c r="F355" s="5" t="s">
        <v>89</v>
      </c>
      <c r="G355" s="7" t="s">
        <v>151</v>
      </c>
      <c r="H355" s="3" t="str">
        <f>VLOOKUP(T_Compilado[[#This Row],[Especies]],T_FamiliaEspecie[[Especies]:[CODE]],2,FALSE)</f>
        <v>E. PICTA</v>
      </c>
      <c r="I355" s="5" t="str">
        <f t="shared" si="10"/>
        <v>2P0D</v>
      </c>
      <c r="J355" s="6" cm="1">
        <f t="array" ref="J355">VLOOKUP(T_Compilado[[#This Row],[CCODE]:[CCODE]],T_FamiliaEspecie[[CODE]:[Ambiente]],2,FALSE)</f>
        <v>2</v>
      </c>
      <c r="K355" s="6" t="str" cm="1">
        <f t="array" ref="K355">VLOOKUP(T_Compilado[[#This Row],[CCODE]:[CCODE]],T_FamiliaEspecie[[CODE]:[Ambiente]],3,FALSE)</f>
        <v>P</v>
      </c>
      <c r="L355" s="6" cm="1">
        <f t="array" ref="L355">VLOOKUP(T_Compilado[[#This Row],[CCODE]:[CCODE]],T_FamiliaEspecie[[CODE]:[Ambiente]],4,FALSE)</f>
        <v>0</v>
      </c>
      <c r="M355" s="6" t="str" cm="1">
        <f t="array" ref="M355">VLOOKUP(T_Compilado[[#This Row],[CCODE]:[CCODE]],T_FamiliaEspecie[[CODE]:[Ambiente]],5,FALSE)</f>
        <v>D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1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21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f t="shared" si="11"/>
        <v>1</v>
      </c>
    </row>
    <row r="356" spans="1:51" ht="14.25" x14ac:dyDescent="0.4">
      <c r="A356" s="7">
        <v>2023</v>
      </c>
      <c r="B356" s="7">
        <v>4</v>
      </c>
      <c r="C356" s="22">
        <f>DATE(T_Compilado[[#This Row],[AÑO]],T_Compilado[[#This Row],[MES]],1)</f>
        <v>45017</v>
      </c>
      <c r="D356" s="7" t="str">
        <f>IF(T_Compilado[[#This Row],[AÑO]]&lt;=2016,MIN(T_Compilado[AÑO]) &amp; "-2016","2017-" &amp; MAX(T_Compilado[AÑO]))</f>
        <v>2017-2024</v>
      </c>
      <c r="E356" s="7" t="s">
        <v>123</v>
      </c>
      <c r="F356" s="5" t="s">
        <v>89</v>
      </c>
      <c r="G356" s="7" t="s">
        <v>227</v>
      </c>
      <c r="H356" s="3" t="str">
        <f>VLOOKUP(T_Compilado[[#This Row],[Especies]],T_FamiliaEspecie[[Especies]:[CODE]],2,FALSE)</f>
        <v>E. PISONIS</v>
      </c>
      <c r="I356" s="5" t="str">
        <f t="shared" si="10"/>
        <v>2A0D</v>
      </c>
      <c r="J356" s="6" cm="1">
        <f t="array" ref="J356">VLOOKUP(T_Compilado[[#This Row],[CCODE]:[CCODE]],T_FamiliaEspecie[[CODE]:[Ambiente]],2,FALSE)</f>
        <v>2</v>
      </c>
      <c r="K356" s="6" t="str" cm="1">
        <f t="array" ref="K356">VLOOKUP(T_Compilado[[#This Row],[CCODE]:[CCODE]],T_FamiliaEspecie[[CODE]:[Ambiente]],3,FALSE)</f>
        <v>P-C</v>
      </c>
      <c r="L356" s="6" cm="1">
        <f t="array" ref="L356">VLOOKUP(T_Compilado[[#This Row],[CCODE]:[CCODE]],T_FamiliaEspecie[[CODE]:[Ambiente]],4,FALSE)</f>
        <v>0</v>
      </c>
      <c r="M356" s="6" t="str" cm="1">
        <f t="array" ref="M356">VLOOKUP(T_Compilado[[#This Row],[CCODE]:[CCODE]],T_FamiliaEspecie[[CODE]:[Ambiente]],5,FALSE)</f>
        <v>D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1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21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f t="shared" si="11"/>
        <v>1</v>
      </c>
    </row>
    <row r="357" spans="1:51" ht="14.25" x14ac:dyDescent="0.4">
      <c r="A357" s="7">
        <v>2023</v>
      </c>
      <c r="B357" s="7">
        <v>4</v>
      </c>
      <c r="C357" s="22">
        <f>DATE(T_Compilado[[#This Row],[AÑO]],T_Compilado[[#This Row],[MES]],1)</f>
        <v>45017</v>
      </c>
      <c r="D357" s="7" t="str">
        <f>IF(T_Compilado[[#This Row],[AÑO]]&lt;=2016,MIN(T_Compilado[AÑO]) &amp; "-2016","2017-" &amp; MAX(T_Compilado[AÑO]))</f>
        <v>2017-2024</v>
      </c>
      <c r="E357" s="7" t="s">
        <v>123</v>
      </c>
      <c r="F357" s="5" t="s">
        <v>90</v>
      </c>
      <c r="G357" s="7" t="s">
        <v>223</v>
      </c>
      <c r="H357" s="3" t="str">
        <f>VLOOKUP(T_Compilado[[#This Row],[Especies]],T_FamiliaEspecie[[Especies]:[CODE]],2,FALSE)</f>
        <v>E. SAURUS</v>
      </c>
      <c r="I357" s="5" t="str">
        <f t="shared" si="10"/>
        <v>PC1M</v>
      </c>
      <c r="J357" s="6" t="str" cm="1">
        <f t="array" ref="J357">VLOOKUP(T_Compilado[[#This Row],[CCODE]:[CCODE]],T_FamiliaEspecie[[CODE]:[Ambiente]],2,FALSE)</f>
        <v>P</v>
      </c>
      <c r="K357" s="6" t="str" cm="1">
        <f t="array" ref="K357">VLOOKUP(T_Compilado[[#This Row],[CCODE]:[CCODE]],T_FamiliaEspecie[[CODE]:[Ambiente]],3,FALSE)</f>
        <v>C</v>
      </c>
      <c r="L357" s="6" cm="1">
        <f t="array" ref="L357">VLOOKUP(T_Compilado[[#This Row],[CCODE]:[CCODE]],T_FamiliaEspecie[[CODE]:[Ambiente]],4,FALSE)</f>
        <v>1</v>
      </c>
      <c r="M357" s="6" t="str" cm="1">
        <f t="array" ref="M357">VLOOKUP(T_Compilado[[#This Row],[CCODE]:[CCODE]],T_FamiliaEspecie[[CODE]:[Ambiente]],5,FALSE)</f>
        <v>M</v>
      </c>
      <c r="N357" s="7">
        <v>5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21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f t="shared" si="11"/>
        <v>5</v>
      </c>
    </row>
    <row r="358" spans="1:51" ht="14.25" x14ac:dyDescent="0.4">
      <c r="A358" s="7">
        <v>2023</v>
      </c>
      <c r="B358" s="7">
        <v>4</v>
      </c>
      <c r="C358" s="22">
        <f>DATE(T_Compilado[[#This Row],[AÑO]],T_Compilado[[#This Row],[MES]],1)</f>
        <v>45017</v>
      </c>
      <c r="D358" s="7" t="str">
        <f>IF(T_Compilado[[#This Row],[AÑO]]&lt;=2016,MIN(T_Compilado[AÑO]) &amp; "-2016","2017-" &amp; MAX(T_Compilado[AÑO]))</f>
        <v>2017-2024</v>
      </c>
      <c r="E358" s="7" t="s">
        <v>123</v>
      </c>
      <c r="F358" s="5" t="s">
        <v>92</v>
      </c>
      <c r="G358" s="7" t="s">
        <v>224</v>
      </c>
      <c r="H358" s="3" t="str">
        <f>VLOOKUP(T_Compilado[[#This Row],[Especies]],T_FamiliaEspecie[[Especies]:[CODE]],2,FALSE)</f>
        <v>E. BREVIMANUS</v>
      </c>
      <c r="I358" s="5" t="str">
        <f t="shared" si="10"/>
        <v>PC2M</v>
      </c>
      <c r="J358" s="6" t="str" cm="1">
        <f t="array" ref="J358">VLOOKUP(T_Compilado[[#This Row],[CCODE]:[CCODE]],T_FamiliaEspecie[[CODE]:[Ambiente]],2,FALSE)</f>
        <v>P</v>
      </c>
      <c r="K358" s="6" t="str" cm="1">
        <f t="array" ref="K358">VLOOKUP(T_Compilado[[#This Row],[CCODE]:[CCODE]],T_FamiliaEspecie[[CODE]:[Ambiente]],3,FALSE)</f>
        <v>C</v>
      </c>
      <c r="L358" s="6" cm="1">
        <f t="array" ref="L358">VLOOKUP(T_Compilado[[#This Row],[CCODE]:[CCODE]],T_FamiliaEspecie[[CODE]:[Ambiente]],4,FALSE)</f>
        <v>2</v>
      </c>
      <c r="M358" s="6" t="str" cm="1">
        <f t="array" ref="M358">VLOOKUP(T_Compilado[[#This Row],[CCODE]:[CCODE]],T_FamiliaEspecie[[CODE]:[Ambiente]],5,FALSE)</f>
        <v>M</v>
      </c>
      <c r="N358" s="7">
        <v>1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1</v>
      </c>
      <c r="V358" s="7">
        <v>0</v>
      </c>
      <c r="W358" s="7">
        <v>0</v>
      </c>
      <c r="X358" s="7">
        <v>0</v>
      </c>
      <c r="Y358" s="21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f t="shared" si="11"/>
        <v>2</v>
      </c>
    </row>
    <row r="359" spans="1:51" ht="14.25" x14ac:dyDescent="0.4">
      <c r="A359" s="7">
        <v>2023</v>
      </c>
      <c r="B359" s="7">
        <v>4</v>
      </c>
      <c r="C359" s="22">
        <f>DATE(T_Compilado[[#This Row],[AÑO]],T_Compilado[[#This Row],[MES]],1)</f>
        <v>45017</v>
      </c>
      <c r="D359" s="7" t="str">
        <f>IF(T_Compilado[[#This Row],[AÑO]]&lt;=2016,MIN(T_Compilado[AÑO]) &amp; "-2016","2017-" &amp; MAX(T_Compilado[AÑO]))</f>
        <v>2017-2024</v>
      </c>
      <c r="E359" s="7" t="s">
        <v>123</v>
      </c>
      <c r="F359" s="5" t="s">
        <v>92</v>
      </c>
      <c r="G359" s="7" t="s">
        <v>157</v>
      </c>
      <c r="H359" s="3" t="str">
        <f>VLOOKUP(T_Compilado[[#This Row],[Especies]],T_FamiliaEspecie[[Especies]:[CODE]],2,FALSE)</f>
        <v>E. PLUMIERI</v>
      </c>
      <c r="I359" s="5" t="str">
        <f t="shared" si="10"/>
        <v>PC1M</v>
      </c>
      <c r="J359" s="6" t="str" cm="1">
        <f t="array" ref="J359">VLOOKUP(T_Compilado[[#This Row],[CCODE]:[CCODE]],T_FamiliaEspecie[[CODE]:[Ambiente]],2,FALSE)</f>
        <v>P</v>
      </c>
      <c r="K359" s="6" t="str" cm="1">
        <f t="array" ref="K359">VLOOKUP(T_Compilado[[#This Row],[CCODE]:[CCODE]],T_FamiliaEspecie[[CODE]:[Ambiente]],3,FALSE)</f>
        <v>C</v>
      </c>
      <c r="L359" s="6" cm="1">
        <f t="array" ref="L359">VLOOKUP(T_Compilado[[#This Row],[CCODE]:[CCODE]],T_FamiliaEspecie[[CODE]:[Ambiente]],4,FALSE)</f>
        <v>1</v>
      </c>
      <c r="M359" s="6" t="str" cm="1">
        <f t="array" ref="M359">VLOOKUP(T_Compilado[[#This Row],[CCODE]:[CCODE]],T_FamiliaEspecie[[CODE]:[Ambiente]],5,FALSE)</f>
        <v>M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1</v>
      </c>
      <c r="U359" s="7">
        <v>0</v>
      </c>
      <c r="V359" s="7">
        <v>2</v>
      </c>
      <c r="W359" s="7">
        <v>3</v>
      </c>
      <c r="X359" s="7">
        <v>0</v>
      </c>
      <c r="Y359" s="21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f t="shared" si="11"/>
        <v>6</v>
      </c>
    </row>
    <row r="360" spans="1:51" ht="14.25" x14ac:dyDescent="0.4">
      <c r="A360" s="7">
        <v>2023</v>
      </c>
      <c r="B360" s="7">
        <v>4</v>
      </c>
      <c r="C360" s="22">
        <f>DATE(T_Compilado[[#This Row],[AÑO]],T_Compilado[[#This Row],[MES]],1)</f>
        <v>45017</v>
      </c>
      <c r="D360" s="7" t="str">
        <f>IF(T_Compilado[[#This Row],[AÑO]]&lt;=2016,MIN(T_Compilado[AÑO]) &amp; "-2016","2017-" &amp; MAX(T_Compilado[AÑO]))</f>
        <v>2017-2024</v>
      </c>
      <c r="E360" s="7" t="s">
        <v>123</v>
      </c>
      <c r="F360" s="5" t="s">
        <v>117</v>
      </c>
      <c r="G360" s="7" t="s">
        <v>236</v>
      </c>
      <c r="H360" s="3" t="str">
        <f>VLOOKUP(T_Compilado[[#This Row],[Especies]],T_FamiliaEspecie[[Especies]:[CODE]],2,FALSE)</f>
        <v>P. PARDALIS</v>
      </c>
      <c r="I360" s="5" t="str">
        <f t="shared" si="10"/>
        <v>1A1D</v>
      </c>
      <c r="J360" s="6" cm="1">
        <f t="array" ref="J360">VLOOKUP(T_Compilado[[#This Row],[CCODE]:[CCODE]],T_FamiliaEspecie[[CODE]:[Ambiente]],2,FALSE)</f>
        <v>1</v>
      </c>
      <c r="K360" s="6" t="str" cm="1">
        <f t="array" ref="K360">VLOOKUP(T_Compilado[[#This Row],[CCODE]:[CCODE]],T_FamiliaEspecie[[CODE]:[Ambiente]],3,FALSE)</f>
        <v>P-C</v>
      </c>
      <c r="L360" s="6" cm="1">
        <f t="array" ref="L360">VLOOKUP(T_Compilado[[#This Row],[CCODE]:[CCODE]],T_FamiliaEspecie[[CODE]:[Ambiente]],4,FALSE)</f>
        <v>1</v>
      </c>
      <c r="M360" s="6" t="str" cm="1">
        <f t="array" ref="M360">VLOOKUP(T_Compilado[[#This Row],[CCODE]:[CCODE]],T_FamiliaEspecie[[CODE]:[Ambiente]],5,FALSE)</f>
        <v>D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2</v>
      </c>
      <c r="W360" s="7">
        <v>10</v>
      </c>
      <c r="X360" s="7">
        <v>0</v>
      </c>
      <c r="Y360" s="21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f t="shared" si="11"/>
        <v>12</v>
      </c>
    </row>
    <row r="361" spans="1:51" ht="14.25" x14ac:dyDescent="0.4">
      <c r="A361" s="7">
        <v>2023</v>
      </c>
      <c r="B361" s="7">
        <v>4</v>
      </c>
      <c r="C361" s="22">
        <f>DATE(T_Compilado[[#This Row],[AÑO]],T_Compilado[[#This Row],[MES]],1)</f>
        <v>45017</v>
      </c>
      <c r="D361" s="7" t="str">
        <f>IF(T_Compilado[[#This Row],[AÑO]]&lt;=2016,MIN(T_Compilado[AÑO]) &amp; "-2016","2017-" &amp; MAX(T_Compilado[AÑO]))</f>
        <v>2017-2024</v>
      </c>
      <c r="E361" s="7" t="s">
        <v>123</v>
      </c>
      <c r="F361" s="5" t="s">
        <v>94</v>
      </c>
      <c r="G361" s="7" t="s">
        <v>130</v>
      </c>
      <c r="H361" s="3" t="str">
        <f>VLOOKUP(T_Compilado[[#This Row],[Especies]],T_FamiliaEspecie[[Especies]:[CODE]],2,FALSE)</f>
        <v>L. JOCU</v>
      </c>
      <c r="I361" s="5" t="str">
        <f t="shared" si="10"/>
        <v>PC1M</v>
      </c>
      <c r="J361" s="6" t="str" cm="1">
        <f t="array" ref="J361">VLOOKUP(T_Compilado[[#This Row],[CCODE]:[CCODE]],T_FamiliaEspecie[[CODE]:[Ambiente]],2,FALSE)</f>
        <v>P</v>
      </c>
      <c r="K361" s="6" t="str" cm="1">
        <f t="array" ref="K361">VLOOKUP(T_Compilado[[#This Row],[CCODE]:[CCODE]],T_FamiliaEspecie[[CODE]:[Ambiente]],3,FALSE)</f>
        <v>C</v>
      </c>
      <c r="L361" s="6" cm="1">
        <f t="array" ref="L361">VLOOKUP(T_Compilado[[#This Row],[CCODE]:[CCODE]],T_FamiliaEspecie[[CODE]:[Ambiente]],4,FALSE)</f>
        <v>1</v>
      </c>
      <c r="M361" s="6" t="str" cm="1">
        <f t="array" ref="M361">VLOOKUP(T_Compilado[[#This Row],[CCODE]:[CCODE]],T_FamiliaEspecie[[CODE]:[Ambiente]],5,FALSE)</f>
        <v>M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1</v>
      </c>
      <c r="U361" s="7">
        <v>0</v>
      </c>
      <c r="V361" s="7">
        <v>1</v>
      </c>
      <c r="W361" s="7">
        <v>0</v>
      </c>
      <c r="X361" s="7">
        <v>0</v>
      </c>
      <c r="Y361" s="21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f t="shared" si="11"/>
        <v>2</v>
      </c>
    </row>
    <row r="362" spans="1:51" ht="14.25" x14ac:dyDescent="0.4">
      <c r="A362" s="7">
        <v>2023</v>
      </c>
      <c r="B362" s="7">
        <v>4</v>
      </c>
      <c r="C362" s="22">
        <f>DATE(T_Compilado[[#This Row],[AÑO]],T_Compilado[[#This Row],[MES]],1)</f>
        <v>45017</v>
      </c>
      <c r="D362" s="7" t="str">
        <f>IF(T_Compilado[[#This Row],[AÑO]]&lt;=2016,MIN(T_Compilado[AÑO]) &amp; "-2016","2017-" &amp; MAX(T_Compilado[AÑO]))</f>
        <v>2017-2024</v>
      </c>
      <c r="E362" s="7" t="s">
        <v>123</v>
      </c>
      <c r="F362" s="5" t="s">
        <v>95</v>
      </c>
      <c r="G362" s="7" t="s">
        <v>193</v>
      </c>
      <c r="H362" s="3" t="str">
        <f>VLOOKUP(T_Compilado[[#This Row],[Especies]],T_FamiliaEspecie[[Especies]:[CODE]],2,FALSE)</f>
        <v>M. CUREMA</v>
      </c>
      <c r="I362" s="5" t="str">
        <f t="shared" si="10"/>
        <v>PA1M</v>
      </c>
      <c r="J362" s="6" t="str" cm="1">
        <f t="array" ref="J362">VLOOKUP(T_Compilado[[#This Row],[CCODE]:[CCODE]],T_FamiliaEspecie[[CODE]:[Ambiente]],2,FALSE)</f>
        <v>P</v>
      </c>
      <c r="K362" s="6" t="str" cm="1">
        <f t="array" ref="K362">VLOOKUP(T_Compilado[[#This Row],[CCODE]:[CCODE]],T_FamiliaEspecie[[CODE]:[Ambiente]],3,FALSE)</f>
        <v>P-C</v>
      </c>
      <c r="L362" s="6" cm="1">
        <f t="array" ref="L362">VLOOKUP(T_Compilado[[#This Row],[CCODE]:[CCODE]],T_FamiliaEspecie[[CODE]:[Ambiente]],4,FALSE)</f>
        <v>1</v>
      </c>
      <c r="M362" s="6" t="str" cm="1">
        <f t="array" ref="M362">VLOOKUP(T_Compilado[[#This Row],[CCODE]:[CCODE]],T_FamiliaEspecie[[CODE]:[Ambiente]],5,FALSE)</f>
        <v>M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14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21">
        <v>0</v>
      </c>
      <c r="Z362" s="7">
        <v>0</v>
      </c>
      <c r="AA362" s="7">
        <v>18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f t="shared" si="11"/>
        <v>32</v>
      </c>
    </row>
    <row r="363" spans="1:51" ht="14.25" x14ac:dyDescent="0.4">
      <c r="A363" s="7">
        <v>2023</v>
      </c>
      <c r="B363" s="7">
        <v>4</v>
      </c>
      <c r="C363" s="22">
        <f>DATE(T_Compilado[[#This Row],[AÑO]],T_Compilado[[#This Row],[MES]],1)</f>
        <v>45017</v>
      </c>
      <c r="D363" s="7" t="str">
        <f>IF(T_Compilado[[#This Row],[AÑO]]&lt;=2016,MIN(T_Compilado[AÑO]) &amp; "-2016","2017-" &amp; MAX(T_Compilado[AÑO]))</f>
        <v>2017-2024</v>
      </c>
      <c r="E363" s="7" t="s">
        <v>123</v>
      </c>
      <c r="F363" s="5" t="s">
        <v>114</v>
      </c>
      <c r="G363" s="7" t="s">
        <v>222</v>
      </c>
      <c r="H363" s="3" t="str">
        <f>VLOOKUP(T_Compilado[[#This Row],[Especies]],T_FamiliaEspecie[[Especies]:[CODE]],2,FALSE)</f>
        <v>G. HOLBROOKI</v>
      </c>
      <c r="I363" s="5" t="str">
        <f t="shared" si="10"/>
        <v>2I0D</v>
      </c>
      <c r="J363" s="6" cm="1">
        <f t="array" ref="J363">VLOOKUP(T_Compilado[[#This Row],[CCODE]:[CCODE]],T_FamiliaEspecie[[CODE]:[Ambiente]],2,FALSE)</f>
        <v>2</v>
      </c>
      <c r="K363" s="6" t="str" cm="1">
        <f t="array" ref="K363">VLOOKUP(T_Compilado[[#This Row],[CCODE]:[CCODE]],T_FamiliaEspecie[[CODE]:[Ambiente]],3,FALSE)</f>
        <v>I</v>
      </c>
      <c r="L363" s="6" cm="1">
        <f t="array" ref="L363">VLOOKUP(T_Compilado[[#This Row],[CCODE]:[CCODE]],T_FamiliaEspecie[[CODE]:[Ambiente]],4,FALSE)</f>
        <v>0</v>
      </c>
      <c r="M363" s="6" t="str" cm="1">
        <f t="array" ref="M363">VLOOKUP(T_Compilado[[#This Row],[CCODE]:[CCODE]],T_FamiliaEspecie[[CODE]:[Ambiente]],5,FALSE)</f>
        <v>D</v>
      </c>
      <c r="N363" s="7">
        <v>0</v>
      </c>
      <c r="O363" s="7">
        <v>0</v>
      </c>
      <c r="P363" s="7">
        <v>0</v>
      </c>
      <c r="Q363" s="7">
        <v>25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21">
        <v>0</v>
      </c>
      <c r="Z363" s="7">
        <v>1</v>
      </c>
      <c r="AA363" s="7">
        <v>0</v>
      </c>
      <c r="AB363" s="7">
        <v>0</v>
      </c>
      <c r="AC363" s="7">
        <v>0</v>
      </c>
      <c r="AD363" s="7">
        <v>0</v>
      </c>
      <c r="AE363" s="7">
        <v>16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f t="shared" si="11"/>
        <v>42</v>
      </c>
    </row>
    <row r="364" spans="1:51" ht="14.25" x14ac:dyDescent="0.4">
      <c r="A364" s="7">
        <v>2023</v>
      </c>
      <c r="B364" s="7">
        <v>4</v>
      </c>
      <c r="C364" s="22">
        <f>DATE(T_Compilado[[#This Row],[AÑO]],T_Compilado[[#This Row],[MES]],1)</f>
        <v>45017</v>
      </c>
      <c r="D364" s="7" t="str">
        <f>IF(T_Compilado[[#This Row],[AÑO]]&lt;=2016,MIN(T_Compilado[AÑO]) &amp; "-2016","2017-" &amp; MAX(T_Compilado[AÑO]))</f>
        <v>2017-2024</v>
      </c>
      <c r="E364" s="7" t="s">
        <v>123</v>
      </c>
      <c r="F364" s="5" t="s">
        <v>114</v>
      </c>
      <c r="G364" s="7" t="s">
        <v>166</v>
      </c>
      <c r="H364" s="3" t="str">
        <f>VLOOKUP(T_Compilado[[#This Row],[Especies]],T_FamiliaEspecie[[Especies]:[CODE]],2,FALSE)</f>
        <v>P. GILLII</v>
      </c>
      <c r="I364" s="5" t="str">
        <f t="shared" si="10"/>
        <v>2A0D</v>
      </c>
      <c r="J364" s="6" cm="1">
        <f t="array" ref="J364">VLOOKUP(T_Compilado[[#This Row],[CCODE]:[CCODE]],T_FamiliaEspecie[[CODE]:[Ambiente]],2,FALSE)</f>
        <v>2</v>
      </c>
      <c r="K364" s="6" t="str" cm="1">
        <f t="array" ref="K364">VLOOKUP(T_Compilado[[#This Row],[CCODE]:[CCODE]],T_FamiliaEspecie[[CODE]:[Ambiente]],3,FALSE)</f>
        <v>P-C</v>
      </c>
      <c r="L364" s="6" cm="1">
        <f t="array" ref="L364">VLOOKUP(T_Compilado[[#This Row],[CCODE]:[CCODE]],T_FamiliaEspecie[[CODE]:[Ambiente]],4,FALSE)</f>
        <v>0</v>
      </c>
      <c r="M364" s="6" t="str" cm="1">
        <f t="array" ref="M364">VLOOKUP(T_Compilado[[#This Row],[CCODE]:[CCODE]],T_FamiliaEspecie[[CODE]:[Ambiente]],5,FALSE)</f>
        <v>D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18</v>
      </c>
      <c r="U364" s="7">
        <v>0</v>
      </c>
      <c r="V364" s="7">
        <v>16</v>
      </c>
      <c r="W364" s="7">
        <v>0</v>
      </c>
      <c r="X364" s="7">
        <v>0</v>
      </c>
      <c r="Y364" s="21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f t="shared" si="11"/>
        <v>34</v>
      </c>
    </row>
    <row r="365" spans="1:51" ht="14.25" x14ac:dyDescent="0.4">
      <c r="A365" s="7">
        <v>2023</v>
      </c>
      <c r="B365" s="7">
        <v>4</v>
      </c>
      <c r="C365" s="22">
        <f>DATE(T_Compilado[[#This Row],[AÑO]],T_Compilado[[#This Row],[MES]],1)</f>
        <v>45017</v>
      </c>
      <c r="D365" s="7" t="str">
        <f>IF(T_Compilado[[#This Row],[AÑO]]&lt;=2016,MIN(T_Compilado[AÑO]) &amp; "-2016","2017-" &amp; MAX(T_Compilado[AÑO]))</f>
        <v>2017-2024</v>
      </c>
      <c r="E365" s="7" t="s">
        <v>123</v>
      </c>
      <c r="F365" s="5" t="s">
        <v>97</v>
      </c>
      <c r="G365" s="7" t="s">
        <v>237</v>
      </c>
      <c r="H365" s="3" t="str">
        <f>VLOOKUP(T_Compilado[[#This Row],[Especies]],T_FamiliaEspecie[[Especies]:[CODE]],2,FALSE)</f>
        <v>B. RONCHUS</v>
      </c>
      <c r="I365" s="5" t="str">
        <f t="shared" si="10"/>
        <v>PC1M</v>
      </c>
      <c r="J365" s="6" t="str" cm="1">
        <f t="array" ref="J365">VLOOKUP(T_Compilado[[#This Row],[CCODE]:[CCODE]],T_FamiliaEspecie[[CODE]:[Ambiente]],2,FALSE)</f>
        <v>P</v>
      </c>
      <c r="K365" s="6" t="str" cm="1">
        <f t="array" ref="K365">VLOOKUP(T_Compilado[[#This Row],[CCODE]:[CCODE]],T_FamiliaEspecie[[CODE]:[Ambiente]],3,FALSE)</f>
        <v>C</v>
      </c>
      <c r="L365" s="6" cm="1">
        <f t="array" ref="L365">VLOOKUP(T_Compilado[[#This Row],[CCODE]:[CCODE]],T_FamiliaEspecie[[CODE]:[Ambiente]],4,FALSE)</f>
        <v>1</v>
      </c>
      <c r="M365" s="6" t="str" cm="1">
        <f t="array" ref="M365">VLOOKUP(T_Compilado[[#This Row],[CCODE]:[CCODE]],T_FamiliaEspecie[[CODE]:[Ambiente]],5,FALSE)</f>
        <v>M</v>
      </c>
      <c r="N365" s="7">
        <v>2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21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f t="shared" si="11"/>
        <v>2</v>
      </c>
    </row>
    <row r="366" spans="1:51" ht="14.25" x14ac:dyDescent="0.4">
      <c r="A366" s="7">
        <v>2023</v>
      </c>
      <c r="B366" s="7">
        <v>4</v>
      </c>
      <c r="C366" s="22">
        <f>DATE(T_Compilado[[#This Row],[AÑO]],T_Compilado[[#This Row],[MES]],1)</f>
        <v>45017</v>
      </c>
      <c r="D366" s="7" t="str">
        <f>IF(T_Compilado[[#This Row],[AÑO]]&lt;=2016,MIN(T_Compilado[AÑO]) &amp; "-2016","2017-" &amp; MAX(T_Compilado[AÑO]))</f>
        <v>2017-2024</v>
      </c>
      <c r="E366" s="7" t="s">
        <v>123</v>
      </c>
      <c r="F366" s="5" t="s">
        <v>99</v>
      </c>
      <c r="G366" s="7" t="s">
        <v>207</v>
      </c>
      <c r="H366" s="3" t="str">
        <f>VLOOKUP(T_Compilado[[#This Row],[Especies]],T_FamiliaEspecie[[Especies]:[CODE]],2,FALSE)</f>
        <v>M. LINEATUS</v>
      </c>
      <c r="I366" s="5" t="str">
        <f t="shared" si="10"/>
        <v>PP1M</v>
      </c>
      <c r="J366" s="6" t="str" cm="1">
        <f t="array" ref="J366">VLOOKUP(T_Compilado[[#This Row],[CCODE]:[CCODE]],T_FamiliaEspecie[[CODE]:[Ambiente]],2,FALSE)</f>
        <v>P</v>
      </c>
      <c r="K366" s="6" t="str" cm="1">
        <f t="array" ref="K366">VLOOKUP(T_Compilado[[#This Row],[CCODE]:[CCODE]],T_FamiliaEspecie[[CODE]:[Ambiente]],3,FALSE)</f>
        <v>P</v>
      </c>
      <c r="L366" s="6" cm="1">
        <f t="array" ref="L366">VLOOKUP(T_Compilado[[#This Row],[CCODE]:[CCODE]],T_FamiliaEspecie[[CODE]:[Ambiente]],4,FALSE)</f>
        <v>1</v>
      </c>
      <c r="M366" s="6" t="str" cm="1">
        <f t="array" ref="M366">VLOOKUP(T_Compilado[[#This Row],[CCODE]:[CCODE]],T_FamiliaEspecie[[CODE]:[Ambiente]],5,FALSE)</f>
        <v>M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2</v>
      </c>
      <c r="T366" s="7">
        <v>0</v>
      </c>
      <c r="U366" s="7">
        <v>0</v>
      </c>
      <c r="V366" s="7">
        <v>0</v>
      </c>
      <c r="W366" s="7">
        <v>0</v>
      </c>
      <c r="X366" s="7">
        <v>2</v>
      </c>
      <c r="Y366" s="21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f t="shared" si="11"/>
        <v>4</v>
      </c>
    </row>
    <row r="367" spans="1:51" ht="14.25" x14ac:dyDescent="0.4">
      <c r="A367" s="7">
        <v>2023</v>
      </c>
      <c r="B367" s="7">
        <v>7</v>
      </c>
      <c r="C367" s="22">
        <f>DATE(T_Compilado[[#This Row],[AÑO]],T_Compilado[[#This Row],[MES]],1)</f>
        <v>45108</v>
      </c>
      <c r="D367" s="7" t="str">
        <f>IF(T_Compilado[[#This Row],[AÑO]]&lt;=2016,MIN(T_Compilado[AÑO]) &amp; "-2016","2017-" &amp; MAX(T_Compilado[AÑO]))</f>
        <v>2017-2024</v>
      </c>
      <c r="E367" s="7" t="s">
        <v>124</v>
      </c>
      <c r="F367" s="5" t="s">
        <v>81</v>
      </c>
      <c r="G367" s="7" t="s">
        <v>201</v>
      </c>
      <c r="H367" s="3" t="str">
        <f>VLOOKUP(T_Compilado[[#This Row],[Especies]],T_FamiliaEspecie[[Especies]:[CODE]],2,FALSE)</f>
        <v>C. TUYRA</v>
      </c>
      <c r="I367" s="5" t="str">
        <f t="shared" si="10"/>
        <v>PP1M</v>
      </c>
      <c r="J367" s="6" t="str" cm="1">
        <f t="array" ref="J367">VLOOKUP(T_Compilado[[#This Row],[CCODE]:[CCODE]],T_FamiliaEspecie[[CODE]:[Ambiente]],2,FALSE)</f>
        <v>P</v>
      </c>
      <c r="K367" s="6" t="str" cm="1">
        <f t="array" ref="K367">VLOOKUP(T_Compilado[[#This Row],[CCODE]:[CCODE]],T_FamiliaEspecie[[CODE]:[Ambiente]],3,FALSE)</f>
        <v>P</v>
      </c>
      <c r="L367" s="6" cm="1">
        <f t="array" ref="L367">VLOOKUP(T_Compilado[[#This Row],[CCODE]:[CCODE]],T_FamiliaEspecie[[CODE]:[Ambiente]],4,FALSE)</f>
        <v>1</v>
      </c>
      <c r="M367" s="6" t="str" cm="1">
        <f t="array" ref="M367">VLOOKUP(T_Compilado[[#This Row],[CCODE]:[CCODE]],T_FamiliaEspecie[[CODE]:[Ambiente]],5,FALSE)</f>
        <v>M</v>
      </c>
      <c r="N367" s="7">
        <v>0</v>
      </c>
      <c r="O367" s="7">
        <v>12</v>
      </c>
      <c r="P367" s="7">
        <v>0</v>
      </c>
      <c r="Q367" s="7">
        <v>0</v>
      </c>
      <c r="R367" s="7">
        <v>0</v>
      </c>
      <c r="S367" s="7">
        <v>0</v>
      </c>
      <c r="T367" s="7">
        <v>5</v>
      </c>
      <c r="U367" s="7">
        <v>0</v>
      </c>
      <c r="V367" s="7">
        <v>13</v>
      </c>
      <c r="W367" s="7">
        <v>3</v>
      </c>
      <c r="X367" s="7">
        <v>0</v>
      </c>
      <c r="Y367" s="21">
        <v>0</v>
      </c>
      <c r="Z367" s="7">
        <v>0</v>
      </c>
      <c r="AA367" s="7">
        <v>3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f t="shared" si="11"/>
        <v>36</v>
      </c>
    </row>
    <row r="368" spans="1:51" ht="14.25" x14ac:dyDescent="0.4">
      <c r="A368" s="7">
        <v>2023</v>
      </c>
      <c r="B368" s="7">
        <v>7</v>
      </c>
      <c r="C368" s="22">
        <f>DATE(T_Compilado[[#This Row],[AÑO]],T_Compilado[[#This Row],[MES]],1)</f>
        <v>45108</v>
      </c>
      <c r="D368" s="7" t="str">
        <f>IF(T_Compilado[[#This Row],[AÑO]]&lt;=2016,MIN(T_Compilado[AÑO]) &amp; "-2016","2017-" &amp; MAX(T_Compilado[AÑO]))</f>
        <v>2017-2024</v>
      </c>
      <c r="E368" s="7" t="s">
        <v>124</v>
      </c>
      <c r="F368" s="5" t="s">
        <v>127</v>
      </c>
      <c r="G368" s="7" t="s">
        <v>133</v>
      </c>
      <c r="H368" s="3" t="str">
        <f>VLOOKUP(T_Compilado[[#This Row],[Especies]],T_FamiliaEspecie[[Especies]:[CODE]],2,FALSE)</f>
        <v>A. CHAGRESI</v>
      </c>
      <c r="I368" s="5" t="str">
        <f t="shared" si="10"/>
        <v>PC0D</v>
      </c>
      <c r="J368" s="6" t="str" cm="1">
        <f t="array" ref="J368">VLOOKUP(T_Compilado[[#This Row],[CCODE]:[CCODE]],T_FamiliaEspecie[[CODE]:[Ambiente]],2,FALSE)</f>
        <v>P</v>
      </c>
      <c r="K368" s="6" t="str" cm="1">
        <f t="array" ref="K368">VLOOKUP(T_Compilado[[#This Row],[CCODE]:[CCODE]],T_FamiliaEspecie[[CODE]:[Ambiente]],3,FALSE)</f>
        <v>C</v>
      </c>
      <c r="L368" s="6" cm="1">
        <f t="array" ref="L368">VLOOKUP(T_Compilado[[#This Row],[CCODE]:[CCODE]],T_FamiliaEspecie[[CODE]:[Ambiente]],4,FALSE)</f>
        <v>0</v>
      </c>
      <c r="M368" s="6" t="str" cm="1">
        <f t="array" ref="M368">VLOOKUP(T_Compilado[[#This Row],[CCODE]:[CCODE]],T_FamiliaEspecie[[CODE]:[Ambiente]],5,FALSE)</f>
        <v>D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15</v>
      </c>
      <c r="Y368" s="21">
        <v>0</v>
      </c>
      <c r="Z368" s="7">
        <v>0</v>
      </c>
      <c r="AA368" s="7">
        <v>0</v>
      </c>
      <c r="AB368" s="7">
        <v>4</v>
      </c>
      <c r="AC368" s="7">
        <v>0</v>
      </c>
      <c r="AD368" s="7">
        <v>0</v>
      </c>
      <c r="AE368" s="7">
        <v>9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f t="shared" si="11"/>
        <v>28</v>
      </c>
    </row>
    <row r="369" spans="1:51" ht="14.25" x14ac:dyDescent="0.4">
      <c r="A369" s="7">
        <v>2023</v>
      </c>
      <c r="B369" s="7">
        <v>7</v>
      </c>
      <c r="C369" s="22">
        <f>DATE(T_Compilado[[#This Row],[AÑO]],T_Compilado[[#This Row],[MES]],1)</f>
        <v>45108</v>
      </c>
      <c r="D369" s="7" t="str">
        <f>IF(T_Compilado[[#This Row],[AÑO]]&lt;=2016,MIN(T_Compilado[AÑO]) &amp; "-2016","2017-" &amp; MAX(T_Compilado[AÑO]))</f>
        <v>2017-2024</v>
      </c>
      <c r="E369" s="7" t="s">
        <v>124</v>
      </c>
      <c r="F369" s="5" t="s">
        <v>113</v>
      </c>
      <c r="G369" s="7" t="s">
        <v>202</v>
      </c>
      <c r="H369" s="3" t="str">
        <f>VLOOKUP(T_Compilado[[#This Row],[Especies]],T_FamiliaEspecie[[Especies]:[CODE]],2,FALSE)</f>
        <v>B. CHAGRENSIS</v>
      </c>
      <c r="I369" s="5" t="str">
        <f t="shared" si="10"/>
        <v>1C1D</v>
      </c>
      <c r="J369" s="6" cm="1">
        <f t="array" ref="J369">VLOOKUP(T_Compilado[[#This Row],[CCODE]:[CCODE]],T_FamiliaEspecie[[CODE]:[Ambiente]],2,FALSE)</f>
        <v>1</v>
      </c>
      <c r="K369" s="6" t="str" cm="1">
        <f t="array" ref="K369">VLOOKUP(T_Compilado[[#This Row],[CCODE]:[CCODE]],T_FamiliaEspecie[[CODE]:[Ambiente]],3,FALSE)</f>
        <v>C</v>
      </c>
      <c r="L369" s="6" cm="1">
        <f t="array" ref="L369">VLOOKUP(T_Compilado[[#This Row],[CCODE]:[CCODE]],T_FamiliaEspecie[[CODE]:[Ambiente]],4,FALSE)</f>
        <v>1</v>
      </c>
      <c r="M369" s="6" t="str" cm="1">
        <f t="array" ref="M369">VLOOKUP(T_Compilado[[#This Row],[CCODE]:[CCODE]],T_FamiliaEspecie[[CODE]:[Ambiente]],5,FALSE)</f>
        <v>D</v>
      </c>
      <c r="N369" s="7">
        <v>0</v>
      </c>
      <c r="O369" s="7">
        <v>16</v>
      </c>
      <c r="P369" s="7">
        <v>0</v>
      </c>
      <c r="Q369" s="7">
        <v>0</v>
      </c>
      <c r="R369" s="7">
        <v>0</v>
      </c>
      <c r="S369" s="7">
        <v>2</v>
      </c>
      <c r="T369" s="7">
        <v>5</v>
      </c>
      <c r="U369" s="7">
        <v>0</v>
      </c>
      <c r="V369" s="7">
        <v>23</v>
      </c>
      <c r="W369" s="7">
        <v>2</v>
      </c>
      <c r="X369" s="7">
        <v>0</v>
      </c>
      <c r="Y369" s="21">
        <v>0</v>
      </c>
      <c r="Z369" s="7">
        <v>0</v>
      </c>
      <c r="AA369" s="7">
        <v>6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f t="shared" si="11"/>
        <v>54</v>
      </c>
    </row>
    <row r="370" spans="1:51" ht="14.25" x14ac:dyDescent="0.4">
      <c r="A370" s="7">
        <v>2023</v>
      </c>
      <c r="B370" s="7">
        <v>7</v>
      </c>
      <c r="C370" s="22">
        <f>DATE(T_Compilado[[#This Row],[AÑO]],T_Compilado[[#This Row],[MES]],1)</f>
        <v>45108</v>
      </c>
      <c r="D370" s="7" t="str">
        <f>IF(T_Compilado[[#This Row],[AÑO]]&lt;=2016,MIN(T_Compilado[AÑO]) &amp; "-2016","2017-" &amp; MAX(T_Compilado[AÑO]))</f>
        <v>2017-2024</v>
      </c>
      <c r="E370" s="7" t="s">
        <v>124</v>
      </c>
      <c r="F370" s="5" t="s">
        <v>84</v>
      </c>
      <c r="G370" s="7" t="s">
        <v>220</v>
      </c>
      <c r="H370" s="3" t="str">
        <f>VLOOKUP(T_Compilado[[#This Row],[Especies]],T_FamiliaEspecie[[Especies]:[CODE]],2,FALSE)</f>
        <v>C. LATUS</v>
      </c>
      <c r="I370" s="5" t="str">
        <f t="shared" si="10"/>
        <v>PC1M</v>
      </c>
      <c r="J370" s="6" t="str" cm="1">
        <f t="array" ref="J370">VLOOKUP(T_Compilado[[#This Row],[CCODE]:[CCODE]],T_FamiliaEspecie[[CODE]:[Ambiente]],2,FALSE)</f>
        <v>P</v>
      </c>
      <c r="K370" s="6" t="str" cm="1">
        <f t="array" ref="K370">VLOOKUP(T_Compilado[[#This Row],[CCODE]:[CCODE]],T_FamiliaEspecie[[CODE]:[Ambiente]],3,FALSE)</f>
        <v>C</v>
      </c>
      <c r="L370" s="6" cm="1">
        <f t="array" ref="L370">VLOOKUP(T_Compilado[[#This Row],[CCODE]:[CCODE]],T_FamiliaEspecie[[CODE]:[Ambiente]],4,FALSE)</f>
        <v>1</v>
      </c>
      <c r="M370" s="6" t="str" cm="1">
        <f t="array" ref="M370">VLOOKUP(T_Compilado[[#This Row],[CCODE]:[CCODE]],T_FamiliaEspecie[[CODE]:[Ambiente]],5,FALSE)</f>
        <v>M</v>
      </c>
      <c r="N370" s="7">
        <v>3</v>
      </c>
      <c r="O370" s="7">
        <v>0</v>
      </c>
      <c r="P370" s="7">
        <v>0</v>
      </c>
      <c r="Q370" s="7">
        <v>0</v>
      </c>
      <c r="R370" s="7">
        <v>0</v>
      </c>
      <c r="S370" s="7">
        <v>3</v>
      </c>
      <c r="T370" s="7">
        <v>0</v>
      </c>
      <c r="U370" s="7">
        <v>0</v>
      </c>
      <c r="V370" s="7">
        <v>1</v>
      </c>
      <c r="W370" s="7">
        <v>0</v>
      </c>
      <c r="X370" s="7">
        <v>0</v>
      </c>
      <c r="Y370" s="21">
        <v>0</v>
      </c>
      <c r="Z370" s="7">
        <v>0</v>
      </c>
      <c r="AA370" s="7">
        <v>0</v>
      </c>
      <c r="AB370" s="7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f t="shared" si="11"/>
        <v>8</v>
      </c>
    </row>
    <row r="371" spans="1:51" ht="14.25" x14ac:dyDescent="0.4">
      <c r="A371" s="7">
        <v>2023</v>
      </c>
      <c r="B371" s="7">
        <v>7</v>
      </c>
      <c r="C371" s="22">
        <f>DATE(T_Compilado[[#This Row],[AÑO]],T_Compilado[[#This Row],[MES]],1)</f>
        <v>45108</v>
      </c>
      <c r="D371" s="7" t="str">
        <f>IF(T_Compilado[[#This Row],[AÑO]]&lt;=2016,MIN(T_Compilado[AÑO]) &amp; "-2016","2017-" &amp; MAX(T_Compilado[AÑO]))</f>
        <v>2017-2024</v>
      </c>
      <c r="E371" s="7" t="s">
        <v>124</v>
      </c>
      <c r="F371" s="5" t="s">
        <v>106</v>
      </c>
      <c r="G371" s="7" t="s">
        <v>176</v>
      </c>
      <c r="H371" s="3" t="str">
        <f>VLOOKUP(T_Compilado[[#This Row],[Especies]],T_FamiliaEspecie[[Especies]:[CODE]],2,FALSE)</f>
        <v>A. RUBERRIMUS</v>
      </c>
      <c r="I371" s="5" t="str">
        <f t="shared" si="10"/>
        <v>1A0D</v>
      </c>
      <c r="J371" s="6" cm="1">
        <f t="array" ref="J371">VLOOKUP(T_Compilado[[#This Row],[CCODE]:[CCODE]],T_FamiliaEspecie[[CODE]:[Ambiente]],2,FALSE)</f>
        <v>1</v>
      </c>
      <c r="K371" s="6" t="str" cm="1">
        <f t="array" ref="K371">VLOOKUP(T_Compilado[[#This Row],[CCODE]:[CCODE]],T_FamiliaEspecie[[CODE]:[Ambiente]],3,FALSE)</f>
        <v>P-C</v>
      </c>
      <c r="L371" s="6" cm="1">
        <f t="array" ref="L371">VLOOKUP(T_Compilado[[#This Row],[CCODE]:[CCODE]],T_FamiliaEspecie[[CODE]:[Ambiente]],4,FALSE)</f>
        <v>0</v>
      </c>
      <c r="M371" s="6" t="str" cm="1">
        <f t="array" ref="M371">VLOOKUP(T_Compilado[[#This Row],[CCODE]:[CCODE]],T_FamiliaEspecie[[CODE]:[Ambiente]],5,FALSE)</f>
        <v>D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12</v>
      </c>
      <c r="T371" s="7">
        <v>0</v>
      </c>
      <c r="U371" s="7">
        <v>0</v>
      </c>
      <c r="V371" s="7">
        <v>10</v>
      </c>
      <c r="W371" s="7">
        <v>0</v>
      </c>
      <c r="X371" s="7">
        <v>0</v>
      </c>
      <c r="Y371" s="21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f t="shared" si="11"/>
        <v>22</v>
      </c>
    </row>
    <row r="372" spans="1:51" ht="14.25" x14ac:dyDescent="0.4">
      <c r="A372" s="7">
        <v>2023</v>
      </c>
      <c r="B372" s="7">
        <v>7</v>
      </c>
      <c r="C372" s="22">
        <f>DATE(T_Compilado[[#This Row],[AÑO]],T_Compilado[[#This Row],[MES]],1)</f>
        <v>45108</v>
      </c>
      <c r="D372" s="7" t="str">
        <f>IF(T_Compilado[[#This Row],[AÑO]]&lt;=2016,MIN(T_Compilado[AÑO]) &amp; "-2016","2017-" &amp; MAX(T_Compilado[AÑO]))</f>
        <v>2017-2024</v>
      </c>
      <c r="E372" s="7" t="s">
        <v>124</v>
      </c>
      <c r="F372" s="5" t="s">
        <v>87</v>
      </c>
      <c r="G372" s="7" t="s">
        <v>139</v>
      </c>
      <c r="H372" s="3" t="str">
        <f>VLOOKUP(T_Compilado[[#This Row],[Especies]],T_FamiliaEspecie[[Especies]:[CODE]],2,FALSE)</f>
        <v>A. OCELLATUS</v>
      </c>
      <c r="I372" s="5" t="str">
        <f t="shared" si="10"/>
        <v>1I1D</v>
      </c>
      <c r="J372" s="6" cm="1">
        <f t="array" ref="J372">VLOOKUP(T_Compilado[[#This Row],[CCODE]:[CCODE]],T_FamiliaEspecie[[CODE]:[Ambiente]],2,FALSE)</f>
        <v>1</v>
      </c>
      <c r="K372" s="6" t="str" cm="1">
        <f t="array" ref="K372">VLOOKUP(T_Compilado[[#This Row],[CCODE]:[CCODE]],T_FamiliaEspecie[[CODE]:[Ambiente]],3,FALSE)</f>
        <v>I</v>
      </c>
      <c r="L372" s="6" cm="1">
        <f t="array" ref="L372">VLOOKUP(T_Compilado[[#This Row],[CCODE]:[CCODE]],T_FamiliaEspecie[[CODE]:[Ambiente]],4,FALSE)</f>
        <v>1</v>
      </c>
      <c r="M372" s="6" t="str" cm="1">
        <f t="array" ref="M372">VLOOKUP(T_Compilado[[#This Row],[CCODE]:[CCODE]],T_FamiliaEspecie[[CODE]:[Ambiente]],5,FALSE)</f>
        <v>D</v>
      </c>
      <c r="N372" s="7">
        <v>0</v>
      </c>
      <c r="O372" s="7">
        <v>2</v>
      </c>
      <c r="P372" s="7">
        <v>1</v>
      </c>
      <c r="Q372" s="7">
        <v>0</v>
      </c>
      <c r="R372" s="7">
        <v>0</v>
      </c>
      <c r="S372" s="7">
        <v>7</v>
      </c>
      <c r="T372" s="7">
        <v>1</v>
      </c>
      <c r="U372" s="7">
        <v>0</v>
      </c>
      <c r="V372" s="7">
        <v>0</v>
      </c>
      <c r="W372" s="7">
        <v>2</v>
      </c>
      <c r="X372" s="7">
        <v>0</v>
      </c>
      <c r="Y372" s="21">
        <v>0</v>
      </c>
      <c r="Z372" s="7">
        <v>1</v>
      </c>
      <c r="AA372" s="7">
        <v>0</v>
      </c>
      <c r="AB372" s="7">
        <v>1</v>
      </c>
      <c r="AC372" s="7">
        <v>0</v>
      </c>
      <c r="AD372" s="7">
        <v>0</v>
      </c>
      <c r="AE372" s="7">
        <v>1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f t="shared" si="11"/>
        <v>16</v>
      </c>
    </row>
    <row r="373" spans="1:51" ht="14.25" x14ac:dyDescent="0.4">
      <c r="A373" s="7">
        <v>2023</v>
      </c>
      <c r="B373" s="7">
        <v>7</v>
      </c>
      <c r="C373" s="22">
        <f>DATE(T_Compilado[[#This Row],[AÑO]],T_Compilado[[#This Row],[MES]],1)</f>
        <v>45108</v>
      </c>
      <c r="D373" s="7" t="str">
        <f>IF(T_Compilado[[#This Row],[AÑO]]&lt;=2016,MIN(T_Compilado[AÑO]) &amp; "-2016","2017-" &amp; MAX(T_Compilado[AÑO]))</f>
        <v>2017-2024</v>
      </c>
      <c r="E373" s="7" t="s">
        <v>124</v>
      </c>
      <c r="F373" s="5" t="s">
        <v>87</v>
      </c>
      <c r="G373" s="3" t="s">
        <v>144</v>
      </c>
      <c r="H373" s="3" t="str">
        <f>VLOOKUP(T_Compilado[[#This Row],[Especies]],T_FamiliaEspecie[[Especies]:[CODE]],2,FALSE)</f>
        <v>C. MONOCULUS</v>
      </c>
      <c r="I373" s="5" t="str">
        <f t="shared" si="10"/>
        <v>1I1D</v>
      </c>
      <c r="J373" s="6" cm="1">
        <f t="array" ref="J373">VLOOKUP(T_Compilado[[#This Row],[CCODE]:[CCODE]],T_FamiliaEspecie[[CODE]:[Ambiente]],2,FALSE)</f>
        <v>1</v>
      </c>
      <c r="K373" s="6" t="str" cm="1">
        <f t="array" ref="K373">VLOOKUP(T_Compilado[[#This Row],[CCODE]:[CCODE]],T_FamiliaEspecie[[CODE]:[Ambiente]],3,FALSE)</f>
        <v>I</v>
      </c>
      <c r="L373" s="6" cm="1">
        <f t="array" ref="L373">VLOOKUP(T_Compilado[[#This Row],[CCODE]:[CCODE]],T_FamiliaEspecie[[CODE]:[Ambiente]],4,FALSE)</f>
        <v>1</v>
      </c>
      <c r="M373" s="6" t="str" cm="1">
        <f t="array" ref="M373">VLOOKUP(T_Compilado[[#This Row],[CCODE]:[CCODE]],T_FamiliaEspecie[[CODE]:[Ambiente]],5,FALSE)</f>
        <v>D</v>
      </c>
      <c r="N373" s="7">
        <v>2</v>
      </c>
      <c r="O373" s="7">
        <v>4</v>
      </c>
      <c r="P373" s="7">
        <v>4</v>
      </c>
      <c r="Q373" s="7">
        <v>3</v>
      </c>
      <c r="R373" s="7">
        <v>0</v>
      </c>
      <c r="S373" s="7">
        <v>15</v>
      </c>
      <c r="T373" s="7">
        <v>2</v>
      </c>
      <c r="U373" s="7">
        <v>2</v>
      </c>
      <c r="V373" s="7">
        <v>0</v>
      </c>
      <c r="W373" s="7">
        <v>0</v>
      </c>
      <c r="X373" s="7">
        <v>5</v>
      </c>
      <c r="Y373" s="21">
        <v>0</v>
      </c>
      <c r="Z373" s="7">
        <v>2</v>
      </c>
      <c r="AA373" s="7">
        <v>1</v>
      </c>
      <c r="AB373" s="7">
        <v>6</v>
      </c>
      <c r="AC373" s="7">
        <v>0</v>
      </c>
      <c r="AD373" s="7">
        <v>0</v>
      </c>
      <c r="AE373" s="7">
        <v>8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f t="shared" si="11"/>
        <v>54</v>
      </c>
    </row>
    <row r="374" spans="1:51" ht="14.25" x14ac:dyDescent="0.4">
      <c r="A374" s="7">
        <v>2023</v>
      </c>
      <c r="B374" s="7">
        <v>7</v>
      </c>
      <c r="C374" s="22">
        <f>DATE(T_Compilado[[#This Row],[AÑO]],T_Compilado[[#This Row],[MES]],1)</f>
        <v>45108</v>
      </c>
      <c r="D374" s="7" t="str">
        <f>IF(T_Compilado[[#This Row],[AÑO]]&lt;=2016,MIN(T_Compilado[AÑO]) &amp; "-2016","2017-" &amp; MAX(T_Compilado[AÑO]))</f>
        <v>2017-2024</v>
      </c>
      <c r="E374" s="7" t="s">
        <v>124</v>
      </c>
      <c r="F374" s="5" t="s">
        <v>87</v>
      </c>
      <c r="G374" s="7" t="s">
        <v>215</v>
      </c>
      <c r="H374" s="3" t="str">
        <f>VLOOKUP(T_Compilado[[#This Row],[Especies]],T_FamiliaEspecie[[Especies]:[CODE]],2,FALSE)</f>
        <v>C. RENDALLI</v>
      </c>
      <c r="I374" s="5" t="str">
        <f t="shared" si="10"/>
        <v>1I1D</v>
      </c>
      <c r="J374" s="6" cm="1">
        <f t="array" ref="J374">VLOOKUP(T_Compilado[[#This Row],[CCODE]:[CCODE]],T_FamiliaEspecie[[CODE]:[Ambiente]],2,FALSE)</f>
        <v>1</v>
      </c>
      <c r="K374" s="6" t="str" cm="1">
        <f t="array" ref="K374">VLOOKUP(T_Compilado[[#This Row],[CCODE]:[CCODE]],T_FamiliaEspecie[[CODE]:[Ambiente]],3,FALSE)</f>
        <v>I</v>
      </c>
      <c r="L374" s="6" cm="1">
        <f t="array" ref="L374">VLOOKUP(T_Compilado[[#This Row],[CCODE]:[CCODE]],T_FamiliaEspecie[[CODE]:[Ambiente]],4,FALSE)</f>
        <v>1</v>
      </c>
      <c r="M374" s="6" t="str" cm="1">
        <f t="array" ref="M374">VLOOKUP(T_Compilado[[#This Row],[CCODE]:[CCODE]],T_FamiliaEspecie[[CODE]:[Ambiente]],5,FALSE)</f>
        <v>D</v>
      </c>
      <c r="N374" s="7">
        <v>0</v>
      </c>
      <c r="O374" s="7">
        <v>0</v>
      </c>
      <c r="P374" s="7">
        <v>1</v>
      </c>
      <c r="Q374" s="7">
        <v>3</v>
      </c>
      <c r="R374" s="7">
        <v>0</v>
      </c>
      <c r="S374" s="7">
        <v>0</v>
      </c>
      <c r="T374" s="7">
        <v>2</v>
      </c>
      <c r="U374" s="7">
        <v>2</v>
      </c>
      <c r="V374" s="7">
        <v>0</v>
      </c>
      <c r="W374" s="7">
        <v>0</v>
      </c>
      <c r="X374" s="7">
        <v>0</v>
      </c>
      <c r="Y374" s="21">
        <v>0</v>
      </c>
      <c r="Z374" s="7">
        <v>1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f t="shared" si="11"/>
        <v>9</v>
      </c>
    </row>
    <row r="375" spans="1:51" ht="14.25" x14ac:dyDescent="0.4">
      <c r="A375" s="7">
        <v>2023</v>
      </c>
      <c r="B375" s="7">
        <v>7</v>
      </c>
      <c r="C375" s="22">
        <f>DATE(T_Compilado[[#This Row],[AÑO]],T_Compilado[[#This Row],[MES]],1)</f>
        <v>45108</v>
      </c>
      <c r="D375" s="7" t="str">
        <f>IF(T_Compilado[[#This Row],[AÑO]]&lt;=2016,MIN(T_Compilado[AÑO]) &amp; "-2016","2017-" &amp; MAX(T_Compilado[AÑO]))</f>
        <v>2017-2024</v>
      </c>
      <c r="E375" s="7" t="s">
        <v>124</v>
      </c>
      <c r="F375" s="5" t="s">
        <v>87</v>
      </c>
      <c r="G375" s="7" t="s">
        <v>145</v>
      </c>
      <c r="H375" s="3" t="str">
        <f>VLOOKUP(T_Compilado[[#This Row],[Especies]],T_FamiliaEspecie[[Especies]:[CODE]],2,FALSE)</f>
        <v>O. NILOTICUS</v>
      </c>
      <c r="I375" s="5" t="str">
        <f t="shared" si="10"/>
        <v>2I1D</v>
      </c>
      <c r="J375" s="6" cm="1">
        <f t="array" ref="J375">VLOOKUP(T_Compilado[[#This Row],[CCODE]:[CCODE]],T_FamiliaEspecie[[CODE]:[Ambiente]],2,FALSE)</f>
        <v>2</v>
      </c>
      <c r="K375" s="6" t="str" cm="1">
        <f t="array" ref="K375">VLOOKUP(T_Compilado[[#This Row],[CCODE]:[CCODE]],T_FamiliaEspecie[[CODE]:[Ambiente]],3,FALSE)</f>
        <v>I</v>
      </c>
      <c r="L375" s="6" cm="1">
        <f t="array" ref="L375">VLOOKUP(T_Compilado[[#This Row],[CCODE]:[CCODE]],T_FamiliaEspecie[[CODE]:[Ambiente]],4,FALSE)</f>
        <v>1</v>
      </c>
      <c r="M375" s="6" t="str" cm="1">
        <f t="array" ref="M375">VLOOKUP(T_Compilado[[#This Row],[CCODE]:[CCODE]],T_FamiliaEspecie[[CODE]:[Ambiente]],5,FALSE)</f>
        <v>D</v>
      </c>
      <c r="N375" s="7">
        <v>0</v>
      </c>
      <c r="O375" s="7">
        <v>2</v>
      </c>
      <c r="P375" s="7">
        <v>1</v>
      </c>
      <c r="Q375" s="7">
        <v>2</v>
      </c>
      <c r="R375" s="7">
        <v>0</v>
      </c>
      <c r="S375" s="7">
        <v>8</v>
      </c>
      <c r="T375" s="7">
        <v>1</v>
      </c>
      <c r="U375" s="7">
        <v>0</v>
      </c>
      <c r="V375" s="7">
        <v>0</v>
      </c>
      <c r="W375" s="7">
        <v>3</v>
      </c>
      <c r="X375" s="7">
        <v>0</v>
      </c>
      <c r="Y375" s="21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f t="shared" si="11"/>
        <v>17</v>
      </c>
    </row>
    <row r="376" spans="1:51" ht="14.25" x14ac:dyDescent="0.4">
      <c r="A376" s="7">
        <v>2023</v>
      </c>
      <c r="B376" s="7">
        <v>7</v>
      </c>
      <c r="C376" s="22">
        <f>DATE(T_Compilado[[#This Row],[AÑO]],T_Compilado[[#This Row],[MES]],1)</f>
        <v>45108</v>
      </c>
      <c r="D376" s="7" t="str">
        <f>IF(T_Compilado[[#This Row],[AÑO]]&lt;=2016,MIN(T_Compilado[AÑO]) &amp; "-2016","2017-" &amp; MAX(T_Compilado[AÑO]))</f>
        <v>2017-2024</v>
      </c>
      <c r="E376" s="7" t="s">
        <v>124</v>
      </c>
      <c r="F376" s="5" t="s">
        <v>87</v>
      </c>
      <c r="G376" s="7" t="s">
        <v>209</v>
      </c>
      <c r="H376" s="3" t="str">
        <f>VLOOKUP(T_Compilado[[#This Row],[Especies]],T_FamiliaEspecie[[Especies]:[CODE]],2,FALSE)</f>
        <v>P. MANAGUENSIS</v>
      </c>
      <c r="I376" s="5" t="str">
        <f t="shared" si="10"/>
        <v>2C1D</v>
      </c>
      <c r="J376" s="6" cm="1">
        <f t="array" ref="J376">VLOOKUP(T_Compilado[[#This Row],[CCODE]:[CCODE]],T_FamiliaEspecie[[CODE]:[Ambiente]],2,FALSE)</f>
        <v>2</v>
      </c>
      <c r="K376" s="6" t="str" cm="1">
        <f t="array" ref="K376">VLOOKUP(T_Compilado[[#This Row],[CCODE]:[CCODE]],T_FamiliaEspecie[[CODE]:[Ambiente]],3,FALSE)</f>
        <v>C</v>
      </c>
      <c r="L376" s="6" cm="1">
        <f t="array" ref="L376">VLOOKUP(T_Compilado[[#This Row],[CCODE]:[CCODE]],T_FamiliaEspecie[[CODE]:[Ambiente]],4,FALSE)</f>
        <v>1</v>
      </c>
      <c r="M376" s="6" t="str" cm="1">
        <f t="array" ref="M376">VLOOKUP(T_Compilado[[#This Row],[CCODE]:[CCODE]],T_FamiliaEspecie[[CODE]:[Ambiente]],5,FALSE)</f>
        <v>D</v>
      </c>
      <c r="N376" s="7">
        <v>1</v>
      </c>
      <c r="O376" s="7">
        <v>1</v>
      </c>
      <c r="P376" s="7">
        <v>0</v>
      </c>
      <c r="Q376" s="7">
        <v>3</v>
      </c>
      <c r="R376" s="7">
        <v>0</v>
      </c>
      <c r="S376" s="7">
        <v>8</v>
      </c>
      <c r="T376" s="7">
        <v>2</v>
      </c>
      <c r="U376" s="7">
        <v>0</v>
      </c>
      <c r="V376" s="7">
        <v>0</v>
      </c>
      <c r="W376" s="7">
        <v>0</v>
      </c>
      <c r="X376" s="7">
        <v>0</v>
      </c>
      <c r="Y376" s="21">
        <v>0</v>
      </c>
      <c r="Z376" s="7">
        <v>0</v>
      </c>
      <c r="AA376" s="7">
        <v>0</v>
      </c>
      <c r="AB376" s="7">
        <v>1</v>
      </c>
      <c r="AC376" s="7">
        <v>0</v>
      </c>
      <c r="AD376" s="7">
        <v>0</v>
      </c>
      <c r="AE376" s="7">
        <v>2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f t="shared" si="11"/>
        <v>18</v>
      </c>
    </row>
    <row r="377" spans="1:51" ht="14.25" x14ac:dyDescent="0.4">
      <c r="A377" s="7">
        <v>2023</v>
      </c>
      <c r="B377" s="7">
        <v>7</v>
      </c>
      <c r="C377" s="22">
        <f>DATE(T_Compilado[[#This Row],[AÑO]],T_Compilado[[#This Row],[MES]],1)</f>
        <v>45108</v>
      </c>
      <c r="D377" s="7" t="str">
        <f>IF(T_Compilado[[#This Row],[AÑO]]&lt;=2016,MIN(T_Compilado[AÑO]) &amp; "-2016","2017-" &amp; MAX(T_Compilado[AÑO]))</f>
        <v>2017-2024</v>
      </c>
      <c r="E377" s="7" t="s">
        <v>124</v>
      </c>
      <c r="F377" s="5" t="s">
        <v>87</v>
      </c>
      <c r="G377" s="7" t="s">
        <v>148</v>
      </c>
      <c r="H377" s="3" t="str">
        <f>VLOOKUP(T_Compilado[[#This Row],[Especies]],T_FamiliaEspecie[[Especies]:[CODE]],2,FALSE)</f>
        <v>V. MACULICAUDA</v>
      </c>
      <c r="I377" s="5" t="str">
        <f t="shared" si="10"/>
        <v>2C1D</v>
      </c>
      <c r="J377" s="6" cm="1">
        <f t="array" ref="J377">VLOOKUP(T_Compilado[[#This Row],[CCODE]:[CCODE]],T_FamiliaEspecie[[CODE]:[Ambiente]],2,FALSE)</f>
        <v>2</v>
      </c>
      <c r="K377" s="6" t="str" cm="1">
        <f t="array" ref="K377">VLOOKUP(T_Compilado[[#This Row],[CCODE]:[CCODE]],T_FamiliaEspecie[[CODE]:[Ambiente]],3,FALSE)</f>
        <v>C</v>
      </c>
      <c r="L377" s="6" cm="1">
        <f t="array" ref="L377">VLOOKUP(T_Compilado[[#This Row],[CCODE]:[CCODE]],T_FamiliaEspecie[[CODE]:[Ambiente]],4,FALSE)</f>
        <v>1</v>
      </c>
      <c r="M377" s="6" t="str" cm="1">
        <f t="array" ref="M377">VLOOKUP(T_Compilado[[#This Row],[CCODE]:[CCODE]],T_FamiliaEspecie[[CODE]:[Ambiente]],5,FALSE)</f>
        <v>D</v>
      </c>
      <c r="N377" s="7">
        <v>1</v>
      </c>
      <c r="O377" s="7">
        <v>2</v>
      </c>
      <c r="P377" s="7">
        <v>0</v>
      </c>
      <c r="Q377" s="7">
        <v>0</v>
      </c>
      <c r="R377" s="7">
        <v>0</v>
      </c>
      <c r="S377" s="7">
        <v>10</v>
      </c>
      <c r="T377" s="7">
        <v>2</v>
      </c>
      <c r="U377" s="7">
        <v>0</v>
      </c>
      <c r="V377" s="7">
        <v>0</v>
      </c>
      <c r="W377" s="7">
        <v>0</v>
      </c>
      <c r="X377" s="7">
        <v>1</v>
      </c>
      <c r="Y377" s="21">
        <v>0</v>
      </c>
      <c r="Z377" s="7">
        <v>1</v>
      </c>
      <c r="AA377" s="7">
        <v>2</v>
      </c>
      <c r="AB377" s="7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f t="shared" si="11"/>
        <v>20</v>
      </c>
    </row>
    <row r="378" spans="1:51" ht="14.25" x14ac:dyDescent="0.4">
      <c r="A378" s="7">
        <v>2023</v>
      </c>
      <c r="B378" s="7">
        <v>7</v>
      </c>
      <c r="C378" s="22">
        <f>DATE(T_Compilado[[#This Row],[AÑO]],T_Compilado[[#This Row],[MES]],1)</f>
        <v>45108</v>
      </c>
      <c r="D378" s="7" t="str">
        <f>IF(T_Compilado[[#This Row],[AÑO]]&lt;=2016,MIN(T_Compilado[AÑO]) &amp; "-2016","2017-" &amp; MAX(T_Compilado[AÑO]))</f>
        <v>2017-2024</v>
      </c>
      <c r="E378" s="7" t="s">
        <v>124</v>
      </c>
      <c r="F378" s="5" t="s">
        <v>89</v>
      </c>
      <c r="G378" s="7" t="s">
        <v>210</v>
      </c>
      <c r="H378" s="3" t="str">
        <f>VLOOKUP(T_Compilado[[#This Row],[Especies]],T_FamiliaEspecie[[Especies]:[CODE]],2,FALSE)</f>
        <v>D. MACULATUS</v>
      </c>
      <c r="I378" s="5" t="str">
        <f t="shared" si="10"/>
        <v>2C1D</v>
      </c>
      <c r="J378" s="6" cm="1">
        <f t="array" ref="J378">VLOOKUP(T_Compilado[[#This Row],[CCODE]:[CCODE]],T_FamiliaEspecie[[CODE]:[Ambiente]],2,FALSE)</f>
        <v>2</v>
      </c>
      <c r="K378" s="6" t="str" cm="1">
        <f t="array" ref="K378">VLOOKUP(T_Compilado[[#This Row],[CCODE]:[CCODE]],T_FamiliaEspecie[[CODE]:[Ambiente]],3,FALSE)</f>
        <v>C</v>
      </c>
      <c r="L378" s="6" cm="1">
        <f t="array" ref="L378">VLOOKUP(T_Compilado[[#This Row],[CCODE]:[CCODE]],T_FamiliaEspecie[[CODE]:[Ambiente]],4,FALSE)</f>
        <v>1</v>
      </c>
      <c r="M378" s="6" t="str" cm="1">
        <f t="array" ref="M378">VLOOKUP(T_Compilado[[#This Row],[CCODE]:[CCODE]],T_FamiliaEspecie[[CODE]:[Ambiente]],5,FALSE)</f>
        <v>D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2</v>
      </c>
      <c r="T378" s="7">
        <v>0</v>
      </c>
      <c r="U378" s="7">
        <v>0</v>
      </c>
      <c r="V378" s="7">
        <v>0</v>
      </c>
      <c r="W378" s="7">
        <v>0</v>
      </c>
      <c r="X378" s="7">
        <v>2</v>
      </c>
      <c r="Y378" s="21">
        <v>0</v>
      </c>
      <c r="Z378" s="7">
        <v>3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f t="shared" si="11"/>
        <v>7</v>
      </c>
    </row>
    <row r="379" spans="1:51" ht="14.25" x14ac:dyDescent="0.4">
      <c r="A379" s="7">
        <v>2023</v>
      </c>
      <c r="B379" s="7">
        <v>7</v>
      </c>
      <c r="C379" s="22">
        <f>DATE(T_Compilado[[#This Row],[AÑO]],T_Compilado[[#This Row],[MES]],1)</f>
        <v>45108</v>
      </c>
      <c r="D379" s="7" t="str">
        <f>IF(T_Compilado[[#This Row],[AÑO]]&lt;=2016,MIN(T_Compilado[AÑO]) &amp; "-2016","2017-" &amp; MAX(T_Compilado[AÑO]))</f>
        <v>2017-2024</v>
      </c>
      <c r="E379" s="7" t="s">
        <v>124</v>
      </c>
      <c r="F379" s="5" t="s">
        <v>89</v>
      </c>
      <c r="G379" s="7" t="s">
        <v>152</v>
      </c>
      <c r="H379" s="3" t="str">
        <f>VLOOKUP(T_Compilado[[#This Row],[Especies]],T_FamiliaEspecie[[Especies]:[CODE]],2,FALSE)</f>
        <v>G. DORMITOR</v>
      </c>
      <c r="I379" s="5" t="str">
        <f t="shared" si="10"/>
        <v>2C0D</v>
      </c>
      <c r="J379" s="6" cm="1">
        <f t="array" ref="J379">VLOOKUP(T_Compilado[[#This Row],[CCODE]:[CCODE]],T_FamiliaEspecie[[CODE]:[Ambiente]],2,FALSE)</f>
        <v>2</v>
      </c>
      <c r="K379" s="6" t="str" cm="1">
        <f t="array" ref="K379">VLOOKUP(T_Compilado[[#This Row],[CCODE]:[CCODE]],T_FamiliaEspecie[[CODE]:[Ambiente]],3,FALSE)</f>
        <v>C</v>
      </c>
      <c r="L379" s="6" cm="1">
        <f t="array" ref="L379">VLOOKUP(T_Compilado[[#This Row],[CCODE]:[CCODE]],T_FamiliaEspecie[[CODE]:[Ambiente]],4,FALSE)</f>
        <v>0</v>
      </c>
      <c r="M379" s="6" t="str" cm="1">
        <f t="array" ref="M379">VLOOKUP(T_Compilado[[#This Row],[CCODE]:[CCODE]],T_FamiliaEspecie[[CODE]:[Ambiente]],5,FALSE)</f>
        <v>D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3</v>
      </c>
      <c r="V379" s="7">
        <v>0</v>
      </c>
      <c r="W379" s="7">
        <v>0</v>
      </c>
      <c r="X379" s="7">
        <v>0</v>
      </c>
      <c r="Y379" s="21">
        <v>0</v>
      </c>
      <c r="Z379" s="7">
        <v>2</v>
      </c>
      <c r="AA379" s="7">
        <v>0</v>
      </c>
      <c r="AB379" s="7">
        <v>7</v>
      </c>
      <c r="AC379" s="7">
        <v>0</v>
      </c>
      <c r="AD379" s="7">
        <v>0</v>
      </c>
      <c r="AE379" s="7">
        <v>2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f t="shared" si="11"/>
        <v>14</v>
      </c>
    </row>
    <row r="380" spans="1:51" ht="14.25" x14ac:dyDescent="0.4">
      <c r="A380" s="7">
        <v>2023</v>
      </c>
      <c r="B380" s="7">
        <v>7</v>
      </c>
      <c r="C380" s="22">
        <f>DATE(T_Compilado[[#This Row],[AÑO]],T_Compilado[[#This Row],[MES]],1)</f>
        <v>45108</v>
      </c>
      <c r="D380" s="7" t="str">
        <f>IF(T_Compilado[[#This Row],[AÑO]]&lt;=2016,MIN(T_Compilado[AÑO]) &amp; "-2016","2017-" &amp; MAX(T_Compilado[AÑO]))</f>
        <v>2017-2024</v>
      </c>
      <c r="E380" s="7" t="s">
        <v>124</v>
      </c>
      <c r="F380" s="5" t="s">
        <v>90</v>
      </c>
      <c r="G380" s="7" t="s">
        <v>223</v>
      </c>
      <c r="H380" s="3" t="str">
        <f>VLOOKUP(T_Compilado[[#This Row],[Especies]],T_FamiliaEspecie[[Especies]:[CODE]],2,FALSE)</f>
        <v>E. SAURUS</v>
      </c>
      <c r="I380" s="5" t="str">
        <f t="shared" si="10"/>
        <v>PC1M</v>
      </c>
      <c r="J380" s="6" t="str" cm="1">
        <f t="array" ref="J380">VLOOKUP(T_Compilado[[#This Row],[CCODE]:[CCODE]],T_FamiliaEspecie[[CODE]:[Ambiente]],2,FALSE)</f>
        <v>P</v>
      </c>
      <c r="K380" s="6" t="str" cm="1">
        <f t="array" ref="K380">VLOOKUP(T_Compilado[[#This Row],[CCODE]:[CCODE]],T_FamiliaEspecie[[CODE]:[Ambiente]],3,FALSE)</f>
        <v>C</v>
      </c>
      <c r="L380" s="6" cm="1">
        <f t="array" ref="L380">VLOOKUP(T_Compilado[[#This Row],[CCODE]:[CCODE]],T_FamiliaEspecie[[CODE]:[Ambiente]],4,FALSE)</f>
        <v>1</v>
      </c>
      <c r="M380" s="6" t="str" cm="1">
        <f t="array" ref="M380">VLOOKUP(T_Compilado[[#This Row],[CCODE]:[CCODE]],T_FamiliaEspecie[[CODE]:[Ambiente]],5,FALSE)</f>
        <v>M</v>
      </c>
      <c r="N380" s="7">
        <v>5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21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f t="shared" si="11"/>
        <v>5</v>
      </c>
    </row>
    <row r="381" spans="1:51" ht="14.25" x14ac:dyDescent="0.4">
      <c r="A381" s="7">
        <v>2023</v>
      </c>
      <c r="B381" s="7">
        <v>7</v>
      </c>
      <c r="C381" s="22">
        <f>DATE(T_Compilado[[#This Row],[AÑO]],T_Compilado[[#This Row],[MES]],1)</f>
        <v>45108</v>
      </c>
      <c r="D381" s="7" t="str">
        <f>IF(T_Compilado[[#This Row],[AÑO]]&lt;=2016,MIN(T_Compilado[AÑO]) &amp; "-2016","2017-" &amp; MAX(T_Compilado[AÑO]))</f>
        <v>2017-2024</v>
      </c>
      <c r="E381" s="7" t="s">
        <v>124</v>
      </c>
      <c r="F381" s="5" t="s">
        <v>91</v>
      </c>
      <c r="G381" s="7" t="s">
        <v>129</v>
      </c>
      <c r="H381" s="3" t="str">
        <f>VLOOKUP(T_Compilado[[#This Row],[Especies]],T_FamiliaEspecie[[Especies]:[CODE]],2,FALSE)</f>
        <v>H. MICROLEPIS</v>
      </c>
      <c r="I381" s="5" t="str">
        <f t="shared" si="10"/>
        <v>1A1D</v>
      </c>
      <c r="J381" s="6" cm="1">
        <f t="array" ref="J381">VLOOKUP(T_Compilado[[#This Row],[CCODE]:[CCODE]],T_FamiliaEspecie[[CODE]:[Ambiente]],2,FALSE)</f>
        <v>1</v>
      </c>
      <c r="K381" s="6" t="str" cm="1">
        <f t="array" ref="K381">VLOOKUP(T_Compilado[[#This Row],[CCODE]:[CCODE]],T_FamiliaEspecie[[CODE]:[Ambiente]],3,FALSE)</f>
        <v>P-C</v>
      </c>
      <c r="L381" s="6" cm="1">
        <f t="array" ref="L381">VLOOKUP(T_Compilado[[#This Row],[CCODE]:[CCODE]],T_FamiliaEspecie[[CODE]:[Ambiente]],4,FALSE)</f>
        <v>1</v>
      </c>
      <c r="M381" s="6" t="str" cm="1">
        <f t="array" ref="M381">VLOOKUP(T_Compilado[[#This Row],[CCODE]:[CCODE]],T_FamiliaEspecie[[CODE]:[Ambiente]],5,FALSE)</f>
        <v>D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15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21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f t="shared" si="11"/>
        <v>15</v>
      </c>
    </row>
    <row r="382" spans="1:51" ht="14.25" x14ac:dyDescent="0.4">
      <c r="A382" s="7">
        <v>2023</v>
      </c>
      <c r="B382" s="7">
        <v>7</v>
      </c>
      <c r="C382" s="22">
        <f>DATE(T_Compilado[[#This Row],[AÑO]],T_Compilado[[#This Row],[MES]],1)</f>
        <v>45108</v>
      </c>
      <c r="D382" s="7" t="str">
        <f>IF(T_Compilado[[#This Row],[AÑO]]&lt;=2016,MIN(T_Compilado[AÑO]) &amp; "-2016","2017-" &amp; MAX(T_Compilado[AÑO]))</f>
        <v>2017-2024</v>
      </c>
      <c r="E382" s="7" t="s">
        <v>124</v>
      </c>
      <c r="F382" s="5" t="s">
        <v>92</v>
      </c>
      <c r="G382" s="7" t="s">
        <v>224</v>
      </c>
      <c r="H382" s="3" t="str">
        <f>VLOOKUP(T_Compilado[[#This Row],[Especies]],T_FamiliaEspecie[[Especies]:[CODE]],2,FALSE)</f>
        <v>E. BREVIMANUS</v>
      </c>
      <c r="I382" s="5" t="str">
        <f t="shared" si="10"/>
        <v>PC2M</v>
      </c>
      <c r="J382" s="6" t="str" cm="1">
        <f t="array" ref="J382">VLOOKUP(T_Compilado[[#This Row],[CCODE]:[CCODE]],T_FamiliaEspecie[[CODE]:[Ambiente]],2,FALSE)</f>
        <v>P</v>
      </c>
      <c r="K382" s="6" t="str" cm="1">
        <f t="array" ref="K382">VLOOKUP(T_Compilado[[#This Row],[CCODE]:[CCODE]],T_FamiliaEspecie[[CODE]:[Ambiente]],3,FALSE)</f>
        <v>C</v>
      </c>
      <c r="L382" s="6" cm="1">
        <f t="array" ref="L382">VLOOKUP(T_Compilado[[#This Row],[CCODE]:[CCODE]],T_FamiliaEspecie[[CODE]:[Ambiente]],4,FALSE)</f>
        <v>2</v>
      </c>
      <c r="M382" s="6" t="str" cm="1">
        <f t="array" ref="M382">VLOOKUP(T_Compilado[[#This Row],[CCODE]:[CCODE]],T_FamiliaEspecie[[CODE]:[Ambiente]],5,FALSE)</f>
        <v>M</v>
      </c>
      <c r="N382" s="7">
        <v>1</v>
      </c>
      <c r="O382" s="7">
        <v>0</v>
      </c>
      <c r="P382" s="7">
        <v>1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21">
        <v>0</v>
      </c>
      <c r="Z382" s="7">
        <v>0</v>
      </c>
      <c r="AA382" s="7">
        <v>0</v>
      </c>
      <c r="AB382" s="7">
        <v>1</v>
      </c>
      <c r="AC382" s="7">
        <v>0</v>
      </c>
      <c r="AD382" s="7">
        <v>0</v>
      </c>
      <c r="AE382" s="7">
        <v>2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f t="shared" si="11"/>
        <v>5</v>
      </c>
    </row>
    <row r="383" spans="1:51" ht="14.25" x14ac:dyDescent="0.4">
      <c r="A383" s="7">
        <v>2023</v>
      </c>
      <c r="B383" s="7">
        <v>7</v>
      </c>
      <c r="C383" s="22">
        <f>DATE(T_Compilado[[#This Row],[AÑO]],T_Compilado[[#This Row],[MES]],1)</f>
        <v>45108</v>
      </c>
      <c r="D383" s="7" t="str">
        <f>IF(T_Compilado[[#This Row],[AÑO]]&lt;=2016,MIN(T_Compilado[AÑO]) &amp; "-2016","2017-" &amp; MAX(T_Compilado[AÑO]))</f>
        <v>2017-2024</v>
      </c>
      <c r="E383" s="7" t="s">
        <v>124</v>
      </c>
      <c r="F383" s="5" t="s">
        <v>92</v>
      </c>
      <c r="G383" s="7" t="s">
        <v>157</v>
      </c>
      <c r="H383" s="3" t="str">
        <f>VLOOKUP(T_Compilado[[#This Row],[Especies]],T_FamiliaEspecie[[Especies]:[CODE]],2,FALSE)</f>
        <v>E. PLUMIERI</v>
      </c>
      <c r="I383" s="5" t="str">
        <f t="shared" si="10"/>
        <v>PC1M</v>
      </c>
      <c r="J383" s="6" t="str" cm="1">
        <f t="array" ref="J383">VLOOKUP(T_Compilado[[#This Row],[CCODE]:[CCODE]],T_FamiliaEspecie[[CODE]:[Ambiente]],2,FALSE)</f>
        <v>P</v>
      </c>
      <c r="K383" s="6" t="str" cm="1">
        <f t="array" ref="K383">VLOOKUP(T_Compilado[[#This Row],[CCODE]:[CCODE]],T_FamiliaEspecie[[CODE]:[Ambiente]],3,FALSE)</f>
        <v>C</v>
      </c>
      <c r="L383" s="6" cm="1">
        <f t="array" ref="L383">VLOOKUP(T_Compilado[[#This Row],[CCODE]:[CCODE]],T_FamiliaEspecie[[CODE]:[Ambiente]],4,FALSE)</f>
        <v>1</v>
      </c>
      <c r="M383" s="6" t="str" cm="1">
        <f t="array" ref="M383">VLOOKUP(T_Compilado[[#This Row],[CCODE]:[CCODE]],T_FamiliaEspecie[[CODE]:[Ambiente]],5,FALSE)</f>
        <v>M</v>
      </c>
      <c r="N383" s="7">
        <v>0</v>
      </c>
      <c r="O383" s="7">
        <v>2</v>
      </c>
      <c r="P383" s="7">
        <v>0</v>
      </c>
      <c r="Q383" s="7">
        <v>0</v>
      </c>
      <c r="R383" s="7">
        <v>0</v>
      </c>
      <c r="S383" s="7">
        <v>10</v>
      </c>
      <c r="T383" s="7">
        <v>3</v>
      </c>
      <c r="U383" s="7">
        <v>0</v>
      </c>
      <c r="V383" s="7">
        <v>1</v>
      </c>
      <c r="W383" s="7">
        <v>0</v>
      </c>
      <c r="X383" s="7">
        <v>0</v>
      </c>
      <c r="Y383" s="21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f t="shared" si="11"/>
        <v>16</v>
      </c>
    </row>
    <row r="384" spans="1:51" ht="14.25" x14ac:dyDescent="0.4">
      <c r="A384" s="7">
        <v>2023</v>
      </c>
      <c r="B384" s="7">
        <v>7</v>
      </c>
      <c r="C384" s="22">
        <f>DATE(T_Compilado[[#This Row],[AÑO]],T_Compilado[[#This Row],[MES]],1)</f>
        <v>45108</v>
      </c>
      <c r="D384" s="7" t="str">
        <f>IF(T_Compilado[[#This Row],[AÑO]]&lt;=2016,MIN(T_Compilado[AÑO]) &amp; "-2016","2017-" &amp; MAX(T_Compilado[AÑO]))</f>
        <v>2017-2024</v>
      </c>
      <c r="E384" s="7" t="s">
        <v>124</v>
      </c>
      <c r="F384" s="5" t="s">
        <v>93</v>
      </c>
      <c r="G384" s="7" t="s">
        <v>234</v>
      </c>
      <c r="H384" s="3" t="str">
        <f>VLOOKUP(T_Compilado[[#This Row],[Especies]],T_FamiliaEspecie[[Especies]:[CODE]],2,FALSE)</f>
        <v>G. PERUANUS</v>
      </c>
      <c r="I384" s="5" t="str">
        <f t="shared" si="10"/>
        <v>2P0D</v>
      </c>
      <c r="J384" s="6" cm="1">
        <f t="array" ref="J384">VLOOKUP(T_Compilado[[#This Row],[CCODE]:[CCODE]],T_FamiliaEspecie[[CODE]:[Ambiente]],2,FALSE)</f>
        <v>2</v>
      </c>
      <c r="K384" s="6" t="str" cm="1">
        <f t="array" ref="K384">VLOOKUP(T_Compilado[[#This Row],[CCODE]:[CCODE]],T_FamiliaEspecie[[CODE]:[Ambiente]],3,FALSE)</f>
        <v>P</v>
      </c>
      <c r="L384" s="6" cm="1">
        <f t="array" ref="L384">VLOOKUP(T_Compilado[[#This Row],[CCODE]:[CCODE]],T_FamiliaEspecie[[CODE]:[Ambiente]],4,FALSE)</f>
        <v>0</v>
      </c>
      <c r="M384" s="6" t="str" cm="1">
        <f t="array" ref="M384">VLOOKUP(T_Compilado[[#This Row],[CCODE]:[CCODE]],T_FamiliaEspecie[[CODE]:[Ambiente]],5,FALSE)</f>
        <v>D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2</v>
      </c>
      <c r="T384" s="7">
        <v>0</v>
      </c>
      <c r="U384" s="7">
        <v>0</v>
      </c>
      <c r="V384" s="7">
        <v>1</v>
      </c>
      <c r="W384" s="7">
        <v>0</v>
      </c>
      <c r="X384" s="7">
        <v>0</v>
      </c>
      <c r="Y384" s="21">
        <v>0</v>
      </c>
      <c r="Z384" s="7">
        <v>0</v>
      </c>
      <c r="AA384" s="7">
        <v>1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f t="shared" si="11"/>
        <v>4</v>
      </c>
    </row>
    <row r="385" spans="1:51" ht="14.25" x14ac:dyDescent="0.4">
      <c r="A385" s="7">
        <v>2023</v>
      </c>
      <c r="B385" s="7">
        <v>7</v>
      </c>
      <c r="C385" s="22">
        <f>DATE(T_Compilado[[#This Row],[AÑO]],T_Compilado[[#This Row],[MES]],1)</f>
        <v>45108</v>
      </c>
      <c r="D385" s="7" t="str">
        <f>IF(T_Compilado[[#This Row],[AÑO]]&lt;=2016,MIN(T_Compilado[AÑO]) &amp; "-2016","2017-" &amp; MAX(T_Compilado[AÑO]))</f>
        <v>2017-2024</v>
      </c>
      <c r="E385" s="7" t="s">
        <v>124</v>
      </c>
      <c r="F385" s="5" t="s">
        <v>125</v>
      </c>
      <c r="G385" s="7" t="s">
        <v>239</v>
      </c>
      <c r="H385" s="3" t="str">
        <f>VLOOKUP(T_Compilado[[#This Row],[Especies]],T_FamiliaEspecie[[Especies]:[CODE]],2,FALSE)</f>
        <v>R. CROCRO</v>
      </c>
      <c r="I385" s="5" t="str">
        <f t="shared" si="10"/>
        <v>PC1M</v>
      </c>
      <c r="J385" s="6" t="str" cm="1">
        <f t="array" ref="J385">VLOOKUP(T_Compilado[[#This Row],[CCODE]:[CCODE]],T_FamiliaEspecie[[CODE]:[Ambiente]],2,FALSE)</f>
        <v>P</v>
      </c>
      <c r="K385" s="6" t="str" cm="1">
        <f t="array" ref="K385">VLOOKUP(T_Compilado[[#This Row],[CCODE]:[CCODE]],T_FamiliaEspecie[[CODE]:[Ambiente]],3,FALSE)</f>
        <v>C</v>
      </c>
      <c r="L385" s="6" cm="1">
        <f t="array" ref="L385">VLOOKUP(T_Compilado[[#This Row],[CCODE]:[CCODE]],T_FamiliaEspecie[[CODE]:[Ambiente]],4,FALSE)</f>
        <v>1</v>
      </c>
      <c r="M385" s="6" t="str" cm="1">
        <f t="array" ref="M385">VLOOKUP(T_Compilado[[#This Row],[CCODE]:[CCODE]],T_FamiliaEspecie[[CODE]:[Ambiente]],5,FALSE)</f>
        <v>M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7">
        <v>0</v>
      </c>
      <c r="X385" s="7">
        <v>0</v>
      </c>
      <c r="Y385" s="21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f t="shared" si="11"/>
        <v>1</v>
      </c>
    </row>
    <row r="386" spans="1:51" ht="14.25" x14ac:dyDescent="0.4">
      <c r="A386" s="7">
        <v>2023</v>
      </c>
      <c r="B386" s="7">
        <v>7</v>
      </c>
      <c r="C386" s="22">
        <f>DATE(T_Compilado[[#This Row],[AÑO]],T_Compilado[[#This Row],[MES]],1)</f>
        <v>45108</v>
      </c>
      <c r="D386" s="7" t="str">
        <f>IF(T_Compilado[[#This Row],[AÑO]]&lt;=2016,MIN(T_Compilado[AÑO]) &amp; "-2016","2017-" &amp; MAX(T_Compilado[AÑO]))</f>
        <v>2017-2024</v>
      </c>
      <c r="E386" s="7" t="s">
        <v>124</v>
      </c>
      <c r="F386" s="5" t="s">
        <v>117</v>
      </c>
      <c r="G386" s="7" t="s">
        <v>236</v>
      </c>
      <c r="H386" s="3" t="str">
        <f>VLOOKUP(T_Compilado[[#This Row],[Especies]],T_FamiliaEspecie[[Especies]:[CODE]],2,FALSE)</f>
        <v>P. PARDALIS</v>
      </c>
      <c r="I386" s="5" t="str">
        <f t="shared" ref="I386:I394" si="12">J386&amp;IF(K386="P-C","A",K386)&amp;L386&amp;M386</f>
        <v>1A1D</v>
      </c>
      <c r="J386" s="6" cm="1">
        <f t="array" ref="J386">VLOOKUP(T_Compilado[[#This Row],[CCODE]:[CCODE]],T_FamiliaEspecie[[CODE]:[Ambiente]],2,FALSE)</f>
        <v>1</v>
      </c>
      <c r="K386" s="6" t="str" cm="1">
        <f t="array" ref="K386">VLOOKUP(T_Compilado[[#This Row],[CCODE]:[CCODE]],T_FamiliaEspecie[[CODE]:[Ambiente]],3,FALSE)</f>
        <v>P-C</v>
      </c>
      <c r="L386" s="6" cm="1">
        <f t="array" ref="L386">VLOOKUP(T_Compilado[[#This Row],[CCODE]:[CCODE]],T_FamiliaEspecie[[CODE]:[Ambiente]],4,FALSE)</f>
        <v>1</v>
      </c>
      <c r="M386" s="6" t="str" cm="1">
        <f t="array" ref="M386">VLOOKUP(T_Compilado[[#This Row],[CCODE]:[CCODE]],T_FamiliaEspecie[[CODE]:[Ambiente]],5,FALSE)</f>
        <v>D</v>
      </c>
      <c r="N386" s="7">
        <v>0</v>
      </c>
      <c r="O386" s="7">
        <v>2</v>
      </c>
      <c r="P386" s="7">
        <v>0</v>
      </c>
      <c r="Q386" s="7">
        <v>1</v>
      </c>
      <c r="R386" s="7">
        <v>0</v>
      </c>
      <c r="S386" s="7">
        <v>0</v>
      </c>
      <c r="T386" s="7">
        <v>4</v>
      </c>
      <c r="U386" s="7">
        <v>0</v>
      </c>
      <c r="V386" s="7">
        <v>0</v>
      </c>
      <c r="W386" s="7">
        <v>0</v>
      </c>
      <c r="X386" s="7">
        <v>0</v>
      </c>
      <c r="Y386" s="21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f t="shared" ref="AY386:AY446" si="13">SUMIF(N386:AX386,"&gt;=0")</f>
        <v>7</v>
      </c>
    </row>
    <row r="387" spans="1:51" ht="14.25" x14ac:dyDescent="0.4">
      <c r="A387" s="7">
        <v>2023</v>
      </c>
      <c r="B387" s="7">
        <v>7</v>
      </c>
      <c r="C387" s="22">
        <f>DATE(T_Compilado[[#This Row],[AÑO]],T_Compilado[[#This Row],[MES]],1)</f>
        <v>45108</v>
      </c>
      <c r="D387" s="7" t="str">
        <f>IF(T_Compilado[[#This Row],[AÑO]]&lt;=2016,MIN(T_Compilado[AÑO]) &amp; "-2016","2017-" &amp; MAX(T_Compilado[AÑO]))</f>
        <v>2017-2024</v>
      </c>
      <c r="E387" s="7" t="s">
        <v>124</v>
      </c>
      <c r="F387" s="5" t="s">
        <v>94</v>
      </c>
      <c r="G387" s="7" t="s">
        <v>130</v>
      </c>
      <c r="H387" s="3" t="str">
        <f>VLOOKUP(T_Compilado[[#This Row],[Especies]],T_FamiliaEspecie[[Especies]:[CODE]],2,FALSE)</f>
        <v>L. JOCU</v>
      </c>
      <c r="I387" s="5" t="str">
        <f t="shared" si="12"/>
        <v>PC1M</v>
      </c>
      <c r="J387" s="6" t="str" cm="1">
        <f t="array" ref="J387">VLOOKUP(T_Compilado[[#This Row],[CCODE]:[CCODE]],T_FamiliaEspecie[[CODE]:[Ambiente]],2,FALSE)</f>
        <v>P</v>
      </c>
      <c r="K387" s="6" t="str" cm="1">
        <f t="array" ref="K387">VLOOKUP(T_Compilado[[#This Row],[CCODE]:[CCODE]],T_FamiliaEspecie[[CODE]:[Ambiente]],3,FALSE)</f>
        <v>C</v>
      </c>
      <c r="L387" s="6" cm="1">
        <f t="array" ref="L387">VLOOKUP(T_Compilado[[#This Row],[CCODE]:[CCODE]],T_FamiliaEspecie[[CODE]:[Ambiente]],4,FALSE)</f>
        <v>1</v>
      </c>
      <c r="M387" s="6" t="str" cm="1">
        <f t="array" ref="M387">VLOOKUP(T_Compilado[[#This Row],[CCODE]:[CCODE]],T_FamiliaEspecie[[CODE]:[Ambiente]],5,FALSE)</f>
        <v>M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1</v>
      </c>
      <c r="T387" s="7">
        <v>0</v>
      </c>
      <c r="U387" s="7">
        <v>0</v>
      </c>
      <c r="V387" s="7">
        <v>1</v>
      </c>
      <c r="W387" s="7">
        <v>0</v>
      </c>
      <c r="X387" s="7">
        <v>0</v>
      </c>
      <c r="Y387" s="21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f t="shared" si="13"/>
        <v>2</v>
      </c>
    </row>
    <row r="388" spans="1:51" ht="14.25" x14ac:dyDescent="0.4">
      <c r="A388" s="7">
        <v>2023</v>
      </c>
      <c r="B388" s="7">
        <v>7</v>
      </c>
      <c r="C388" s="22">
        <f>DATE(T_Compilado[[#This Row],[AÑO]],T_Compilado[[#This Row],[MES]],1)</f>
        <v>45108</v>
      </c>
      <c r="D388" s="7" t="str">
        <f>IF(T_Compilado[[#This Row],[AÑO]]&lt;=2016,MIN(T_Compilado[AÑO]) &amp; "-2016","2017-" &amp; MAX(T_Compilado[AÑO]))</f>
        <v>2017-2024</v>
      </c>
      <c r="E388" s="7" t="s">
        <v>124</v>
      </c>
      <c r="F388" s="5" t="s">
        <v>95</v>
      </c>
      <c r="G388" s="7" t="s">
        <v>193</v>
      </c>
      <c r="H388" s="3" t="str">
        <f>VLOOKUP(T_Compilado[[#This Row],[Especies]],T_FamiliaEspecie[[Especies]:[CODE]],2,FALSE)</f>
        <v>M. CUREMA</v>
      </c>
      <c r="I388" s="5" t="str">
        <f t="shared" si="12"/>
        <v>PA1M</v>
      </c>
      <c r="J388" s="6" t="str" cm="1">
        <f t="array" ref="J388">VLOOKUP(T_Compilado[[#This Row],[CCODE]:[CCODE]],T_FamiliaEspecie[[CODE]:[Ambiente]],2,FALSE)</f>
        <v>P</v>
      </c>
      <c r="K388" s="6" t="str" cm="1">
        <f t="array" ref="K388">VLOOKUP(T_Compilado[[#This Row],[CCODE]:[CCODE]],T_FamiliaEspecie[[CODE]:[Ambiente]],3,FALSE)</f>
        <v>P-C</v>
      </c>
      <c r="L388" s="6" cm="1">
        <f t="array" ref="L388">VLOOKUP(T_Compilado[[#This Row],[CCODE]:[CCODE]],T_FamiliaEspecie[[CODE]:[Ambiente]],4,FALSE)</f>
        <v>1</v>
      </c>
      <c r="M388" s="6" t="str" cm="1">
        <f t="array" ref="M388">VLOOKUP(T_Compilado[[#This Row],[CCODE]:[CCODE]],T_FamiliaEspecie[[CODE]:[Ambiente]],5,FALSE)</f>
        <v>M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10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21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f t="shared" si="13"/>
        <v>10</v>
      </c>
    </row>
    <row r="389" spans="1:51" ht="14.25" x14ac:dyDescent="0.4">
      <c r="A389" s="7">
        <v>2023</v>
      </c>
      <c r="B389" s="7">
        <v>7</v>
      </c>
      <c r="C389" s="22">
        <f>DATE(T_Compilado[[#This Row],[AÑO]],T_Compilado[[#This Row],[MES]],1)</f>
        <v>45108</v>
      </c>
      <c r="D389" s="7" t="str">
        <f>IF(T_Compilado[[#This Row],[AÑO]]&lt;=2016,MIN(T_Compilado[AÑO]) &amp; "-2016","2017-" &amp; MAX(T_Compilado[AÑO]))</f>
        <v>2017-2024</v>
      </c>
      <c r="E389" s="7" t="s">
        <v>124</v>
      </c>
      <c r="F389" s="5" t="s">
        <v>114</v>
      </c>
      <c r="G389" s="7" t="s">
        <v>222</v>
      </c>
      <c r="H389" s="3" t="str">
        <f>VLOOKUP(T_Compilado[[#This Row],[Especies]],T_FamiliaEspecie[[Especies]:[CODE]],2,FALSE)</f>
        <v>G. HOLBROOKI</v>
      </c>
      <c r="I389" s="5" t="str">
        <f t="shared" si="12"/>
        <v>2I0D</v>
      </c>
      <c r="J389" s="6" cm="1">
        <f t="array" ref="J389">VLOOKUP(T_Compilado[[#This Row],[CCODE]:[CCODE]],T_FamiliaEspecie[[CODE]:[Ambiente]],2,FALSE)</f>
        <v>2</v>
      </c>
      <c r="K389" s="6" t="str" cm="1">
        <f t="array" ref="K389">VLOOKUP(T_Compilado[[#This Row],[CCODE]:[CCODE]],T_FamiliaEspecie[[CODE]:[Ambiente]],3,FALSE)</f>
        <v>I</v>
      </c>
      <c r="L389" s="6" cm="1">
        <f t="array" ref="L389">VLOOKUP(T_Compilado[[#This Row],[CCODE]:[CCODE]],T_FamiliaEspecie[[CODE]:[Ambiente]],4,FALSE)</f>
        <v>0</v>
      </c>
      <c r="M389" s="6" t="str" cm="1">
        <f t="array" ref="M389">VLOOKUP(T_Compilado[[#This Row],[CCODE]:[CCODE]],T_FamiliaEspecie[[CODE]:[Ambiente]],5,FALSE)</f>
        <v>D</v>
      </c>
      <c r="N389" s="7">
        <v>0</v>
      </c>
      <c r="O389" s="7">
        <v>0</v>
      </c>
      <c r="P389" s="7">
        <v>3</v>
      </c>
      <c r="Q389" s="7">
        <v>10</v>
      </c>
      <c r="R389" s="7">
        <v>0</v>
      </c>
      <c r="S389" s="7">
        <v>0</v>
      </c>
      <c r="T389" s="7">
        <v>0</v>
      </c>
      <c r="U389" s="7">
        <v>11</v>
      </c>
      <c r="V389" s="7">
        <v>0</v>
      </c>
      <c r="W389" s="7">
        <v>0</v>
      </c>
      <c r="X389" s="7">
        <v>12</v>
      </c>
      <c r="Y389" s="21">
        <v>0</v>
      </c>
      <c r="Z389" s="7">
        <v>5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f t="shared" si="13"/>
        <v>41</v>
      </c>
    </row>
    <row r="390" spans="1:51" ht="14.25" x14ac:dyDescent="0.4">
      <c r="A390" s="7">
        <v>2023</v>
      </c>
      <c r="B390" s="7">
        <v>7</v>
      </c>
      <c r="C390" s="22">
        <f>DATE(T_Compilado[[#This Row],[AÑO]],T_Compilado[[#This Row],[MES]],1)</f>
        <v>45108</v>
      </c>
      <c r="D390" s="7" t="str">
        <f>IF(T_Compilado[[#This Row],[AÑO]]&lt;=2016,MIN(T_Compilado[AÑO]) &amp; "-2016","2017-" &amp; MAX(T_Compilado[AÑO]))</f>
        <v>2017-2024</v>
      </c>
      <c r="E390" s="7" t="s">
        <v>124</v>
      </c>
      <c r="F390" s="5" t="s">
        <v>114</v>
      </c>
      <c r="G390" s="7" t="s">
        <v>166</v>
      </c>
      <c r="H390" s="3" t="str">
        <f>VLOOKUP(T_Compilado[[#This Row],[Especies]],T_FamiliaEspecie[[Especies]:[CODE]],2,FALSE)</f>
        <v>P. GILLII</v>
      </c>
      <c r="I390" s="5" t="str">
        <f t="shared" si="12"/>
        <v>2A0D</v>
      </c>
      <c r="J390" s="6" cm="1">
        <f t="array" ref="J390">VLOOKUP(T_Compilado[[#This Row],[CCODE]:[CCODE]],T_FamiliaEspecie[[CODE]:[Ambiente]],2,FALSE)</f>
        <v>2</v>
      </c>
      <c r="K390" s="6" t="str" cm="1">
        <f t="array" ref="K390">VLOOKUP(T_Compilado[[#This Row],[CCODE]:[CCODE]],T_FamiliaEspecie[[CODE]:[Ambiente]],3,FALSE)</f>
        <v>P-C</v>
      </c>
      <c r="L390" s="6" cm="1">
        <f t="array" ref="L390">VLOOKUP(T_Compilado[[#This Row],[CCODE]:[CCODE]],T_FamiliaEspecie[[CODE]:[Ambiente]],4,FALSE)</f>
        <v>0</v>
      </c>
      <c r="M390" s="6" t="str" cm="1">
        <f t="array" ref="M390">VLOOKUP(T_Compilado[[#This Row],[CCODE]:[CCODE]],T_FamiliaEspecie[[CODE]:[Ambiente]],5,FALSE)</f>
        <v>D</v>
      </c>
      <c r="N390" s="7">
        <v>0</v>
      </c>
      <c r="O390" s="7">
        <v>16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21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f t="shared" si="13"/>
        <v>16</v>
      </c>
    </row>
    <row r="391" spans="1:51" ht="14.25" x14ac:dyDescent="0.4">
      <c r="A391" s="7">
        <v>2023</v>
      </c>
      <c r="B391" s="7">
        <v>7</v>
      </c>
      <c r="C391" s="22">
        <f>DATE(T_Compilado[[#This Row],[AÑO]],T_Compilado[[#This Row],[MES]],1)</f>
        <v>45108</v>
      </c>
      <c r="D391" s="7" t="str">
        <f>IF(T_Compilado[[#This Row],[AÑO]]&lt;=2016,MIN(T_Compilado[AÑO]) &amp; "-2016","2017-" &amp; MAX(T_Compilado[AÑO]))</f>
        <v>2017-2024</v>
      </c>
      <c r="E391" s="7" t="s">
        <v>124</v>
      </c>
      <c r="F391" s="5" t="s">
        <v>97</v>
      </c>
      <c r="G391" s="7" t="s">
        <v>169</v>
      </c>
      <c r="H391" s="3" t="str">
        <f>VLOOKUP(T_Compilado[[#This Row],[Especies]],T_FamiliaEspecie[[Especies]:[CODE]],2,FALSE)</f>
        <v>C. ALBUS</v>
      </c>
      <c r="I391" s="5" t="str">
        <f t="shared" si="12"/>
        <v>PP1M</v>
      </c>
      <c r="J391" s="6" t="str" cm="1">
        <f t="array" ref="J391">VLOOKUP(T_Compilado[[#This Row],[CCODE]:[CCODE]],T_FamiliaEspecie[[CODE]:[Ambiente]],2,FALSE)</f>
        <v>P</v>
      </c>
      <c r="K391" s="6" t="str" cm="1">
        <f t="array" ref="K391">VLOOKUP(T_Compilado[[#This Row],[CCODE]:[CCODE]],T_FamiliaEspecie[[CODE]:[Ambiente]],3,FALSE)</f>
        <v>P</v>
      </c>
      <c r="L391" s="6" cm="1">
        <f t="array" ref="L391">VLOOKUP(T_Compilado[[#This Row],[CCODE]:[CCODE]],T_FamiliaEspecie[[CODE]:[Ambiente]],4,FALSE)</f>
        <v>1</v>
      </c>
      <c r="M391" s="6" t="str" cm="1">
        <f t="array" ref="M391">VLOOKUP(T_Compilado[[#This Row],[CCODE]:[CCODE]],T_FamiliaEspecie[[CODE]:[Ambiente]],5,FALSE)</f>
        <v>M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3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21">
        <v>0</v>
      </c>
      <c r="Z391" s="7">
        <v>0</v>
      </c>
      <c r="AA391" s="7">
        <v>1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f t="shared" si="13"/>
        <v>4</v>
      </c>
    </row>
    <row r="392" spans="1:51" ht="14.25" x14ac:dyDescent="0.4">
      <c r="A392" s="7">
        <v>2023</v>
      </c>
      <c r="B392" s="7">
        <v>7</v>
      </c>
      <c r="C392" s="22">
        <f>DATE(T_Compilado[[#This Row],[AÑO]],T_Compilado[[#This Row],[MES]],1)</f>
        <v>45108</v>
      </c>
      <c r="D392" s="7" t="str">
        <f>IF(T_Compilado[[#This Row],[AÑO]]&lt;=2016,MIN(T_Compilado[AÑO]) &amp; "-2016","2017-" &amp; MAX(T_Compilado[AÑO]))</f>
        <v>2017-2024</v>
      </c>
      <c r="E392" s="7" t="s">
        <v>124</v>
      </c>
      <c r="F392" s="5" t="s">
        <v>97</v>
      </c>
      <c r="G392" s="7" t="s">
        <v>238</v>
      </c>
      <c r="H392" s="3" t="str">
        <f>VLOOKUP(T_Compilado[[#This Row],[Especies]],T_FamiliaEspecie[[Especies]:[CODE]],2,FALSE)</f>
        <v>M. FURNIERI</v>
      </c>
      <c r="I392" s="5" t="str">
        <f t="shared" si="12"/>
        <v>PC1M</v>
      </c>
      <c r="J392" s="6" t="str" cm="1">
        <f t="array" ref="J392">VLOOKUP(T_Compilado[[#This Row],[CCODE]:[CCODE]],T_FamiliaEspecie[[CODE]:[Ambiente]],2,FALSE)</f>
        <v>P</v>
      </c>
      <c r="K392" s="6" t="str" cm="1">
        <f t="array" ref="K392">VLOOKUP(T_Compilado[[#This Row],[CCODE]:[CCODE]],T_FamiliaEspecie[[CODE]:[Ambiente]],3,FALSE)</f>
        <v>C</v>
      </c>
      <c r="L392" s="6" cm="1">
        <f t="array" ref="L392">VLOOKUP(T_Compilado[[#This Row],[CCODE]:[CCODE]],T_FamiliaEspecie[[CODE]:[Ambiente]],4,FALSE)</f>
        <v>1</v>
      </c>
      <c r="M392" s="6" t="str" cm="1">
        <f t="array" ref="M392">VLOOKUP(T_Compilado[[#This Row],[CCODE]:[CCODE]],T_FamiliaEspecie[[CODE]:[Ambiente]],5,FALSE)</f>
        <v>M</v>
      </c>
      <c r="N392" s="7">
        <v>2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21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f t="shared" si="13"/>
        <v>2</v>
      </c>
    </row>
    <row r="393" spans="1:51" ht="14.25" x14ac:dyDescent="0.4">
      <c r="A393" s="7">
        <v>2023</v>
      </c>
      <c r="B393" s="7">
        <v>7</v>
      </c>
      <c r="C393" s="22">
        <f>DATE(T_Compilado[[#This Row],[AÑO]],T_Compilado[[#This Row],[MES]],1)</f>
        <v>45108</v>
      </c>
      <c r="D393" s="7" t="str">
        <f>IF(T_Compilado[[#This Row],[AÑO]]&lt;=2016,MIN(T_Compilado[AÑO]) &amp; "-2016","2017-" &amp; MAX(T_Compilado[AÑO]))</f>
        <v>2017-2024</v>
      </c>
      <c r="E393" s="7" t="s">
        <v>124</v>
      </c>
      <c r="F393" s="5" t="s">
        <v>99</v>
      </c>
      <c r="G393" s="7" t="s">
        <v>207</v>
      </c>
      <c r="H393" s="3" t="str">
        <f>VLOOKUP(T_Compilado[[#This Row],[Especies]],T_FamiliaEspecie[[Especies]:[CODE]],2,FALSE)</f>
        <v>M. LINEATUS</v>
      </c>
      <c r="I393" s="5" t="str">
        <f t="shared" si="12"/>
        <v>PP1M</v>
      </c>
      <c r="J393" s="6" t="str" cm="1">
        <f t="array" ref="J393">VLOOKUP(T_Compilado[[#This Row],[CCODE]:[CCODE]],T_FamiliaEspecie[[CODE]:[Ambiente]],2,FALSE)</f>
        <v>P</v>
      </c>
      <c r="K393" s="6" t="str" cm="1">
        <f t="array" ref="K393">VLOOKUP(T_Compilado[[#This Row],[CCODE]:[CCODE]],T_FamiliaEspecie[[CODE]:[Ambiente]],3,FALSE)</f>
        <v>P</v>
      </c>
      <c r="L393" s="6" cm="1">
        <f t="array" ref="L393">VLOOKUP(T_Compilado[[#This Row],[CCODE]:[CCODE]],T_FamiliaEspecie[[CODE]:[Ambiente]],4,FALSE)</f>
        <v>1</v>
      </c>
      <c r="M393" s="6" t="str" cm="1">
        <f t="array" ref="M393">VLOOKUP(T_Compilado[[#This Row],[CCODE]:[CCODE]],T_FamiliaEspecie[[CODE]:[Ambiente]],5,FALSE)</f>
        <v>M</v>
      </c>
      <c r="N393" s="7">
        <v>0</v>
      </c>
      <c r="O393" s="7">
        <v>0</v>
      </c>
      <c r="P393" s="7">
        <v>1</v>
      </c>
      <c r="Q393" s="7">
        <v>1</v>
      </c>
      <c r="R393" s="7">
        <v>0</v>
      </c>
      <c r="S393" s="7">
        <v>2</v>
      </c>
      <c r="T393" s="7">
        <v>0</v>
      </c>
      <c r="U393" s="7">
        <v>0</v>
      </c>
      <c r="V393" s="7">
        <v>0</v>
      </c>
      <c r="W393" s="7">
        <v>0</v>
      </c>
      <c r="X393" s="7">
        <v>2</v>
      </c>
      <c r="Y393" s="21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1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f t="shared" si="13"/>
        <v>7</v>
      </c>
    </row>
    <row r="394" spans="1:51" ht="14.25" x14ac:dyDescent="0.4">
      <c r="A394" s="24">
        <v>2024</v>
      </c>
      <c r="B394" s="25">
        <v>7</v>
      </c>
      <c r="C394" s="26">
        <f>DATE(T_Compilado[[#This Row],[AÑO]],T_Compilado[[#This Row],[MES]],1)</f>
        <v>45474</v>
      </c>
      <c r="D394" s="25" t="str">
        <f>IF(T_Compilado[[#This Row],[AÑO]]&lt;=2016,MIN(T_Compilado[AÑO]) &amp; "-2016","2017-" &amp; MAX(T_Compilado[AÑO]))</f>
        <v>2017-2024</v>
      </c>
      <c r="E394" s="25" t="s">
        <v>124</v>
      </c>
      <c r="F394" s="5" t="s">
        <v>81</v>
      </c>
      <c r="G394" s="7" t="s">
        <v>257</v>
      </c>
      <c r="H394" s="3" t="str">
        <f>VLOOKUP(T_Compilado[[#This Row],[Especies]],T_FamiliaEspecie[[Especies]:[CODE]],2,FALSE)</f>
        <v>A. SP</v>
      </c>
      <c r="I394" s="5" t="str">
        <f t="shared" si="12"/>
        <v>PA1M</v>
      </c>
      <c r="J394" s="6" t="str" cm="1">
        <f t="array" ref="J394">VLOOKUP(T_Compilado[[#This Row],[CCODE]:[CCODE]],T_FamiliaEspecie[[CODE]:[Ambiente]],2,FALSE)</f>
        <v>P</v>
      </c>
      <c r="K394" s="6" t="str" cm="1">
        <f t="array" ref="K394">VLOOKUP(T_Compilado[[#This Row],[CCODE]:[CCODE]],T_FamiliaEspecie[[CODE]:[Ambiente]],3,FALSE)</f>
        <v>A</v>
      </c>
      <c r="L394" s="6" cm="1">
        <f t="array" ref="L394">VLOOKUP(T_Compilado[[#This Row],[CCODE]:[CCODE]],T_FamiliaEspecie[[CODE]:[Ambiente]],4,FALSE)</f>
        <v>1</v>
      </c>
      <c r="M394" s="6" t="str" cm="1">
        <f t="array" ref="M394">VLOOKUP(T_Compilado[[#This Row],[CCODE]:[CCODE]],T_FamiliaEspecie[[CODE]:[Ambiente]],5,FALSE)</f>
        <v>M</v>
      </c>
      <c r="N394" s="25">
        <v>1</v>
      </c>
      <c r="O394" s="28">
        <v>0</v>
      </c>
      <c r="P394" s="25">
        <v>0</v>
      </c>
      <c r="Q394" s="25">
        <v>0</v>
      </c>
      <c r="R394" s="25">
        <v>0</v>
      </c>
      <c r="S394" s="25">
        <v>0</v>
      </c>
      <c r="T394" s="25">
        <v>0</v>
      </c>
      <c r="U394" s="25">
        <v>0</v>
      </c>
      <c r="V394" s="28">
        <v>0</v>
      </c>
      <c r="W394" s="28">
        <v>0</v>
      </c>
      <c r="X394" s="28">
        <v>0</v>
      </c>
      <c r="Y394" s="29">
        <v>0</v>
      </c>
      <c r="Z394" s="25">
        <v>0</v>
      </c>
      <c r="AA394" s="28">
        <v>0</v>
      </c>
      <c r="AB394" s="25">
        <v>0</v>
      </c>
      <c r="AC394" s="28">
        <v>0</v>
      </c>
      <c r="AD394" s="28">
        <v>0</v>
      </c>
      <c r="AE394" s="28">
        <v>0</v>
      </c>
      <c r="AF394" s="28">
        <v>0</v>
      </c>
      <c r="AG394" s="28">
        <v>0</v>
      </c>
      <c r="AH394" s="28">
        <v>0</v>
      </c>
      <c r="AI394" s="28">
        <v>0</v>
      </c>
      <c r="AJ394" s="28">
        <v>0</v>
      </c>
      <c r="AK394" s="28">
        <v>0</v>
      </c>
      <c r="AL394" s="28">
        <v>0</v>
      </c>
      <c r="AM394" s="28">
        <v>0</v>
      </c>
      <c r="AN394" s="28">
        <v>0</v>
      </c>
      <c r="AO394" s="28">
        <v>0</v>
      </c>
      <c r="AP394" s="28">
        <v>0</v>
      </c>
      <c r="AQ394" s="25">
        <v>0</v>
      </c>
      <c r="AR394" s="25">
        <v>0</v>
      </c>
      <c r="AS394" s="25">
        <v>0</v>
      </c>
      <c r="AT394" s="28">
        <v>0</v>
      </c>
      <c r="AU394" s="28">
        <v>0</v>
      </c>
      <c r="AV394" s="28">
        <v>0</v>
      </c>
      <c r="AW394" s="25">
        <v>0</v>
      </c>
      <c r="AX394" s="25">
        <v>0</v>
      </c>
      <c r="AY394" s="7">
        <f t="shared" si="13"/>
        <v>1</v>
      </c>
    </row>
    <row r="395" spans="1:51" ht="14.25" x14ac:dyDescent="0.4">
      <c r="A395" s="24">
        <v>2024</v>
      </c>
      <c r="B395" s="25">
        <v>7</v>
      </c>
      <c r="C395" s="26">
        <f>DATE(T_Compilado[[#This Row],[AÑO]],T_Compilado[[#This Row],[MES]],1)</f>
        <v>45474</v>
      </c>
      <c r="D395" s="25" t="str">
        <f>IF(T_Compilado[[#This Row],[AÑO]]&lt;=2016,MIN(T_Compilado[AÑO]) &amp; "-2016","2017-" &amp; MAX(T_Compilado[AÑO]))</f>
        <v>2017-2024</v>
      </c>
      <c r="E395" s="25" t="s">
        <v>124</v>
      </c>
      <c r="F395" s="5" t="s">
        <v>81</v>
      </c>
      <c r="G395" s="7" t="s">
        <v>201</v>
      </c>
      <c r="H395" s="3" t="str">
        <f>VLOOKUP(T_Compilado[[#This Row],[Especies]],T_FamiliaEspecie[[Especies]:[CODE]],2,FALSE)</f>
        <v>C. TUYRA</v>
      </c>
      <c r="I395" s="27" t="str">
        <f t="shared" ref="I395:I426" si="14">J395&amp;IF(K395="P-C","A",K395)&amp;L395&amp;M395</f>
        <v>PP1M</v>
      </c>
      <c r="J395" s="6" t="str" cm="1">
        <f t="array" ref="J395">VLOOKUP(T_Compilado[[#This Row],[CCODE]:[CCODE]],T_FamiliaEspecie[[CODE]:[Ambiente]],2,FALSE)</f>
        <v>P</v>
      </c>
      <c r="K395" s="6" t="str" cm="1">
        <f t="array" ref="K395">VLOOKUP(T_Compilado[[#This Row],[CCODE]:[CCODE]],T_FamiliaEspecie[[CODE]:[Ambiente]],3,FALSE)</f>
        <v>P</v>
      </c>
      <c r="L395" s="6" cm="1">
        <f t="array" ref="L395">VLOOKUP(T_Compilado[[#This Row],[CCODE]:[CCODE]],T_FamiliaEspecie[[CODE]:[Ambiente]],4,FALSE)</f>
        <v>1</v>
      </c>
      <c r="M395" s="6" t="str" cm="1">
        <f t="array" ref="M395">VLOOKUP(T_Compilado[[#This Row],[CCODE]:[CCODE]],T_FamiliaEspecie[[CODE]:[Ambiente]],5,FALSE)</f>
        <v>M</v>
      </c>
      <c r="N395" s="25">
        <v>0</v>
      </c>
      <c r="O395" s="28">
        <v>2</v>
      </c>
      <c r="P395" s="25">
        <v>0</v>
      </c>
      <c r="Q395" s="25">
        <v>0</v>
      </c>
      <c r="R395" s="25">
        <v>0</v>
      </c>
      <c r="S395" s="25">
        <v>0</v>
      </c>
      <c r="T395" s="25">
        <v>0</v>
      </c>
      <c r="U395" s="25">
        <v>0</v>
      </c>
      <c r="V395" s="28">
        <v>5</v>
      </c>
      <c r="W395" s="28">
        <v>3</v>
      </c>
      <c r="X395" s="28">
        <v>0</v>
      </c>
      <c r="Y395" s="29">
        <v>0</v>
      </c>
      <c r="Z395" s="25">
        <v>0</v>
      </c>
      <c r="AA395" s="28">
        <v>24</v>
      </c>
      <c r="AB395" s="25">
        <v>0</v>
      </c>
      <c r="AC395" s="28">
        <v>0</v>
      </c>
      <c r="AD395" s="28">
        <v>0</v>
      </c>
      <c r="AE395" s="28">
        <v>0</v>
      </c>
      <c r="AF395" s="28">
        <v>0</v>
      </c>
      <c r="AG395" s="28">
        <v>0</v>
      </c>
      <c r="AH395" s="28">
        <v>0</v>
      </c>
      <c r="AI395" s="28">
        <v>0</v>
      </c>
      <c r="AJ395" s="28">
        <v>0</v>
      </c>
      <c r="AK395" s="28">
        <v>0</v>
      </c>
      <c r="AL395" s="28">
        <v>0</v>
      </c>
      <c r="AM395" s="28">
        <v>0</v>
      </c>
      <c r="AN395" s="28">
        <v>0</v>
      </c>
      <c r="AO395" s="28">
        <v>0</v>
      </c>
      <c r="AP395" s="28">
        <v>0</v>
      </c>
      <c r="AQ395" s="25">
        <v>0</v>
      </c>
      <c r="AR395" s="25">
        <v>0</v>
      </c>
      <c r="AS395" s="25">
        <v>0</v>
      </c>
      <c r="AT395" s="28">
        <v>0</v>
      </c>
      <c r="AU395" s="28">
        <v>0</v>
      </c>
      <c r="AV395" s="28">
        <v>0</v>
      </c>
      <c r="AW395" s="25">
        <v>0</v>
      </c>
      <c r="AX395" s="25">
        <v>0</v>
      </c>
      <c r="AY395" s="7">
        <f t="shared" si="13"/>
        <v>34</v>
      </c>
    </row>
    <row r="396" spans="1:51" ht="14.25" x14ac:dyDescent="0.4">
      <c r="A396" s="24">
        <v>2024</v>
      </c>
      <c r="B396" s="25">
        <v>7</v>
      </c>
      <c r="C396" s="26">
        <f>DATE(T_Compilado[[#This Row],[AÑO]],T_Compilado[[#This Row],[MES]],1)</f>
        <v>45474</v>
      </c>
      <c r="D396" s="25" t="str">
        <f>IF(T_Compilado[[#This Row],[AÑO]]&lt;=2016,MIN(T_Compilado[AÑO]) &amp; "-2016","2017-" &amp; MAX(T_Compilado[AÑO]))</f>
        <v>2017-2024</v>
      </c>
      <c r="E396" s="25" t="s">
        <v>124</v>
      </c>
      <c r="F396" s="5" t="s">
        <v>113</v>
      </c>
      <c r="G396" s="7" t="s">
        <v>202</v>
      </c>
      <c r="H396" s="3" t="str">
        <f>VLOOKUP(T_Compilado[[#This Row],[Especies]],T_FamiliaEspecie[[Especies]:[CODE]],2,FALSE)</f>
        <v>B. CHAGRENSIS</v>
      </c>
      <c r="I396" s="27" t="str">
        <f t="shared" si="14"/>
        <v>1C1D</v>
      </c>
      <c r="J396" s="6" cm="1">
        <f t="array" ref="J396">VLOOKUP(T_Compilado[[#This Row],[CCODE]:[CCODE]],T_FamiliaEspecie[[CODE]:[Ambiente]],2,FALSE)</f>
        <v>1</v>
      </c>
      <c r="K396" s="6" t="str" cm="1">
        <f t="array" ref="K396">VLOOKUP(T_Compilado[[#This Row],[CCODE]:[CCODE]],T_FamiliaEspecie[[CODE]:[Ambiente]],3,FALSE)</f>
        <v>C</v>
      </c>
      <c r="L396" s="6" cm="1">
        <f t="array" ref="L396">VLOOKUP(T_Compilado[[#This Row],[CCODE]:[CCODE]],T_FamiliaEspecie[[CODE]:[Ambiente]],4,FALSE)</f>
        <v>1</v>
      </c>
      <c r="M396" s="6" t="str" cm="1">
        <f t="array" ref="M396">VLOOKUP(T_Compilado[[#This Row],[CCODE]:[CCODE]],T_FamiliaEspecie[[CODE]:[Ambiente]],5,FALSE)</f>
        <v>D</v>
      </c>
      <c r="N396" s="25">
        <v>0</v>
      </c>
      <c r="O396" s="28">
        <v>2</v>
      </c>
      <c r="P396" s="25">
        <v>0</v>
      </c>
      <c r="Q396" s="25">
        <v>0</v>
      </c>
      <c r="R396" s="25">
        <v>0</v>
      </c>
      <c r="S396" s="25">
        <v>0</v>
      </c>
      <c r="T396" s="25">
        <v>35</v>
      </c>
      <c r="U396" s="25">
        <v>0</v>
      </c>
      <c r="V396" s="28">
        <v>4</v>
      </c>
      <c r="W396" s="28">
        <v>2</v>
      </c>
      <c r="X396" s="28">
        <v>0</v>
      </c>
      <c r="Y396" s="29">
        <v>0</v>
      </c>
      <c r="Z396" s="25">
        <v>0</v>
      </c>
      <c r="AA396" s="28">
        <v>5</v>
      </c>
      <c r="AB396" s="25">
        <v>0</v>
      </c>
      <c r="AC396" s="28">
        <v>0</v>
      </c>
      <c r="AD396" s="28">
        <v>0</v>
      </c>
      <c r="AE396" s="28">
        <v>0</v>
      </c>
      <c r="AF396" s="28">
        <v>0</v>
      </c>
      <c r="AG396" s="28">
        <v>0</v>
      </c>
      <c r="AH396" s="28">
        <v>0</v>
      </c>
      <c r="AI396" s="28">
        <v>0</v>
      </c>
      <c r="AJ396" s="28">
        <v>0</v>
      </c>
      <c r="AK396" s="28">
        <v>0</v>
      </c>
      <c r="AL396" s="28">
        <v>0</v>
      </c>
      <c r="AM396" s="28">
        <v>0</v>
      </c>
      <c r="AN396" s="28">
        <v>0</v>
      </c>
      <c r="AO396" s="28">
        <v>0</v>
      </c>
      <c r="AP396" s="28">
        <v>0</v>
      </c>
      <c r="AQ396" s="25">
        <v>0</v>
      </c>
      <c r="AR396" s="25">
        <v>0</v>
      </c>
      <c r="AS396" s="25">
        <v>0</v>
      </c>
      <c r="AT396" s="28">
        <v>0</v>
      </c>
      <c r="AU396" s="28">
        <v>0</v>
      </c>
      <c r="AV396" s="28">
        <v>0</v>
      </c>
      <c r="AW396" s="25">
        <v>0</v>
      </c>
      <c r="AX396" s="25">
        <v>0</v>
      </c>
      <c r="AY396" s="7">
        <f t="shared" si="13"/>
        <v>48</v>
      </c>
    </row>
    <row r="397" spans="1:51" ht="14.25" x14ac:dyDescent="0.4">
      <c r="A397" s="24">
        <v>2024</v>
      </c>
      <c r="B397" s="25">
        <v>7</v>
      </c>
      <c r="C397" s="26">
        <f>DATE(T_Compilado[[#This Row],[AÑO]],T_Compilado[[#This Row],[MES]],1)</f>
        <v>45474</v>
      </c>
      <c r="D397" s="25" t="str">
        <f>IF(T_Compilado[[#This Row],[AÑO]]&lt;=2016,MIN(T_Compilado[AÑO]) &amp; "-2016","2017-" &amp; MAX(T_Compilado[AÑO]))</f>
        <v>2017-2024</v>
      </c>
      <c r="E397" s="25" t="s">
        <v>124</v>
      </c>
      <c r="F397" s="5" t="s">
        <v>84</v>
      </c>
      <c r="G397" s="7" t="s">
        <v>211</v>
      </c>
      <c r="H397" s="3" t="str">
        <f>VLOOKUP(T_Compilado[[#This Row],[Especies]],T_FamiliaEspecie[[Especies]:[CODE]],2,FALSE)</f>
        <v>C. HIPPOS</v>
      </c>
      <c r="I397" s="27" t="str">
        <f t="shared" si="14"/>
        <v>PC1M</v>
      </c>
      <c r="J397" s="6" t="str" cm="1">
        <f t="array" ref="J397">VLOOKUP(T_Compilado[[#This Row],[CCODE]:[CCODE]],T_FamiliaEspecie[[CODE]:[Ambiente]],2,FALSE)</f>
        <v>P</v>
      </c>
      <c r="K397" s="6" t="str" cm="1">
        <f t="array" ref="K397">VLOOKUP(T_Compilado[[#This Row],[CCODE]:[CCODE]],T_FamiliaEspecie[[CODE]:[Ambiente]],3,FALSE)</f>
        <v>C</v>
      </c>
      <c r="L397" s="6" cm="1">
        <f t="array" ref="L397">VLOOKUP(T_Compilado[[#This Row],[CCODE]:[CCODE]],T_FamiliaEspecie[[CODE]:[Ambiente]],4,FALSE)</f>
        <v>1</v>
      </c>
      <c r="M397" s="6" t="str" cm="1">
        <f t="array" ref="M397">VLOOKUP(T_Compilado[[#This Row],[CCODE]:[CCODE]],T_FamiliaEspecie[[CODE]:[Ambiente]],5,FALSE)</f>
        <v>M</v>
      </c>
      <c r="N397" s="25">
        <v>5</v>
      </c>
      <c r="O397" s="28">
        <v>0</v>
      </c>
      <c r="P397" s="25">
        <v>0</v>
      </c>
      <c r="Q397" s="25">
        <v>0</v>
      </c>
      <c r="R397" s="25">
        <v>0</v>
      </c>
      <c r="S397" s="25">
        <v>0</v>
      </c>
      <c r="T397" s="25">
        <v>0</v>
      </c>
      <c r="U397" s="25">
        <v>0</v>
      </c>
      <c r="V397" s="28">
        <v>0</v>
      </c>
      <c r="W397" s="28">
        <v>0</v>
      </c>
      <c r="X397" s="28">
        <v>0</v>
      </c>
      <c r="Y397" s="29">
        <v>0</v>
      </c>
      <c r="Z397" s="25">
        <v>0</v>
      </c>
      <c r="AA397" s="28">
        <v>0</v>
      </c>
      <c r="AB397" s="25">
        <v>0</v>
      </c>
      <c r="AC397" s="28">
        <v>0</v>
      </c>
      <c r="AD397" s="28">
        <v>0</v>
      </c>
      <c r="AE397" s="28">
        <v>0</v>
      </c>
      <c r="AF397" s="28">
        <v>0</v>
      </c>
      <c r="AG397" s="28">
        <v>0</v>
      </c>
      <c r="AH397" s="28">
        <v>0</v>
      </c>
      <c r="AI397" s="28">
        <v>0</v>
      </c>
      <c r="AJ397" s="28">
        <v>0</v>
      </c>
      <c r="AK397" s="28">
        <v>0</v>
      </c>
      <c r="AL397" s="28">
        <v>0</v>
      </c>
      <c r="AM397" s="28">
        <v>0</v>
      </c>
      <c r="AN397" s="28">
        <v>0</v>
      </c>
      <c r="AO397" s="28">
        <v>0</v>
      </c>
      <c r="AP397" s="28">
        <v>0</v>
      </c>
      <c r="AQ397" s="25">
        <v>0</v>
      </c>
      <c r="AR397" s="25">
        <v>0</v>
      </c>
      <c r="AS397" s="25">
        <v>0</v>
      </c>
      <c r="AT397" s="28">
        <v>0</v>
      </c>
      <c r="AU397" s="28">
        <v>0</v>
      </c>
      <c r="AV397" s="28">
        <v>0</v>
      </c>
      <c r="AW397" s="25">
        <v>0</v>
      </c>
      <c r="AX397" s="25">
        <v>0</v>
      </c>
      <c r="AY397" s="7">
        <f t="shared" si="13"/>
        <v>5</v>
      </c>
    </row>
    <row r="398" spans="1:51" ht="14.25" x14ac:dyDescent="0.4">
      <c r="A398" s="24">
        <v>2024</v>
      </c>
      <c r="B398" s="25">
        <v>7</v>
      </c>
      <c r="C398" s="26">
        <f>DATE(T_Compilado[[#This Row],[AÑO]],T_Compilado[[#This Row],[MES]],1)</f>
        <v>45474</v>
      </c>
      <c r="D398" s="25" t="str">
        <f>IF(T_Compilado[[#This Row],[AÑO]]&lt;=2016,MIN(T_Compilado[AÑO]) &amp; "-2016","2017-" &amp; MAX(T_Compilado[AÑO]))</f>
        <v>2017-2024</v>
      </c>
      <c r="E398" s="25" t="s">
        <v>124</v>
      </c>
      <c r="F398" s="5" t="s">
        <v>84</v>
      </c>
      <c r="G398" s="7" t="s">
        <v>220</v>
      </c>
      <c r="H398" s="3" t="str">
        <f>VLOOKUP(T_Compilado[[#This Row],[Especies]],T_FamiliaEspecie[[Especies]:[CODE]],2,FALSE)</f>
        <v>C. LATUS</v>
      </c>
      <c r="I398" s="27" t="str">
        <f t="shared" si="14"/>
        <v>PC1M</v>
      </c>
      <c r="J398" s="6" t="str" cm="1">
        <f t="array" ref="J398">VLOOKUP(T_Compilado[[#This Row],[CCODE]:[CCODE]],T_FamiliaEspecie[[CODE]:[Ambiente]],2,FALSE)</f>
        <v>P</v>
      </c>
      <c r="K398" s="6" t="str" cm="1">
        <f t="array" ref="K398">VLOOKUP(T_Compilado[[#This Row],[CCODE]:[CCODE]],T_FamiliaEspecie[[CODE]:[Ambiente]],3,FALSE)</f>
        <v>C</v>
      </c>
      <c r="L398" s="6" cm="1">
        <f t="array" ref="L398">VLOOKUP(T_Compilado[[#This Row],[CCODE]:[CCODE]],T_FamiliaEspecie[[CODE]:[Ambiente]],4,FALSE)</f>
        <v>1</v>
      </c>
      <c r="M398" s="6" t="str" cm="1">
        <f t="array" ref="M398">VLOOKUP(T_Compilado[[#This Row],[CCODE]:[CCODE]],T_FamiliaEspecie[[CODE]:[Ambiente]],5,FALSE)</f>
        <v>M</v>
      </c>
      <c r="N398" s="25">
        <v>104</v>
      </c>
      <c r="O398" s="28">
        <v>0</v>
      </c>
      <c r="P398" s="25">
        <v>0</v>
      </c>
      <c r="Q398" s="25">
        <v>0</v>
      </c>
      <c r="R398" s="25">
        <v>0</v>
      </c>
      <c r="S398" s="25">
        <v>0</v>
      </c>
      <c r="T398" s="25">
        <v>0</v>
      </c>
      <c r="U398" s="25">
        <v>0</v>
      </c>
      <c r="V398" s="28">
        <v>0</v>
      </c>
      <c r="W398" s="28">
        <v>0</v>
      </c>
      <c r="X398" s="28">
        <v>0</v>
      </c>
      <c r="Y398" s="29">
        <v>0</v>
      </c>
      <c r="Z398" s="25">
        <v>0</v>
      </c>
      <c r="AA398" s="28">
        <v>0</v>
      </c>
      <c r="AB398" s="25">
        <v>131</v>
      </c>
      <c r="AC398" s="28">
        <v>0</v>
      </c>
      <c r="AD398" s="28">
        <v>0</v>
      </c>
      <c r="AE398" s="28">
        <v>0</v>
      </c>
      <c r="AF398" s="28">
        <v>0</v>
      </c>
      <c r="AG398" s="28">
        <v>0</v>
      </c>
      <c r="AH398" s="28">
        <v>0</v>
      </c>
      <c r="AI398" s="28">
        <v>0</v>
      </c>
      <c r="AJ398" s="28">
        <v>0</v>
      </c>
      <c r="AK398" s="28">
        <v>0</v>
      </c>
      <c r="AL398" s="28">
        <v>0</v>
      </c>
      <c r="AM398" s="28">
        <v>0</v>
      </c>
      <c r="AN398" s="28">
        <v>0</v>
      </c>
      <c r="AO398" s="28">
        <v>0</v>
      </c>
      <c r="AP398" s="28">
        <v>0</v>
      </c>
      <c r="AQ398" s="25">
        <v>0</v>
      </c>
      <c r="AR398" s="25">
        <v>0</v>
      </c>
      <c r="AS398" s="25">
        <v>0</v>
      </c>
      <c r="AT398" s="28">
        <v>0</v>
      </c>
      <c r="AU398" s="28">
        <v>0</v>
      </c>
      <c r="AV398" s="28">
        <v>0</v>
      </c>
      <c r="AW398" s="25">
        <v>0</v>
      </c>
      <c r="AX398" s="25">
        <v>0</v>
      </c>
      <c r="AY398" s="7">
        <f t="shared" si="13"/>
        <v>235</v>
      </c>
    </row>
    <row r="399" spans="1:51" ht="14.25" x14ac:dyDescent="0.4">
      <c r="A399" s="24">
        <v>2024</v>
      </c>
      <c r="B399" s="25">
        <v>7</v>
      </c>
      <c r="C399" s="26">
        <f>DATE(T_Compilado[[#This Row],[AÑO]],T_Compilado[[#This Row],[MES]],1)</f>
        <v>45474</v>
      </c>
      <c r="D399" s="25" t="str">
        <f>IF(T_Compilado[[#This Row],[AÑO]]&lt;=2016,MIN(T_Compilado[AÑO]) &amp; "-2016","2017-" &amp; MAX(T_Compilado[AÑO]))</f>
        <v>2017-2024</v>
      </c>
      <c r="E399" s="25" t="s">
        <v>124</v>
      </c>
      <c r="F399" s="5" t="s">
        <v>86</v>
      </c>
      <c r="G399" s="7" t="s">
        <v>136</v>
      </c>
      <c r="H399" s="3" t="str">
        <f>VLOOKUP(T_Compilado[[#This Row],[Especies]],T_FamiliaEspecie[[Especies]:[CODE]],2,FALSE)</f>
        <v>C. NIGRESCENS</v>
      </c>
      <c r="I399" s="27" t="str">
        <f t="shared" si="14"/>
        <v>PP1M</v>
      </c>
      <c r="J399" s="6" t="str" cm="1">
        <f t="array" ref="J399">VLOOKUP(T_Compilado[[#This Row],[CCODE]:[CCODE]],T_FamiliaEspecie[[CODE]:[Ambiente]],2,FALSE)</f>
        <v>P</v>
      </c>
      <c r="K399" s="6" t="str" cm="1">
        <f t="array" ref="K399">VLOOKUP(T_Compilado[[#This Row],[CCODE]:[CCODE]],T_FamiliaEspecie[[CODE]:[Ambiente]],3,FALSE)</f>
        <v>P</v>
      </c>
      <c r="L399" s="6" cm="1">
        <f t="array" ref="L399">VLOOKUP(T_Compilado[[#This Row],[CCODE]:[CCODE]],T_FamiliaEspecie[[CODE]:[Ambiente]],4,FALSE)</f>
        <v>1</v>
      </c>
      <c r="M399" s="6" t="str" cm="1">
        <f t="array" ref="M399">VLOOKUP(T_Compilado[[#This Row],[CCODE]:[CCODE]],T_FamiliaEspecie[[CODE]:[Ambiente]],5,FALSE)</f>
        <v>M</v>
      </c>
      <c r="N399" s="25">
        <v>0</v>
      </c>
      <c r="O399" s="28">
        <v>0</v>
      </c>
      <c r="P399" s="25">
        <v>0</v>
      </c>
      <c r="Q399" s="25">
        <v>0</v>
      </c>
      <c r="R399" s="25">
        <v>0</v>
      </c>
      <c r="S399" s="25">
        <v>0</v>
      </c>
      <c r="T399" s="25">
        <v>3</v>
      </c>
      <c r="U399" s="25">
        <v>0</v>
      </c>
      <c r="V399" s="28">
        <v>0</v>
      </c>
      <c r="W399" s="28">
        <v>0</v>
      </c>
      <c r="X399" s="28">
        <v>0</v>
      </c>
      <c r="Y399" s="29">
        <v>0</v>
      </c>
      <c r="Z399" s="25">
        <v>0</v>
      </c>
      <c r="AA399" s="28">
        <v>0</v>
      </c>
      <c r="AB399" s="25">
        <v>0</v>
      </c>
      <c r="AC399" s="28">
        <v>0</v>
      </c>
      <c r="AD399" s="28">
        <v>0</v>
      </c>
      <c r="AE399" s="28">
        <v>0</v>
      </c>
      <c r="AF399" s="28">
        <v>0</v>
      </c>
      <c r="AG399" s="28">
        <v>0</v>
      </c>
      <c r="AH399" s="28">
        <v>0</v>
      </c>
      <c r="AI399" s="28">
        <v>0</v>
      </c>
      <c r="AJ399" s="28">
        <v>0</v>
      </c>
      <c r="AK399" s="28">
        <v>0</v>
      </c>
      <c r="AL399" s="28">
        <v>0</v>
      </c>
      <c r="AM399" s="28">
        <v>0</v>
      </c>
      <c r="AN399" s="28">
        <v>0</v>
      </c>
      <c r="AO399" s="28">
        <v>0</v>
      </c>
      <c r="AP399" s="28">
        <v>0</v>
      </c>
      <c r="AQ399" s="25">
        <v>0</v>
      </c>
      <c r="AR399" s="25">
        <v>0</v>
      </c>
      <c r="AS399" s="25">
        <v>0</v>
      </c>
      <c r="AT399" s="28">
        <v>0</v>
      </c>
      <c r="AU399" s="28">
        <v>0</v>
      </c>
      <c r="AV399" s="28">
        <v>0</v>
      </c>
      <c r="AW399" s="25">
        <v>0</v>
      </c>
      <c r="AX399" s="25">
        <v>0</v>
      </c>
      <c r="AY399" s="7">
        <f t="shared" si="13"/>
        <v>3</v>
      </c>
    </row>
    <row r="400" spans="1:51" ht="14.25" x14ac:dyDescent="0.4">
      <c r="A400" s="24">
        <v>2024</v>
      </c>
      <c r="B400" s="25">
        <v>7</v>
      </c>
      <c r="C400" s="26">
        <f>DATE(T_Compilado[[#This Row],[AÑO]],T_Compilado[[#This Row],[MES]],1)</f>
        <v>45474</v>
      </c>
      <c r="D400" s="25" t="str">
        <f>IF(T_Compilado[[#This Row],[AÑO]]&lt;=2016,MIN(T_Compilado[AÑO]) &amp; "-2016","2017-" &amp; MAX(T_Compilado[AÑO]))</f>
        <v>2017-2024</v>
      </c>
      <c r="E400" s="25" t="s">
        <v>124</v>
      </c>
      <c r="F400" s="5" t="s">
        <v>86</v>
      </c>
      <c r="G400" s="7" t="s">
        <v>175</v>
      </c>
      <c r="H400" s="3" t="str">
        <f>VLOOKUP(T_Compilado[[#This Row],[Especies]],T_FamiliaEspecie[[Especies]:[CODE]],2,FALSE)</f>
        <v>C. ROBALITO</v>
      </c>
      <c r="I400" s="27" t="str">
        <f t="shared" si="14"/>
        <v>PP1M</v>
      </c>
      <c r="J400" s="6" t="str" cm="1">
        <f t="array" ref="J400">VLOOKUP(T_Compilado[[#This Row],[CCODE]:[CCODE]],T_FamiliaEspecie[[CODE]:[Ambiente]],2,FALSE)</f>
        <v>P</v>
      </c>
      <c r="K400" s="6" t="str" cm="1">
        <f t="array" ref="K400">VLOOKUP(T_Compilado[[#This Row],[CCODE]:[CCODE]],T_FamiliaEspecie[[CODE]:[Ambiente]],3,FALSE)</f>
        <v>P</v>
      </c>
      <c r="L400" s="6" cm="1">
        <f t="array" ref="L400">VLOOKUP(T_Compilado[[#This Row],[CCODE]:[CCODE]],T_FamiliaEspecie[[CODE]:[Ambiente]],4,FALSE)</f>
        <v>1</v>
      </c>
      <c r="M400" s="6" t="str" cm="1">
        <f t="array" ref="M400">VLOOKUP(T_Compilado[[#This Row],[CCODE]:[CCODE]],T_FamiliaEspecie[[CODE]:[Ambiente]],5,FALSE)</f>
        <v>M</v>
      </c>
      <c r="N400" s="25">
        <v>0</v>
      </c>
      <c r="O400" s="28">
        <v>2</v>
      </c>
      <c r="P400" s="25">
        <v>0</v>
      </c>
      <c r="Q400" s="25">
        <v>0</v>
      </c>
      <c r="R400" s="25">
        <v>0</v>
      </c>
      <c r="S400" s="25">
        <v>0</v>
      </c>
      <c r="T400" s="25">
        <v>0</v>
      </c>
      <c r="U400" s="25">
        <v>0</v>
      </c>
      <c r="V400" s="28">
        <v>0</v>
      </c>
      <c r="W400" s="28">
        <v>0</v>
      </c>
      <c r="X400" s="28">
        <v>0</v>
      </c>
      <c r="Y400" s="29">
        <v>0</v>
      </c>
      <c r="Z400" s="25">
        <v>0</v>
      </c>
      <c r="AA400" s="28">
        <v>0</v>
      </c>
      <c r="AB400" s="25">
        <v>0</v>
      </c>
      <c r="AC400" s="28">
        <v>0</v>
      </c>
      <c r="AD400" s="28">
        <v>0</v>
      </c>
      <c r="AE400" s="28">
        <v>0</v>
      </c>
      <c r="AF400" s="28">
        <v>0</v>
      </c>
      <c r="AG400" s="28">
        <v>0</v>
      </c>
      <c r="AH400" s="28">
        <v>0</v>
      </c>
      <c r="AI400" s="28">
        <v>0</v>
      </c>
      <c r="AJ400" s="28">
        <v>0</v>
      </c>
      <c r="AK400" s="28">
        <v>0</v>
      </c>
      <c r="AL400" s="28">
        <v>0</v>
      </c>
      <c r="AM400" s="28">
        <v>0</v>
      </c>
      <c r="AN400" s="28">
        <v>0</v>
      </c>
      <c r="AO400" s="28">
        <v>0</v>
      </c>
      <c r="AP400" s="28">
        <v>0</v>
      </c>
      <c r="AQ400" s="25">
        <v>0</v>
      </c>
      <c r="AR400" s="25">
        <v>0</v>
      </c>
      <c r="AS400" s="25">
        <v>0</v>
      </c>
      <c r="AT400" s="28">
        <v>0</v>
      </c>
      <c r="AU400" s="28">
        <v>0</v>
      </c>
      <c r="AV400" s="28">
        <v>0</v>
      </c>
      <c r="AW400" s="25">
        <v>0</v>
      </c>
      <c r="AX400" s="25">
        <v>0</v>
      </c>
      <c r="AY400" s="7">
        <f t="shared" si="13"/>
        <v>2</v>
      </c>
    </row>
    <row r="401" spans="1:51" ht="14.25" x14ac:dyDescent="0.4">
      <c r="A401" s="24">
        <v>2024</v>
      </c>
      <c r="B401" s="25">
        <v>7</v>
      </c>
      <c r="C401" s="26">
        <f>DATE(T_Compilado[[#This Row],[AÑO]],T_Compilado[[#This Row],[MES]],1)</f>
        <v>45474</v>
      </c>
      <c r="D401" s="25" t="str">
        <f>IF(T_Compilado[[#This Row],[AÑO]]&lt;=2016,MIN(T_Compilado[AÑO]) &amp; "-2016","2017-" &amp; MAX(T_Compilado[AÑO]))</f>
        <v>2017-2024</v>
      </c>
      <c r="E401" s="25" t="s">
        <v>124</v>
      </c>
      <c r="F401" s="5" t="s">
        <v>86</v>
      </c>
      <c r="G401" s="7" t="s">
        <v>256</v>
      </c>
      <c r="H401" s="3" t="str">
        <f>VLOOKUP(T_Compilado[[#This Row],[Especies]],T_FamiliaEspecie[[Especies]:[CODE]],2,FALSE)</f>
        <v>C. UNDECIMALIS</v>
      </c>
      <c r="I401" s="27" t="str">
        <f t="shared" si="14"/>
        <v>PC1M</v>
      </c>
      <c r="J401" s="6" t="str" cm="1">
        <f t="array" ref="J401">VLOOKUP(T_Compilado[[#This Row],[CCODE]:[CCODE]],T_FamiliaEspecie[[CODE]:[Ambiente]],2,FALSE)</f>
        <v>P</v>
      </c>
      <c r="K401" s="6" t="str" cm="1">
        <f t="array" ref="K401">VLOOKUP(T_Compilado[[#This Row],[CCODE]:[CCODE]],T_FamiliaEspecie[[CODE]:[Ambiente]],3,FALSE)</f>
        <v>C</v>
      </c>
      <c r="L401" s="6" cm="1">
        <f t="array" ref="L401">VLOOKUP(T_Compilado[[#This Row],[CCODE]:[CCODE]],T_FamiliaEspecie[[CODE]:[Ambiente]],4,FALSE)</f>
        <v>1</v>
      </c>
      <c r="M401" s="6" t="str" cm="1">
        <f t="array" ref="M401">VLOOKUP(T_Compilado[[#This Row],[CCODE]:[CCODE]],T_FamiliaEspecie[[CODE]:[Ambiente]],5,FALSE)</f>
        <v>M</v>
      </c>
      <c r="N401" s="25">
        <v>1</v>
      </c>
      <c r="O401" s="28">
        <v>0</v>
      </c>
      <c r="P401" s="25">
        <v>0</v>
      </c>
      <c r="Q401" s="25">
        <v>0</v>
      </c>
      <c r="R401" s="25">
        <v>0</v>
      </c>
      <c r="S401" s="25">
        <v>0</v>
      </c>
      <c r="T401" s="25">
        <v>0</v>
      </c>
      <c r="U401" s="25">
        <v>0</v>
      </c>
      <c r="V401" s="28">
        <v>0</v>
      </c>
      <c r="W401" s="28">
        <v>0</v>
      </c>
      <c r="X401" s="28">
        <v>0</v>
      </c>
      <c r="Y401" s="29">
        <v>0</v>
      </c>
      <c r="Z401" s="25">
        <v>0</v>
      </c>
      <c r="AA401" s="28">
        <v>0</v>
      </c>
      <c r="AB401" s="25">
        <v>2</v>
      </c>
      <c r="AC401" s="28">
        <v>0</v>
      </c>
      <c r="AD401" s="28">
        <v>0</v>
      </c>
      <c r="AE401" s="28">
        <v>0</v>
      </c>
      <c r="AF401" s="28">
        <v>0</v>
      </c>
      <c r="AG401" s="28">
        <v>0</v>
      </c>
      <c r="AH401" s="28">
        <v>0</v>
      </c>
      <c r="AI401" s="28">
        <v>0</v>
      </c>
      <c r="AJ401" s="28">
        <v>0</v>
      </c>
      <c r="AK401" s="28">
        <v>0</v>
      </c>
      <c r="AL401" s="28">
        <v>0</v>
      </c>
      <c r="AM401" s="28">
        <v>0</v>
      </c>
      <c r="AN401" s="28">
        <v>0</v>
      </c>
      <c r="AO401" s="28">
        <v>0</v>
      </c>
      <c r="AP401" s="28">
        <v>0</v>
      </c>
      <c r="AQ401" s="25">
        <v>0</v>
      </c>
      <c r="AR401" s="25">
        <v>0</v>
      </c>
      <c r="AS401" s="25">
        <v>0</v>
      </c>
      <c r="AT401" s="28">
        <v>0</v>
      </c>
      <c r="AU401" s="28">
        <v>0</v>
      </c>
      <c r="AV401" s="28">
        <v>0</v>
      </c>
      <c r="AW401" s="25">
        <v>0</v>
      </c>
      <c r="AX401" s="25">
        <v>0</v>
      </c>
      <c r="AY401" s="7">
        <f t="shared" si="13"/>
        <v>3</v>
      </c>
    </row>
    <row r="402" spans="1:51" ht="14.25" x14ac:dyDescent="0.4">
      <c r="A402" s="24">
        <v>2024</v>
      </c>
      <c r="B402" s="25">
        <v>7</v>
      </c>
      <c r="C402" s="26">
        <f>DATE(T_Compilado[[#This Row],[AÑO]],T_Compilado[[#This Row],[MES]],1)</f>
        <v>45474</v>
      </c>
      <c r="D402" s="25" t="str">
        <f>IF(T_Compilado[[#This Row],[AÑO]]&lt;=2016,MIN(T_Compilado[AÑO]) &amp; "-2016","2017-" &amp; MAX(T_Compilado[AÑO]))</f>
        <v>2017-2024</v>
      </c>
      <c r="E402" s="25" t="s">
        <v>124</v>
      </c>
      <c r="F402" s="5" t="s">
        <v>87</v>
      </c>
      <c r="G402" s="3" t="s">
        <v>144</v>
      </c>
      <c r="H402" s="3" t="str">
        <f>VLOOKUP(T_Compilado[[#This Row],[Especies]],T_FamiliaEspecie[[Especies]:[CODE]],2,FALSE)</f>
        <v>C. MONOCULUS</v>
      </c>
      <c r="I402" s="27" t="str">
        <f t="shared" si="14"/>
        <v>1I1D</v>
      </c>
      <c r="J402" s="6" cm="1">
        <f t="array" ref="J402">VLOOKUP(T_Compilado[[#This Row],[CCODE]:[CCODE]],T_FamiliaEspecie[[CODE]:[Ambiente]],2,FALSE)</f>
        <v>1</v>
      </c>
      <c r="K402" s="6" t="str" cm="1">
        <f t="array" ref="K402">VLOOKUP(T_Compilado[[#This Row],[CCODE]:[CCODE]],T_FamiliaEspecie[[CODE]:[Ambiente]],3,FALSE)</f>
        <v>I</v>
      </c>
      <c r="L402" s="6" cm="1">
        <f t="array" ref="L402">VLOOKUP(T_Compilado[[#This Row],[CCODE]:[CCODE]],T_FamiliaEspecie[[CODE]:[Ambiente]],4,FALSE)</f>
        <v>1</v>
      </c>
      <c r="M402" s="6" t="str" cm="1">
        <f t="array" ref="M402">VLOOKUP(T_Compilado[[#This Row],[CCODE]:[CCODE]],T_FamiliaEspecie[[CODE]:[Ambiente]],5,FALSE)</f>
        <v>D</v>
      </c>
      <c r="N402" s="25">
        <v>0</v>
      </c>
      <c r="O402" s="28">
        <v>0</v>
      </c>
      <c r="P402" s="25">
        <v>3</v>
      </c>
      <c r="Q402" s="25">
        <v>0</v>
      </c>
      <c r="R402" s="25">
        <v>0</v>
      </c>
      <c r="S402" s="25">
        <v>4</v>
      </c>
      <c r="T402" s="25">
        <v>0</v>
      </c>
      <c r="U402" s="25">
        <v>1</v>
      </c>
      <c r="V402" s="28">
        <v>6</v>
      </c>
      <c r="W402" s="28">
        <v>0</v>
      </c>
      <c r="X402" s="28">
        <v>1</v>
      </c>
      <c r="Y402" s="29">
        <v>0</v>
      </c>
      <c r="Z402" s="25">
        <v>3</v>
      </c>
      <c r="AA402" s="28">
        <v>0</v>
      </c>
      <c r="AB402" s="25">
        <v>0</v>
      </c>
      <c r="AC402" s="28">
        <v>0</v>
      </c>
      <c r="AD402" s="28">
        <v>0</v>
      </c>
      <c r="AE402" s="28">
        <v>1</v>
      </c>
      <c r="AF402" s="28">
        <v>0</v>
      </c>
      <c r="AG402" s="28">
        <v>0</v>
      </c>
      <c r="AH402" s="28">
        <v>0</v>
      </c>
      <c r="AI402" s="28">
        <v>0</v>
      </c>
      <c r="AJ402" s="28">
        <v>0</v>
      </c>
      <c r="AK402" s="28">
        <v>0</v>
      </c>
      <c r="AL402" s="28">
        <v>0</v>
      </c>
      <c r="AM402" s="28">
        <v>0</v>
      </c>
      <c r="AN402" s="28">
        <v>0</v>
      </c>
      <c r="AO402" s="28">
        <v>0</v>
      </c>
      <c r="AP402" s="28">
        <v>0</v>
      </c>
      <c r="AQ402" s="25">
        <v>0</v>
      </c>
      <c r="AR402" s="25">
        <v>0</v>
      </c>
      <c r="AS402" s="25">
        <v>0</v>
      </c>
      <c r="AT402" s="28">
        <v>0</v>
      </c>
      <c r="AU402" s="28">
        <v>0</v>
      </c>
      <c r="AV402" s="28">
        <v>0</v>
      </c>
      <c r="AW402" s="25">
        <v>0</v>
      </c>
      <c r="AX402" s="25">
        <v>0</v>
      </c>
      <c r="AY402" s="7">
        <f t="shared" si="13"/>
        <v>19</v>
      </c>
    </row>
    <row r="403" spans="1:51" ht="14.25" x14ac:dyDescent="0.4">
      <c r="A403" s="24">
        <v>2024</v>
      </c>
      <c r="B403" s="25">
        <v>7</v>
      </c>
      <c r="C403" s="26">
        <f>DATE(T_Compilado[[#This Row],[AÑO]],T_Compilado[[#This Row],[MES]],1)</f>
        <v>45474</v>
      </c>
      <c r="D403" s="25" t="str">
        <f>IF(T_Compilado[[#This Row],[AÑO]]&lt;=2016,MIN(T_Compilado[AÑO]) &amp; "-2016","2017-" &amp; MAX(T_Compilado[AÑO]))</f>
        <v>2017-2024</v>
      </c>
      <c r="E403" s="25" t="s">
        <v>124</v>
      </c>
      <c r="F403" s="5" t="s">
        <v>87</v>
      </c>
      <c r="G403" s="7" t="s">
        <v>209</v>
      </c>
      <c r="H403" s="3" t="str">
        <f>VLOOKUP(T_Compilado[[#This Row],[Especies]],T_FamiliaEspecie[[Especies]:[CODE]],2,FALSE)</f>
        <v>P. MANAGUENSIS</v>
      </c>
      <c r="I403" s="27" t="str">
        <f t="shared" si="14"/>
        <v>2C1D</v>
      </c>
      <c r="J403" s="6" cm="1">
        <f t="array" ref="J403">VLOOKUP(T_Compilado[[#This Row],[CCODE]:[CCODE]],T_FamiliaEspecie[[CODE]:[Ambiente]],2,FALSE)</f>
        <v>2</v>
      </c>
      <c r="K403" s="6" t="str" cm="1">
        <f t="array" ref="K403">VLOOKUP(T_Compilado[[#This Row],[CCODE]:[CCODE]],T_FamiliaEspecie[[CODE]:[Ambiente]],3,FALSE)</f>
        <v>C</v>
      </c>
      <c r="L403" s="6" cm="1">
        <f t="array" ref="L403">VLOOKUP(T_Compilado[[#This Row],[CCODE]:[CCODE]],T_FamiliaEspecie[[CODE]:[Ambiente]],4,FALSE)</f>
        <v>1</v>
      </c>
      <c r="M403" s="6" t="str" cm="1">
        <f t="array" ref="M403">VLOOKUP(T_Compilado[[#This Row],[CCODE]:[CCODE]],T_FamiliaEspecie[[CODE]:[Ambiente]],5,FALSE)</f>
        <v>D</v>
      </c>
      <c r="N403" s="25">
        <v>0</v>
      </c>
      <c r="O403" s="28">
        <v>1</v>
      </c>
      <c r="P403" s="25">
        <v>0</v>
      </c>
      <c r="Q403" s="25">
        <v>0</v>
      </c>
      <c r="R403" s="25">
        <v>0</v>
      </c>
      <c r="S403" s="25">
        <v>1</v>
      </c>
      <c r="T403" s="25">
        <v>0</v>
      </c>
      <c r="U403" s="25">
        <v>0</v>
      </c>
      <c r="V403" s="28">
        <v>0</v>
      </c>
      <c r="W403" s="28">
        <v>0</v>
      </c>
      <c r="X403" s="28">
        <v>1</v>
      </c>
      <c r="Y403" s="29">
        <v>0</v>
      </c>
      <c r="Z403" s="25">
        <v>0</v>
      </c>
      <c r="AA403" s="28">
        <v>0</v>
      </c>
      <c r="AB403" s="25">
        <v>0</v>
      </c>
      <c r="AC403" s="28">
        <v>0</v>
      </c>
      <c r="AD403" s="28">
        <v>0</v>
      </c>
      <c r="AE403" s="28">
        <v>1</v>
      </c>
      <c r="AF403" s="28">
        <v>0</v>
      </c>
      <c r="AG403" s="28">
        <v>0</v>
      </c>
      <c r="AH403" s="28">
        <v>0</v>
      </c>
      <c r="AI403" s="28">
        <v>0</v>
      </c>
      <c r="AJ403" s="28">
        <v>0</v>
      </c>
      <c r="AK403" s="28">
        <v>0</v>
      </c>
      <c r="AL403" s="28">
        <v>0</v>
      </c>
      <c r="AM403" s="28">
        <v>0</v>
      </c>
      <c r="AN403" s="28">
        <v>0</v>
      </c>
      <c r="AO403" s="28">
        <v>0</v>
      </c>
      <c r="AP403" s="28">
        <v>0</v>
      </c>
      <c r="AQ403" s="25">
        <v>0</v>
      </c>
      <c r="AR403" s="25">
        <v>0</v>
      </c>
      <c r="AS403" s="25">
        <v>0</v>
      </c>
      <c r="AT403" s="28">
        <v>0</v>
      </c>
      <c r="AU403" s="28">
        <v>0</v>
      </c>
      <c r="AV403" s="28">
        <v>0</v>
      </c>
      <c r="AW403" s="25">
        <v>0</v>
      </c>
      <c r="AX403" s="25">
        <v>0</v>
      </c>
      <c r="AY403" s="7">
        <f t="shared" si="13"/>
        <v>4</v>
      </c>
    </row>
    <row r="404" spans="1:51" ht="14.25" x14ac:dyDescent="0.4">
      <c r="A404" s="24">
        <v>2024</v>
      </c>
      <c r="B404" s="25">
        <v>7</v>
      </c>
      <c r="C404" s="26">
        <f>DATE(T_Compilado[[#This Row],[AÑO]],T_Compilado[[#This Row],[MES]],1)</f>
        <v>45474</v>
      </c>
      <c r="D404" s="25" t="str">
        <f>IF(T_Compilado[[#This Row],[AÑO]]&lt;=2016,MIN(T_Compilado[AÑO]) &amp; "-2016","2017-" &amp; MAX(T_Compilado[AÑO]))</f>
        <v>2017-2024</v>
      </c>
      <c r="E404" s="25" t="s">
        <v>124</v>
      </c>
      <c r="F404" s="5" t="s">
        <v>87</v>
      </c>
      <c r="G404" s="7" t="s">
        <v>148</v>
      </c>
      <c r="H404" s="3" t="str">
        <f>VLOOKUP(T_Compilado[[#This Row],[Especies]],T_FamiliaEspecie[[Especies]:[CODE]],2,FALSE)</f>
        <v>V. MACULICAUDA</v>
      </c>
      <c r="I404" s="27" t="str">
        <f t="shared" si="14"/>
        <v>2C1D</v>
      </c>
      <c r="J404" s="6" cm="1">
        <f t="array" ref="J404">VLOOKUP(T_Compilado[[#This Row],[CCODE]:[CCODE]],T_FamiliaEspecie[[CODE]:[Ambiente]],2,FALSE)</f>
        <v>2</v>
      </c>
      <c r="K404" s="6" t="str" cm="1">
        <f t="array" ref="K404">VLOOKUP(T_Compilado[[#This Row],[CCODE]:[CCODE]],T_FamiliaEspecie[[CODE]:[Ambiente]],3,FALSE)</f>
        <v>C</v>
      </c>
      <c r="L404" s="6" cm="1">
        <f t="array" ref="L404">VLOOKUP(T_Compilado[[#This Row],[CCODE]:[CCODE]],T_FamiliaEspecie[[CODE]:[Ambiente]],4,FALSE)</f>
        <v>1</v>
      </c>
      <c r="M404" s="6" t="str" cm="1">
        <f t="array" ref="M404">VLOOKUP(T_Compilado[[#This Row],[CCODE]:[CCODE]],T_FamiliaEspecie[[CODE]:[Ambiente]],5,FALSE)</f>
        <v>D</v>
      </c>
      <c r="N404" s="25">
        <v>0</v>
      </c>
      <c r="O404" s="28">
        <v>5</v>
      </c>
      <c r="P404" s="25">
        <v>0</v>
      </c>
      <c r="Q404" s="25">
        <v>0</v>
      </c>
      <c r="R404" s="25">
        <v>0</v>
      </c>
      <c r="S404" s="25">
        <v>0</v>
      </c>
      <c r="T404" s="25">
        <v>0</v>
      </c>
      <c r="U404" s="25">
        <v>0</v>
      </c>
      <c r="V404" s="28">
        <v>0</v>
      </c>
      <c r="W404" s="28">
        <v>0</v>
      </c>
      <c r="X404" s="28">
        <v>0</v>
      </c>
      <c r="Y404" s="29">
        <v>0</v>
      </c>
      <c r="Z404" s="25">
        <v>0</v>
      </c>
      <c r="AA404" s="28">
        <v>0</v>
      </c>
      <c r="AB404" s="25">
        <v>0</v>
      </c>
      <c r="AC404" s="28">
        <v>0</v>
      </c>
      <c r="AD404" s="28">
        <v>0</v>
      </c>
      <c r="AE404" s="28">
        <v>1</v>
      </c>
      <c r="AF404" s="28">
        <v>0</v>
      </c>
      <c r="AG404" s="28">
        <v>0</v>
      </c>
      <c r="AH404" s="28">
        <v>0</v>
      </c>
      <c r="AI404" s="28">
        <v>0</v>
      </c>
      <c r="AJ404" s="28">
        <v>0</v>
      </c>
      <c r="AK404" s="28">
        <v>0</v>
      </c>
      <c r="AL404" s="28">
        <v>0</v>
      </c>
      <c r="AM404" s="28">
        <v>0</v>
      </c>
      <c r="AN404" s="28">
        <v>0</v>
      </c>
      <c r="AO404" s="28">
        <v>0</v>
      </c>
      <c r="AP404" s="28">
        <v>0</v>
      </c>
      <c r="AQ404" s="25">
        <v>0</v>
      </c>
      <c r="AR404" s="25">
        <v>0</v>
      </c>
      <c r="AS404" s="25">
        <v>0</v>
      </c>
      <c r="AT404" s="28">
        <v>0</v>
      </c>
      <c r="AU404" s="28">
        <v>0</v>
      </c>
      <c r="AV404" s="28">
        <v>0</v>
      </c>
      <c r="AW404" s="25">
        <v>0</v>
      </c>
      <c r="AX404" s="25">
        <v>0</v>
      </c>
      <c r="AY404" s="7">
        <f t="shared" si="13"/>
        <v>6</v>
      </c>
    </row>
    <row r="405" spans="1:51" ht="14.25" x14ac:dyDescent="0.4">
      <c r="A405" s="24">
        <v>2024</v>
      </c>
      <c r="B405" s="25">
        <v>7</v>
      </c>
      <c r="C405" s="26">
        <f>DATE(T_Compilado[[#This Row],[AÑO]],T_Compilado[[#This Row],[MES]],1)</f>
        <v>45474</v>
      </c>
      <c r="D405" s="25" t="str">
        <f>IF(T_Compilado[[#This Row],[AÑO]]&lt;=2016,MIN(T_Compilado[AÑO]) &amp; "-2016","2017-" &amp; MAX(T_Compilado[AÑO]))</f>
        <v>2017-2024</v>
      </c>
      <c r="E405" s="25" t="s">
        <v>124</v>
      </c>
      <c r="F405" s="5" t="s">
        <v>89</v>
      </c>
      <c r="G405" s="7" t="s">
        <v>151</v>
      </c>
      <c r="H405" s="3" t="str">
        <f>VLOOKUP(T_Compilado[[#This Row],[Especies]],T_FamiliaEspecie[[Especies]:[CODE]],2,FALSE)</f>
        <v>E. PICTA</v>
      </c>
      <c r="I405" s="27" t="str">
        <f t="shared" si="14"/>
        <v>2P0D</v>
      </c>
      <c r="J405" s="6" cm="1">
        <f t="array" ref="J405">VLOOKUP(T_Compilado[[#This Row],[CCODE]:[CCODE]],T_FamiliaEspecie[[CODE]:[Ambiente]],2,FALSE)</f>
        <v>2</v>
      </c>
      <c r="K405" s="6" t="str" cm="1">
        <f t="array" ref="K405">VLOOKUP(T_Compilado[[#This Row],[CCODE]:[CCODE]],T_FamiliaEspecie[[CODE]:[Ambiente]],3,FALSE)</f>
        <v>P</v>
      </c>
      <c r="L405" s="6" cm="1">
        <f t="array" ref="L405">VLOOKUP(T_Compilado[[#This Row],[CCODE]:[CCODE]],T_FamiliaEspecie[[CODE]:[Ambiente]],4,FALSE)</f>
        <v>0</v>
      </c>
      <c r="M405" s="6" t="str" cm="1">
        <f t="array" ref="M405">VLOOKUP(T_Compilado[[#This Row],[CCODE]:[CCODE]],T_FamiliaEspecie[[CODE]:[Ambiente]],5,FALSE)</f>
        <v>D</v>
      </c>
      <c r="N405" s="25">
        <v>0</v>
      </c>
      <c r="O405" s="28">
        <v>0</v>
      </c>
      <c r="P405" s="25">
        <v>0</v>
      </c>
      <c r="Q405" s="25">
        <v>0</v>
      </c>
      <c r="R405" s="25">
        <v>0</v>
      </c>
      <c r="S405" s="25">
        <v>2</v>
      </c>
      <c r="T405" s="25">
        <v>0</v>
      </c>
      <c r="U405" s="25">
        <v>0</v>
      </c>
      <c r="V405" s="28">
        <v>0</v>
      </c>
      <c r="W405" s="28">
        <v>0</v>
      </c>
      <c r="X405" s="28">
        <v>0</v>
      </c>
      <c r="Y405" s="29">
        <v>0</v>
      </c>
      <c r="Z405" s="25">
        <v>0</v>
      </c>
      <c r="AA405" s="28">
        <v>0</v>
      </c>
      <c r="AB405" s="25">
        <v>0</v>
      </c>
      <c r="AC405" s="28">
        <v>0</v>
      </c>
      <c r="AD405" s="28">
        <v>0</v>
      </c>
      <c r="AE405" s="28">
        <v>0</v>
      </c>
      <c r="AF405" s="28">
        <v>0</v>
      </c>
      <c r="AG405" s="28">
        <v>0</v>
      </c>
      <c r="AH405" s="28">
        <v>0</v>
      </c>
      <c r="AI405" s="28">
        <v>0</v>
      </c>
      <c r="AJ405" s="28">
        <v>0</v>
      </c>
      <c r="AK405" s="28">
        <v>0</v>
      </c>
      <c r="AL405" s="28">
        <v>0</v>
      </c>
      <c r="AM405" s="28">
        <v>0</v>
      </c>
      <c r="AN405" s="28">
        <v>0</v>
      </c>
      <c r="AO405" s="28">
        <v>0</v>
      </c>
      <c r="AP405" s="28">
        <v>0</v>
      </c>
      <c r="AQ405" s="25">
        <v>0</v>
      </c>
      <c r="AR405" s="25">
        <v>0</v>
      </c>
      <c r="AS405" s="25">
        <v>0</v>
      </c>
      <c r="AT405" s="28">
        <v>0</v>
      </c>
      <c r="AU405" s="28">
        <v>0</v>
      </c>
      <c r="AV405" s="28">
        <v>0</v>
      </c>
      <c r="AW405" s="25">
        <v>0</v>
      </c>
      <c r="AX405" s="25">
        <v>0</v>
      </c>
      <c r="AY405" s="7">
        <f t="shared" si="13"/>
        <v>2</v>
      </c>
    </row>
    <row r="406" spans="1:51" ht="14.25" x14ac:dyDescent="0.4">
      <c r="A406" s="24">
        <v>2024</v>
      </c>
      <c r="B406" s="25">
        <v>7</v>
      </c>
      <c r="C406" s="26">
        <f>DATE(T_Compilado[[#This Row],[AÑO]],T_Compilado[[#This Row],[MES]],1)</f>
        <v>45474</v>
      </c>
      <c r="D406" s="25" t="str">
        <f>IF(T_Compilado[[#This Row],[AÑO]]&lt;=2016,MIN(T_Compilado[AÑO]) &amp; "-2016","2017-" &amp; MAX(T_Compilado[AÑO]))</f>
        <v>2017-2024</v>
      </c>
      <c r="E406" s="25" t="s">
        <v>124</v>
      </c>
      <c r="F406" s="5" t="s">
        <v>89</v>
      </c>
      <c r="G406" s="7" t="s">
        <v>152</v>
      </c>
      <c r="H406" s="3" t="str">
        <f>VLOOKUP(T_Compilado[[#This Row],[Especies]],T_FamiliaEspecie[[Especies]:[CODE]],2,FALSE)</f>
        <v>G. DORMITOR</v>
      </c>
      <c r="I406" s="27" t="str">
        <f t="shared" si="14"/>
        <v>2C0D</v>
      </c>
      <c r="J406" s="6" cm="1">
        <f t="array" ref="J406">VLOOKUP(T_Compilado[[#This Row],[CCODE]:[CCODE]],T_FamiliaEspecie[[CODE]:[Ambiente]],2,FALSE)</f>
        <v>2</v>
      </c>
      <c r="K406" s="6" t="str" cm="1">
        <f t="array" ref="K406">VLOOKUP(T_Compilado[[#This Row],[CCODE]:[CCODE]],T_FamiliaEspecie[[CODE]:[Ambiente]],3,FALSE)</f>
        <v>C</v>
      </c>
      <c r="L406" s="6" cm="1">
        <f t="array" ref="L406">VLOOKUP(T_Compilado[[#This Row],[CCODE]:[CCODE]],T_FamiliaEspecie[[CODE]:[Ambiente]],4,FALSE)</f>
        <v>0</v>
      </c>
      <c r="M406" s="6" t="str" cm="1">
        <f t="array" ref="M406">VLOOKUP(T_Compilado[[#This Row],[CCODE]:[CCODE]],T_FamiliaEspecie[[CODE]:[Ambiente]],5,FALSE)</f>
        <v>D</v>
      </c>
      <c r="N406" s="25">
        <v>0</v>
      </c>
      <c r="O406" s="28">
        <v>0</v>
      </c>
      <c r="P406" s="25">
        <v>0</v>
      </c>
      <c r="Q406" s="25">
        <v>0</v>
      </c>
      <c r="R406" s="25">
        <v>0</v>
      </c>
      <c r="S406" s="25">
        <v>0</v>
      </c>
      <c r="T406" s="25">
        <v>0</v>
      </c>
      <c r="U406" s="25">
        <v>5</v>
      </c>
      <c r="V406" s="28">
        <v>0</v>
      </c>
      <c r="W406" s="28">
        <v>0</v>
      </c>
      <c r="X406" s="28">
        <v>4</v>
      </c>
      <c r="Y406" s="29">
        <v>0</v>
      </c>
      <c r="Z406" s="25">
        <v>3</v>
      </c>
      <c r="AA406" s="28">
        <v>0</v>
      </c>
      <c r="AB406" s="25">
        <v>1</v>
      </c>
      <c r="AC406" s="28">
        <v>0</v>
      </c>
      <c r="AD406" s="28">
        <v>0</v>
      </c>
      <c r="AE406" s="28">
        <v>0</v>
      </c>
      <c r="AF406" s="28">
        <v>0</v>
      </c>
      <c r="AG406" s="28">
        <v>0</v>
      </c>
      <c r="AH406" s="28">
        <v>0</v>
      </c>
      <c r="AI406" s="28">
        <v>0</v>
      </c>
      <c r="AJ406" s="28">
        <v>0</v>
      </c>
      <c r="AK406" s="28">
        <v>0</v>
      </c>
      <c r="AL406" s="28">
        <v>0</v>
      </c>
      <c r="AM406" s="28">
        <v>0</v>
      </c>
      <c r="AN406" s="28">
        <v>0</v>
      </c>
      <c r="AO406" s="28">
        <v>0</v>
      </c>
      <c r="AP406" s="28">
        <v>0</v>
      </c>
      <c r="AQ406" s="25">
        <v>0</v>
      </c>
      <c r="AR406" s="25">
        <v>0</v>
      </c>
      <c r="AS406" s="25">
        <v>0</v>
      </c>
      <c r="AT406" s="28">
        <v>0</v>
      </c>
      <c r="AU406" s="28">
        <v>0</v>
      </c>
      <c r="AV406" s="28">
        <v>0</v>
      </c>
      <c r="AW406" s="25">
        <v>0</v>
      </c>
      <c r="AX406" s="25">
        <v>0</v>
      </c>
      <c r="AY406" s="7">
        <f t="shared" si="13"/>
        <v>13</v>
      </c>
    </row>
    <row r="407" spans="1:51" ht="14.25" x14ac:dyDescent="0.4">
      <c r="A407" s="24">
        <v>2024</v>
      </c>
      <c r="B407" s="25">
        <v>7</v>
      </c>
      <c r="C407" s="26">
        <f>DATE(T_Compilado[[#This Row],[AÑO]],T_Compilado[[#This Row],[MES]],1)</f>
        <v>45474</v>
      </c>
      <c r="D407" s="25" t="str">
        <f>IF(T_Compilado[[#This Row],[AÑO]]&lt;=2016,MIN(T_Compilado[AÑO]) &amp; "-2016","2017-" &amp; MAX(T_Compilado[AÑO]))</f>
        <v>2017-2024</v>
      </c>
      <c r="E407" s="25" t="s">
        <v>124</v>
      </c>
      <c r="F407" s="5" t="s">
        <v>90</v>
      </c>
      <c r="G407" s="7" t="s">
        <v>223</v>
      </c>
      <c r="H407" s="3" t="str">
        <f>VLOOKUP(T_Compilado[[#This Row],[Especies]],T_FamiliaEspecie[[Especies]:[CODE]],2,FALSE)</f>
        <v>E. SAURUS</v>
      </c>
      <c r="I407" s="27" t="str">
        <f t="shared" si="14"/>
        <v>PC1M</v>
      </c>
      <c r="J407" s="6" t="str" cm="1">
        <f t="array" ref="J407">VLOOKUP(T_Compilado[[#This Row],[CCODE]:[CCODE]],T_FamiliaEspecie[[CODE]:[Ambiente]],2,FALSE)</f>
        <v>P</v>
      </c>
      <c r="K407" s="6" t="str" cm="1">
        <f t="array" ref="K407">VLOOKUP(T_Compilado[[#This Row],[CCODE]:[CCODE]],T_FamiliaEspecie[[CODE]:[Ambiente]],3,FALSE)</f>
        <v>C</v>
      </c>
      <c r="L407" s="6" cm="1">
        <f t="array" ref="L407">VLOOKUP(T_Compilado[[#This Row],[CCODE]:[CCODE]],T_FamiliaEspecie[[CODE]:[Ambiente]],4,FALSE)</f>
        <v>1</v>
      </c>
      <c r="M407" s="6" t="str" cm="1">
        <f t="array" ref="M407">VLOOKUP(T_Compilado[[#This Row],[CCODE]:[CCODE]],T_FamiliaEspecie[[CODE]:[Ambiente]],5,FALSE)</f>
        <v>M</v>
      </c>
      <c r="N407" s="25">
        <v>4</v>
      </c>
      <c r="O407" s="28">
        <v>0</v>
      </c>
      <c r="P407" s="25">
        <v>0</v>
      </c>
      <c r="Q407" s="25">
        <v>0</v>
      </c>
      <c r="R407" s="25">
        <v>0</v>
      </c>
      <c r="S407" s="25">
        <v>0</v>
      </c>
      <c r="T407" s="25">
        <v>0</v>
      </c>
      <c r="U407" s="25">
        <v>0</v>
      </c>
      <c r="V407" s="28">
        <v>0</v>
      </c>
      <c r="W407" s="28">
        <v>0</v>
      </c>
      <c r="X407" s="28">
        <v>0</v>
      </c>
      <c r="Y407" s="29">
        <v>0</v>
      </c>
      <c r="Z407" s="25">
        <v>0</v>
      </c>
      <c r="AA407" s="28">
        <v>0</v>
      </c>
      <c r="AB407" s="25">
        <v>1</v>
      </c>
      <c r="AC407" s="28">
        <v>0</v>
      </c>
      <c r="AD407" s="28">
        <v>0</v>
      </c>
      <c r="AE407" s="28">
        <v>0</v>
      </c>
      <c r="AF407" s="28">
        <v>0</v>
      </c>
      <c r="AG407" s="28">
        <v>0</v>
      </c>
      <c r="AH407" s="28">
        <v>0</v>
      </c>
      <c r="AI407" s="28">
        <v>0</v>
      </c>
      <c r="AJ407" s="28">
        <v>0</v>
      </c>
      <c r="AK407" s="28">
        <v>0</v>
      </c>
      <c r="AL407" s="28">
        <v>0</v>
      </c>
      <c r="AM407" s="28">
        <v>0</v>
      </c>
      <c r="AN407" s="28">
        <v>0</v>
      </c>
      <c r="AO407" s="28">
        <v>0</v>
      </c>
      <c r="AP407" s="28">
        <v>0</v>
      </c>
      <c r="AQ407" s="25">
        <v>0</v>
      </c>
      <c r="AR407" s="25">
        <v>0</v>
      </c>
      <c r="AS407" s="25">
        <v>0</v>
      </c>
      <c r="AT407" s="28">
        <v>0</v>
      </c>
      <c r="AU407" s="28">
        <v>0</v>
      </c>
      <c r="AV407" s="28">
        <v>0</v>
      </c>
      <c r="AW407" s="25">
        <v>0</v>
      </c>
      <c r="AX407" s="25">
        <v>0</v>
      </c>
      <c r="AY407" s="7">
        <f t="shared" si="13"/>
        <v>5</v>
      </c>
    </row>
    <row r="408" spans="1:51" ht="14.25" x14ac:dyDescent="0.4">
      <c r="A408" s="24">
        <v>2024</v>
      </c>
      <c r="B408" s="25">
        <v>7</v>
      </c>
      <c r="C408" s="26">
        <f>DATE(T_Compilado[[#This Row],[AÑO]],T_Compilado[[#This Row],[MES]],1)</f>
        <v>45474</v>
      </c>
      <c r="D408" s="25" t="str">
        <f>IF(T_Compilado[[#This Row],[AÑO]]&lt;=2016,MIN(T_Compilado[AÑO]) &amp; "-2016","2017-" &amp; MAX(T_Compilado[AÑO]))</f>
        <v>2017-2024</v>
      </c>
      <c r="E408" s="25" t="s">
        <v>124</v>
      </c>
      <c r="F408" s="5" t="s">
        <v>91</v>
      </c>
      <c r="G408" s="7" t="s">
        <v>129</v>
      </c>
      <c r="H408" s="3" t="str">
        <f>VLOOKUP(T_Compilado[[#This Row],[Especies]],T_FamiliaEspecie[[Especies]:[CODE]],2,FALSE)</f>
        <v>H. MICROLEPIS</v>
      </c>
      <c r="I408" s="27" t="str">
        <f t="shared" si="14"/>
        <v>1A1D</v>
      </c>
      <c r="J408" s="6" cm="1">
        <f t="array" ref="J408">VLOOKUP(T_Compilado[[#This Row],[CCODE]:[CCODE]],T_FamiliaEspecie[[CODE]:[Ambiente]],2,FALSE)</f>
        <v>1</v>
      </c>
      <c r="K408" s="6" t="str" cm="1">
        <f t="array" ref="K408">VLOOKUP(T_Compilado[[#This Row],[CCODE]:[CCODE]],T_FamiliaEspecie[[CODE]:[Ambiente]],3,FALSE)</f>
        <v>P-C</v>
      </c>
      <c r="L408" s="6" cm="1">
        <f t="array" ref="L408">VLOOKUP(T_Compilado[[#This Row],[CCODE]:[CCODE]],T_FamiliaEspecie[[CODE]:[Ambiente]],4,FALSE)</f>
        <v>1</v>
      </c>
      <c r="M408" s="6" t="str" cm="1">
        <f t="array" ref="M408">VLOOKUP(T_Compilado[[#This Row],[CCODE]:[CCODE]],T_FamiliaEspecie[[CODE]:[Ambiente]],5,FALSE)</f>
        <v>D</v>
      </c>
      <c r="N408" s="25">
        <v>0</v>
      </c>
      <c r="O408" s="28">
        <v>0</v>
      </c>
      <c r="P408" s="25">
        <v>0</v>
      </c>
      <c r="Q408" s="25">
        <v>0</v>
      </c>
      <c r="R408" s="25">
        <v>0</v>
      </c>
      <c r="S408" s="25">
        <v>0</v>
      </c>
      <c r="T408" s="25">
        <v>0</v>
      </c>
      <c r="U408" s="25">
        <v>0</v>
      </c>
      <c r="V408" s="28">
        <v>4</v>
      </c>
      <c r="W408" s="28">
        <v>0</v>
      </c>
      <c r="X408" s="28">
        <v>0</v>
      </c>
      <c r="Y408" s="29">
        <v>0</v>
      </c>
      <c r="Z408" s="25">
        <v>0</v>
      </c>
      <c r="AA408" s="28">
        <v>0</v>
      </c>
      <c r="AB408" s="25">
        <v>0</v>
      </c>
      <c r="AC408" s="28">
        <v>0</v>
      </c>
      <c r="AD408" s="28">
        <v>0</v>
      </c>
      <c r="AE408" s="28">
        <v>0</v>
      </c>
      <c r="AF408" s="28">
        <v>0</v>
      </c>
      <c r="AG408" s="28">
        <v>0</v>
      </c>
      <c r="AH408" s="28">
        <v>0</v>
      </c>
      <c r="AI408" s="28">
        <v>0</v>
      </c>
      <c r="AJ408" s="28">
        <v>0</v>
      </c>
      <c r="AK408" s="28">
        <v>0</v>
      </c>
      <c r="AL408" s="28">
        <v>0</v>
      </c>
      <c r="AM408" s="28">
        <v>0</v>
      </c>
      <c r="AN408" s="28">
        <v>0</v>
      </c>
      <c r="AO408" s="28">
        <v>0</v>
      </c>
      <c r="AP408" s="28">
        <v>0</v>
      </c>
      <c r="AQ408" s="25">
        <v>0</v>
      </c>
      <c r="AR408" s="25">
        <v>0</v>
      </c>
      <c r="AS408" s="25">
        <v>0</v>
      </c>
      <c r="AT408" s="28">
        <v>0</v>
      </c>
      <c r="AU408" s="28">
        <v>0</v>
      </c>
      <c r="AV408" s="28">
        <v>0</v>
      </c>
      <c r="AW408" s="25">
        <v>0</v>
      </c>
      <c r="AX408" s="25">
        <v>0</v>
      </c>
      <c r="AY408" s="7">
        <f t="shared" si="13"/>
        <v>4</v>
      </c>
    </row>
    <row r="409" spans="1:51" ht="14.25" x14ac:dyDescent="0.4">
      <c r="A409" s="24">
        <v>2024</v>
      </c>
      <c r="B409" s="25">
        <v>7</v>
      </c>
      <c r="C409" s="26">
        <f>DATE(T_Compilado[[#This Row],[AÑO]],T_Compilado[[#This Row],[MES]],1)</f>
        <v>45474</v>
      </c>
      <c r="D409" s="25" t="str">
        <f>IF(T_Compilado[[#This Row],[AÑO]]&lt;=2016,MIN(T_Compilado[AÑO]) &amp; "-2016","2017-" &amp; MAX(T_Compilado[AÑO]))</f>
        <v>2017-2024</v>
      </c>
      <c r="E409" s="25" t="s">
        <v>124</v>
      </c>
      <c r="F409" s="5" t="s">
        <v>92</v>
      </c>
      <c r="G409" s="7" t="s">
        <v>253</v>
      </c>
      <c r="H409" s="3" t="str">
        <f>VLOOKUP(T_Compilado[[#This Row],[Especies]],T_FamiliaEspecie[[Especies]:[CODE]],2,FALSE)</f>
        <v>E. PERICHE</v>
      </c>
      <c r="I409" s="27" t="str">
        <f t="shared" si="14"/>
        <v>PP1M</v>
      </c>
      <c r="J409" s="6" t="str" cm="1">
        <f t="array" ref="J409">VLOOKUP(T_Compilado[[#This Row],[CCODE]:[CCODE]],T_FamiliaEspecie[[CODE]:[Ambiente]],2,FALSE)</f>
        <v>P</v>
      </c>
      <c r="K409" s="6" t="str" cm="1">
        <f t="array" ref="K409">VLOOKUP(T_Compilado[[#This Row],[CCODE]:[CCODE]],T_FamiliaEspecie[[CODE]:[Ambiente]],3,FALSE)</f>
        <v>P</v>
      </c>
      <c r="L409" s="6" cm="1">
        <f t="array" ref="L409">VLOOKUP(T_Compilado[[#This Row],[CCODE]:[CCODE]],T_FamiliaEspecie[[CODE]:[Ambiente]],4,FALSE)</f>
        <v>1</v>
      </c>
      <c r="M409" s="6" t="str" cm="1">
        <f t="array" ref="M409">VLOOKUP(T_Compilado[[#This Row],[CCODE]:[CCODE]],T_FamiliaEspecie[[CODE]:[Ambiente]],5,FALSE)</f>
        <v>M</v>
      </c>
      <c r="N409" s="25">
        <v>3</v>
      </c>
      <c r="O409" s="28">
        <v>0</v>
      </c>
      <c r="P409" s="25">
        <v>0</v>
      </c>
      <c r="Q409" s="25">
        <v>3</v>
      </c>
      <c r="R409" s="25">
        <v>0</v>
      </c>
      <c r="S409" s="25">
        <v>0</v>
      </c>
      <c r="T409" s="25">
        <v>0</v>
      </c>
      <c r="U409" s="25">
        <v>0</v>
      </c>
      <c r="V409" s="28">
        <v>0</v>
      </c>
      <c r="W409" s="28">
        <v>0</v>
      </c>
      <c r="X409" s="28">
        <v>0</v>
      </c>
      <c r="Y409" s="29">
        <v>0</v>
      </c>
      <c r="Z409" s="25">
        <v>0</v>
      </c>
      <c r="AA409" s="28">
        <v>0</v>
      </c>
      <c r="AB409" s="25">
        <v>2</v>
      </c>
      <c r="AC409" s="28">
        <v>0</v>
      </c>
      <c r="AD409" s="28">
        <v>0</v>
      </c>
      <c r="AE409" s="28">
        <v>0</v>
      </c>
      <c r="AF409" s="28">
        <v>0</v>
      </c>
      <c r="AG409" s="28">
        <v>0</v>
      </c>
      <c r="AH409" s="28">
        <v>0</v>
      </c>
      <c r="AI409" s="28">
        <v>0</v>
      </c>
      <c r="AJ409" s="28">
        <v>0</v>
      </c>
      <c r="AK409" s="28">
        <v>0</v>
      </c>
      <c r="AL409" s="28">
        <v>0</v>
      </c>
      <c r="AM409" s="28">
        <v>0</v>
      </c>
      <c r="AN409" s="28">
        <v>0</v>
      </c>
      <c r="AO409" s="28">
        <v>0</v>
      </c>
      <c r="AP409" s="28">
        <v>0</v>
      </c>
      <c r="AQ409" s="25">
        <v>0</v>
      </c>
      <c r="AR409" s="25">
        <v>0</v>
      </c>
      <c r="AS409" s="25">
        <v>0</v>
      </c>
      <c r="AT409" s="28">
        <v>0</v>
      </c>
      <c r="AU409" s="28">
        <v>0</v>
      </c>
      <c r="AV409" s="28">
        <v>0</v>
      </c>
      <c r="AW409" s="25">
        <v>0</v>
      </c>
      <c r="AX409" s="25">
        <v>0</v>
      </c>
      <c r="AY409" s="7">
        <f t="shared" si="13"/>
        <v>8</v>
      </c>
    </row>
    <row r="410" spans="1:51" ht="14.25" x14ac:dyDescent="0.4">
      <c r="A410" s="24">
        <v>2024</v>
      </c>
      <c r="B410" s="25">
        <v>7</v>
      </c>
      <c r="C410" s="26">
        <f>DATE(T_Compilado[[#This Row],[AÑO]],T_Compilado[[#This Row],[MES]],1)</f>
        <v>45474</v>
      </c>
      <c r="D410" s="25" t="str">
        <f>IF(T_Compilado[[#This Row],[AÑO]]&lt;=2016,MIN(T_Compilado[AÑO]) &amp; "-2016","2017-" &amp; MAX(T_Compilado[AÑO]))</f>
        <v>2017-2024</v>
      </c>
      <c r="E410" s="25" t="s">
        <v>124</v>
      </c>
      <c r="F410" s="5" t="s">
        <v>92</v>
      </c>
      <c r="G410" s="7" t="s">
        <v>157</v>
      </c>
      <c r="H410" s="3" t="str">
        <f>VLOOKUP(T_Compilado[[#This Row],[Especies]],T_FamiliaEspecie[[Especies]:[CODE]],2,FALSE)</f>
        <v>E. PLUMIERI</v>
      </c>
      <c r="I410" s="27" t="str">
        <f t="shared" si="14"/>
        <v>PC1M</v>
      </c>
      <c r="J410" s="6" t="str" cm="1">
        <f t="array" ref="J410">VLOOKUP(T_Compilado[[#This Row],[CCODE]:[CCODE]],T_FamiliaEspecie[[CODE]:[Ambiente]],2,FALSE)</f>
        <v>P</v>
      </c>
      <c r="K410" s="6" t="str" cm="1">
        <f t="array" ref="K410">VLOOKUP(T_Compilado[[#This Row],[CCODE]:[CCODE]],T_FamiliaEspecie[[CODE]:[Ambiente]],3,FALSE)</f>
        <v>C</v>
      </c>
      <c r="L410" s="6" cm="1">
        <f t="array" ref="L410">VLOOKUP(T_Compilado[[#This Row],[CCODE]:[CCODE]],T_FamiliaEspecie[[CODE]:[Ambiente]],4,FALSE)</f>
        <v>1</v>
      </c>
      <c r="M410" s="6" t="str" cm="1">
        <f t="array" ref="M410">VLOOKUP(T_Compilado[[#This Row],[CCODE]:[CCODE]],T_FamiliaEspecie[[CODE]:[Ambiente]],5,FALSE)</f>
        <v>M</v>
      </c>
      <c r="N410" s="25">
        <v>0</v>
      </c>
      <c r="O410" s="28">
        <v>0</v>
      </c>
      <c r="P410" s="25">
        <v>0</v>
      </c>
      <c r="Q410" s="25">
        <v>0</v>
      </c>
      <c r="R410" s="25">
        <v>0</v>
      </c>
      <c r="S410" s="25">
        <v>0</v>
      </c>
      <c r="T410" s="25">
        <v>0</v>
      </c>
      <c r="U410" s="25">
        <v>0</v>
      </c>
      <c r="V410" s="28">
        <v>2</v>
      </c>
      <c r="W410" s="28">
        <v>0</v>
      </c>
      <c r="X410" s="28">
        <v>0</v>
      </c>
      <c r="Y410" s="29">
        <v>0</v>
      </c>
      <c r="Z410" s="25">
        <v>0</v>
      </c>
      <c r="AA410" s="28">
        <v>0</v>
      </c>
      <c r="AB410" s="25">
        <v>0</v>
      </c>
      <c r="AC410" s="28">
        <v>0</v>
      </c>
      <c r="AD410" s="28">
        <v>0</v>
      </c>
      <c r="AE410" s="28">
        <v>0</v>
      </c>
      <c r="AF410" s="28">
        <v>0</v>
      </c>
      <c r="AG410" s="28">
        <v>0</v>
      </c>
      <c r="AH410" s="28">
        <v>0</v>
      </c>
      <c r="AI410" s="28">
        <v>0</v>
      </c>
      <c r="AJ410" s="28">
        <v>0</v>
      </c>
      <c r="AK410" s="28">
        <v>0</v>
      </c>
      <c r="AL410" s="28">
        <v>0</v>
      </c>
      <c r="AM410" s="28">
        <v>0</v>
      </c>
      <c r="AN410" s="28">
        <v>0</v>
      </c>
      <c r="AO410" s="28">
        <v>0</v>
      </c>
      <c r="AP410" s="28">
        <v>0</v>
      </c>
      <c r="AQ410" s="25">
        <v>0</v>
      </c>
      <c r="AR410" s="25">
        <v>0</v>
      </c>
      <c r="AS410" s="25">
        <v>0</v>
      </c>
      <c r="AT410" s="28">
        <v>0</v>
      </c>
      <c r="AU410" s="28">
        <v>0</v>
      </c>
      <c r="AV410" s="28">
        <v>0</v>
      </c>
      <c r="AW410" s="25">
        <v>0</v>
      </c>
      <c r="AX410" s="25">
        <v>0</v>
      </c>
      <c r="AY410" s="7">
        <f t="shared" si="13"/>
        <v>2</v>
      </c>
    </row>
    <row r="411" spans="1:51" ht="14.25" x14ac:dyDescent="0.4">
      <c r="A411" s="24">
        <v>2024</v>
      </c>
      <c r="B411" s="25">
        <v>7</v>
      </c>
      <c r="C411" s="26">
        <f>DATE(T_Compilado[[#This Row],[AÑO]],T_Compilado[[#This Row],[MES]],1)</f>
        <v>45474</v>
      </c>
      <c r="D411" s="25" t="str">
        <f>IF(T_Compilado[[#This Row],[AÑO]]&lt;=2016,MIN(T_Compilado[AÑO]) &amp; "-2016","2017-" &amp; MAX(T_Compilado[AÑO]))</f>
        <v>2017-2024</v>
      </c>
      <c r="E411" s="25" t="s">
        <v>124</v>
      </c>
      <c r="F411" s="5" t="s">
        <v>93</v>
      </c>
      <c r="G411" s="7" t="s">
        <v>234</v>
      </c>
      <c r="H411" s="3" t="str">
        <f>VLOOKUP(T_Compilado[[#This Row],[Especies]],T_FamiliaEspecie[[Especies]:[CODE]],2,FALSE)</f>
        <v>G. PERUANUS</v>
      </c>
      <c r="I411" s="27" t="str">
        <f t="shared" si="14"/>
        <v>2P0D</v>
      </c>
      <c r="J411" s="6" cm="1">
        <f t="array" ref="J411">VLOOKUP(T_Compilado[[#This Row],[CCODE]:[CCODE]],T_FamiliaEspecie[[CODE]:[Ambiente]],2,FALSE)</f>
        <v>2</v>
      </c>
      <c r="K411" s="6" t="str" cm="1">
        <f t="array" ref="K411">VLOOKUP(T_Compilado[[#This Row],[CCODE]:[CCODE]],T_FamiliaEspecie[[CODE]:[Ambiente]],3,FALSE)</f>
        <v>P</v>
      </c>
      <c r="L411" s="6" cm="1">
        <f t="array" ref="L411">VLOOKUP(T_Compilado[[#This Row],[CCODE]:[CCODE]],T_FamiliaEspecie[[CODE]:[Ambiente]],4,FALSE)</f>
        <v>0</v>
      </c>
      <c r="M411" s="6" t="str" cm="1">
        <f t="array" ref="M411">VLOOKUP(T_Compilado[[#This Row],[CCODE]:[CCODE]],T_FamiliaEspecie[[CODE]:[Ambiente]],5,FALSE)</f>
        <v>D</v>
      </c>
      <c r="N411" s="25">
        <v>0</v>
      </c>
      <c r="O411" s="28">
        <v>1</v>
      </c>
      <c r="P411" s="25">
        <v>0</v>
      </c>
      <c r="Q411" s="25">
        <v>0</v>
      </c>
      <c r="R411" s="25">
        <v>0</v>
      </c>
      <c r="S411" s="25">
        <v>0</v>
      </c>
      <c r="T411" s="25">
        <v>0</v>
      </c>
      <c r="U411" s="25">
        <v>0</v>
      </c>
      <c r="V411" s="28">
        <v>0</v>
      </c>
      <c r="W411" s="28">
        <v>0</v>
      </c>
      <c r="X411" s="28">
        <v>1</v>
      </c>
      <c r="Y411" s="29">
        <v>0</v>
      </c>
      <c r="Z411" s="25">
        <v>0</v>
      </c>
      <c r="AA411" s="28">
        <v>0</v>
      </c>
      <c r="AB411" s="25">
        <v>0</v>
      </c>
      <c r="AC411" s="28">
        <v>0</v>
      </c>
      <c r="AD411" s="28">
        <v>0</v>
      </c>
      <c r="AE411" s="28">
        <v>0</v>
      </c>
      <c r="AF411" s="28">
        <v>0</v>
      </c>
      <c r="AG411" s="28">
        <v>0</v>
      </c>
      <c r="AH411" s="28">
        <v>0</v>
      </c>
      <c r="AI411" s="28">
        <v>0</v>
      </c>
      <c r="AJ411" s="28">
        <v>0</v>
      </c>
      <c r="AK411" s="28">
        <v>0</v>
      </c>
      <c r="AL411" s="28">
        <v>0</v>
      </c>
      <c r="AM411" s="28">
        <v>0</v>
      </c>
      <c r="AN411" s="28">
        <v>0</v>
      </c>
      <c r="AO411" s="28">
        <v>0</v>
      </c>
      <c r="AP411" s="28">
        <v>0</v>
      </c>
      <c r="AQ411" s="25">
        <v>0</v>
      </c>
      <c r="AR411" s="25">
        <v>0</v>
      </c>
      <c r="AS411" s="25">
        <v>0</v>
      </c>
      <c r="AT411" s="28">
        <v>0</v>
      </c>
      <c r="AU411" s="28">
        <v>0</v>
      </c>
      <c r="AV411" s="28">
        <v>0</v>
      </c>
      <c r="AW411" s="25">
        <v>0</v>
      </c>
      <c r="AX411" s="25">
        <v>0</v>
      </c>
      <c r="AY411" s="7">
        <f t="shared" si="13"/>
        <v>2</v>
      </c>
    </row>
    <row r="412" spans="1:51" ht="14.25" x14ac:dyDescent="0.4">
      <c r="A412" s="24">
        <v>2024</v>
      </c>
      <c r="B412" s="25">
        <v>7</v>
      </c>
      <c r="C412" s="26">
        <f>DATE(T_Compilado[[#This Row],[AÑO]],T_Compilado[[#This Row],[MES]],1)</f>
        <v>45474</v>
      </c>
      <c r="D412" s="25" t="str">
        <f>IF(T_Compilado[[#This Row],[AÑO]]&lt;=2016,MIN(T_Compilado[AÑO]) &amp; "-2016","2017-" &amp; MAX(T_Compilado[AÑO]))</f>
        <v>2017-2024</v>
      </c>
      <c r="E412" s="25" t="s">
        <v>124</v>
      </c>
      <c r="F412" s="5" t="s">
        <v>117</v>
      </c>
      <c r="G412" s="7" t="s">
        <v>236</v>
      </c>
      <c r="H412" s="3" t="str">
        <f>VLOOKUP(T_Compilado[[#This Row],[Especies]],T_FamiliaEspecie[[Especies]:[CODE]],2,FALSE)</f>
        <v>P. PARDALIS</v>
      </c>
      <c r="I412" s="27" t="str">
        <f t="shared" si="14"/>
        <v>1A1D</v>
      </c>
      <c r="J412" s="6" cm="1">
        <f t="array" ref="J412">VLOOKUP(T_Compilado[[#This Row],[CCODE]:[CCODE]],T_FamiliaEspecie[[CODE]:[Ambiente]],2,FALSE)</f>
        <v>1</v>
      </c>
      <c r="K412" s="6" t="str" cm="1">
        <f t="array" ref="K412">VLOOKUP(T_Compilado[[#This Row],[CCODE]:[CCODE]],T_FamiliaEspecie[[CODE]:[Ambiente]],3,FALSE)</f>
        <v>P-C</v>
      </c>
      <c r="L412" s="6" cm="1">
        <f t="array" ref="L412">VLOOKUP(T_Compilado[[#This Row],[CCODE]:[CCODE]],T_FamiliaEspecie[[CODE]:[Ambiente]],4,FALSE)</f>
        <v>1</v>
      </c>
      <c r="M412" s="6" t="str" cm="1">
        <f t="array" ref="M412">VLOOKUP(T_Compilado[[#This Row],[CCODE]:[CCODE]],T_FamiliaEspecie[[CODE]:[Ambiente]],5,FALSE)</f>
        <v>D</v>
      </c>
      <c r="N412" s="25">
        <v>0</v>
      </c>
      <c r="O412" s="28">
        <v>0</v>
      </c>
      <c r="P412" s="25">
        <v>0</v>
      </c>
      <c r="Q412" s="25">
        <v>0</v>
      </c>
      <c r="R412" s="25">
        <v>0</v>
      </c>
      <c r="S412" s="25">
        <v>0</v>
      </c>
      <c r="T412" s="25">
        <v>1</v>
      </c>
      <c r="U412" s="25">
        <v>0</v>
      </c>
      <c r="V412" s="28">
        <v>1</v>
      </c>
      <c r="W412" s="28">
        <v>0</v>
      </c>
      <c r="X412" s="28">
        <v>0</v>
      </c>
      <c r="Y412" s="29">
        <v>0</v>
      </c>
      <c r="Z412" s="25">
        <v>0</v>
      </c>
      <c r="AA412" s="28">
        <v>0</v>
      </c>
      <c r="AB412" s="25">
        <v>0</v>
      </c>
      <c r="AC412" s="28">
        <v>0</v>
      </c>
      <c r="AD412" s="28">
        <v>0</v>
      </c>
      <c r="AE412" s="28">
        <v>0</v>
      </c>
      <c r="AF412" s="28">
        <v>0</v>
      </c>
      <c r="AG412" s="28">
        <v>0</v>
      </c>
      <c r="AH412" s="28">
        <v>0</v>
      </c>
      <c r="AI412" s="28">
        <v>0</v>
      </c>
      <c r="AJ412" s="28">
        <v>0</v>
      </c>
      <c r="AK412" s="28">
        <v>0</v>
      </c>
      <c r="AL412" s="28">
        <v>0</v>
      </c>
      <c r="AM412" s="28">
        <v>0</v>
      </c>
      <c r="AN412" s="28">
        <v>0</v>
      </c>
      <c r="AO412" s="28">
        <v>0</v>
      </c>
      <c r="AP412" s="28">
        <v>0</v>
      </c>
      <c r="AQ412" s="25">
        <v>0</v>
      </c>
      <c r="AR412" s="25">
        <v>0</v>
      </c>
      <c r="AS412" s="25">
        <v>0</v>
      </c>
      <c r="AT412" s="28">
        <v>0</v>
      </c>
      <c r="AU412" s="28">
        <v>0</v>
      </c>
      <c r="AV412" s="28">
        <v>0</v>
      </c>
      <c r="AW412" s="25">
        <v>0</v>
      </c>
      <c r="AX412" s="25">
        <v>0</v>
      </c>
      <c r="AY412" s="7">
        <f t="shared" si="13"/>
        <v>2</v>
      </c>
    </row>
    <row r="413" spans="1:51" ht="14.25" x14ac:dyDescent="0.4">
      <c r="A413" s="24">
        <v>2024</v>
      </c>
      <c r="B413" s="25">
        <v>7</v>
      </c>
      <c r="C413" s="26">
        <f>DATE(T_Compilado[[#This Row],[AÑO]],T_Compilado[[#This Row],[MES]],1)</f>
        <v>45474</v>
      </c>
      <c r="D413" s="25" t="str">
        <f>IF(T_Compilado[[#This Row],[AÑO]]&lt;=2016,MIN(T_Compilado[AÑO]) &amp; "-2016","2017-" &amp; MAX(T_Compilado[AÑO]))</f>
        <v>2017-2024</v>
      </c>
      <c r="E413" s="25" t="s">
        <v>124</v>
      </c>
      <c r="F413" s="5" t="s">
        <v>94</v>
      </c>
      <c r="G413" s="7" t="s">
        <v>130</v>
      </c>
      <c r="H413" s="3" t="str">
        <f>VLOOKUP(T_Compilado[[#This Row],[Especies]],T_FamiliaEspecie[[Especies]:[CODE]],2,FALSE)</f>
        <v>L. JOCU</v>
      </c>
      <c r="I413" s="27" t="str">
        <f t="shared" si="14"/>
        <v>PC1M</v>
      </c>
      <c r="J413" s="6" t="str" cm="1">
        <f t="array" ref="J413">VLOOKUP(T_Compilado[[#This Row],[CCODE]:[CCODE]],T_FamiliaEspecie[[CODE]:[Ambiente]],2,FALSE)</f>
        <v>P</v>
      </c>
      <c r="K413" s="6" t="str" cm="1">
        <f t="array" ref="K413">VLOOKUP(T_Compilado[[#This Row],[CCODE]:[CCODE]],T_FamiliaEspecie[[CODE]:[Ambiente]],3,FALSE)</f>
        <v>C</v>
      </c>
      <c r="L413" s="6" cm="1">
        <f t="array" ref="L413">VLOOKUP(T_Compilado[[#This Row],[CCODE]:[CCODE]],T_FamiliaEspecie[[CODE]:[Ambiente]],4,FALSE)</f>
        <v>1</v>
      </c>
      <c r="M413" s="6" t="str" cm="1">
        <f t="array" ref="M413">VLOOKUP(T_Compilado[[#This Row],[CCODE]:[CCODE]],T_FamiliaEspecie[[CODE]:[Ambiente]],5,FALSE)</f>
        <v>M</v>
      </c>
      <c r="N413" s="25">
        <v>0</v>
      </c>
      <c r="O413" s="28">
        <v>0</v>
      </c>
      <c r="P413" s="25">
        <v>0</v>
      </c>
      <c r="Q413" s="25">
        <v>0</v>
      </c>
      <c r="R413" s="25">
        <v>0</v>
      </c>
      <c r="S413" s="25">
        <v>0</v>
      </c>
      <c r="T413" s="25">
        <v>0</v>
      </c>
      <c r="U413" s="25">
        <v>0</v>
      </c>
      <c r="V413" s="28">
        <v>2</v>
      </c>
      <c r="W413" s="28">
        <v>0</v>
      </c>
      <c r="X413" s="28">
        <v>0</v>
      </c>
      <c r="Y413" s="29">
        <v>0</v>
      </c>
      <c r="Z413" s="25">
        <v>0</v>
      </c>
      <c r="AA413" s="28">
        <v>0</v>
      </c>
      <c r="AB413" s="25">
        <v>0</v>
      </c>
      <c r="AC413" s="28">
        <v>0</v>
      </c>
      <c r="AD413" s="28">
        <v>0</v>
      </c>
      <c r="AE413" s="28">
        <v>0</v>
      </c>
      <c r="AF413" s="28">
        <v>0</v>
      </c>
      <c r="AG413" s="28">
        <v>0</v>
      </c>
      <c r="AH413" s="28">
        <v>0</v>
      </c>
      <c r="AI413" s="28">
        <v>0</v>
      </c>
      <c r="AJ413" s="28">
        <v>0</v>
      </c>
      <c r="AK413" s="28">
        <v>0</v>
      </c>
      <c r="AL413" s="28">
        <v>0</v>
      </c>
      <c r="AM413" s="28">
        <v>0</v>
      </c>
      <c r="AN413" s="28">
        <v>0</v>
      </c>
      <c r="AO413" s="28">
        <v>0</v>
      </c>
      <c r="AP413" s="28">
        <v>0</v>
      </c>
      <c r="AQ413" s="25">
        <v>0</v>
      </c>
      <c r="AR413" s="25">
        <v>0</v>
      </c>
      <c r="AS413" s="25">
        <v>0</v>
      </c>
      <c r="AT413" s="28">
        <v>0</v>
      </c>
      <c r="AU413" s="28">
        <v>0</v>
      </c>
      <c r="AV413" s="28">
        <v>0</v>
      </c>
      <c r="AW413" s="25">
        <v>0</v>
      </c>
      <c r="AX413" s="25">
        <v>0</v>
      </c>
      <c r="AY413" s="7">
        <f t="shared" si="13"/>
        <v>2</v>
      </c>
    </row>
    <row r="414" spans="1:51" ht="14.25" x14ac:dyDescent="0.4">
      <c r="A414" s="24">
        <v>2024</v>
      </c>
      <c r="B414" s="25">
        <v>7</v>
      </c>
      <c r="C414" s="26">
        <f>DATE(T_Compilado[[#This Row],[AÑO]],T_Compilado[[#This Row],[MES]],1)</f>
        <v>45474</v>
      </c>
      <c r="D414" s="25" t="str">
        <f>IF(T_Compilado[[#This Row],[AÑO]]&lt;=2016,MIN(T_Compilado[AÑO]) &amp; "-2016","2017-" &amp; MAX(T_Compilado[AÑO]))</f>
        <v>2017-2024</v>
      </c>
      <c r="E414" s="25" t="s">
        <v>124</v>
      </c>
      <c r="F414" s="5" t="s">
        <v>109</v>
      </c>
      <c r="G414" s="7" t="s">
        <v>192</v>
      </c>
      <c r="H414" s="3" t="str">
        <f>VLOOKUP(T_Compilado[[#This Row],[Especies]],T_FamiliaEspecie[[Especies]:[CODE]],2,FALSE)</f>
        <v>M. ATLANTICUS</v>
      </c>
      <c r="I414" s="27" t="str">
        <f t="shared" si="14"/>
        <v>PC1M</v>
      </c>
      <c r="J414" s="6" t="str" cm="1">
        <f t="array" ref="J414">VLOOKUP(T_Compilado[[#This Row],[CCODE]:[CCODE]],T_FamiliaEspecie[[CODE]:[Ambiente]],2,FALSE)</f>
        <v>P</v>
      </c>
      <c r="K414" s="6" t="str" cm="1">
        <f t="array" ref="K414">VLOOKUP(T_Compilado[[#This Row],[CCODE]:[CCODE]],T_FamiliaEspecie[[CODE]:[Ambiente]],3,FALSE)</f>
        <v>C</v>
      </c>
      <c r="L414" s="6" cm="1">
        <f t="array" ref="L414">VLOOKUP(T_Compilado[[#This Row],[CCODE]:[CCODE]],T_FamiliaEspecie[[CODE]:[Ambiente]],4,FALSE)</f>
        <v>1</v>
      </c>
      <c r="M414" s="6" t="str" cm="1">
        <f t="array" ref="M414">VLOOKUP(T_Compilado[[#This Row],[CCODE]:[CCODE]],T_FamiliaEspecie[[CODE]:[Ambiente]],5,FALSE)</f>
        <v>M</v>
      </c>
      <c r="N414" s="25">
        <v>0</v>
      </c>
      <c r="O414" s="28">
        <v>0</v>
      </c>
      <c r="P414" s="25">
        <v>0</v>
      </c>
      <c r="Q414" s="25">
        <v>1</v>
      </c>
      <c r="R414" s="25">
        <v>0</v>
      </c>
      <c r="S414" s="25">
        <v>0</v>
      </c>
      <c r="T414" s="25">
        <v>0</v>
      </c>
      <c r="U414" s="25">
        <v>0</v>
      </c>
      <c r="V414" s="28">
        <v>0</v>
      </c>
      <c r="W414" s="28">
        <v>0</v>
      </c>
      <c r="X414" s="28">
        <v>0</v>
      </c>
      <c r="Y414" s="29">
        <v>0</v>
      </c>
      <c r="Z414" s="25">
        <v>0</v>
      </c>
      <c r="AA414" s="28">
        <v>0</v>
      </c>
      <c r="AB414" s="25">
        <v>0</v>
      </c>
      <c r="AC414" s="28">
        <v>0</v>
      </c>
      <c r="AD414" s="28">
        <v>0</v>
      </c>
      <c r="AE414" s="28">
        <v>0</v>
      </c>
      <c r="AF414" s="28">
        <v>0</v>
      </c>
      <c r="AG414" s="28">
        <v>0</v>
      </c>
      <c r="AH414" s="28">
        <v>0</v>
      </c>
      <c r="AI414" s="28">
        <v>0</v>
      </c>
      <c r="AJ414" s="28">
        <v>0</v>
      </c>
      <c r="AK414" s="28">
        <v>0</v>
      </c>
      <c r="AL414" s="28">
        <v>0</v>
      </c>
      <c r="AM414" s="28">
        <v>0</v>
      </c>
      <c r="AN414" s="28">
        <v>0</v>
      </c>
      <c r="AO414" s="28">
        <v>0</v>
      </c>
      <c r="AP414" s="28">
        <v>0</v>
      </c>
      <c r="AQ414" s="25">
        <v>0</v>
      </c>
      <c r="AR414" s="25">
        <v>0</v>
      </c>
      <c r="AS414" s="25">
        <v>0</v>
      </c>
      <c r="AT414" s="28">
        <v>0</v>
      </c>
      <c r="AU414" s="28">
        <v>0</v>
      </c>
      <c r="AV414" s="28">
        <v>0</v>
      </c>
      <c r="AW414" s="25">
        <v>0</v>
      </c>
      <c r="AX414" s="25">
        <v>0</v>
      </c>
      <c r="AY414" s="7">
        <f t="shared" si="13"/>
        <v>1</v>
      </c>
    </row>
    <row r="415" spans="1:51" ht="14.25" x14ac:dyDescent="0.4">
      <c r="A415" s="24">
        <v>2024</v>
      </c>
      <c r="B415" s="25">
        <v>7</v>
      </c>
      <c r="C415" s="26">
        <f>DATE(T_Compilado[[#This Row],[AÑO]],T_Compilado[[#This Row],[MES]],1)</f>
        <v>45474</v>
      </c>
      <c r="D415" s="25" t="str">
        <f>IF(T_Compilado[[#This Row],[AÑO]]&lt;=2016,MIN(T_Compilado[AÑO]) &amp; "-2016","2017-" &amp; MAX(T_Compilado[AÑO]))</f>
        <v>2017-2024</v>
      </c>
      <c r="E415" s="25" t="s">
        <v>124</v>
      </c>
      <c r="F415" s="5" t="s">
        <v>95</v>
      </c>
      <c r="G415" s="7" t="s">
        <v>193</v>
      </c>
      <c r="H415" s="3" t="str">
        <f>VLOOKUP(T_Compilado[[#This Row],[Especies]],T_FamiliaEspecie[[Especies]:[CODE]],2,FALSE)</f>
        <v>M. CUREMA</v>
      </c>
      <c r="I415" s="27" t="str">
        <f t="shared" si="14"/>
        <v>PA1M</v>
      </c>
      <c r="J415" s="6" t="str" cm="1">
        <f t="array" ref="J415">VLOOKUP(T_Compilado[[#This Row],[CCODE]:[CCODE]],T_FamiliaEspecie[[CODE]:[Ambiente]],2,FALSE)</f>
        <v>P</v>
      </c>
      <c r="K415" s="6" t="str" cm="1">
        <f t="array" ref="K415">VLOOKUP(T_Compilado[[#This Row],[CCODE]:[CCODE]],T_FamiliaEspecie[[CODE]:[Ambiente]],3,FALSE)</f>
        <v>P-C</v>
      </c>
      <c r="L415" s="6" cm="1">
        <f t="array" ref="L415">VLOOKUP(T_Compilado[[#This Row],[CCODE]:[CCODE]],T_FamiliaEspecie[[CODE]:[Ambiente]],4,FALSE)</f>
        <v>1</v>
      </c>
      <c r="M415" s="6" t="str" cm="1">
        <f t="array" ref="M415">VLOOKUP(T_Compilado[[#This Row],[CCODE]:[CCODE]],T_FamiliaEspecie[[CODE]:[Ambiente]],5,FALSE)</f>
        <v>M</v>
      </c>
      <c r="N415" s="25">
        <v>0</v>
      </c>
      <c r="O415" s="28">
        <v>0</v>
      </c>
      <c r="P415" s="25">
        <v>0</v>
      </c>
      <c r="Q415" s="25">
        <v>0</v>
      </c>
      <c r="R415" s="25">
        <v>0</v>
      </c>
      <c r="S415" s="25">
        <v>0</v>
      </c>
      <c r="T415" s="25">
        <v>0</v>
      </c>
      <c r="U415" s="25">
        <v>0</v>
      </c>
      <c r="V415" s="28">
        <v>0</v>
      </c>
      <c r="W415" s="28">
        <v>0</v>
      </c>
      <c r="X415" s="28">
        <v>0</v>
      </c>
      <c r="Y415" s="29">
        <v>0</v>
      </c>
      <c r="Z415" s="25">
        <v>0</v>
      </c>
      <c r="AA415" s="28">
        <v>2</v>
      </c>
      <c r="AB415" s="25">
        <v>0</v>
      </c>
      <c r="AC415" s="28">
        <v>0</v>
      </c>
      <c r="AD415" s="28">
        <v>0</v>
      </c>
      <c r="AE415" s="28">
        <v>0</v>
      </c>
      <c r="AF415" s="28">
        <v>0</v>
      </c>
      <c r="AG415" s="28">
        <v>0</v>
      </c>
      <c r="AH415" s="28">
        <v>0</v>
      </c>
      <c r="AI415" s="28">
        <v>0</v>
      </c>
      <c r="AJ415" s="28">
        <v>0</v>
      </c>
      <c r="AK415" s="28">
        <v>0</v>
      </c>
      <c r="AL415" s="28">
        <v>0</v>
      </c>
      <c r="AM415" s="28">
        <v>0</v>
      </c>
      <c r="AN415" s="28">
        <v>0</v>
      </c>
      <c r="AO415" s="28">
        <v>0</v>
      </c>
      <c r="AP415" s="28">
        <v>0</v>
      </c>
      <c r="AQ415" s="25">
        <v>0</v>
      </c>
      <c r="AR415" s="25">
        <v>0</v>
      </c>
      <c r="AS415" s="25">
        <v>0</v>
      </c>
      <c r="AT415" s="28">
        <v>0</v>
      </c>
      <c r="AU415" s="28">
        <v>0</v>
      </c>
      <c r="AV415" s="28">
        <v>0</v>
      </c>
      <c r="AW415" s="25">
        <v>0</v>
      </c>
      <c r="AX415" s="25">
        <v>0</v>
      </c>
      <c r="AY415" s="7">
        <f t="shared" si="13"/>
        <v>2</v>
      </c>
    </row>
    <row r="416" spans="1:51" ht="14.25" x14ac:dyDescent="0.4">
      <c r="A416" s="24">
        <v>2024</v>
      </c>
      <c r="B416" s="25">
        <v>7</v>
      </c>
      <c r="C416" s="26">
        <f>DATE(T_Compilado[[#This Row],[AÑO]],T_Compilado[[#This Row],[MES]],1)</f>
        <v>45474</v>
      </c>
      <c r="D416" s="25" t="str">
        <f>IF(T_Compilado[[#This Row],[AÑO]]&lt;=2016,MIN(T_Compilado[AÑO]) &amp; "-2016","2017-" &amp; MAX(T_Compilado[AÑO]))</f>
        <v>2017-2024</v>
      </c>
      <c r="E416" s="25" t="s">
        <v>124</v>
      </c>
      <c r="F416" s="5" t="s">
        <v>114</v>
      </c>
      <c r="G416" s="7" t="s">
        <v>222</v>
      </c>
      <c r="H416" s="3" t="str">
        <f>VLOOKUP(T_Compilado[[#This Row],[Especies]],T_FamiliaEspecie[[Especies]:[CODE]],2,FALSE)</f>
        <v>G. HOLBROOKI</v>
      </c>
      <c r="I416" s="27" t="str">
        <f t="shared" si="14"/>
        <v>2I0D</v>
      </c>
      <c r="J416" s="6" cm="1">
        <f t="array" ref="J416">VLOOKUP(T_Compilado[[#This Row],[CCODE]:[CCODE]],T_FamiliaEspecie[[CODE]:[Ambiente]],2,FALSE)</f>
        <v>2</v>
      </c>
      <c r="K416" s="6" t="str" cm="1">
        <f t="array" ref="K416">VLOOKUP(T_Compilado[[#This Row],[CCODE]:[CCODE]],T_FamiliaEspecie[[CODE]:[Ambiente]],3,FALSE)</f>
        <v>I</v>
      </c>
      <c r="L416" s="6" cm="1">
        <f t="array" ref="L416">VLOOKUP(T_Compilado[[#This Row],[CCODE]:[CCODE]],T_FamiliaEspecie[[CODE]:[Ambiente]],4,FALSE)</f>
        <v>0</v>
      </c>
      <c r="M416" s="6" t="str" cm="1">
        <f t="array" ref="M416">VLOOKUP(T_Compilado[[#This Row],[CCODE]:[CCODE]],T_FamiliaEspecie[[CODE]:[Ambiente]],5,FALSE)</f>
        <v>D</v>
      </c>
      <c r="N416" s="25">
        <v>0</v>
      </c>
      <c r="O416" s="28">
        <v>0</v>
      </c>
      <c r="P416" s="25">
        <v>0</v>
      </c>
      <c r="Q416" s="25">
        <v>0</v>
      </c>
      <c r="R416" s="25">
        <v>0</v>
      </c>
      <c r="S416" s="25">
        <v>0</v>
      </c>
      <c r="T416" s="25">
        <v>0</v>
      </c>
      <c r="U416" s="25">
        <v>8</v>
      </c>
      <c r="V416" s="28">
        <v>0</v>
      </c>
      <c r="W416" s="28">
        <v>0</v>
      </c>
      <c r="X416" s="28">
        <v>7</v>
      </c>
      <c r="Y416" s="29">
        <v>0</v>
      </c>
      <c r="Z416" s="25">
        <v>0</v>
      </c>
      <c r="AA416" s="28">
        <v>0</v>
      </c>
      <c r="AB416" s="25">
        <v>0</v>
      </c>
      <c r="AC416" s="28">
        <v>0</v>
      </c>
      <c r="AD416" s="28">
        <v>0</v>
      </c>
      <c r="AE416" s="28">
        <v>0</v>
      </c>
      <c r="AF416" s="28">
        <v>0</v>
      </c>
      <c r="AG416" s="28">
        <v>0</v>
      </c>
      <c r="AH416" s="28">
        <v>0</v>
      </c>
      <c r="AI416" s="28">
        <v>0</v>
      </c>
      <c r="AJ416" s="28">
        <v>0</v>
      </c>
      <c r="AK416" s="28">
        <v>0</v>
      </c>
      <c r="AL416" s="28">
        <v>0</v>
      </c>
      <c r="AM416" s="28">
        <v>0</v>
      </c>
      <c r="AN416" s="28">
        <v>0</v>
      </c>
      <c r="AO416" s="28">
        <v>0</v>
      </c>
      <c r="AP416" s="28">
        <v>0</v>
      </c>
      <c r="AQ416" s="25">
        <v>0</v>
      </c>
      <c r="AR416" s="25">
        <v>0</v>
      </c>
      <c r="AS416" s="25">
        <v>0</v>
      </c>
      <c r="AT416" s="28">
        <v>0</v>
      </c>
      <c r="AU416" s="28">
        <v>0</v>
      </c>
      <c r="AV416" s="28">
        <v>0</v>
      </c>
      <c r="AW416" s="25">
        <v>0</v>
      </c>
      <c r="AX416" s="25">
        <v>0</v>
      </c>
      <c r="AY416" s="7">
        <f t="shared" si="13"/>
        <v>15</v>
      </c>
    </row>
    <row r="417" spans="1:51" ht="14.25" x14ac:dyDescent="0.4">
      <c r="A417" s="24">
        <v>2024</v>
      </c>
      <c r="B417" s="25">
        <v>7</v>
      </c>
      <c r="C417" s="26">
        <f>DATE(T_Compilado[[#This Row],[AÑO]],T_Compilado[[#This Row],[MES]],1)</f>
        <v>45474</v>
      </c>
      <c r="D417" s="25" t="str">
        <f>IF(T_Compilado[[#This Row],[AÑO]]&lt;=2016,MIN(T_Compilado[AÑO]) &amp; "-2016","2017-" &amp; MAX(T_Compilado[AÑO]))</f>
        <v>2017-2024</v>
      </c>
      <c r="E417" s="25" t="s">
        <v>124</v>
      </c>
      <c r="F417" s="5" t="s">
        <v>97</v>
      </c>
      <c r="G417" s="7" t="s">
        <v>169</v>
      </c>
      <c r="H417" s="3" t="str">
        <f>VLOOKUP(T_Compilado[[#This Row],[Especies]],T_FamiliaEspecie[[Especies]:[CODE]],2,FALSE)</f>
        <v>C. ALBUS</v>
      </c>
      <c r="I417" s="27" t="str">
        <f t="shared" si="14"/>
        <v>PP1M</v>
      </c>
      <c r="J417" s="6" t="str" cm="1">
        <f t="array" ref="J417">VLOOKUP(T_Compilado[[#This Row],[CCODE]:[CCODE]],T_FamiliaEspecie[[CODE]:[Ambiente]],2,FALSE)</f>
        <v>P</v>
      </c>
      <c r="K417" s="6" t="str" cm="1">
        <f t="array" ref="K417">VLOOKUP(T_Compilado[[#This Row],[CCODE]:[CCODE]],T_FamiliaEspecie[[CODE]:[Ambiente]],3,FALSE)</f>
        <v>P</v>
      </c>
      <c r="L417" s="6" cm="1">
        <f t="array" ref="L417">VLOOKUP(T_Compilado[[#This Row],[CCODE]:[CCODE]],T_FamiliaEspecie[[CODE]:[Ambiente]],4,FALSE)</f>
        <v>1</v>
      </c>
      <c r="M417" s="6" t="str" cm="1">
        <f t="array" ref="M417">VLOOKUP(T_Compilado[[#This Row],[CCODE]:[CCODE]],T_FamiliaEspecie[[CODE]:[Ambiente]],5,FALSE)</f>
        <v>M</v>
      </c>
      <c r="N417" s="25">
        <v>0</v>
      </c>
      <c r="O417" s="28">
        <v>1</v>
      </c>
      <c r="P417" s="25">
        <v>0</v>
      </c>
      <c r="Q417" s="25">
        <v>0</v>
      </c>
      <c r="R417" s="25">
        <v>0</v>
      </c>
      <c r="S417" s="25">
        <v>0</v>
      </c>
      <c r="T417" s="25">
        <v>0</v>
      </c>
      <c r="U417" s="25">
        <v>0</v>
      </c>
      <c r="V417" s="28">
        <v>0</v>
      </c>
      <c r="W417" s="28">
        <v>0</v>
      </c>
      <c r="X417" s="28">
        <v>0</v>
      </c>
      <c r="Y417" s="29">
        <v>0</v>
      </c>
      <c r="Z417" s="25">
        <v>0</v>
      </c>
      <c r="AA417" s="28">
        <v>0</v>
      </c>
      <c r="AB417" s="25">
        <v>0</v>
      </c>
      <c r="AC417" s="28">
        <v>0</v>
      </c>
      <c r="AD417" s="28">
        <v>0</v>
      </c>
      <c r="AE417" s="28">
        <v>0</v>
      </c>
      <c r="AF417" s="28">
        <v>0</v>
      </c>
      <c r="AG417" s="28">
        <v>0</v>
      </c>
      <c r="AH417" s="28">
        <v>0</v>
      </c>
      <c r="AI417" s="28">
        <v>0</v>
      </c>
      <c r="AJ417" s="28">
        <v>0</v>
      </c>
      <c r="AK417" s="28">
        <v>0</v>
      </c>
      <c r="AL417" s="28">
        <v>0</v>
      </c>
      <c r="AM417" s="28">
        <v>0</v>
      </c>
      <c r="AN417" s="28">
        <v>0</v>
      </c>
      <c r="AO417" s="28">
        <v>0</v>
      </c>
      <c r="AP417" s="28">
        <v>0</v>
      </c>
      <c r="AQ417" s="25">
        <v>0</v>
      </c>
      <c r="AR417" s="25">
        <v>0</v>
      </c>
      <c r="AS417" s="25">
        <v>0</v>
      </c>
      <c r="AT417" s="28">
        <v>0</v>
      </c>
      <c r="AU417" s="28">
        <v>0</v>
      </c>
      <c r="AV417" s="28">
        <v>0</v>
      </c>
      <c r="AW417" s="25">
        <v>0</v>
      </c>
      <c r="AX417" s="25">
        <v>0</v>
      </c>
      <c r="AY417" s="7">
        <f t="shared" si="13"/>
        <v>1</v>
      </c>
    </row>
    <row r="418" spans="1:51" ht="14.25" x14ac:dyDescent="0.4">
      <c r="A418" s="24">
        <v>2024</v>
      </c>
      <c r="B418" s="25">
        <v>7</v>
      </c>
      <c r="C418" s="26">
        <f>DATE(T_Compilado[[#This Row],[AÑO]],T_Compilado[[#This Row],[MES]],1)</f>
        <v>45474</v>
      </c>
      <c r="D418" s="25" t="str">
        <f>IF(T_Compilado[[#This Row],[AÑO]]&lt;=2016,MIN(T_Compilado[AÑO]) &amp; "-2016","2017-" &amp; MAX(T_Compilado[AÑO]))</f>
        <v>2017-2024</v>
      </c>
      <c r="E418" s="25" t="s">
        <v>124</v>
      </c>
      <c r="F418" s="5" t="s">
        <v>97</v>
      </c>
      <c r="G418" s="7" t="s">
        <v>238</v>
      </c>
      <c r="H418" s="3" t="str">
        <f>VLOOKUP(T_Compilado[[#This Row],[Especies]],T_FamiliaEspecie[[Especies]:[CODE]],2,FALSE)</f>
        <v>M. FURNIERI</v>
      </c>
      <c r="I418" s="27" t="str">
        <f t="shared" si="14"/>
        <v>PC1M</v>
      </c>
      <c r="J418" s="6" t="str" cm="1">
        <f t="array" ref="J418">VLOOKUP(T_Compilado[[#This Row],[CCODE]:[CCODE]],T_FamiliaEspecie[[CODE]:[Ambiente]],2,FALSE)</f>
        <v>P</v>
      </c>
      <c r="K418" s="6" t="str" cm="1">
        <f t="array" ref="K418">VLOOKUP(T_Compilado[[#This Row],[CCODE]:[CCODE]],T_FamiliaEspecie[[CODE]:[Ambiente]],3,FALSE)</f>
        <v>C</v>
      </c>
      <c r="L418" s="6" cm="1">
        <f t="array" ref="L418">VLOOKUP(T_Compilado[[#This Row],[CCODE]:[CCODE]],T_FamiliaEspecie[[CODE]:[Ambiente]],4,FALSE)</f>
        <v>1</v>
      </c>
      <c r="M418" s="6" t="str" cm="1">
        <f t="array" ref="M418">VLOOKUP(T_Compilado[[#This Row],[CCODE]:[CCODE]],T_FamiliaEspecie[[CODE]:[Ambiente]],5,FALSE)</f>
        <v>M</v>
      </c>
      <c r="N418" s="25">
        <v>1</v>
      </c>
      <c r="O418" s="28">
        <v>0</v>
      </c>
      <c r="P418" s="25">
        <v>0</v>
      </c>
      <c r="Q418" s="25">
        <v>0</v>
      </c>
      <c r="R418" s="25">
        <v>0</v>
      </c>
      <c r="S418" s="25">
        <v>0</v>
      </c>
      <c r="T418" s="25">
        <v>0</v>
      </c>
      <c r="U418" s="25">
        <v>0</v>
      </c>
      <c r="V418" s="28">
        <v>0</v>
      </c>
      <c r="W418" s="28">
        <v>0</v>
      </c>
      <c r="X418" s="28">
        <v>0</v>
      </c>
      <c r="Y418" s="29">
        <v>0</v>
      </c>
      <c r="Z418" s="25">
        <v>0</v>
      </c>
      <c r="AA418" s="28">
        <v>0</v>
      </c>
      <c r="AB418" s="25">
        <v>0</v>
      </c>
      <c r="AC418" s="28">
        <v>0</v>
      </c>
      <c r="AD418" s="28">
        <v>0</v>
      </c>
      <c r="AE418" s="28">
        <v>0</v>
      </c>
      <c r="AF418" s="28">
        <v>0</v>
      </c>
      <c r="AG418" s="28">
        <v>0</v>
      </c>
      <c r="AH418" s="28">
        <v>0</v>
      </c>
      <c r="AI418" s="28">
        <v>0</v>
      </c>
      <c r="AJ418" s="28">
        <v>0</v>
      </c>
      <c r="AK418" s="28">
        <v>0</v>
      </c>
      <c r="AL418" s="28">
        <v>0</v>
      </c>
      <c r="AM418" s="28">
        <v>0</v>
      </c>
      <c r="AN418" s="28">
        <v>0</v>
      </c>
      <c r="AO418" s="28">
        <v>0</v>
      </c>
      <c r="AP418" s="28">
        <v>0</v>
      </c>
      <c r="AQ418" s="25">
        <v>0</v>
      </c>
      <c r="AR418" s="25">
        <v>0</v>
      </c>
      <c r="AS418" s="25">
        <v>0</v>
      </c>
      <c r="AT418" s="28">
        <v>0</v>
      </c>
      <c r="AU418" s="28">
        <v>0</v>
      </c>
      <c r="AV418" s="28">
        <v>0</v>
      </c>
      <c r="AW418" s="25">
        <v>0</v>
      </c>
      <c r="AX418" s="25">
        <v>0</v>
      </c>
      <c r="AY418" s="7">
        <f t="shared" si="13"/>
        <v>1</v>
      </c>
    </row>
    <row r="419" spans="1:51" ht="14.25" x14ac:dyDescent="0.4">
      <c r="A419" s="24">
        <v>2024</v>
      </c>
      <c r="B419" s="25">
        <v>7</v>
      </c>
      <c r="C419" s="26">
        <f>DATE(T_Compilado[[#This Row],[AÑO]],T_Compilado[[#This Row],[MES]],1)</f>
        <v>45474</v>
      </c>
      <c r="D419" s="25" t="str">
        <f>IF(T_Compilado[[#This Row],[AÑO]]&lt;=2016,MIN(T_Compilado[AÑO]) &amp; "-2016","2017-" &amp; MAX(T_Compilado[AÑO]))</f>
        <v>2017-2024</v>
      </c>
      <c r="E419" s="25" t="s">
        <v>124</v>
      </c>
      <c r="F419" s="5" t="s">
        <v>99</v>
      </c>
      <c r="G419" s="7" t="s">
        <v>207</v>
      </c>
      <c r="H419" s="3" t="str">
        <f>VLOOKUP(T_Compilado[[#This Row],[Especies]],T_FamiliaEspecie[[Especies]:[CODE]],2,FALSE)</f>
        <v>M. LINEATUS</v>
      </c>
      <c r="I419" s="27" t="str">
        <f t="shared" si="14"/>
        <v>PP1M</v>
      </c>
      <c r="J419" s="6" t="str" cm="1">
        <f t="array" ref="J419">VLOOKUP(T_Compilado[[#This Row],[CCODE]:[CCODE]],T_FamiliaEspecie[[CODE]:[Ambiente]],2,FALSE)</f>
        <v>P</v>
      </c>
      <c r="K419" s="6" t="str" cm="1">
        <f t="array" ref="K419">VLOOKUP(T_Compilado[[#This Row],[CCODE]:[CCODE]],T_FamiliaEspecie[[CODE]:[Ambiente]],3,FALSE)</f>
        <v>P</v>
      </c>
      <c r="L419" s="6" cm="1">
        <f t="array" ref="L419">VLOOKUP(T_Compilado[[#This Row],[CCODE]:[CCODE]],T_FamiliaEspecie[[CODE]:[Ambiente]],4,FALSE)</f>
        <v>1</v>
      </c>
      <c r="M419" s="6" t="str" cm="1">
        <f t="array" ref="M419">VLOOKUP(T_Compilado[[#This Row],[CCODE]:[CCODE]],T_FamiliaEspecie[[CODE]:[Ambiente]],5,FALSE)</f>
        <v>M</v>
      </c>
      <c r="N419" s="25">
        <v>0</v>
      </c>
      <c r="O419" s="28">
        <v>0</v>
      </c>
      <c r="P419" s="25">
        <v>0</v>
      </c>
      <c r="Q419" s="25">
        <v>0</v>
      </c>
      <c r="R419" s="25">
        <v>0</v>
      </c>
      <c r="S419" s="25">
        <v>0</v>
      </c>
      <c r="T419" s="25">
        <v>0</v>
      </c>
      <c r="U419" s="25">
        <v>0</v>
      </c>
      <c r="V419" s="28">
        <v>0</v>
      </c>
      <c r="W419" s="28">
        <v>0</v>
      </c>
      <c r="X419" s="28">
        <v>2</v>
      </c>
      <c r="Y419" s="29">
        <v>0</v>
      </c>
      <c r="Z419" s="25">
        <v>0</v>
      </c>
      <c r="AA419" s="28">
        <v>0</v>
      </c>
      <c r="AB419" s="25">
        <v>3</v>
      </c>
      <c r="AC419" s="28">
        <v>0</v>
      </c>
      <c r="AD419" s="28">
        <v>0</v>
      </c>
      <c r="AE419" s="28">
        <v>0</v>
      </c>
      <c r="AF419" s="28">
        <v>0</v>
      </c>
      <c r="AG419" s="28">
        <v>0</v>
      </c>
      <c r="AH419" s="28">
        <v>0</v>
      </c>
      <c r="AI419" s="28">
        <v>0</v>
      </c>
      <c r="AJ419" s="28">
        <v>0</v>
      </c>
      <c r="AK419" s="28">
        <v>0</v>
      </c>
      <c r="AL419" s="28">
        <v>0</v>
      </c>
      <c r="AM419" s="28">
        <v>0</v>
      </c>
      <c r="AN419" s="28">
        <v>0</v>
      </c>
      <c r="AO419" s="28">
        <v>0</v>
      </c>
      <c r="AP419" s="28">
        <v>0</v>
      </c>
      <c r="AQ419" s="25">
        <v>0</v>
      </c>
      <c r="AR419" s="25">
        <v>0</v>
      </c>
      <c r="AS419" s="25">
        <v>0</v>
      </c>
      <c r="AT419" s="28">
        <v>0</v>
      </c>
      <c r="AU419" s="28">
        <v>0</v>
      </c>
      <c r="AV419" s="28">
        <v>0</v>
      </c>
      <c r="AW419" s="25">
        <v>0</v>
      </c>
      <c r="AX419" s="25">
        <v>0</v>
      </c>
      <c r="AY419" s="7">
        <f t="shared" si="13"/>
        <v>5</v>
      </c>
    </row>
    <row r="420" spans="1:51" ht="14.25" x14ac:dyDescent="0.4">
      <c r="A420" s="24">
        <v>2024</v>
      </c>
      <c r="B420" s="25">
        <v>3</v>
      </c>
      <c r="C420" s="26">
        <f>DATE(T_Compilado[[#This Row],[AÑO]],T_Compilado[[#This Row],[MES]],1)</f>
        <v>45352</v>
      </c>
      <c r="D420" s="25" t="str">
        <f>IF(T_Compilado[[#This Row],[AÑO]]&lt;=2016,MIN(T_Compilado[AÑO]) &amp; "-2016","2017-" &amp; MAX(T_Compilado[AÑO]))</f>
        <v>2017-2024</v>
      </c>
      <c r="E420" s="25" t="s">
        <v>123</v>
      </c>
      <c r="F420" s="5" t="s">
        <v>81</v>
      </c>
      <c r="G420" s="7" t="s">
        <v>201</v>
      </c>
      <c r="H420" s="3" t="str">
        <f>VLOOKUP(T_Compilado[[#This Row],[Especies]],T_FamiliaEspecie[[Especies]:[CODE]],2,FALSE)</f>
        <v>C. TUYRA</v>
      </c>
      <c r="I420" s="27" t="str">
        <f t="shared" si="14"/>
        <v>PP1M</v>
      </c>
      <c r="J420" s="6" t="str" cm="1">
        <f t="array" ref="J420">VLOOKUP(T_Compilado[[#This Row],[CCODE]:[CCODE]],T_FamiliaEspecie[[CODE]:[Ambiente]],2,FALSE)</f>
        <v>P</v>
      </c>
      <c r="K420" s="6" t="str" cm="1">
        <f t="array" ref="K420">VLOOKUP(T_Compilado[[#This Row],[CCODE]:[CCODE]],T_FamiliaEspecie[[CODE]:[Ambiente]],3,FALSE)</f>
        <v>P</v>
      </c>
      <c r="L420" s="6" cm="1">
        <f t="array" ref="L420">VLOOKUP(T_Compilado[[#This Row],[CCODE]:[CCODE]],T_FamiliaEspecie[[CODE]:[Ambiente]],4,FALSE)</f>
        <v>1</v>
      </c>
      <c r="M420" s="6" t="str" cm="1">
        <f t="array" ref="M420">VLOOKUP(T_Compilado[[#This Row],[CCODE]:[CCODE]],T_FamiliaEspecie[[CODE]:[Ambiente]],5,FALSE)</f>
        <v>M</v>
      </c>
      <c r="N420" s="25">
        <v>0</v>
      </c>
      <c r="O420" s="28">
        <v>8</v>
      </c>
      <c r="P420" s="25">
        <v>0</v>
      </c>
      <c r="Q420" s="25">
        <v>0</v>
      </c>
      <c r="R420" s="25">
        <v>0</v>
      </c>
      <c r="S420" s="25">
        <v>0</v>
      </c>
      <c r="T420" s="25">
        <v>0</v>
      </c>
      <c r="U420" s="25">
        <v>0</v>
      </c>
      <c r="V420" s="28">
        <v>11</v>
      </c>
      <c r="W420" s="28">
        <v>1</v>
      </c>
      <c r="X420" s="28">
        <v>0</v>
      </c>
      <c r="Y420" s="29">
        <v>0</v>
      </c>
      <c r="Z420" s="25">
        <v>0</v>
      </c>
      <c r="AA420" s="28">
        <v>1</v>
      </c>
      <c r="AB420" s="25">
        <v>0</v>
      </c>
      <c r="AC420" s="28">
        <v>0</v>
      </c>
      <c r="AD420" s="28">
        <v>0</v>
      </c>
      <c r="AE420" s="28">
        <v>0</v>
      </c>
      <c r="AF420" s="28">
        <v>0</v>
      </c>
      <c r="AG420" s="28">
        <v>0</v>
      </c>
      <c r="AH420" s="28">
        <v>0</v>
      </c>
      <c r="AI420" s="28">
        <v>0</v>
      </c>
      <c r="AJ420" s="28">
        <v>0</v>
      </c>
      <c r="AK420" s="28">
        <v>0</v>
      </c>
      <c r="AL420" s="28">
        <v>0</v>
      </c>
      <c r="AM420" s="28">
        <v>0</v>
      </c>
      <c r="AN420" s="28">
        <v>0</v>
      </c>
      <c r="AO420" s="28">
        <v>0</v>
      </c>
      <c r="AP420" s="28">
        <v>0</v>
      </c>
      <c r="AQ420" s="25">
        <v>0</v>
      </c>
      <c r="AR420" s="25">
        <v>0</v>
      </c>
      <c r="AS420" s="25">
        <v>0</v>
      </c>
      <c r="AT420" s="28">
        <v>0</v>
      </c>
      <c r="AU420" s="28">
        <v>0</v>
      </c>
      <c r="AV420" s="28">
        <v>0</v>
      </c>
      <c r="AW420" s="25">
        <v>0</v>
      </c>
      <c r="AX420" s="25">
        <v>0</v>
      </c>
      <c r="AY420" s="7">
        <f t="shared" si="13"/>
        <v>21</v>
      </c>
    </row>
    <row r="421" spans="1:51" ht="14.25" x14ac:dyDescent="0.4">
      <c r="A421" s="24">
        <v>2024</v>
      </c>
      <c r="B421" s="25">
        <v>3</v>
      </c>
      <c r="C421" s="26">
        <f>DATE(T_Compilado[[#This Row],[AÑO]],T_Compilado[[#This Row],[MES]],1)</f>
        <v>45352</v>
      </c>
      <c r="D421" s="25" t="str">
        <f>IF(T_Compilado[[#This Row],[AÑO]]&lt;=2016,MIN(T_Compilado[AÑO]) &amp; "-2016","2017-" &amp; MAX(T_Compilado[AÑO]))</f>
        <v>2017-2024</v>
      </c>
      <c r="E421" s="25" t="s">
        <v>123</v>
      </c>
      <c r="F421" s="5" t="s">
        <v>113</v>
      </c>
      <c r="G421" s="7" t="s">
        <v>202</v>
      </c>
      <c r="H421" s="3" t="str">
        <f>VLOOKUP(T_Compilado[[#This Row],[Especies]],T_FamiliaEspecie[[Especies]:[CODE]],2,FALSE)</f>
        <v>B. CHAGRENSIS</v>
      </c>
      <c r="I421" s="27" t="str">
        <f t="shared" si="14"/>
        <v>1C1D</v>
      </c>
      <c r="J421" s="6" cm="1">
        <f t="array" ref="J421">VLOOKUP(T_Compilado[[#This Row],[CCODE]:[CCODE]],T_FamiliaEspecie[[CODE]:[Ambiente]],2,FALSE)</f>
        <v>1</v>
      </c>
      <c r="K421" s="6" t="str" cm="1">
        <f t="array" ref="K421">VLOOKUP(T_Compilado[[#This Row],[CCODE]:[CCODE]],T_FamiliaEspecie[[CODE]:[Ambiente]],3,FALSE)</f>
        <v>C</v>
      </c>
      <c r="L421" s="6" cm="1">
        <f t="array" ref="L421">VLOOKUP(T_Compilado[[#This Row],[CCODE]:[CCODE]],T_FamiliaEspecie[[CODE]:[Ambiente]],4,FALSE)</f>
        <v>1</v>
      </c>
      <c r="M421" s="6" t="str" cm="1">
        <f t="array" ref="M421">VLOOKUP(T_Compilado[[#This Row],[CCODE]:[CCODE]],T_FamiliaEspecie[[CODE]:[Ambiente]],5,FALSE)</f>
        <v>D</v>
      </c>
      <c r="N421" s="25">
        <v>0</v>
      </c>
      <c r="O421" s="28">
        <v>0</v>
      </c>
      <c r="P421" s="25">
        <v>0</v>
      </c>
      <c r="Q421" s="25">
        <v>0</v>
      </c>
      <c r="R421" s="25">
        <v>0</v>
      </c>
      <c r="S421" s="25">
        <v>1</v>
      </c>
      <c r="T421" s="25">
        <v>0</v>
      </c>
      <c r="U421" s="25">
        <v>0</v>
      </c>
      <c r="V421" s="28">
        <v>8</v>
      </c>
      <c r="W421" s="28">
        <v>2</v>
      </c>
      <c r="X421" s="28">
        <v>0</v>
      </c>
      <c r="Y421" s="29">
        <v>0</v>
      </c>
      <c r="Z421" s="25">
        <v>0</v>
      </c>
      <c r="AA421" s="28">
        <v>4</v>
      </c>
      <c r="AB421" s="25">
        <v>0</v>
      </c>
      <c r="AC421" s="28">
        <v>0</v>
      </c>
      <c r="AD421" s="28">
        <v>0</v>
      </c>
      <c r="AE421" s="28">
        <v>0</v>
      </c>
      <c r="AF421" s="28">
        <v>0</v>
      </c>
      <c r="AG421" s="28">
        <v>0</v>
      </c>
      <c r="AH421" s="28">
        <v>0</v>
      </c>
      <c r="AI421" s="28">
        <v>0</v>
      </c>
      <c r="AJ421" s="28">
        <v>0</v>
      </c>
      <c r="AK421" s="28">
        <v>0</v>
      </c>
      <c r="AL421" s="28">
        <v>0</v>
      </c>
      <c r="AM421" s="28">
        <v>0</v>
      </c>
      <c r="AN421" s="28">
        <v>0</v>
      </c>
      <c r="AO421" s="28">
        <v>0</v>
      </c>
      <c r="AP421" s="28">
        <v>0</v>
      </c>
      <c r="AQ421" s="25">
        <v>0</v>
      </c>
      <c r="AR421" s="25">
        <v>0</v>
      </c>
      <c r="AS421" s="25">
        <v>0</v>
      </c>
      <c r="AT421" s="28">
        <v>0</v>
      </c>
      <c r="AU421" s="28">
        <v>0</v>
      </c>
      <c r="AV421" s="28">
        <v>0</v>
      </c>
      <c r="AW421" s="25">
        <v>0</v>
      </c>
      <c r="AX421" s="25">
        <v>0</v>
      </c>
      <c r="AY421" s="7">
        <f t="shared" si="13"/>
        <v>15</v>
      </c>
    </row>
    <row r="422" spans="1:51" ht="14.25" x14ac:dyDescent="0.4">
      <c r="A422" s="24">
        <v>2024</v>
      </c>
      <c r="B422" s="25">
        <v>3</v>
      </c>
      <c r="C422" s="26">
        <f>DATE(T_Compilado[[#This Row],[AÑO]],T_Compilado[[#This Row],[MES]],1)</f>
        <v>45352</v>
      </c>
      <c r="D422" s="25" t="str">
        <f>IF(T_Compilado[[#This Row],[AÑO]]&lt;=2016,MIN(T_Compilado[AÑO]) &amp; "-2016","2017-" &amp; MAX(T_Compilado[AÑO]))</f>
        <v>2017-2024</v>
      </c>
      <c r="E422" s="25" t="s">
        <v>123</v>
      </c>
      <c r="F422" s="5" t="s">
        <v>84</v>
      </c>
      <c r="G422" s="7" t="s">
        <v>220</v>
      </c>
      <c r="H422" s="3" t="str">
        <f>VLOOKUP(T_Compilado[[#This Row],[Especies]],T_FamiliaEspecie[[Especies]:[CODE]],2,FALSE)</f>
        <v>C. LATUS</v>
      </c>
      <c r="I422" s="27" t="str">
        <f t="shared" si="14"/>
        <v>PC1M</v>
      </c>
      <c r="J422" s="6" t="str" cm="1">
        <f t="array" ref="J422">VLOOKUP(T_Compilado[[#This Row],[CCODE]:[CCODE]],T_FamiliaEspecie[[CODE]:[Ambiente]],2,FALSE)</f>
        <v>P</v>
      </c>
      <c r="K422" s="6" t="str" cm="1">
        <f t="array" ref="K422">VLOOKUP(T_Compilado[[#This Row],[CCODE]:[CCODE]],T_FamiliaEspecie[[CODE]:[Ambiente]],3,FALSE)</f>
        <v>C</v>
      </c>
      <c r="L422" s="6" cm="1">
        <f t="array" ref="L422">VLOOKUP(T_Compilado[[#This Row],[CCODE]:[CCODE]],T_FamiliaEspecie[[CODE]:[Ambiente]],4,FALSE)</f>
        <v>1</v>
      </c>
      <c r="M422" s="6" t="str" cm="1">
        <f t="array" ref="M422">VLOOKUP(T_Compilado[[#This Row],[CCODE]:[CCODE]],T_FamiliaEspecie[[CODE]:[Ambiente]],5,FALSE)</f>
        <v>M</v>
      </c>
      <c r="N422" s="25">
        <v>14</v>
      </c>
      <c r="O422" s="28">
        <v>0</v>
      </c>
      <c r="P422" s="25">
        <v>1</v>
      </c>
      <c r="Q422" s="25">
        <v>0</v>
      </c>
      <c r="R422" s="25">
        <v>0</v>
      </c>
      <c r="S422" s="25">
        <v>4</v>
      </c>
      <c r="T422" s="25">
        <v>0</v>
      </c>
      <c r="U422" s="25">
        <v>0</v>
      </c>
      <c r="V422" s="28">
        <v>0</v>
      </c>
      <c r="W422" s="28">
        <v>0</v>
      </c>
      <c r="X422" s="28">
        <v>1</v>
      </c>
      <c r="Y422" s="29">
        <v>0</v>
      </c>
      <c r="Z422" s="25">
        <v>0</v>
      </c>
      <c r="AA422" s="28">
        <v>0</v>
      </c>
      <c r="AB422" s="25">
        <v>0</v>
      </c>
      <c r="AC422" s="28">
        <v>0</v>
      </c>
      <c r="AD422" s="28">
        <v>0</v>
      </c>
      <c r="AE422" s="28">
        <v>0</v>
      </c>
      <c r="AF422" s="28">
        <v>0</v>
      </c>
      <c r="AG422" s="28">
        <v>0</v>
      </c>
      <c r="AH422" s="28">
        <v>0</v>
      </c>
      <c r="AI422" s="28">
        <v>0</v>
      </c>
      <c r="AJ422" s="28">
        <v>0</v>
      </c>
      <c r="AK422" s="28">
        <v>0</v>
      </c>
      <c r="AL422" s="28">
        <v>0</v>
      </c>
      <c r="AM422" s="28">
        <v>0</v>
      </c>
      <c r="AN422" s="28">
        <v>0</v>
      </c>
      <c r="AO422" s="28">
        <v>0</v>
      </c>
      <c r="AP422" s="28">
        <v>0</v>
      </c>
      <c r="AQ422" s="25">
        <v>0</v>
      </c>
      <c r="AR422" s="25">
        <v>0</v>
      </c>
      <c r="AS422" s="25">
        <v>0</v>
      </c>
      <c r="AT422" s="28">
        <v>0</v>
      </c>
      <c r="AU422" s="28">
        <v>0</v>
      </c>
      <c r="AV422" s="28">
        <v>0</v>
      </c>
      <c r="AW422" s="25">
        <v>0</v>
      </c>
      <c r="AX422" s="25">
        <v>0</v>
      </c>
      <c r="AY422" s="7">
        <f t="shared" si="13"/>
        <v>20</v>
      </c>
    </row>
    <row r="423" spans="1:51" ht="14.25" x14ac:dyDescent="0.4">
      <c r="A423" s="24">
        <v>2024</v>
      </c>
      <c r="B423" s="25">
        <v>3</v>
      </c>
      <c r="C423" s="26">
        <f>DATE(T_Compilado[[#This Row],[AÑO]],T_Compilado[[#This Row],[MES]],1)</f>
        <v>45352</v>
      </c>
      <c r="D423" s="25" t="str">
        <f>IF(T_Compilado[[#This Row],[AÑO]]&lt;=2016,MIN(T_Compilado[AÑO]) &amp; "-2016","2017-" &amp; MAX(T_Compilado[AÑO]))</f>
        <v>2017-2024</v>
      </c>
      <c r="E423" s="25" t="s">
        <v>123</v>
      </c>
      <c r="F423" s="5" t="s">
        <v>84</v>
      </c>
      <c r="G423" s="7" t="s">
        <v>134</v>
      </c>
      <c r="H423" s="3" t="str">
        <f>VLOOKUP(T_Compilado[[#This Row],[Especies]],T_FamiliaEspecie[[Especies]:[CODE]],2,FALSE)</f>
        <v>O. SAURUS</v>
      </c>
      <c r="I423" s="27" t="str">
        <f t="shared" si="14"/>
        <v>PA1M</v>
      </c>
      <c r="J423" s="6" t="str" cm="1">
        <f t="array" ref="J423">VLOOKUP(T_Compilado[[#This Row],[CCODE]:[CCODE]],T_FamiliaEspecie[[CODE]:[Ambiente]],2,FALSE)</f>
        <v>P</v>
      </c>
      <c r="K423" s="6" t="str" cm="1">
        <f t="array" ref="K423">VLOOKUP(T_Compilado[[#This Row],[CCODE]:[CCODE]],T_FamiliaEspecie[[CODE]:[Ambiente]],3,FALSE)</f>
        <v>P-C</v>
      </c>
      <c r="L423" s="6" cm="1">
        <f t="array" ref="L423">VLOOKUP(T_Compilado[[#This Row],[CCODE]:[CCODE]],T_FamiliaEspecie[[CODE]:[Ambiente]],4,FALSE)</f>
        <v>1</v>
      </c>
      <c r="M423" s="6" t="str" cm="1">
        <f t="array" ref="M423">VLOOKUP(T_Compilado[[#This Row],[CCODE]:[CCODE]],T_FamiliaEspecie[[CODE]:[Ambiente]],5,FALSE)</f>
        <v>M</v>
      </c>
      <c r="N423" s="25">
        <v>0</v>
      </c>
      <c r="O423" s="28">
        <v>0</v>
      </c>
      <c r="P423" s="25">
        <v>0</v>
      </c>
      <c r="Q423" s="25">
        <v>0</v>
      </c>
      <c r="R423" s="25">
        <v>0</v>
      </c>
      <c r="S423" s="25">
        <v>1</v>
      </c>
      <c r="T423" s="25">
        <v>0</v>
      </c>
      <c r="U423" s="25">
        <v>0</v>
      </c>
      <c r="V423" s="28">
        <v>0</v>
      </c>
      <c r="W423" s="28">
        <v>0</v>
      </c>
      <c r="X423" s="28">
        <v>0</v>
      </c>
      <c r="Y423" s="29">
        <v>0</v>
      </c>
      <c r="Z423" s="25">
        <v>0</v>
      </c>
      <c r="AA423" s="28">
        <v>0</v>
      </c>
      <c r="AB423" s="25">
        <v>0</v>
      </c>
      <c r="AC423" s="28">
        <v>0</v>
      </c>
      <c r="AD423" s="28">
        <v>0</v>
      </c>
      <c r="AE423" s="28">
        <v>0</v>
      </c>
      <c r="AF423" s="28">
        <v>0</v>
      </c>
      <c r="AG423" s="28">
        <v>0</v>
      </c>
      <c r="AH423" s="28">
        <v>0</v>
      </c>
      <c r="AI423" s="28">
        <v>0</v>
      </c>
      <c r="AJ423" s="28">
        <v>0</v>
      </c>
      <c r="AK423" s="28">
        <v>0</v>
      </c>
      <c r="AL423" s="28">
        <v>0</v>
      </c>
      <c r="AM423" s="28">
        <v>0</v>
      </c>
      <c r="AN423" s="28">
        <v>0</v>
      </c>
      <c r="AO423" s="28">
        <v>0</v>
      </c>
      <c r="AP423" s="28">
        <v>0</v>
      </c>
      <c r="AQ423" s="25">
        <v>0</v>
      </c>
      <c r="AR423" s="25">
        <v>0</v>
      </c>
      <c r="AS423" s="25">
        <v>0</v>
      </c>
      <c r="AT423" s="28">
        <v>0</v>
      </c>
      <c r="AU423" s="28">
        <v>0</v>
      </c>
      <c r="AV423" s="28">
        <v>0</v>
      </c>
      <c r="AW423" s="25">
        <v>0</v>
      </c>
      <c r="AX423" s="25">
        <v>0</v>
      </c>
      <c r="AY423" s="7">
        <f t="shared" si="13"/>
        <v>1</v>
      </c>
    </row>
    <row r="424" spans="1:51" ht="14.25" x14ac:dyDescent="0.4">
      <c r="A424" s="24">
        <v>2024</v>
      </c>
      <c r="B424" s="25">
        <v>3</v>
      </c>
      <c r="C424" s="26">
        <f>DATE(T_Compilado[[#This Row],[AÑO]],T_Compilado[[#This Row],[MES]],1)</f>
        <v>45352</v>
      </c>
      <c r="D424" s="25" t="str">
        <f>IF(T_Compilado[[#This Row],[AÑO]]&lt;=2016,MIN(T_Compilado[AÑO]) &amp; "-2016","2017-" &amp; MAX(T_Compilado[AÑO]))</f>
        <v>2017-2024</v>
      </c>
      <c r="E424" s="25" t="s">
        <v>123</v>
      </c>
      <c r="F424" s="5" t="s">
        <v>106</v>
      </c>
      <c r="G424" s="7" t="s">
        <v>176</v>
      </c>
      <c r="H424" s="3" t="str">
        <f>VLOOKUP(T_Compilado[[#This Row],[Especies]],T_FamiliaEspecie[[Especies]:[CODE]],2,FALSE)</f>
        <v>A. RUBERRIMUS</v>
      </c>
      <c r="I424" s="27" t="str">
        <f t="shared" si="14"/>
        <v>1A0D</v>
      </c>
      <c r="J424" s="6" cm="1">
        <f t="array" ref="J424">VLOOKUP(T_Compilado[[#This Row],[CCODE]:[CCODE]],T_FamiliaEspecie[[CODE]:[Ambiente]],2,FALSE)</f>
        <v>1</v>
      </c>
      <c r="K424" s="6" t="str" cm="1">
        <f t="array" ref="K424">VLOOKUP(T_Compilado[[#This Row],[CCODE]:[CCODE]],T_FamiliaEspecie[[CODE]:[Ambiente]],3,FALSE)</f>
        <v>P-C</v>
      </c>
      <c r="L424" s="6" cm="1">
        <f t="array" ref="L424">VLOOKUP(T_Compilado[[#This Row],[CCODE]:[CCODE]],T_FamiliaEspecie[[CODE]:[Ambiente]],4,FALSE)</f>
        <v>0</v>
      </c>
      <c r="M424" s="6" t="str" cm="1">
        <f t="array" ref="M424">VLOOKUP(T_Compilado[[#This Row],[CCODE]:[CCODE]],T_FamiliaEspecie[[CODE]:[Ambiente]],5,FALSE)</f>
        <v>D</v>
      </c>
      <c r="N424" s="25">
        <v>0</v>
      </c>
      <c r="O424" s="28">
        <v>0</v>
      </c>
      <c r="P424" s="25">
        <v>0</v>
      </c>
      <c r="Q424" s="25">
        <v>0</v>
      </c>
      <c r="R424" s="25">
        <v>0</v>
      </c>
      <c r="S424" s="25">
        <v>8</v>
      </c>
      <c r="T424" s="25">
        <v>14</v>
      </c>
      <c r="U424" s="25">
        <v>0</v>
      </c>
      <c r="V424" s="28">
        <v>0</v>
      </c>
      <c r="W424" s="28">
        <v>0</v>
      </c>
      <c r="X424" s="28">
        <v>0</v>
      </c>
      <c r="Y424" s="29">
        <v>0</v>
      </c>
      <c r="Z424" s="25">
        <v>0</v>
      </c>
      <c r="AA424" s="28">
        <v>0</v>
      </c>
      <c r="AB424" s="25">
        <v>0</v>
      </c>
      <c r="AC424" s="28">
        <v>0</v>
      </c>
      <c r="AD424" s="28">
        <v>0</v>
      </c>
      <c r="AE424" s="28">
        <v>0</v>
      </c>
      <c r="AF424" s="28">
        <v>0</v>
      </c>
      <c r="AG424" s="28">
        <v>0</v>
      </c>
      <c r="AH424" s="28">
        <v>0</v>
      </c>
      <c r="AI424" s="28">
        <v>0</v>
      </c>
      <c r="AJ424" s="28">
        <v>0</v>
      </c>
      <c r="AK424" s="28">
        <v>0</v>
      </c>
      <c r="AL424" s="28">
        <v>0</v>
      </c>
      <c r="AM424" s="28">
        <v>0</v>
      </c>
      <c r="AN424" s="28">
        <v>0</v>
      </c>
      <c r="AO424" s="28">
        <v>0</v>
      </c>
      <c r="AP424" s="28">
        <v>0</v>
      </c>
      <c r="AQ424" s="25">
        <v>0</v>
      </c>
      <c r="AR424" s="25">
        <v>0</v>
      </c>
      <c r="AS424" s="25">
        <v>0</v>
      </c>
      <c r="AT424" s="28">
        <v>0</v>
      </c>
      <c r="AU424" s="28">
        <v>0</v>
      </c>
      <c r="AV424" s="28">
        <v>0</v>
      </c>
      <c r="AW424" s="25">
        <v>0</v>
      </c>
      <c r="AX424" s="25">
        <v>0</v>
      </c>
      <c r="AY424" s="7">
        <f t="shared" si="13"/>
        <v>22</v>
      </c>
    </row>
    <row r="425" spans="1:51" ht="14.25" x14ac:dyDescent="0.4">
      <c r="A425" s="24">
        <v>2024</v>
      </c>
      <c r="B425" s="25">
        <v>3</v>
      </c>
      <c r="C425" s="26">
        <f>DATE(T_Compilado[[#This Row],[AÑO]],T_Compilado[[#This Row],[MES]],1)</f>
        <v>45352</v>
      </c>
      <c r="D425" s="25" t="str">
        <f>IF(T_Compilado[[#This Row],[AÑO]]&lt;=2016,MIN(T_Compilado[AÑO]) &amp; "-2016","2017-" &amp; MAX(T_Compilado[AÑO]))</f>
        <v>2017-2024</v>
      </c>
      <c r="E425" s="25" t="s">
        <v>123</v>
      </c>
      <c r="F425" s="5" t="s">
        <v>106</v>
      </c>
      <c r="G425" s="7" t="s">
        <v>214</v>
      </c>
      <c r="H425" s="3" t="str">
        <f>VLOOKUP(T_Compilado[[#This Row],[Especies]],T_FamiliaEspecie[[Especies]:[CODE]],2,FALSE)</f>
        <v>R. GUATEMALENSIS</v>
      </c>
      <c r="I425" s="27" t="str">
        <f t="shared" si="14"/>
        <v>1C1D</v>
      </c>
      <c r="J425" s="6" cm="1">
        <f t="array" ref="J425">VLOOKUP(T_Compilado[[#This Row],[CCODE]:[CCODE]],T_FamiliaEspecie[[CODE]:[Ambiente]],2,FALSE)</f>
        <v>1</v>
      </c>
      <c r="K425" s="6" t="str" cm="1">
        <f t="array" ref="K425">VLOOKUP(T_Compilado[[#This Row],[CCODE]:[CCODE]],T_FamiliaEspecie[[CODE]:[Ambiente]],3,FALSE)</f>
        <v>C</v>
      </c>
      <c r="L425" s="6" cm="1">
        <f t="array" ref="L425">VLOOKUP(T_Compilado[[#This Row],[CCODE]:[CCODE]],T_FamiliaEspecie[[CODE]:[Ambiente]],4,FALSE)</f>
        <v>1</v>
      </c>
      <c r="M425" s="6" t="str" cm="1">
        <f t="array" ref="M425">VLOOKUP(T_Compilado[[#This Row],[CCODE]:[CCODE]],T_FamiliaEspecie[[CODE]:[Ambiente]],5,FALSE)</f>
        <v>D</v>
      </c>
      <c r="N425" s="25">
        <v>0</v>
      </c>
      <c r="O425" s="28">
        <v>0</v>
      </c>
      <c r="P425" s="25">
        <v>0</v>
      </c>
      <c r="Q425" s="25">
        <v>0</v>
      </c>
      <c r="R425" s="25">
        <v>0</v>
      </c>
      <c r="S425" s="25">
        <v>3</v>
      </c>
      <c r="T425" s="25">
        <v>2</v>
      </c>
      <c r="U425" s="25">
        <v>0</v>
      </c>
      <c r="V425" s="28">
        <v>0</v>
      </c>
      <c r="W425" s="28">
        <v>0</v>
      </c>
      <c r="X425" s="28">
        <v>0</v>
      </c>
      <c r="Y425" s="29">
        <v>0</v>
      </c>
      <c r="Z425" s="25">
        <v>0</v>
      </c>
      <c r="AA425" s="28">
        <v>0</v>
      </c>
      <c r="AB425" s="25">
        <v>0</v>
      </c>
      <c r="AC425" s="28">
        <v>0</v>
      </c>
      <c r="AD425" s="28">
        <v>0</v>
      </c>
      <c r="AE425" s="28">
        <v>0</v>
      </c>
      <c r="AF425" s="28">
        <v>0</v>
      </c>
      <c r="AG425" s="28">
        <v>0</v>
      </c>
      <c r="AH425" s="28">
        <v>0</v>
      </c>
      <c r="AI425" s="28">
        <v>0</v>
      </c>
      <c r="AJ425" s="28">
        <v>0</v>
      </c>
      <c r="AK425" s="28">
        <v>0</v>
      </c>
      <c r="AL425" s="28">
        <v>0</v>
      </c>
      <c r="AM425" s="28">
        <v>0</v>
      </c>
      <c r="AN425" s="28">
        <v>0</v>
      </c>
      <c r="AO425" s="28">
        <v>0</v>
      </c>
      <c r="AP425" s="28">
        <v>0</v>
      </c>
      <c r="AQ425" s="25">
        <v>0</v>
      </c>
      <c r="AR425" s="25">
        <v>0</v>
      </c>
      <c r="AS425" s="25">
        <v>0</v>
      </c>
      <c r="AT425" s="28">
        <v>0</v>
      </c>
      <c r="AU425" s="28">
        <v>0</v>
      </c>
      <c r="AV425" s="28">
        <v>0</v>
      </c>
      <c r="AW425" s="25">
        <v>0</v>
      </c>
      <c r="AX425" s="25">
        <v>0</v>
      </c>
      <c r="AY425" s="7">
        <f t="shared" si="13"/>
        <v>5</v>
      </c>
    </row>
    <row r="426" spans="1:51" ht="14.25" x14ac:dyDescent="0.4">
      <c r="A426" s="24">
        <v>2024</v>
      </c>
      <c r="B426" s="25">
        <v>3</v>
      </c>
      <c r="C426" s="26">
        <f>DATE(T_Compilado[[#This Row],[AÑO]],T_Compilado[[#This Row],[MES]],1)</f>
        <v>45352</v>
      </c>
      <c r="D426" s="25" t="str">
        <f>IF(T_Compilado[[#This Row],[AÑO]]&lt;=2016,MIN(T_Compilado[AÑO]) &amp; "-2016","2017-" &amp; MAX(T_Compilado[AÑO]))</f>
        <v>2017-2024</v>
      </c>
      <c r="E426" s="25" t="s">
        <v>123</v>
      </c>
      <c r="F426" s="5" t="s">
        <v>87</v>
      </c>
      <c r="G426" s="7" t="s">
        <v>139</v>
      </c>
      <c r="H426" s="3" t="str">
        <f>VLOOKUP(T_Compilado[[#This Row],[Especies]],T_FamiliaEspecie[[Especies]:[CODE]],2,FALSE)</f>
        <v>A. OCELLATUS</v>
      </c>
      <c r="I426" s="27" t="str">
        <f t="shared" si="14"/>
        <v>1I1D</v>
      </c>
      <c r="J426" s="6" cm="1">
        <f t="array" ref="J426">VLOOKUP(T_Compilado[[#This Row],[CCODE]:[CCODE]],T_FamiliaEspecie[[CODE]:[Ambiente]],2,FALSE)</f>
        <v>1</v>
      </c>
      <c r="K426" s="6" t="str" cm="1">
        <f t="array" ref="K426">VLOOKUP(T_Compilado[[#This Row],[CCODE]:[CCODE]],T_FamiliaEspecie[[CODE]:[Ambiente]],3,FALSE)</f>
        <v>I</v>
      </c>
      <c r="L426" s="6" cm="1">
        <f t="array" ref="L426">VLOOKUP(T_Compilado[[#This Row],[CCODE]:[CCODE]],T_FamiliaEspecie[[CODE]:[Ambiente]],4,FALSE)</f>
        <v>1</v>
      </c>
      <c r="M426" s="6" t="str" cm="1">
        <f t="array" ref="M426">VLOOKUP(T_Compilado[[#This Row],[CCODE]:[CCODE]],T_FamiliaEspecie[[CODE]:[Ambiente]],5,FALSE)</f>
        <v>D</v>
      </c>
      <c r="N426" s="25">
        <v>1</v>
      </c>
      <c r="O426" s="28">
        <v>0</v>
      </c>
      <c r="P426" s="25">
        <v>2</v>
      </c>
      <c r="Q426" s="25">
        <v>0</v>
      </c>
      <c r="R426" s="25">
        <v>0</v>
      </c>
      <c r="S426" s="25">
        <v>2</v>
      </c>
      <c r="T426" s="25">
        <v>0</v>
      </c>
      <c r="U426" s="25">
        <v>0</v>
      </c>
      <c r="V426" s="28">
        <v>0</v>
      </c>
      <c r="W426" s="28">
        <v>0</v>
      </c>
      <c r="X426" s="28">
        <v>0</v>
      </c>
      <c r="Y426" s="29">
        <v>0</v>
      </c>
      <c r="Z426" s="25">
        <v>0</v>
      </c>
      <c r="AA426" s="28">
        <v>0</v>
      </c>
      <c r="AB426" s="25">
        <v>0</v>
      </c>
      <c r="AC426" s="28">
        <v>0</v>
      </c>
      <c r="AD426" s="28">
        <v>0</v>
      </c>
      <c r="AE426" s="28">
        <v>0</v>
      </c>
      <c r="AF426" s="28">
        <v>0</v>
      </c>
      <c r="AG426" s="28">
        <v>0</v>
      </c>
      <c r="AH426" s="28">
        <v>0</v>
      </c>
      <c r="AI426" s="28">
        <v>0</v>
      </c>
      <c r="AJ426" s="28">
        <v>0</v>
      </c>
      <c r="AK426" s="28">
        <v>0</v>
      </c>
      <c r="AL426" s="28">
        <v>0</v>
      </c>
      <c r="AM426" s="28">
        <v>0</v>
      </c>
      <c r="AN426" s="28">
        <v>0</v>
      </c>
      <c r="AO426" s="28">
        <v>0</v>
      </c>
      <c r="AP426" s="28">
        <v>0</v>
      </c>
      <c r="AQ426" s="25">
        <v>0</v>
      </c>
      <c r="AR426" s="25">
        <v>0</v>
      </c>
      <c r="AS426" s="25">
        <v>0</v>
      </c>
      <c r="AT426" s="28">
        <v>0</v>
      </c>
      <c r="AU426" s="28">
        <v>0</v>
      </c>
      <c r="AV426" s="28">
        <v>0</v>
      </c>
      <c r="AW426" s="25">
        <v>0</v>
      </c>
      <c r="AX426" s="25">
        <v>0</v>
      </c>
      <c r="AY426" s="7">
        <f t="shared" si="13"/>
        <v>5</v>
      </c>
    </row>
    <row r="427" spans="1:51" ht="14.25" x14ac:dyDescent="0.4">
      <c r="A427" s="24">
        <v>2024</v>
      </c>
      <c r="B427" s="25">
        <v>3</v>
      </c>
      <c r="C427" s="26">
        <f>DATE(T_Compilado[[#This Row],[AÑO]],T_Compilado[[#This Row],[MES]],1)</f>
        <v>45352</v>
      </c>
      <c r="D427" s="25" t="str">
        <f>IF(T_Compilado[[#This Row],[AÑO]]&lt;=2016,MIN(T_Compilado[AÑO]) &amp; "-2016","2017-" &amp; MAX(T_Compilado[AÑO]))</f>
        <v>2017-2024</v>
      </c>
      <c r="E427" s="25" t="s">
        <v>123</v>
      </c>
      <c r="F427" s="5" t="s">
        <v>87</v>
      </c>
      <c r="G427" s="3" t="s">
        <v>144</v>
      </c>
      <c r="H427" s="3" t="str">
        <f>VLOOKUP(T_Compilado[[#This Row],[Especies]],T_FamiliaEspecie[[Especies]:[CODE]],2,FALSE)</f>
        <v>C. MONOCULUS</v>
      </c>
      <c r="I427" s="27" t="str">
        <f t="shared" ref="I427:I446" si="15">J427&amp;IF(K427="P-C","A",K427)&amp;L427&amp;M427</f>
        <v>1I1D</v>
      </c>
      <c r="J427" s="6" cm="1">
        <f t="array" ref="J427">VLOOKUP(T_Compilado[[#This Row],[CCODE]:[CCODE]],T_FamiliaEspecie[[CODE]:[Ambiente]],2,FALSE)</f>
        <v>1</v>
      </c>
      <c r="K427" s="6" t="str" cm="1">
        <f t="array" ref="K427">VLOOKUP(T_Compilado[[#This Row],[CCODE]:[CCODE]],T_FamiliaEspecie[[CODE]:[Ambiente]],3,FALSE)</f>
        <v>I</v>
      </c>
      <c r="L427" s="6" cm="1">
        <f t="array" ref="L427">VLOOKUP(T_Compilado[[#This Row],[CCODE]:[CCODE]],T_FamiliaEspecie[[CODE]:[Ambiente]],4,FALSE)</f>
        <v>1</v>
      </c>
      <c r="M427" s="6" t="str" cm="1">
        <f t="array" ref="M427">VLOOKUP(T_Compilado[[#This Row],[CCODE]:[CCODE]],T_FamiliaEspecie[[CODE]:[Ambiente]],5,FALSE)</f>
        <v>D</v>
      </c>
      <c r="N427" s="25">
        <v>0</v>
      </c>
      <c r="O427" s="28">
        <v>3</v>
      </c>
      <c r="P427" s="25">
        <v>2</v>
      </c>
      <c r="Q427" s="25">
        <v>9</v>
      </c>
      <c r="R427" s="25">
        <v>0</v>
      </c>
      <c r="S427" s="25">
        <v>5</v>
      </c>
      <c r="T427" s="25">
        <v>0</v>
      </c>
      <c r="U427" s="25">
        <v>1</v>
      </c>
      <c r="V427" s="28">
        <v>5</v>
      </c>
      <c r="W427" s="28">
        <v>2</v>
      </c>
      <c r="X427" s="28">
        <v>4</v>
      </c>
      <c r="Y427" s="29">
        <v>0</v>
      </c>
      <c r="Z427" s="25">
        <v>2</v>
      </c>
      <c r="AA427" s="28">
        <v>1</v>
      </c>
      <c r="AB427" s="25">
        <v>5</v>
      </c>
      <c r="AC427" s="28">
        <v>0</v>
      </c>
      <c r="AD427" s="28">
        <v>0</v>
      </c>
      <c r="AE427" s="28">
        <v>3</v>
      </c>
      <c r="AF427" s="28">
        <v>0</v>
      </c>
      <c r="AG427" s="28">
        <v>0</v>
      </c>
      <c r="AH427" s="28">
        <v>0</v>
      </c>
      <c r="AI427" s="28">
        <v>0</v>
      </c>
      <c r="AJ427" s="28">
        <v>0</v>
      </c>
      <c r="AK427" s="28">
        <v>0</v>
      </c>
      <c r="AL427" s="28">
        <v>0</v>
      </c>
      <c r="AM427" s="28">
        <v>0</v>
      </c>
      <c r="AN427" s="28">
        <v>0</v>
      </c>
      <c r="AO427" s="28">
        <v>0</v>
      </c>
      <c r="AP427" s="28">
        <v>0</v>
      </c>
      <c r="AQ427" s="25">
        <v>0</v>
      </c>
      <c r="AR427" s="25">
        <v>0</v>
      </c>
      <c r="AS427" s="25">
        <v>0</v>
      </c>
      <c r="AT427" s="28">
        <v>0</v>
      </c>
      <c r="AU427" s="28">
        <v>0</v>
      </c>
      <c r="AV427" s="28">
        <v>0</v>
      </c>
      <c r="AW427" s="25">
        <v>0</v>
      </c>
      <c r="AX427" s="25">
        <v>0</v>
      </c>
      <c r="AY427" s="7">
        <f t="shared" si="13"/>
        <v>42</v>
      </c>
    </row>
    <row r="428" spans="1:51" ht="14.25" x14ac:dyDescent="0.4">
      <c r="A428" s="24">
        <v>2024</v>
      </c>
      <c r="B428" s="25">
        <v>3</v>
      </c>
      <c r="C428" s="26">
        <f>DATE(T_Compilado[[#This Row],[AÑO]],T_Compilado[[#This Row],[MES]],1)</f>
        <v>45352</v>
      </c>
      <c r="D428" s="25" t="str">
        <f>IF(T_Compilado[[#This Row],[AÑO]]&lt;=2016,MIN(T_Compilado[AÑO]) &amp; "-2016","2017-" &amp; MAX(T_Compilado[AÑO]))</f>
        <v>2017-2024</v>
      </c>
      <c r="E428" s="25" t="s">
        <v>123</v>
      </c>
      <c r="F428" s="5" t="s">
        <v>87</v>
      </c>
      <c r="G428" s="7" t="s">
        <v>215</v>
      </c>
      <c r="H428" s="3" t="str">
        <f>VLOOKUP(T_Compilado[[#This Row],[Especies]],T_FamiliaEspecie[[Especies]:[CODE]],2,FALSE)</f>
        <v>C. RENDALLI</v>
      </c>
      <c r="I428" s="27" t="str">
        <f t="shared" si="15"/>
        <v>1I1D</v>
      </c>
      <c r="J428" s="6" cm="1">
        <f t="array" ref="J428">VLOOKUP(T_Compilado[[#This Row],[CCODE]:[CCODE]],T_FamiliaEspecie[[CODE]:[Ambiente]],2,FALSE)</f>
        <v>1</v>
      </c>
      <c r="K428" s="6" t="str" cm="1">
        <f t="array" ref="K428">VLOOKUP(T_Compilado[[#This Row],[CCODE]:[CCODE]],T_FamiliaEspecie[[CODE]:[Ambiente]],3,FALSE)</f>
        <v>I</v>
      </c>
      <c r="L428" s="6" cm="1">
        <f t="array" ref="L428">VLOOKUP(T_Compilado[[#This Row],[CCODE]:[CCODE]],T_FamiliaEspecie[[CODE]:[Ambiente]],4,FALSE)</f>
        <v>1</v>
      </c>
      <c r="M428" s="6" t="str" cm="1">
        <f t="array" ref="M428">VLOOKUP(T_Compilado[[#This Row],[CCODE]:[CCODE]],T_FamiliaEspecie[[CODE]:[Ambiente]],5,FALSE)</f>
        <v>D</v>
      </c>
      <c r="N428" s="25">
        <v>1</v>
      </c>
      <c r="O428" s="28">
        <v>0</v>
      </c>
      <c r="P428" s="25">
        <v>0</v>
      </c>
      <c r="Q428" s="25">
        <v>4</v>
      </c>
      <c r="R428" s="25">
        <v>0</v>
      </c>
      <c r="S428" s="25">
        <v>0</v>
      </c>
      <c r="T428" s="25">
        <v>0</v>
      </c>
      <c r="U428" s="25">
        <v>1</v>
      </c>
      <c r="V428" s="28">
        <v>0</v>
      </c>
      <c r="W428" s="28">
        <v>0</v>
      </c>
      <c r="X428" s="28">
        <v>0</v>
      </c>
      <c r="Y428" s="29">
        <v>0</v>
      </c>
      <c r="Z428" s="25">
        <v>0</v>
      </c>
      <c r="AA428" s="28">
        <v>0</v>
      </c>
      <c r="AB428" s="25">
        <v>0</v>
      </c>
      <c r="AC428" s="28">
        <v>0</v>
      </c>
      <c r="AD428" s="28">
        <v>0</v>
      </c>
      <c r="AE428" s="28">
        <v>2</v>
      </c>
      <c r="AF428" s="28">
        <v>0</v>
      </c>
      <c r="AG428" s="28">
        <v>0</v>
      </c>
      <c r="AH428" s="28">
        <v>0</v>
      </c>
      <c r="AI428" s="28">
        <v>0</v>
      </c>
      <c r="AJ428" s="28">
        <v>0</v>
      </c>
      <c r="AK428" s="28">
        <v>0</v>
      </c>
      <c r="AL428" s="28">
        <v>0</v>
      </c>
      <c r="AM428" s="28">
        <v>0</v>
      </c>
      <c r="AN428" s="28">
        <v>0</v>
      </c>
      <c r="AO428" s="28">
        <v>0</v>
      </c>
      <c r="AP428" s="28">
        <v>0</v>
      </c>
      <c r="AQ428" s="25">
        <v>0</v>
      </c>
      <c r="AR428" s="25">
        <v>0</v>
      </c>
      <c r="AS428" s="25">
        <v>0</v>
      </c>
      <c r="AT428" s="28">
        <v>0</v>
      </c>
      <c r="AU428" s="28">
        <v>0</v>
      </c>
      <c r="AV428" s="28">
        <v>0</v>
      </c>
      <c r="AW428" s="25">
        <v>0</v>
      </c>
      <c r="AX428" s="25">
        <v>0</v>
      </c>
      <c r="AY428" s="7">
        <f t="shared" si="13"/>
        <v>8</v>
      </c>
    </row>
    <row r="429" spans="1:51" ht="14.25" x14ac:dyDescent="0.4">
      <c r="A429" s="24">
        <v>2024</v>
      </c>
      <c r="B429" s="25">
        <v>3</v>
      </c>
      <c r="C429" s="26">
        <f>DATE(T_Compilado[[#This Row],[AÑO]],T_Compilado[[#This Row],[MES]],1)</f>
        <v>45352</v>
      </c>
      <c r="D429" s="25" t="str">
        <f>IF(T_Compilado[[#This Row],[AÑO]]&lt;=2016,MIN(T_Compilado[AÑO]) &amp; "-2016","2017-" &amp; MAX(T_Compilado[AÑO]))</f>
        <v>2017-2024</v>
      </c>
      <c r="E429" s="25" t="s">
        <v>123</v>
      </c>
      <c r="F429" s="5" t="s">
        <v>87</v>
      </c>
      <c r="G429" s="7" t="s">
        <v>204</v>
      </c>
      <c r="H429" s="3" t="str">
        <f>VLOOKUP(T_Compilado[[#This Row],[Especies]],T_FamiliaEspecie[[Especies]:[CODE]],2,FALSE)</f>
        <v>M. FESTIVUS</v>
      </c>
      <c r="I429" s="27" t="str">
        <f t="shared" si="15"/>
        <v>1I1D</v>
      </c>
      <c r="J429" s="6" cm="1">
        <f t="array" ref="J429">VLOOKUP(T_Compilado[[#This Row],[CCODE]:[CCODE]],T_FamiliaEspecie[[CODE]:[Ambiente]],2,FALSE)</f>
        <v>1</v>
      </c>
      <c r="K429" s="6" t="str" cm="1">
        <f t="array" ref="K429">VLOOKUP(T_Compilado[[#This Row],[CCODE]:[CCODE]],T_FamiliaEspecie[[CODE]:[Ambiente]],3,FALSE)</f>
        <v>I</v>
      </c>
      <c r="L429" s="6" cm="1">
        <f t="array" ref="L429">VLOOKUP(T_Compilado[[#This Row],[CCODE]:[CCODE]],T_FamiliaEspecie[[CODE]:[Ambiente]],4,FALSE)</f>
        <v>1</v>
      </c>
      <c r="M429" s="6" t="str" cm="1">
        <f t="array" ref="M429">VLOOKUP(T_Compilado[[#This Row],[CCODE]:[CCODE]],T_FamiliaEspecie[[CODE]:[Ambiente]],5,FALSE)</f>
        <v>D</v>
      </c>
      <c r="N429" s="25">
        <v>0</v>
      </c>
      <c r="O429" s="28">
        <v>2</v>
      </c>
      <c r="P429" s="25">
        <v>0</v>
      </c>
      <c r="Q429" s="25">
        <v>0</v>
      </c>
      <c r="R429" s="25">
        <v>0</v>
      </c>
      <c r="S429" s="25">
        <v>0</v>
      </c>
      <c r="T429" s="25">
        <v>0</v>
      </c>
      <c r="U429" s="25">
        <v>0</v>
      </c>
      <c r="V429" s="28">
        <v>2</v>
      </c>
      <c r="W429" s="28">
        <v>0</v>
      </c>
      <c r="X429" s="28">
        <v>0</v>
      </c>
      <c r="Y429" s="29">
        <v>0</v>
      </c>
      <c r="Z429" s="25">
        <v>0</v>
      </c>
      <c r="AA429" s="28">
        <v>0</v>
      </c>
      <c r="AB429" s="25">
        <v>0</v>
      </c>
      <c r="AC429" s="28">
        <v>0</v>
      </c>
      <c r="AD429" s="28">
        <v>0</v>
      </c>
      <c r="AE429" s="28">
        <v>0</v>
      </c>
      <c r="AF429" s="28">
        <v>0</v>
      </c>
      <c r="AG429" s="28">
        <v>0</v>
      </c>
      <c r="AH429" s="28">
        <v>0</v>
      </c>
      <c r="AI429" s="28">
        <v>0</v>
      </c>
      <c r="AJ429" s="28">
        <v>0</v>
      </c>
      <c r="AK429" s="28">
        <v>0</v>
      </c>
      <c r="AL429" s="28">
        <v>0</v>
      </c>
      <c r="AM429" s="28">
        <v>0</v>
      </c>
      <c r="AN429" s="28">
        <v>0</v>
      </c>
      <c r="AO429" s="28">
        <v>0</v>
      </c>
      <c r="AP429" s="28">
        <v>0</v>
      </c>
      <c r="AQ429" s="25">
        <v>0</v>
      </c>
      <c r="AR429" s="25">
        <v>0</v>
      </c>
      <c r="AS429" s="25">
        <v>0</v>
      </c>
      <c r="AT429" s="28">
        <v>0</v>
      </c>
      <c r="AU429" s="28">
        <v>0</v>
      </c>
      <c r="AV429" s="28">
        <v>0</v>
      </c>
      <c r="AW429" s="25">
        <v>0</v>
      </c>
      <c r="AX429" s="25">
        <v>0</v>
      </c>
      <c r="AY429" s="7">
        <f t="shared" si="13"/>
        <v>4</v>
      </c>
    </row>
    <row r="430" spans="1:51" ht="14.25" x14ac:dyDescent="0.4">
      <c r="A430" s="24">
        <v>2024</v>
      </c>
      <c r="B430" s="25">
        <v>3</v>
      </c>
      <c r="C430" s="26">
        <f>DATE(T_Compilado[[#This Row],[AÑO]],T_Compilado[[#This Row],[MES]],1)</f>
        <v>45352</v>
      </c>
      <c r="D430" s="25" t="str">
        <f>IF(T_Compilado[[#This Row],[AÑO]]&lt;=2016,MIN(T_Compilado[AÑO]) &amp; "-2016","2017-" &amp; MAX(T_Compilado[AÑO]))</f>
        <v>2017-2024</v>
      </c>
      <c r="E430" s="25" t="s">
        <v>123</v>
      </c>
      <c r="F430" s="5" t="s">
        <v>87</v>
      </c>
      <c r="G430" s="7" t="s">
        <v>145</v>
      </c>
      <c r="H430" s="3" t="str">
        <f>VLOOKUP(T_Compilado[[#This Row],[Especies]],T_FamiliaEspecie[[Especies]:[CODE]],2,FALSE)</f>
        <v>O. NILOTICUS</v>
      </c>
      <c r="I430" s="27" t="str">
        <f t="shared" si="15"/>
        <v>2I1D</v>
      </c>
      <c r="J430" s="6" cm="1">
        <f t="array" ref="J430">VLOOKUP(T_Compilado[[#This Row],[CCODE]:[CCODE]],T_FamiliaEspecie[[CODE]:[Ambiente]],2,FALSE)</f>
        <v>2</v>
      </c>
      <c r="K430" s="6" t="str" cm="1">
        <f t="array" ref="K430">VLOOKUP(T_Compilado[[#This Row],[CCODE]:[CCODE]],T_FamiliaEspecie[[CODE]:[Ambiente]],3,FALSE)</f>
        <v>I</v>
      </c>
      <c r="L430" s="6" cm="1">
        <f t="array" ref="L430">VLOOKUP(T_Compilado[[#This Row],[CCODE]:[CCODE]],T_FamiliaEspecie[[CODE]:[Ambiente]],4,FALSE)</f>
        <v>1</v>
      </c>
      <c r="M430" s="6" t="str" cm="1">
        <f t="array" ref="M430">VLOOKUP(T_Compilado[[#This Row],[CCODE]:[CCODE]],T_FamiliaEspecie[[CODE]:[Ambiente]],5,FALSE)</f>
        <v>D</v>
      </c>
      <c r="N430" s="25">
        <v>0</v>
      </c>
      <c r="O430" s="28">
        <v>2</v>
      </c>
      <c r="P430" s="25">
        <v>0</v>
      </c>
      <c r="Q430" s="25">
        <v>11</v>
      </c>
      <c r="R430" s="25">
        <v>0</v>
      </c>
      <c r="S430" s="25">
        <v>3</v>
      </c>
      <c r="T430" s="25">
        <v>0</v>
      </c>
      <c r="U430" s="25">
        <v>0</v>
      </c>
      <c r="V430" s="28">
        <v>2</v>
      </c>
      <c r="W430" s="28">
        <v>0</v>
      </c>
      <c r="X430" s="28">
        <v>0</v>
      </c>
      <c r="Y430" s="29">
        <v>0</v>
      </c>
      <c r="Z430" s="25">
        <v>0</v>
      </c>
      <c r="AA430" s="28">
        <v>0</v>
      </c>
      <c r="AB430" s="25">
        <v>1</v>
      </c>
      <c r="AC430" s="28">
        <v>0</v>
      </c>
      <c r="AD430" s="28">
        <v>0</v>
      </c>
      <c r="AE430" s="28">
        <v>2</v>
      </c>
      <c r="AF430" s="28">
        <v>0</v>
      </c>
      <c r="AG430" s="28">
        <v>0</v>
      </c>
      <c r="AH430" s="28">
        <v>0</v>
      </c>
      <c r="AI430" s="28">
        <v>0</v>
      </c>
      <c r="AJ430" s="28">
        <v>0</v>
      </c>
      <c r="AK430" s="28">
        <v>0</v>
      </c>
      <c r="AL430" s="28">
        <v>0</v>
      </c>
      <c r="AM430" s="28">
        <v>0</v>
      </c>
      <c r="AN430" s="28">
        <v>0</v>
      </c>
      <c r="AO430" s="28">
        <v>0</v>
      </c>
      <c r="AP430" s="28">
        <v>0</v>
      </c>
      <c r="AQ430" s="25">
        <v>0</v>
      </c>
      <c r="AR430" s="25">
        <v>0</v>
      </c>
      <c r="AS430" s="25">
        <v>0</v>
      </c>
      <c r="AT430" s="28">
        <v>0</v>
      </c>
      <c r="AU430" s="28">
        <v>0</v>
      </c>
      <c r="AV430" s="28">
        <v>0</v>
      </c>
      <c r="AW430" s="25">
        <v>0</v>
      </c>
      <c r="AX430" s="25">
        <v>0</v>
      </c>
      <c r="AY430" s="7">
        <f t="shared" si="13"/>
        <v>21</v>
      </c>
    </row>
    <row r="431" spans="1:51" ht="14.25" x14ac:dyDescent="0.4">
      <c r="A431" s="24">
        <v>2024</v>
      </c>
      <c r="B431" s="25">
        <v>3</v>
      </c>
      <c r="C431" s="26">
        <f>DATE(T_Compilado[[#This Row],[AÑO]],T_Compilado[[#This Row],[MES]],1)</f>
        <v>45352</v>
      </c>
      <c r="D431" s="25" t="str">
        <f>IF(T_Compilado[[#This Row],[AÑO]]&lt;=2016,MIN(T_Compilado[AÑO]) &amp; "-2016","2017-" &amp; MAX(T_Compilado[AÑO]))</f>
        <v>2017-2024</v>
      </c>
      <c r="E431" s="25" t="s">
        <v>123</v>
      </c>
      <c r="F431" s="5" t="s">
        <v>87</v>
      </c>
      <c r="G431" s="7" t="s">
        <v>209</v>
      </c>
      <c r="H431" s="3" t="str">
        <f>VLOOKUP(T_Compilado[[#This Row],[Especies]],T_FamiliaEspecie[[Especies]:[CODE]],2,FALSE)</f>
        <v>P. MANAGUENSIS</v>
      </c>
      <c r="I431" s="27" t="str">
        <f t="shared" si="15"/>
        <v>2C1D</v>
      </c>
      <c r="J431" s="6" cm="1">
        <f t="array" ref="J431">VLOOKUP(T_Compilado[[#This Row],[CCODE]:[CCODE]],T_FamiliaEspecie[[CODE]:[Ambiente]],2,FALSE)</f>
        <v>2</v>
      </c>
      <c r="K431" s="6" t="str" cm="1">
        <f t="array" ref="K431">VLOOKUP(T_Compilado[[#This Row],[CCODE]:[CCODE]],T_FamiliaEspecie[[CODE]:[Ambiente]],3,FALSE)</f>
        <v>C</v>
      </c>
      <c r="L431" s="6" cm="1">
        <f t="array" ref="L431">VLOOKUP(T_Compilado[[#This Row],[CCODE]:[CCODE]],T_FamiliaEspecie[[CODE]:[Ambiente]],4,FALSE)</f>
        <v>1</v>
      </c>
      <c r="M431" s="6" t="str" cm="1">
        <f t="array" ref="M431">VLOOKUP(T_Compilado[[#This Row],[CCODE]:[CCODE]],T_FamiliaEspecie[[CODE]:[Ambiente]],5,FALSE)</f>
        <v>D</v>
      </c>
      <c r="N431" s="25">
        <v>0</v>
      </c>
      <c r="O431" s="28">
        <v>0</v>
      </c>
      <c r="P431" s="25">
        <v>0</v>
      </c>
      <c r="Q431" s="25">
        <v>1</v>
      </c>
      <c r="R431" s="25">
        <v>0</v>
      </c>
      <c r="S431" s="25">
        <v>0</v>
      </c>
      <c r="T431" s="25">
        <v>0</v>
      </c>
      <c r="U431" s="25">
        <v>2</v>
      </c>
      <c r="V431" s="28">
        <v>0</v>
      </c>
      <c r="W431" s="28">
        <v>2</v>
      </c>
      <c r="X431" s="28">
        <v>0</v>
      </c>
      <c r="Y431" s="29">
        <v>0</v>
      </c>
      <c r="Z431" s="25">
        <v>1</v>
      </c>
      <c r="AA431" s="28">
        <v>0</v>
      </c>
      <c r="AB431" s="25">
        <v>0</v>
      </c>
      <c r="AC431" s="28">
        <v>0</v>
      </c>
      <c r="AD431" s="28">
        <v>0</v>
      </c>
      <c r="AE431" s="28">
        <v>1</v>
      </c>
      <c r="AF431" s="28">
        <v>0</v>
      </c>
      <c r="AG431" s="28">
        <v>0</v>
      </c>
      <c r="AH431" s="28">
        <v>0</v>
      </c>
      <c r="AI431" s="28">
        <v>0</v>
      </c>
      <c r="AJ431" s="28">
        <v>0</v>
      </c>
      <c r="AK431" s="28">
        <v>0</v>
      </c>
      <c r="AL431" s="28">
        <v>0</v>
      </c>
      <c r="AM431" s="28">
        <v>0</v>
      </c>
      <c r="AN431" s="28">
        <v>0</v>
      </c>
      <c r="AO431" s="28">
        <v>0</v>
      </c>
      <c r="AP431" s="28">
        <v>0</v>
      </c>
      <c r="AQ431" s="25">
        <v>0</v>
      </c>
      <c r="AR431" s="25">
        <v>0</v>
      </c>
      <c r="AS431" s="25">
        <v>0</v>
      </c>
      <c r="AT431" s="28">
        <v>0</v>
      </c>
      <c r="AU431" s="28">
        <v>0</v>
      </c>
      <c r="AV431" s="28">
        <v>0</v>
      </c>
      <c r="AW431" s="25">
        <v>0</v>
      </c>
      <c r="AX431" s="25">
        <v>0</v>
      </c>
      <c r="AY431" s="7">
        <f t="shared" si="13"/>
        <v>7</v>
      </c>
    </row>
    <row r="432" spans="1:51" ht="14.25" x14ac:dyDescent="0.4">
      <c r="A432" s="24">
        <v>2024</v>
      </c>
      <c r="B432" s="25">
        <v>3</v>
      </c>
      <c r="C432" s="26">
        <f>DATE(T_Compilado[[#This Row],[AÑO]],T_Compilado[[#This Row],[MES]],1)</f>
        <v>45352</v>
      </c>
      <c r="D432" s="25" t="str">
        <f>IF(T_Compilado[[#This Row],[AÑO]]&lt;=2016,MIN(T_Compilado[AÑO]) &amp; "-2016","2017-" &amp; MAX(T_Compilado[AÑO]))</f>
        <v>2017-2024</v>
      </c>
      <c r="E432" s="25" t="s">
        <v>123</v>
      </c>
      <c r="F432" s="5" t="s">
        <v>87</v>
      </c>
      <c r="G432" s="7" t="s">
        <v>148</v>
      </c>
      <c r="H432" s="3" t="str">
        <f>VLOOKUP(T_Compilado[[#This Row],[Especies]],T_FamiliaEspecie[[Especies]:[CODE]],2,FALSE)</f>
        <v>V. MACULICAUDA</v>
      </c>
      <c r="I432" s="27" t="str">
        <f t="shared" si="15"/>
        <v>2C1D</v>
      </c>
      <c r="J432" s="6" cm="1">
        <f t="array" ref="J432">VLOOKUP(T_Compilado[[#This Row],[CCODE]:[CCODE]],T_FamiliaEspecie[[CODE]:[Ambiente]],2,FALSE)</f>
        <v>2</v>
      </c>
      <c r="K432" s="6" t="str" cm="1">
        <f t="array" ref="K432">VLOOKUP(T_Compilado[[#This Row],[CCODE]:[CCODE]],T_FamiliaEspecie[[CODE]:[Ambiente]],3,FALSE)</f>
        <v>C</v>
      </c>
      <c r="L432" s="6" cm="1">
        <f t="array" ref="L432">VLOOKUP(T_Compilado[[#This Row],[CCODE]:[CCODE]],T_FamiliaEspecie[[CODE]:[Ambiente]],4,FALSE)</f>
        <v>1</v>
      </c>
      <c r="M432" s="6" t="str" cm="1">
        <f t="array" ref="M432">VLOOKUP(T_Compilado[[#This Row],[CCODE]:[CCODE]],T_FamiliaEspecie[[CODE]:[Ambiente]],5,FALSE)</f>
        <v>D</v>
      </c>
      <c r="N432" s="25">
        <v>0</v>
      </c>
      <c r="O432" s="28">
        <v>1</v>
      </c>
      <c r="P432" s="25">
        <v>0</v>
      </c>
      <c r="Q432" s="25">
        <v>0</v>
      </c>
      <c r="R432" s="25">
        <v>0</v>
      </c>
      <c r="S432" s="25">
        <v>3</v>
      </c>
      <c r="T432" s="25">
        <v>0</v>
      </c>
      <c r="U432" s="25">
        <v>0</v>
      </c>
      <c r="V432" s="28">
        <v>1</v>
      </c>
      <c r="W432" s="28">
        <v>1</v>
      </c>
      <c r="X432" s="28">
        <v>0</v>
      </c>
      <c r="Y432" s="29">
        <v>0</v>
      </c>
      <c r="Z432" s="25">
        <v>0</v>
      </c>
      <c r="AA432" s="28">
        <v>0</v>
      </c>
      <c r="AB432" s="25">
        <v>0</v>
      </c>
      <c r="AC432" s="28">
        <v>0</v>
      </c>
      <c r="AD432" s="28">
        <v>0</v>
      </c>
      <c r="AE432" s="28">
        <v>2</v>
      </c>
      <c r="AF432" s="28">
        <v>0</v>
      </c>
      <c r="AG432" s="28">
        <v>0</v>
      </c>
      <c r="AH432" s="28">
        <v>0</v>
      </c>
      <c r="AI432" s="28">
        <v>0</v>
      </c>
      <c r="AJ432" s="28">
        <v>0</v>
      </c>
      <c r="AK432" s="28">
        <v>0</v>
      </c>
      <c r="AL432" s="28">
        <v>0</v>
      </c>
      <c r="AM432" s="28">
        <v>0</v>
      </c>
      <c r="AN432" s="28">
        <v>0</v>
      </c>
      <c r="AO432" s="28">
        <v>0</v>
      </c>
      <c r="AP432" s="28">
        <v>0</v>
      </c>
      <c r="AQ432" s="25">
        <v>0</v>
      </c>
      <c r="AR432" s="25">
        <v>0</v>
      </c>
      <c r="AS432" s="25">
        <v>0</v>
      </c>
      <c r="AT432" s="28">
        <v>0</v>
      </c>
      <c r="AU432" s="28">
        <v>0</v>
      </c>
      <c r="AV432" s="28">
        <v>0</v>
      </c>
      <c r="AW432" s="25">
        <v>0</v>
      </c>
      <c r="AX432" s="25">
        <v>0</v>
      </c>
      <c r="AY432" s="7">
        <f t="shared" si="13"/>
        <v>8</v>
      </c>
    </row>
    <row r="433" spans="1:51" ht="14.25" x14ac:dyDescent="0.4">
      <c r="A433" s="24">
        <v>2024</v>
      </c>
      <c r="B433" s="25">
        <v>3</v>
      </c>
      <c r="C433" s="26">
        <f>DATE(T_Compilado[[#This Row],[AÑO]],T_Compilado[[#This Row],[MES]],1)</f>
        <v>45352</v>
      </c>
      <c r="D433" s="25" t="str">
        <f>IF(T_Compilado[[#This Row],[AÑO]]&lt;=2016,MIN(T_Compilado[AÑO]) &amp; "-2016","2017-" &amp; MAX(T_Compilado[AÑO]))</f>
        <v>2017-2024</v>
      </c>
      <c r="E433" s="25" t="s">
        <v>123</v>
      </c>
      <c r="F433" s="5" t="s">
        <v>116</v>
      </c>
      <c r="G433" s="7" t="s">
        <v>216</v>
      </c>
      <c r="H433" s="3" t="str">
        <f>VLOOKUP(T_Compilado[[#This Row],[Especies]],T_FamiliaEspecie[[Especies]:[CODE]],2,FALSE)</f>
        <v>C. MAGDALENAE</v>
      </c>
      <c r="I433" s="27" t="str">
        <f t="shared" si="15"/>
        <v>1P1D</v>
      </c>
      <c r="J433" s="6" cm="1">
        <f t="array" ref="J433">VLOOKUP(T_Compilado[[#This Row],[CCODE]:[CCODE]],T_FamiliaEspecie[[CODE]:[Ambiente]],2,FALSE)</f>
        <v>1</v>
      </c>
      <c r="K433" s="6" t="str" cm="1">
        <f t="array" ref="K433">VLOOKUP(T_Compilado[[#This Row],[CCODE]:[CCODE]],T_FamiliaEspecie[[CODE]:[Ambiente]],3,FALSE)</f>
        <v>P</v>
      </c>
      <c r="L433" s="6" cm="1">
        <f t="array" ref="L433">VLOOKUP(T_Compilado[[#This Row],[CCODE]:[CCODE]],T_FamiliaEspecie[[CODE]:[Ambiente]],4,FALSE)</f>
        <v>1</v>
      </c>
      <c r="M433" s="6" t="str" cm="1">
        <f t="array" ref="M433">VLOOKUP(T_Compilado[[#This Row],[CCODE]:[CCODE]],T_FamiliaEspecie[[CODE]:[Ambiente]],5,FALSE)</f>
        <v>D</v>
      </c>
      <c r="N433" s="25">
        <v>0</v>
      </c>
      <c r="O433" s="28">
        <v>0</v>
      </c>
      <c r="P433" s="25">
        <v>0</v>
      </c>
      <c r="Q433" s="25">
        <v>0</v>
      </c>
      <c r="R433" s="25">
        <v>0</v>
      </c>
      <c r="S433" s="25">
        <v>0</v>
      </c>
      <c r="T433" s="25">
        <v>8</v>
      </c>
      <c r="U433" s="25">
        <v>0</v>
      </c>
      <c r="V433" s="28">
        <v>0</v>
      </c>
      <c r="W433" s="28">
        <v>0</v>
      </c>
      <c r="X433" s="28">
        <v>0</v>
      </c>
      <c r="Y433" s="29">
        <v>0</v>
      </c>
      <c r="Z433" s="25">
        <v>0</v>
      </c>
      <c r="AA433" s="28">
        <v>0</v>
      </c>
      <c r="AB433" s="25">
        <v>0</v>
      </c>
      <c r="AC433" s="28">
        <v>0</v>
      </c>
      <c r="AD433" s="28">
        <v>0</v>
      </c>
      <c r="AE433" s="28">
        <v>0</v>
      </c>
      <c r="AF433" s="28">
        <v>0</v>
      </c>
      <c r="AG433" s="28">
        <v>0</v>
      </c>
      <c r="AH433" s="28">
        <v>0</v>
      </c>
      <c r="AI433" s="28">
        <v>0</v>
      </c>
      <c r="AJ433" s="28">
        <v>0</v>
      </c>
      <c r="AK433" s="28">
        <v>0</v>
      </c>
      <c r="AL433" s="28">
        <v>0</v>
      </c>
      <c r="AM433" s="28">
        <v>0</v>
      </c>
      <c r="AN433" s="28">
        <v>0</v>
      </c>
      <c r="AO433" s="28">
        <v>0</v>
      </c>
      <c r="AP433" s="28">
        <v>0</v>
      </c>
      <c r="AQ433" s="25">
        <v>0</v>
      </c>
      <c r="AR433" s="25">
        <v>0</v>
      </c>
      <c r="AS433" s="25">
        <v>0</v>
      </c>
      <c r="AT433" s="28">
        <v>0</v>
      </c>
      <c r="AU433" s="28">
        <v>0</v>
      </c>
      <c r="AV433" s="28">
        <v>0</v>
      </c>
      <c r="AW433" s="25">
        <v>0</v>
      </c>
      <c r="AX433" s="25">
        <v>0</v>
      </c>
      <c r="AY433" s="7">
        <f t="shared" si="13"/>
        <v>8</v>
      </c>
    </row>
    <row r="434" spans="1:51" ht="14.25" x14ac:dyDescent="0.4">
      <c r="A434" s="24">
        <v>2024</v>
      </c>
      <c r="B434" s="25">
        <v>3</v>
      </c>
      <c r="C434" s="26">
        <f>DATE(T_Compilado[[#This Row],[AÑO]],T_Compilado[[#This Row],[MES]],1)</f>
        <v>45352</v>
      </c>
      <c r="D434" s="25" t="str">
        <f>IF(T_Compilado[[#This Row],[AÑO]]&lt;=2016,MIN(T_Compilado[AÑO]) &amp; "-2016","2017-" &amp; MAX(T_Compilado[AÑO]))</f>
        <v>2017-2024</v>
      </c>
      <c r="E434" s="25" t="s">
        <v>123</v>
      </c>
      <c r="F434" s="5" t="s">
        <v>89</v>
      </c>
      <c r="G434" s="7" t="s">
        <v>152</v>
      </c>
      <c r="H434" s="3" t="str">
        <f>VLOOKUP(T_Compilado[[#This Row],[Especies]],T_FamiliaEspecie[[Especies]:[CODE]],2,FALSE)</f>
        <v>G. DORMITOR</v>
      </c>
      <c r="I434" s="27" t="str">
        <f t="shared" si="15"/>
        <v>2C0D</v>
      </c>
      <c r="J434" s="6" cm="1">
        <f t="array" ref="J434">VLOOKUP(T_Compilado[[#This Row],[CCODE]:[CCODE]],T_FamiliaEspecie[[CODE]:[Ambiente]],2,FALSE)</f>
        <v>2</v>
      </c>
      <c r="K434" s="6" t="str" cm="1">
        <f t="array" ref="K434">VLOOKUP(T_Compilado[[#This Row],[CCODE]:[CCODE]],T_FamiliaEspecie[[CODE]:[Ambiente]],3,FALSE)</f>
        <v>C</v>
      </c>
      <c r="L434" s="6" cm="1">
        <f t="array" ref="L434">VLOOKUP(T_Compilado[[#This Row],[CCODE]:[CCODE]],T_FamiliaEspecie[[CODE]:[Ambiente]],4,FALSE)</f>
        <v>0</v>
      </c>
      <c r="M434" s="6" t="str" cm="1">
        <f t="array" ref="M434">VLOOKUP(T_Compilado[[#This Row],[CCODE]:[CCODE]],T_FamiliaEspecie[[CODE]:[Ambiente]],5,FALSE)</f>
        <v>D</v>
      </c>
      <c r="N434" s="25">
        <v>0</v>
      </c>
      <c r="O434" s="28">
        <v>0</v>
      </c>
      <c r="P434" s="25">
        <v>1</v>
      </c>
      <c r="Q434" s="25">
        <v>3</v>
      </c>
      <c r="R434" s="25">
        <v>0</v>
      </c>
      <c r="S434" s="25">
        <v>1</v>
      </c>
      <c r="T434" s="25">
        <v>0</v>
      </c>
      <c r="U434" s="25">
        <v>5</v>
      </c>
      <c r="V434" s="28">
        <v>0</v>
      </c>
      <c r="W434" s="28">
        <v>0</v>
      </c>
      <c r="X434" s="28">
        <v>0</v>
      </c>
      <c r="Y434" s="29">
        <v>0</v>
      </c>
      <c r="Z434" s="25">
        <v>3</v>
      </c>
      <c r="AA434" s="28">
        <v>0</v>
      </c>
      <c r="AB434" s="25">
        <v>0</v>
      </c>
      <c r="AC434" s="28">
        <v>0</v>
      </c>
      <c r="AD434" s="28">
        <v>0</v>
      </c>
      <c r="AE434" s="28">
        <v>3</v>
      </c>
      <c r="AF434" s="28">
        <v>0</v>
      </c>
      <c r="AG434" s="28">
        <v>0</v>
      </c>
      <c r="AH434" s="28">
        <v>0</v>
      </c>
      <c r="AI434" s="28">
        <v>0</v>
      </c>
      <c r="AJ434" s="28">
        <v>0</v>
      </c>
      <c r="AK434" s="28">
        <v>0</v>
      </c>
      <c r="AL434" s="28">
        <v>0</v>
      </c>
      <c r="AM434" s="28">
        <v>0</v>
      </c>
      <c r="AN434" s="28">
        <v>0</v>
      </c>
      <c r="AO434" s="28">
        <v>0</v>
      </c>
      <c r="AP434" s="28">
        <v>0</v>
      </c>
      <c r="AQ434" s="25">
        <v>0</v>
      </c>
      <c r="AR434" s="25">
        <v>0</v>
      </c>
      <c r="AS434" s="25">
        <v>0</v>
      </c>
      <c r="AT434" s="28">
        <v>0</v>
      </c>
      <c r="AU434" s="28">
        <v>0</v>
      </c>
      <c r="AV434" s="28">
        <v>0</v>
      </c>
      <c r="AW434" s="25">
        <v>0</v>
      </c>
      <c r="AX434" s="25">
        <v>0</v>
      </c>
      <c r="AY434" s="7">
        <f t="shared" si="13"/>
        <v>16</v>
      </c>
    </row>
    <row r="435" spans="1:51" ht="14.25" x14ac:dyDescent="0.4">
      <c r="A435" s="24">
        <v>2024</v>
      </c>
      <c r="B435" s="25">
        <v>3</v>
      </c>
      <c r="C435" s="26">
        <f>DATE(T_Compilado[[#This Row],[AÑO]],T_Compilado[[#This Row],[MES]],1)</f>
        <v>45352</v>
      </c>
      <c r="D435" s="25" t="str">
        <f>IF(T_Compilado[[#This Row],[AÑO]]&lt;=2016,MIN(T_Compilado[AÑO]) &amp; "-2016","2017-" &amp; MAX(T_Compilado[AÑO]))</f>
        <v>2017-2024</v>
      </c>
      <c r="E435" s="25" t="s">
        <v>123</v>
      </c>
      <c r="F435" s="5" t="s">
        <v>90</v>
      </c>
      <c r="G435" s="7" t="s">
        <v>223</v>
      </c>
      <c r="H435" s="3" t="str">
        <f>VLOOKUP(T_Compilado[[#This Row],[Especies]],T_FamiliaEspecie[[Especies]:[CODE]],2,FALSE)</f>
        <v>E. SAURUS</v>
      </c>
      <c r="I435" s="27" t="str">
        <f t="shared" si="15"/>
        <v>PC1M</v>
      </c>
      <c r="J435" s="6" t="str" cm="1">
        <f t="array" ref="J435">VLOOKUP(T_Compilado[[#This Row],[CCODE]:[CCODE]],T_FamiliaEspecie[[CODE]:[Ambiente]],2,FALSE)</f>
        <v>P</v>
      </c>
      <c r="K435" s="6" t="str" cm="1">
        <f t="array" ref="K435">VLOOKUP(T_Compilado[[#This Row],[CCODE]:[CCODE]],T_FamiliaEspecie[[CODE]:[Ambiente]],3,FALSE)</f>
        <v>C</v>
      </c>
      <c r="L435" s="6" cm="1">
        <f t="array" ref="L435">VLOOKUP(T_Compilado[[#This Row],[CCODE]:[CCODE]],T_FamiliaEspecie[[CODE]:[Ambiente]],4,FALSE)</f>
        <v>1</v>
      </c>
      <c r="M435" s="6" t="str" cm="1">
        <f t="array" ref="M435">VLOOKUP(T_Compilado[[#This Row],[CCODE]:[CCODE]],T_FamiliaEspecie[[CODE]:[Ambiente]],5,FALSE)</f>
        <v>M</v>
      </c>
      <c r="N435" s="25">
        <v>0</v>
      </c>
      <c r="O435" s="28">
        <v>0</v>
      </c>
      <c r="P435" s="25">
        <v>0</v>
      </c>
      <c r="Q435" s="25">
        <v>0</v>
      </c>
      <c r="R435" s="25">
        <v>0</v>
      </c>
      <c r="S435" s="25">
        <v>0</v>
      </c>
      <c r="T435" s="25">
        <v>0</v>
      </c>
      <c r="U435" s="25">
        <v>0</v>
      </c>
      <c r="V435" s="28">
        <v>0</v>
      </c>
      <c r="W435" s="28">
        <v>0</v>
      </c>
      <c r="X435" s="28">
        <v>1</v>
      </c>
      <c r="Y435" s="29">
        <v>0</v>
      </c>
      <c r="Z435" s="25">
        <v>0</v>
      </c>
      <c r="AA435" s="28">
        <v>0</v>
      </c>
      <c r="AB435" s="25">
        <v>1</v>
      </c>
      <c r="AC435" s="28">
        <v>0</v>
      </c>
      <c r="AD435" s="28">
        <v>0</v>
      </c>
      <c r="AE435" s="28">
        <v>0</v>
      </c>
      <c r="AF435" s="28">
        <v>0</v>
      </c>
      <c r="AG435" s="28">
        <v>0</v>
      </c>
      <c r="AH435" s="28">
        <v>0</v>
      </c>
      <c r="AI435" s="28">
        <v>0</v>
      </c>
      <c r="AJ435" s="28">
        <v>0</v>
      </c>
      <c r="AK435" s="28">
        <v>0</v>
      </c>
      <c r="AL435" s="28">
        <v>0</v>
      </c>
      <c r="AM435" s="28">
        <v>0</v>
      </c>
      <c r="AN435" s="28">
        <v>0</v>
      </c>
      <c r="AO435" s="28">
        <v>0</v>
      </c>
      <c r="AP435" s="28">
        <v>0</v>
      </c>
      <c r="AQ435" s="25">
        <v>0</v>
      </c>
      <c r="AR435" s="25">
        <v>0</v>
      </c>
      <c r="AS435" s="25">
        <v>0</v>
      </c>
      <c r="AT435" s="28">
        <v>0</v>
      </c>
      <c r="AU435" s="28">
        <v>0</v>
      </c>
      <c r="AV435" s="28">
        <v>0</v>
      </c>
      <c r="AW435" s="25">
        <v>0</v>
      </c>
      <c r="AX435" s="25">
        <v>0</v>
      </c>
      <c r="AY435" s="7">
        <f t="shared" si="13"/>
        <v>2</v>
      </c>
    </row>
    <row r="436" spans="1:51" ht="14.25" x14ac:dyDescent="0.4">
      <c r="A436" s="24">
        <v>2024</v>
      </c>
      <c r="B436" s="25">
        <v>3</v>
      </c>
      <c r="C436" s="26">
        <f>DATE(T_Compilado[[#This Row],[AÑO]],T_Compilado[[#This Row],[MES]],1)</f>
        <v>45352</v>
      </c>
      <c r="D436" s="25" t="str">
        <f>IF(T_Compilado[[#This Row],[AÑO]]&lt;=2016,MIN(T_Compilado[AÑO]) &amp; "-2016","2017-" &amp; MAX(T_Compilado[AÑO]))</f>
        <v>2017-2024</v>
      </c>
      <c r="E436" s="25" t="s">
        <v>123</v>
      </c>
      <c r="F436" s="5" t="s">
        <v>91</v>
      </c>
      <c r="G436" s="7" t="s">
        <v>129</v>
      </c>
      <c r="H436" s="3" t="str">
        <f>VLOOKUP(T_Compilado[[#This Row],[Especies]],T_FamiliaEspecie[[Especies]:[CODE]],2,FALSE)</f>
        <v>H. MICROLEPIS</v>
      </c>
      <c r="I436" s="27" t="str">
        <f t="shared" si="15"/>
        <v>1A1D</v>
      </c>
      <c r="J436" s="6" cm="1">
        <f t="array" ref="J436">VLOOKUP(T_Compilado[[#This Row],[CCODE]:[CCODE]],T_FamiliaEspecie[[CODE]:[Ambiente]],2,FALSE)</f>
        <v>1</v>
      </c>
      <c r="K436" s="6" t="str" cm="1">
        <f t="array" ref="K436">VLOOKUP(T_Compilado[[#This Row],[CCODE]:[CCODE]],T_FamiliaEspecie[[CODE]:[Ambiente]],3,FALSE)</f>
        <v>P-C</v>
      </c>
      <c r="L436" s="6" cm="1">
        <f t="array" ref="L436">VLOOKUP(T_Compilado[[#This Row],[CCODE]:[CCODE]],T_FamiliaEspecie[[CODE]:[Ambiente]],4,FALSE)</f>
        <v>1</v>
      </c>
      <c r="M436" s="6" t="str" cm="1">
        <f t="array" ref="M436">VLOOKUP(T_Compilado[[#This Row],[CCODE]:[CCODE]],T_FamiliaEspecie[[CODE]:[Ambiente]],5,FALSE)</f>
        <v>D</v>
      </c>
      <c r="N436" s="25">
        <v>0</v>
      </c>
      <c r="O436" s="28">
        <v>1</v>
      </c>
      <c r="P436" s="25">
        <v>0</v>
      </c>
      <c r="Q436" s="25">
        <v>0</v>
      </c>
      <c r="R436" s="25">
        <v>0</v>
      </c>
      <c r="S436" s="25">
        <v>1</v>
      </c>
      <c r="T436" s="25">
        <v>0</v>
      </c>
      <c r="U436" s="25">
        <v>0</v>
      </c>
      <c r="V436" s="28">
        <v>2</v>
      </c>
      <c r="W436" s="28">
        <v>0</v>
      </c>
      <c r="X436" s="28">
        <v>0</v>
      </c>
      <c r="Y436" s="29">
        <v>0</v>
      </c>
      <c r="Z436" s="25">
        <v>0</v>
      </c>
      <c r="AA436" s="28">
        <v>0</v>
      </c>
      <c r="AB436" s="25">
        <v>0</v>
      </c>
      <c r="AC436" s="28">
        <v>0</v>
      </c>
      <c r="AD436" s="28">
        <v>0</v>
      </c>
      <c r="AE436" s="28">
        <v>0</v>
      </c>
      <c r="AF436" s="28">
        <v>0</v>
      </c>
      <c r="AG436" s="28">
        <v>0</v>
      </c>
      <c r="AH436" s="28">
        <v>0</v>
      </c>
      <c r="AI436" s="28">
        <v>0</v>
      </c>
      <c r="AJ436" s="28">
        <v>0</v>
      </c>
      <c r="AK436" s="28">
        <v>0</v>
      </c>
      <c r="AL436" s="28">
        <v>0</v>
      </c>
      <c r="AM436" s="28">
        <v>0</v>
      </c>
      <c r="AN436" s="28">
        <v>0</v>
      </c>
      <c r="AO436" s="28">
        <v>0</v>
      </c>
      <c r="AP436" s="28">
        <v>0</v>
      </c>
      <c r="AQ436" s="25">
        <v>0</v>
      </c>
      <c r="AR436" s="25">
        <v>0</v>
      </c>
      <c r="AS436" s="25">
        <v>0</v>
      </c>
      <c r="AT436" s="28">
        <v>0</v>
      </c>
      <c r="AU436" s="28">
        <v>0</v>
      </c>
      <c r="AV436" s="28">
        <v>0</v>
      </c>
      <c r="AW436" s="25">
        <v>0</v>
      </c>
      <c r="AX436" s="25">
        <v>0</v>
      </c>
      <c r="AY436" s="7">
        <f t="shared" si="13"/>
        <v>4</v>
      </c>
    </row>
    <row r="437" spans="1:51" ht="14.25" x14ac:dyDescent="0.4">
      <c r="A437" s="24">
        <v>2024</v>
      </c>
      <c r="B437" s="25">
        <v>3</v>
      </c>
      <c r="C437" s="26">
        <f>DATE(T_Compilado[[#This Row],[AÑO]],T_Compilado[[#This Row],[MES]],1)</f>
        <v>45352</v>
      </c>
      <c r="D437" s="25" t="str">
        <f>IF(T_Compilado[[#This Row],[AÑO]]&lt;=2016,MIN(T_Compilado[AÑO]) &amp; "-2016","2017-" &amp; MAX(T_Compilado[AÑO]))</f>
        <v>2017-2024</v>
      </c>
      <c r="E437" s="25" t="s">
        <v>123</v>
      </c>
      <c r="F437" s="5" t="s">
        <v>92</v>
      </c>
      <c r="G437" s="7" t="s">
        <v>253</v>
      </c>
      <c r="H437" s="3" t="str">
        <f>VLOOKUP(T_Compilado[[#This Row],[Especies]],T_FamiliaEspecie[[Especies]:[CODE]],2,FALSE)</f>
        <v>E. PERICHE</v>
      </c>
      <c r="I437" s="27" t="str">
        <f t="shared" si="15"/>
        <v>PP1M</v>
      </c>
      <c r="J437" s="6" t="str" cm="1">
        <f t="array" ref="J437">VLOOKUP(T_Compilado[[#This Row],[CCODE]:[CCODE]],T_FamiliaEspecie[[CODE]:[Ambiente]],2,FALSE)</f>
        <v>P</v>
      </c>
      <c r="K437" s="6" t="str" cm="1">
        <f t="array" ref="K437">VLOOKUP(T_Compilado[[#This Row],[CCODE]:[CCODE]],T_FamiliaEspecie[[CODE]:[Ambiente]],3,FALSE)</f>
        <v>P</v>
      </c>
      <c r="L437" s="6" cm="1">
        <f t="array" ref="L437">VLOOKUP(T_Compilado[[#This Row],[CCODE]:[CCODE]],T_FamiliaEspecie[[CODE]:[Ambiente]],4,FALSE)</f>
        <v>1</v>
      </c>
      <c r="M437" s="6" t="str" cm="1">
        <f t="array" ref="M437">VLOOKUP(T_Compilado[[#This Row],[CCODE]:[CCODE]],T_FamiliaEspecie[[CODE]:[Ambiente]],5,FALSE)</f>
        <v>M</v>
      </c>
      <c r="N437" s="25">
        <v>4</v>
      </c>
      <c r="O437" s="28">
        <v>0</v>
      </c>
      <c r="P437" s="25">
        <v>0</v>
      </c>
      <c r="Q437" s="25">
        <v>0</v>
      </c>
      <c r="R437" s="25">
        <v>0</v>
      </c>
      <c r="S437" s="25">
        <v>0</v>
      </c>
      <c r="T437" s="25">
        <v>0</v>
      </c>
      <c r="U437" s="25">
        <v>0</v>
      </c>
      <c r="V437" s="28">
        <v>0</v>
      </c>
      <c r="W437" s="28">
        <v>0</v>
      </c>
      <c r="X437" s="28">
        <v>1</v>
      </c>
      <c r="Y437" s="29">
        <v>0</v>
      </c>
      <c r="Z437" s="25">
        <v>0</v>
      </c>
      <c r="AA437" s="28">
        <v>0</v>
      </c>
      <c r="AB437" s="25">
        <v>1</v>
      </c>
      <c r="AC437" s="28">
        <v>0</v>
      </c>
      <c r="AD437" s="28">
        <v>0</v>
      </c>
      <c r="AE437" s="28">
        <v>1</v>
      </c>
      <c r="AF437" s="28">
        <v>0</v>
      </c>
      <c r="AG437" s="28">
        <v>0</v>
      </c>
      <c r="AH437" s="28">
        <v>0</v>
      </c>
      <c r="AI437" s="28">
        <v>0</v>
      </c>
      <c r="AJ437" s="28">
        <v>0</v>
      </c>
      <c r="AK437" s="28">
        <v>0</v>
      </c>
      <c r="AL437" s="28">
        <v>0</v>
      </c>
      <c r="AM437" s="28">
        <v>0</v>
      </c>
      <c r="AN437" s="28">
        <v>0</v>
      </c>
      <c r="AO437" s="28">
        <v>0</v>
      </c>
      <c r="AP437" s="28">
        <v>0</v>
      </c>
      <c r="AQ437" s="25">
        <v>0</v>
      </c>
      <c r="AR437" s="25">
        <v>0</v>
      </c>
      <c r="AS437" s="25">
        <v>0</v>
      </c>
      <c r="AT437" s="28">
        <v>0</v>
      </c>
      <c r="AU437" s="28">
        <v>0</v>
      </c>
      <c r="AV437" s="28">
        <v>0</v>
      </c>
      <c r="AW437" s="25">
        <v>0</v>
      </c>
      <c r="AX437" s="25">
        <v>0</v>
      </c>
      <c r="AY437" s="7">
        <f t="shared" si="13"/>
        <v>7</v>
      </c>
    </row>
    <row r="438" spans="1:51" ht="14.25" x14ac:dyDescent="0.4">
      <c r="A438" s="24">
        <v>2024</v>
      </c>
      <c r="B438" s="25">
        <v>3</v>
      </c>
      <c r="C438" s="26">
        <f>DATE(T_Compilado[[#This Row],[AÑO]],T_Compilado[[#This Row],[MES]],1)</f>
        <v>45352</v>
      </c>
      <c r="D438" s="25" t="str">
        <f>IF(T_Compilado[[#This Row],[AÑO]]&lt;=2016,MIN(T_Compilado[AÑO]) &amp; "-2016","2017-" &amp; MAX(T_Compilado[AÑO]))</f>
        <v>2017-2024</v>
      </c>
      <c r="E438" s="25" t="s">
        <v>123</v>
      </c>
      <c r="F438" s="5" t="s">
        <v>92</v>
      </c>
      <c r="G438" s="7" t="s">
        <v>157</v>
      </c>
      <c r="H438" s="3" t="str">
        <f>VLOOKUP(T_Compilado[[#This Row],[Especies]],T_FamiliaEspecie[[Especies]:[CODE]],2,FALSE)</f>
        <v>E. PLUMIERI</v>
      </c>
      <c r="I438" s="27" t="str">
        <f t="shared" si="15"/>
        <v>PC1M</v>
      </c>
      <c r="J438" s="6" t="str" cm="1">
        <f t="array" ref="J438">VLOOKUP(T_Compilado[[#This Row],[CCODE]:[CCODE]],T_FamiliaEspecie[[CODE]:[Ambiente]],2,FALSE)</f>
        <v>P</v>
      </c>
      <c r="K438" s="6" t="str" cm="1">
        <f t="array" ref="K438">VLOOKUP(T_Compilado[[#This Row],[CCODE]:[CCODE]],T_FamiliaEspecie[[CODE]:[Ambiente]],3,FALSE)</f>
        <v>C</v>
      </c>
      <c r="L438" s="6" cm="1">
        <f t="array" ref="L438">VLOOKUP(T_Compilado[[#This Row],[CCODE]:[CCODE]],T_FamiliaEspecie[[CODE]:[Ambiente]],4,FALSE)</f>
        <v>1</v>
      </c>
      <c r="M438" s="6" t="str" cm="1">
        <f t="array" ref="M438">VLOOKUP(T_Compilado[[#This Row],[CCODE]:[CCODE]],T_FamiliaEspecie[[CODE]:[Ambiente]],5,FALSE)</f>
        <v>M</v>
      </c>
      <c r="N438" s="25">
        <v>0</v>
      </c>
      <c r="O438" s="28">
        <v>0</v>
      </c>
      <c r="P438" s="25">
        <v>0</v>
      </c>
      <c r="Q438" s="25">
        <v>0</v>
      </c>
      <c r="R438" s="25">
        <v>0</v>
      </c>
      <c r="S438" s="25">
        <v>4</v>
      </c>
      <c r="T438" s="25">
        <v>0</v>
      </c>
      <c r="U438" s="25">
        <v>0</v>
      </c>
      <c r="V438" s="28">
        <v>1</v>
      </c>
      <c r="W438" s="28">
        <v>0</v>
      </c>
      <c r="X438" s="28">
        <v>0</v>
      </c>
      <c r="Y438" s="29">
        <v>0</v>
      </c>
      <c r="Z438" s="25">
        <v>0</v>
      </c>
      <c r="AA438" s="28">
        <v>2</v>
      </c>
      <c r="AB438" s="25">
        <v>0</v>
      </c>
      <c r="AC438" s="28">
        <v>0</v>
      </c>
      <c r="AD438" s="28">
        <v>0</v>
      </c>
      <c r="AE438" s="28">
        <v>0</v>
      </c>
      <c r="AF438" s="28">
        <v>0</v>
      </c>
      <c r="AG438" s="28">
        <v>0</v>
      </c>
      <c r="AH438" s="28">
        <v>0</v>
      </c>
      <c r="AI438" s="28">
        <v>0</v>
      </c>
      <c r="AJ438" s="28">
        <v>0</v>
      </c>
      <c r="AK438" s="28">
        <v>0</v>
      </c>
      <c r="AL438" s="28">
        <v>0</v>
      </c>
      <c r="AM438" s="28">
        <v>0</v>
      </c>
      <c r="AN438" s="28">
        <v>0</v>
      </c>
      <c r="AO438" s="28">
        <v>0</v>
      </c>
      <c r="AP438" s="28">
        <v>0</v>
      </c>
      <c r="AQ438" s="25">
        <v>0</v>
      </c>
      <c r="AR438" s="25">
        <v>0</v>
      </c>
      <c r="AS438" s="25">
        <v>0</v>
      </c>
      <c r="AT438" s="28">
        <v>0</v>
      </c>
      <c r="AU438" s="28">
        <v>0</v>
      </c>
      <c r="AV438" s="28">
        <v>0</v>
      </c>
      <c r="AW438" s="25">
        <v>0</v>
      </c>
      <c r="AX438" s="25">
        <v>0</v>
      </c>
      <c r="AY438" s="7">
        <f t="shared" si="13"/>
        <v>7</v>
      </c>
    </row>
    <row r="439" spans="1:51" ht="14.25" x14ac:dyDescent="0.4">
      <c r="A439" s="24">
        <v>2024</v>
      </c>
      <c r="B439" s="25">
        <v>3</v>
      </c>
      <c r="C439" s="26">
        <f>DATE(T_Compilado[[#This Row],[AÑO]],T_Compilado[[#This Row],[MES]],1)</f>
        <v>45352</v>
      </c>
      <c r="D439" s="25" t="str">
        <f>IF(T_Compilado[[#This Row],[AÑO]]&lt;=2016,MIN(T_Compilado[AÑO]) &amp; "-2016","2017-" &amp; MAX(T_Compilado[AÑO]))</f>
        <v>2017-2024</v>
      </c>
      <c r="E439" s="25" t="s">
        <v>123</v>
      </c>
      <c r="F439" s="5" t="s">
        <v>93</v>
      </c>
      <c r="G439" s="7" t="s">
        <v>159</v>
      </c>
      <c r="H439" s="3" t="str">
        <f>VLOOKUP(T_Compilado[[#This Row],[Especies]],T_FamiliaEspecie[[Especies]:[CODE]],2,FALSE)</f>
        <v>A. BANANA</v>
      </c>
      <c r="I439" s="27" t="str">
        <f t="shared" si="15"/>
        <v>2A1D</v>
      </c>
      <c r="J439" s="6" cm="1">
        <f t="array" ref="J439">VLOOKUP(T_Compilado[[#This Row],[CCODE]:[CCODE]],T_FamiliaEspecie[[CODE]:[Ambiente]],2,FALSE)</f>
        <v>2</v>
      </c>
      <c r="K439" s="6" t="str" cm="1">
        <f t="array" ref="K439">VLOOKUP(T_Compilado[[#This Row],[CCODE]:[CCODE]],T_FamiliaEspecie[[CODE]:[Ambiente]],3,FALSE)</f>
        <v>P-C</v>
      </c>
      <c r="L439" s="6" cm="1">
        <f t="array" ref="L439">VLOOKUP(T_Compilado[[#This Row],[CCODE]:[CCODE]],T_FamiliaEspecie[[CODE]:[Ambiente]],4,FALSE)</f>
        <v>1</v>
      </c>
      <c r="M439" s="6" t="str" cm="1">
        <f t="array" ref="M439">VLOOKUP(T_Compilado[[#This Row],[CCODE]:[CCODE]],T_FamiliaEspecie[[CODE]:[Ambiente]],5,FALSE)</f>
        <v>D</v>
      </c>
      <c r="N439" s="25">
        <v>0</v>
      </c>
      <c r="O439" s="28">
        <v>0</v>
      </c>
      <c r="P439" s="25">
        <v>0</v>
      </c>
      <c r="Q439" s="25">
        <v>0</v>
      </c>
      <c r="R439" s="25">
        <v>0</v>
      </c>
      <c r="S439" s="25">
        <v>0</v>
      </c>
      <c r="T439" s="25">
        <v>2</v>
      </c>
      <c r="U439" s="25">
        <v>0</v>
      </c>
      <c r="V439" s="28">
        <v>0</v>
      </c>
      <c r="W439" s="28">
        <v>0</v>
      </c>
      <c r="X439" s="28">
        <v>0</v>
      </c>
      <c r="Y439" s="29">
        <v>0</v>
      </c>
      <c r="Z439" s="25">
        <v>0</v>
      </c>
      <c r="AA439" s="28">
        <v>0</v>
      </c>
      <c r="AB439" s="25">
        <v>0</v>
      </c>
      <c r="AC439" s="28">
        <v>0</v>
      </c>
      <c r="AD439" s="28">
        <v>0</v>
      </c>
      <c r="AE439" s="28">
        <v>0</v>
      </c>
      <c r="AF439" s="28">
        <v>0</v>
      </c>
      <c r="AG439" s="28">
        <v>0</v>
      </c>
      <c r="AH439" s="28">
        <v>0</v>
      </c>
      <c r="AI439" s="28">
        <v>0</v>
      </c>
      <c r="AJ439" s="28">
        <v>0</v>
      </c>
      <c r="AK439" s="28">
        <v>0</v>
      </c>
      <c r="AL439" s="28">
        <v>0</v>
      </c>
      <c r="AM439" s="28">
        <v>0</v>
      </c>
      <c r="AN439" s="28">
        <v>0</v>
      </c>
      <c r="AO439" s="28">
        <v>0</v>
      </c>
      <c r="AP439" s="28">
        <v>0</v>
      </c>
      <c r="AQ439" s="25">
        <v>0</v>
      </c>
      <c r="AR439" s="25">
        <v>0</v>
      </c>
      <c r="AS439" s="25">
        <v>0</v>
      </c>
      <c r="AT439" s="28">
        <v>0</v>
      </c>
      <c r="AU439" s="28">
        <v>0</v>
      </c>
      <c r="AV439" s="28">
        <v>0</v>
      </c>
      <c r="AW439" s="25">
        <v>0</v>
      </c>
      <c r="AX439" s="25">
        <v>0</v>
      </c>
      <c r="AY439" s="7">
        <f t="shared" si="13"/>
        <v>2</v>
      </c>
    </row>
    <row r="440" spans="1:51" ht="14.25" x14ac:dyDescent="0.4">
      <c r="A440" s="24">
        <v>2024</v>
      </c>
      <c r="B440" s="25">
        <v>3</v>
      </c>
      <c r="C440" s="26">
        <f>DATE(T_Compilado[[#This Row],[AÑO]],T_Compilado[[#This Row],[MES]],1)</f>
        <v>45352</v>
      </c>
      <c r="D440" s="25" t="str">
        <f>IF(T_Compilado[[#This Row],[AÑO]]&lt;=2016,MIN(T_Compilado[AÑO]) &amp; "-2016","2017-" &amp; MAX(T_Compilado[AÑO]))</f>
        <v>2017-2024</v>
      </c>
      <c r="E440" s="25" t="s">
        <v>123</v>
      </c>
      <c r="F440" s="5" t="s">
        <v>93</v>
      </c>
      <c r="G440" s="7" t="s">
        <v>234</v>
      </c>
      <c r="H440" s="3" t="str">
        <f>VLOOKUP(T_Compilado[[#This Row],[Especies]],T_FamiliaEspecie[[Especies]:[CODE]],2,FALSE)</f>
        <v>G. PERUANUS</v>
      </c>
      <c r="I440" s="27" t="str">
        <f t="shared" si="15"/>
        <v>2P0D</v>
      </c>
      <c r="J440" s="6" cm="1">
        <f t="array" ref="J440">VLOOKUP(T_Compilado[[#This Row],[CCODE]:[CCODE]],T_FamiliaEspecie[[CODE]:[Ambiente]],2,FALSE)</f>
        <v>2</v>
      </c>
      <c r="K440" s="6" t="str" cm="1">
        <f t="array" ref="K440">VLOOKUP(T_Compilado[[#This Row],[CCODE]:[CCODE]],T_FamiliaEspecie[[CODE]:[Ambiente]],3,FALSE)</f>
        <v>P</v>
      </c>
      <c r="L440" s="6" cm="1">
        <f t="array" ref="L440">VLOOKUP(T_Compilado[[#This Row],[CCODE]:[CCODE]],T_FamiliaEspecie[[CODE]:[Ambiente]],4,FALSE)</f>
        <v>0</v>
      </c>
      <c r="M440" s="6" t="str" cm="1">
        <f t="array" ref="M440">VLOOKUP(T_Compilado[[#This Row],[CCODE]:[CCODE]],T_FamiliaEspecie[[CODE]:[Ambiente]],5,FALSE)</f>
        <v>D</v>
      </c>
      <c r="N440" s="25">
        <v>0</v>
      </c>
      <c r="O440" s="28">
        <v>0</v>
      </c>
      <c r="P440" s="25">
        <v>0</v>
      </c>
      <c r="Q440" s="25">
        <v>0</v>
      </c>
      <c r="R440" s="25">
        <v>0</v>
      </c>
      <c r="S440" s="25">
        <v>0</v>
      </c>
      <c r="T440" s="25">
        <v>0</v>
      </c>
      <c r="U440" s="25">
        <v>0</v>
      </c>
      <c r="V440" s="28">
        <v>0</v>
      </c>
      <c r="W440" s="28">
        <v>0</v>
      </c>
      <c r="X440" s="28">
        <v>1</v>
      </c>
      <c r="Y440" s="29">
        <v>0</v>
      </c>
      <c r="Z440" s="25">
        <v>0</v>
      </c>
      <c r="AA440" s="28">
        <v>0</v>
      </c>
      <c r="AB440" s="25">
        <v>0</v>
      </c>
      <c r="AC440" s="28">
        <v>0</v>
      </c>
      <c r="AD440" s="28">
        <v>0</v>
      </c>
      <c r="AE440" s="28">
        <v>0</v>
      </c>
      <c r="AF440" s="28">
        <v>0</v>
      </c>
      <c r="AG440" s="28">
        <v>0</v>
      </c>
      <c r="AH440" s="28">
        <v>0</v>
      </c>
      <c r="AI440" s="28">
        <v>0</v>
      </c>
      <c r="AJ440" s="28">
        <v>0</v>
      </c>
      <c r="AK440" s="28">
        <v>0</v>
      </c>
      <c r="AL440" s="28">
        <v>0</v>
      </c>
      <c r="AM440" s="28">
        <v>0</v>
      </c>
      <c r="AN440" s="28">
        <v>0</v>
      </c>
      <c r="AO440" s="28">
        <v>0</v>
      </c>
      <c r="AP440" s="28">
        <v>0</v>
      </c>
      <c r="AQ440" s="25">
        <v>0</v>
      </c>
      <c r="AR440" s="25">
        <v>0</v>
      </c>
      <c r="AS440" s="25">
        <v>0</v>
      </c>
      <c r="AT440" s="28">
        <v>0</v>
      </c>
      <c r="AU440" s="28">
        <v>0</v>
      </c>
      <c r="AV440" s="28">
        <v>0</v>
      </c>
      <c r="AW440" s="25">
        <v>0</v>
      </c>
      <c r="AX440" s="25">
        <v>0</v>
      </c>
      <c r="AY440" s="7">
        <f t="shared" si="13"/>
        <v>1</v>
      </c>
    </row>
    <row r="441" spans="1:51" ht="14.25" x14ac:dyDescent="0.4">
      <c r="A441" s="24">
        <v>2024</v>
      </c>
      <c r="B441" s="25">
        <v>3</v>
      </c>
      <c r="C441" s="26">
        <f>DATE(T_Compilado[[#This Row],[AÑO]],T_Compilado[[#This Row],[MES]],1)</f>
        <v>45352</v>
      </c>
      <c r="D441" s="25" t="str">
        <f>IF(T_Compilado[[#This Row],[AÑO]]&lt;=2016,MIN(T_Compilado[AÑO]) &amp; "-2016","2017-" &amp; MAX(T_Compilado[AÑO]))</f>
        <v>2017-2024</v>
      </c>
      <c r="E441" s="25" t="s">
        <v>123</v>
      </c>
      <c r="F441" s="5" t="s">
        <v>121</v>
      </c>
      <c r="G441" s="7" t="s">
        <v>233</v>
      </c>
      <c r="H441" s="3" t="str">
        <f>VLOOKUP(T_Compilado[[#This Row],[Especies]],T_FamiliaEspecie[[Especies]:[CODE]],2,FALSE)</f>
        <v>P. PANAMENSIS</v>
      </c>
      <c r="I441" s="27" t="str">
        <f t="shared" si="15"/>
        <v>1C0D</v>
      </c>
      <c r="J441" s="6" cm="1">
        <f t="array" ref="J441">VLOOKUP(T_Compilado[[#This Row],[CCODE]:[CCODE]],T_FamiliaEspecie[[CODE]:[Ambiente]],2,FALSE)</f>
        <v>1</v>
      </c>
      <c r="K441" s="6" t="str" cm="1">
        <f t="array" ref="K441">VLOOKUP(T_Compilado[[#This Row],[CCODE]:[CCODE]],T_FamiliaEspecie[[CODE]:[Ambiente]],3,FALSE)</f>
        <v>C</v>
      </c>
      <c r="L441" s="6" cm="1">
        <f t="array" ref="L441">VLOOKUP(T_Compilado[[#This Row],[CCODE]:[CCODE]],T_FamiliaEspecie[[CODE]:[Ambiente]],4,FALSE)</f>
        <v>0</v>
      </c>
      <c r="M441" s="6" t="str" cm="1">
        <f t="array" ref="M441">VLOOKUP(T_Compilado[[#This Row],[CCODE]:[CCODE]],T_FamiliaEspecie[[CODE]:[Ambiente]],5,FALSE)</f>
        <v>D</v>
      </c>
      <c r="N441" s="25">
        <v>0</v>
      </c>
      <c r="O441" s="28">
        <v>0</v>
      </c>
      <c r="P441" s="25">
        <v>0</v>
      </c>
      <c r="Q441" s="25">
        <v>0</v>
      </c>
      <c r="R441" s="25">
        <v>0</v>
      </c>
      <c r="S441" s="25">
        <v>0</v>
      </c>
      <c r="T441" s="25">
        <v>4</v>
      </c>
      <c r="U441" s="25">
        <v>0</v>
      </c>
      <c r="V441" s="28">
        <v>0</v>
      </c>
      <c r="W441" s="28">
        <v>0</v>
      </c>
      <c r="X441" s="28">
        <v>0</v>
      </c>
      <c r="Y441" s="29">
        <v>0</v>
      </c>
      <c r="Z441" s="25">
        <v>0</v>
      </c>
      <c r="AA441" s="28">
        <v>0</v>
      </c>
      <c r="AB441" s="25">
        <v>0</v>
      </c>
      <c r="AC441" s="28">
        <v>0</v>
      </c>
      <c r="AD441" s="28">
        <v>0</v>
      </c>
      <c r="AE441" s="28">
        <v>0</v>
      </c>
      <c r="AF441" s="28">
        <v>0</v>
      </c>
      <c r="AG441" s="28">
        <v>0</v>
      </c>
      <c r="AH441" s="28">
        <v>0</v>
      </c>
      <c r="AI441" s="28">
        <v>0</v>
      </c>
      <c r="AJ441" s="28">
        <v>0</v>
      </c>
      <c r="AK441" s="28">
        <v>0</v>
      </c>
      <c r="AL441" s="28">
        <v>0</v>
      </c>
      <c r="AM441" s="28">
        <v>0</v>
      </c>
      <c r="AN441" s="28">
        <v>0</v>
      </c>
      <c r="AO441" s="28">
        <v>0</v>
      </c>
      <c r="AP441" s="28">
        <v>0</v>
      </c>
      <c r="AQ441" s="25">
        <v>0</v>
      </c>
      <c r="AR441" s="25">
        <v>0</v>
      </c>
      <c r="AS441" s="25">
        <v>0</v>
      </c>
      <c r="AT441" s="28">
        <v>0</v>
      </c>
      <c r="AU441" s="28">
        <v>0</v>
      </c>
      <c r="AV441" s="28">
        <v>0</v>
      </c>
      <c r="AW441" s="25">
        <v>0</v>
      </c>
      <c r="AX441" s="25">
        <v>0</v>
      </c>
      <c r="AY441" s="7">
        <f t="shared" si="13"/>
        <v>4</v>
      </c>
    </row>
    <row r="442" spans="1:51" ht="14.25" x14ac:dyDescent="0.4">
      <c r="A442" s="24">
        <v>2024</v>
      </c>
      <c r="B442" s="25">
        <v>3</v>
      </c>
      <c r="C442" s="26">
        <f>DATE(T_Compilado[[#This Row],[AÑO]],T_Compilado[[#This Row],[MES]],1)</f>
        <v>45352</v>
      </c>
      <c r="D442" s="25" t="str">
        <f>IF(T_Compilado[[#This Row],[AÑO]]&lt;=2016,MIN(T_Compilado[AÑO]) &amp; "-2016","2017-" &amp; MAX(T_Compilado[AÑO]))</f>
        <v>2017-2024</v>
      </c>
      <c r="E442" s="25" t="s">
        <v>123</v>
      </c>
      <c r="F442" s="5" t="s">
        <v>109</v>
      </c>
      <c r="G442" s="7" t="s">
        <v>192</v>
      </c>
      <c r="H442" s="3" t="str">
        <f>VLOOKUP(T_Compilado[[#This Row],[Especies]],T_FamiliaEspecie[[Especies]:[CODE]],2,FALSE)</f>
        <v>M. ATLANTICUS</v>
      </c>
      <c r="I442" s="27" t="str">
        <f t="shared" si="15"/>
        <v>PC1M</v>
      </c>
      <c r="J442" s="6" t="str" cm="1">
        <f t="array" ref="J442">VLOOKUP(T_Compilado[[#This Row],[CCODE]:[CCODE]],T_FamiliaEspecie[[CODE]:[Ambiente]],2,FALSE)</f>
        <v>P</v>
      </c>
      <c r="K442" s="6" t="str" cm="1">
        <f t="array" ref="K442">VLOOKUP(T_Compilado[[#This Row],[CCODE]:[CCODE]],T_FamiliaEspecie[[CODE]:[Ambiente]],3,FALSE)</f>
        <v>C</v>
      </c>
      <c r="L442" s="6" cm="1">
        <f t="array" ref="L442">VLOOKUP(T_Compilado[[#This Row],[CCODE]:[CCODE]],T_FamiliaEspecie[[CODE]:[Ambiente]],4,FALSE)</f>
        <v>1</v>
      </c>
      <c r="M442" s="6" t="str" cm="1">
        <f t="array" ref="M442">VLOOKUP(T_Compilado[[#This Row],[CCODE]:[CCODE]],T_FamiliaEspecie[[CODE]:[Ambiente]],5,FALSE)</f>
        <v>M</v>
      </c>
      <c r="N442" s="25">
        <v>0</v>
      </c>
      <c r="O442" s="28">
        <v>1</v>
      </c>
      <c r="P442" s="25">
        <v>0</v>
      </c>
      <c r="Q442" s="25">
        <v>0</v>
      </c>
      <c r="R442" s="25">
        <v>0</v>
      </c>
      <c r="S442" s="25">
        <v>0</v>
      </c>
      <c r="T442" s="25">
        <v>0</v>
      </c>
      <c r="U442" s="25">
        <v>0</v>
      </c>
      <c r="V442" s="28">
        <v>2</v>
      </c>
      <c r="W442" s="28">
        <v>0</v>
      </c>
      <c r="X442" s="28">
        <v>0</v>
      </c>
      <c r="Y442" s="29">
        <v>0</v>
      </c>
      <c r="Z442" s="25">
        <v>0</v>
      </c>
      <c r="AA442" s="28">
        <v>0</v>
      </c>
      <c r="AB442" s="25">
        <v>0</v>
      </c>
      <c r="AC442" s="28">
        <v>0</v>
      </c>
      <c r="AD442" s="28">
        <v>0</v>
      </c>
      <c r="AE442" s="28">
        <v>0</v>
      </c>
      <c r="AF442" s="28">
        <v>0</v>
      </c>
      <c r="AG442" s="28">
        <v>0</v>
      </c>
      <c r="AH442" s="28">
        <v>0</v>
      </c>
      <c r="AI442" s="28">
        <v>0</v>
      </c>
      <c r="AJ442" s="28">
        <v>0</v>
      </c>
      <c r="AK442" s="28">
        <v>0</v>
      </c>
      <c r="AL442" s="28">
        <v>0</v>
      </c>
      <c r="AM442" s="28">
        <v>0</v>
      </c>
      <c r="AN442" s="28">
        <v>0</v>
      </c>
      <c r="AO442" s="28">
        <v>0</v>
      </c>
      <c r="AP442" s="28">
        <v>0</v>
      </c>
      <c r="AQ442" s="25">
        <v>0</v>
      </c>
      <c r="AR442" s="25">
        <v>0</v>
      </c>
      <c r="AS442" s="25">
        <v>0</v>
      </c>
      <c r="AT442" s="28">
        <v>0</v>
      </c>
      <c r="AU442" s="28">
        <v>0</v>
      </c>
      <c r="AV442" s="28">
        <v>0</v>
      </c>
      <c r="AW442" s="25">
        <v>0</v>
      </c>
      <c r="AX442" s="25">
        <v>0</v>
      </c>
      <c r="AY442" s="7">
        <f t="shared" si="13"/>
        <v>3</v>
      </c>
    </row>
    <row r="443" spans="1:51" ht="14.25" x14ac:dyDescent="0.4">
      <c r="A443" s="24">
        <v>2024</v>
      </c>
      <c r="B443" s="25">
        <v>3</v>
      </c>
      <c r="C443" s="26">
        <f>DATE(T_Compilado[[#This Row],[AÑO]],T_Compilado[[#This Row],[MES]],1)</f>
        <v>45352</v>
      </c>
      <c r="D443" s="25" t="str">
        <f>IF(T_Compilado[[#This Row],[AÑO]]&lt;=2016,MIN(T_Compilado[AÑO]) &amp; "-2016","2017-" &amp; MAX(T_Compilado[AÑO]))</f>
        <v>2017-2024</v>
      </c>
      <c r="E443" s="25" t="s">
        <v>123</v>
      </c>
      <c r="F443" s="5" t="s">
        <v>95</v>
      </c>
      <c r="G443" s="7" t="s">
        <v>163</v>
      </c>
      <c r="H443" s="3" t="str">
        <f>VLOOKUP(T_Compilado[[#This Row],[Especies]],T_FamiliaEspecie[[Especies]:[CODE]],2,FALSE)</f>
        <v>D. MONTICOLA</v>
      </c>
      <c r="I443" s="27" t="str">
        <f t="shared" si="15"/>
        <v>PC1D</v>
      </c>
      <c r="J443" s="6" t="str" cm="1">
        <f t="array" ref="J443">VLOOKUP(T_Compilado[[#This Row],[CCODE]:[CCODE]],T_FamiliaEspecie[[CODE]:[Ambiente]],2,FALSE)</f>
        <v>P</v>
      </c>
      <c r="K443" s="6" t="str" cm="1">
        <f t="array" ref="K443">VLOOKUP(T_Compilado[[#This Row],[CCODE]:[CCODE]],T_FamiliaEspecie[[CODE]:[Ambiente]],3,FALSE)</f>
        <v>C</v>
      </c>
      <c r="L443" s="6" cm="1">
        <f t="array" ref="L443">VLOOKUP(T_Compilado[[#This Row],[CCODE]:[CCODE]],T_FamiliaEspecie[[CODE]:[Ambiente]],4,FALSE)</f>
        <v>1</v>
      </c>
      <c r="M443" s="6" t="str" cm="1">
        <f t="array" ref="M443">VLOOKUP(T_Compilado[[#This Row],[CCODE]:[CCODE]],T_FamiliaEspecie[[CODE]:[Ambiente]],5,FALSE)</f>
        <v>D</v>
      </c>
      <c r="N443" s="25">
        <v>0</v>
      </c>
      <c r="O443" s="28">
        <v>0</v>
      </c>
      <c r="P443" s="25">
        <v>0</v>
      </c>
      <c r="Q443" s="25">
        <v>0</v>
      </c>
      <c r="R443" s="25">
        <v>0</v>
      </c>
      <c r="S443" s="25">
        <v>0</v>
      </c>
      <c r="T443" s="25">
        <v>4</v>
      </c>
      <c r="U443" s="25">
        <v>0</v>
      </c>
      <c r="V443" s="28">
        <v>0</v>
      </c>
      <c r="W443" s="28">
        <v>0</v>
      </c>
      <c r="X443" s="28">
        <v>0</v>
      </c>
      <c r="Y443" s="29">
        <v>0</v>
      </c>
      <c r="Z443" s="25">
        <v>0</v>
      </c>
      <c r="AA443" s="28">
        <v>0</v>
      </c>
      <c r="AB443" s="25">
        <v>0</v>
      </c>
      <c r="AC443" s="28">
        <v>0</v>
      </c>
      <c r="AD443" s="28">
        <v>0</v>
      </c>
      <c r="AE443" s="28">
        <v>0</v>
      </c>
      <c r="AF443" s="28">
        <v>0</v>
      </c>
      <c r="AG443" s="28">
        <v>0</v>
      </c>
      <c r="AH443" s="28">
        <v>0</v>
      </c>
      <c r="AI443" s="28">
        <v>0</v>
      </c>
      <c r="AJ443" s="28">
        <v>0</v>
      </c>
      <c r="AK443" s="28">
        <v>0</v>
      </c>
      <c r="AL443" s="28">
        <v>0</v>
      </c>
      <c r="AM443" s="28">
        <v>0</v>
      </c>
      <c r="AN443" s="28">
        <v>0</v>
      </c>
      <c r="AO443" s="28">
        <v>0</v>
      </c>
      <c r="AP443" s="28">
        <v>0</v>
      </c>
      <c r="AQ443" s="25">
        <v>0</v>
      </c>
      <c r="AR443" s="25">
        <v>0</v>
      </c>
      <c r="AS443" s="25">
        <v>0</v>
      </c>
      <c r="AT443" s="28">
        <v>0</v>
      </c>
      <c r="AU443" s="28">
        <v>0</v>
      </c>
      <c r="AV443" s="28">
        <v>0</v>
      </c>
      <c r="AW443" s="25">
        <v>0</v>
      </c>
      <c r="AX443" s="25">
        <v>0</v>
      </c>
      <c r="AY443" s="7">
        <f t="shared" si="13"/>
        <v>4</v>
      </c>
    </row>
    <row r="444" spans="1:51" ht="14.25" x14ac:dyDescent="0.4">
      <c r="A444" s="24">
        <v>2024</v>
      </c>
      <c r="B444" s="25">
        <v>3</v>
      </c>
      <c r="C444" s="26">
        <f>DATE(T_Compilado[[#This Row],[AÑO]],T_Compilado[[#This Row],[MES]],1)</f>
        <v>45352</v>
      </c>
      <c r="D444" s="25" t="str">
        <f>IF(T_Compilado[[#This Row],[AÑO]]&lt;=2016,MIN(T_Compilado[AÑO]) &amp; "-2016","2017-" &amp; MAX(T_Compilado[AÑO]))</f>
        <v>2017-2024</v>
      </c>
      <c r="E444" s="25" t="s">
        <v>123</v>
      </c>
      <c r="F444" s="5" t="s">
        <v>114</v>
      </c>
      <c r="G444" s="7" t="s">
        <v>222</v>
      </c>
      <c r="H444" s="3" t="str">
        <f>VLOOKUP(T_Compilado[[#This Row],[Especies]],T_FamiliaEspecie[[Especies]:[CODE]],2,FALSE)</f>
        <v>G. HOLBROOKI</v>
      </c>
      <c r="I444" s="27" t="str">
        <f t="shared" si="15"/>
        <v>2I0D</v>
      </c>
      <c r="J444" s="6" cm="1">
        <f t="array" ref="J444">VLOOKUP(T_Compilado[[#This Row],[CCODE]:[CCODE]],T_FamiliaEspecie[[CODE]:[Ambiente]],2,FALSE)</f>
        <v>2</v>
      </c>
      <c r="K444" s="6" t="str" cm="1">
        <f t="array" ref="K444">VLOOKUP(T_Compilado[[#This Row],[CCODE]:[CCODE]],T_FamiliaEspecie[[CODE]:[Ambiente]],3,FALSE)</f>
        <v>I</v>
      </c>
      <c r="L444" s="6" cm="1">
        <f t="array" ref="L444">VLOOKUP(T_Compilado[[#This Row],[CCODE]:[CCODE]],T_FamiliaEspecie[[CODE]:[Ambiente]],4,FALSE)</f>
        <v>0</v>
      </c>
      <c r="M444" s="6" t="str" cm="1">
        <f t="array" ref="M444">VLOOKUP(T_Compilado[[#This Row],[CCODE]:[CCODE]],T_FamiliaEspecie[[CODE]:[Ambiente]],5,FALSE)</f>
        <v>D</v>
      </c>
      <c r="N444" s="25">
        <v>0</v>
      </c>
      <c r="O444" s="28">
        <v>0</v>
      </c>
      <c r="P444" s="25">
        <v>0</v>
      </c>
      <c r="Q444" s="25">
        <v>0</v>
      </c>
      <c r="R444" s="25">
        <v>0</v>
      </c>
      <c r="S444" s="25">
        <v>0</v>
      </c>
      <c r="T444" s="25">
        <v>0</v>
      </c>
      <c r="U444" s="25">
        <v>8</v>
      </c>
      <c r="V444" s="28">
        <v>0</v>
      </c>
      <c r="W444" s="28">
        <v>0</v>
      </c>
      <c r="X444" s="28">
        <v>0</v>
      </c>
      <c r="Y444" s="29">
        <v>0</v>
      </c>
      <c r="Z444" s="25">
        <v>5</v>
      </c>
      <c r="AA444" s="28">
        <v>0</v>
      </c>
      <c r="AB444" s="25">
        <v>0</v>
      </c>
      <c r="AC444" s="28">
        <v>0</v>
      </c>
      <c r="AD444" s="28">
        <v>0</v>
      </c>
      <c r="AE444" s="28">
        <v>0</v>
      </c>
      <c r="AF444" s="28">
        <v>0</v>
      </c>
      <c r="AG444" s="28">
        <v>0</v>
      </c>
      <c r="AH444" s="28">
        <v>0</v>
      </c>
      <c r="AI444" s="28">
        <v>0</v>
      </c>
      <c r="AJ444" s="28">
        <v>0</v>
      </c>
      <c r="AK444" s="28">
        <v>0</v>
      </c>
      <c r="AL444" s="28">
        <v>0</v>
      </c>
      <c r="AM444" s="28">
        <v>0</v>
      </c>
      <c r="AN444" s="28">
        <v>0</v>
      </c>
      <c r="AO444" s="28">
        <v>0</v>
      </c>
      <c r="AP444" s="28">
        <v>0</v>
      </c>
      <c r="AQ444" s="25">
        <v>0</v>
      </c>
      <c r="AR444" s="25">
        <v>0</v>
      </c>
      <c r="AS444" s="25">
        <v>0</v>
      </c>
      <c r="AT444" s="28">
        <v>0</v>
      </c>
      <c r="AU444" s="28">
        <v>0</v>
      </c>
      <c r="AV444" s="28">
        <v>0</v>
      </c>
      <c r="AW444" s="25">
        <v>0</v>
      </c>
      <c r="AX444" s="25">
        <v>0</v>
      </c>
      <c r="AY444" s="7">
        <f t="shared" si="13"/>
        <v>13</v>
      </c>
    </row>
    <row r="445" spans="1:51" ht="14.25" x14ac:dyDescent="0.4">
      <c r="A445" s="24">
        <v>2024</v>
      </c>
      <c r="B445" s="25">
        <v>3</v>
      </c>
      <c r="C445" s="26">
        <f>DATE(T_Compilado[[#This Row],[AÑO]],T_Compilado[[#This Row],[MES]],1)</f>
        <v>45352</v>
      </c>
      <c r="D445" s="25" t="str">
        <f>IF(T_Compilado[[#This Row],[AÑO]]&lt;=2016,MIN(T_Compilado[AÑO]) &amp; "-2016","2017-" &amp; MAX(T_Compilado[AÑO]))</f>
        <v>2017-2024</v>
      </c>
      <c r="E445" s="25" t="s">
        <v>123</v>
      </c>
      <c r="F445" s="5" t="s">
        <v>97</v>
      </c>
      <c r="G445" s="7" t="s">
        <v>238</v>
      </c>
      <c r="H445" s="3" t="str">
        <f>VLOOKUP(T_Compilado[[#This Row],[Especies]],T_FamiliaEspecie[[Especies]:[CODE]],2,FALSE)</f>
        <v>M. FURNIERI</v>
      </c>
      <c r="I445" s="27" t="str">
        <f t="shared" si="15"/>
        <v>PC1M</v>
      </c>
      <c r="J445" s="6" t="str" cm="1">
        <f t="array" ref="J445">VLOOKUP(T_Compilado[[#This Row],[CCODE]:[CCODE]],T_FamiliaEspecie[[CODE]:[Ambiente]],2,FALSE)</f>
        <v>P</v>
      </c>
      <c r="K445" s="6" t="str" cm="1">
        <f t="array" ref="K445">VLOOKUP(T_Compilado[[#This Row],[CCODE]:[CCODE]],T_FamiliaEspecie[[CODE]:[Ambiente]],3,FALSE)</f>
        <v>C</v>
      </c>
      <c r="L445" s="6" cm="1">
        <f t="array" ref="L445">VLOOKUP(T_Compilado[[#This Row],[CCODE]:[CCODE]],T_FamiliaEspecie[[CODE]:[Ambiente]],4,FALSE)</f>
        <v>1</v>
      </c>
      <c r="M445" s="6" t="str" cm="1">
        <f t="array" ref="M445">VLOOKUP(T_Compilado[[#This Row],[CCODE]:[CCODE]],T_FamiliaEspecie[[CODE]:[Ambiente]],5,FALSE)</f>
        <v>M</v>
      </c>
      <c r="N445" s="25">
        <v>1</v>
      </c>
      <c r="O445" s="28">
        <v>0</v>
      </c>
      <c r="P445" s="25">
        <v>0</v>
      </c>
      <c r="Q445" s="25">
        <v>0</v>
      </c>
      <c r="R445" s="25">
        <v>0</v>
      </c>
      <c r="S445" s="25">
        <v>0</v>
      </c>
      <c r="T445" s="25">
        <v>0</v>
      </c>
      <c r="U445" s="25">
        <v>0</v>
      </c>
      <c r="V445" s="28">
        <v>0</v>
      </c>
      <c r="W445" s="28">
        <v>0</v>
      </c>
      <c r="X445" s="28">
        <v>0</v>
      </c>
      <c r="Y445" s="29">
        <v>0</v>
      </c>
      <c r="Z445" s="25">
        <v>0</v>
      </c>
      <c r="AA445" s="28">
        <v>0</v>
      </c>
      <c r="AB445" s="25">
        <v>0</v>
      </c>
      <c r="AC445" s="28">
        <v>0</v>
      </c>
      <c r="AD445" s="28">
        <v>0</v>
      </c>
      <c r="AE445" s="28">
        <v>0</v>
      </c>
      <c r="AF445" s="28">
        <v>0</v>
      </c>
      <c r="AG445" s="28">
        <v>0</v>
      </c>
      <c r="AH445" s="28">
        <v>0</v>
      </c>
      <c r="AI445" s="28">
        <v>0</v>
      </c>
      <c r="AJ445" s="28">
        <v>0</v>
      </c>
      <c r="AK445" s="28">
        <v>0</v>
      </c>
      <c r="AL445" s="28">
        <v>0</v>
      </c>
      <c r="AM445" s="28">
        <v>0</v>
      </c>
      <c r="AN445" s="28">
        <v>0</v>
      </c>
      <c r="AO445" s="28">
        <v>0</v>
      </c>
      <c r="AP445" s="28">
        <v>0</v>
      </c>
      <c r="AQ445" s="25">
        <v>0</v>
      </c>
      <c r="AR445" s="25">
        <v>0</v>
      </c>
      <c r="AS445" s="25">
        <v>0</v>
      </c>
      <c r="AT445" s="28">
        <v>0</v>
      </c>
      <c r="AU445" s="28">
        <v>0</v>
      </c>
      <c r="AV445" s="28">
        <v>0</v>
      </c>
      <c r="AW445" s="25">
        <v>0</v>
      </c>
      <c r="AX445" s="25">
        <v>0</v>
      </c>
      <c r="AY445" s="7">
        <f t="shared" si="13"/>
        <v>1</v>
      </c>
    </row>
    <row r="446" spans="1:51" ht="14.25" x14ac:dyDescent="0.4">
      <c r="A446" s="30">
        <v>2024</v>
      </c>
      <c r="B446" s="25">
        <v>3</v>
      </c>
      <c r="C446" s="31">
        <f>DATE(T_Compilado[[#This Row],[AÑO]],T_Compilado[[#This Row],[MES]],1)</f>
        <v>45352</v>
      </c>
      <c r="D446" s="32" t="str">
        <f>IF(T_Compilado[[#This Row],[AÑO]]&lt;=2016,MIN(T_Compilado[AÑO]) &amp; "-2016","2017-" &amp; MAX(T_Compilado[AÑO]))</f>
        <v>2017-2024</v>
      </c>
      <c r="E446" s="32" t="s">
        <v>123</v>
      </c>
      <c r="F446" s="5" t="s">
        <v>99</v>
      </c>
      <c r="G446" s="7" t="s">
        <v>207</v>
      </c>
      <c r="H446" s="3" t="str">
        <f>VLOOKUP(T_Compilado[[#This Row],[Especies]],T_FamiliaEspecie[[Especies]:[CODE]],2,FALSE)</f>
        <v>M. LINEATUS</v>
      </c>
      <c r="I446" s="33" t="str">
        <f t="shared" si="15"/>
        <v>PP1M</v>
      </c>
      <c r="J446" s="6" t="str" cm="1">
        <f t="array" ref="J446">VLOOKUP(T_Compilado[[#This Row],[CCODE]:[CCODE]],T_FamiliaEspecie[[CODE]:[Ambiente]],2,FALSE)</f>
        <v>P</v>
      </c>
      <c r="K446" s="6" t="str" cm="1">
        <f t="array" ref="K446">VLOOKUP(T_Compilado[[#This Row],[CCODE]:[CCODE]],T_FamiliaEspecie[[CODE]:[Ambiente]],3,FALSE)</f>
        <v>P</v>
      </c>
      <c r="L446" s="6" cm="1">
        <f t="array" ref="L446">VLOOKUP(T_Compilado[[#This Row],[CCODE]:[CCODE]],T_FamiliaEspecie[[CODE]:[Ambiente]],4,FALSE)</f>
        <v>1</v>
      </c>
      <c r="M446" s="6" t="str" cm="1">
        <f t="array" ref="M446">VLOOKUP(T_Compilado[[#This Row],[CCODE]:[CCODE]],T_FamiliaEspecie[[CODE]:[Ambiente]],5,FALSE)</f>
        <v>M</v>
      </c>
      <c r="N446" s="32">
        <v>0</v>
      </c>
      <c r="O446" s="34">
        <v>0</v>
      </c>
      <c r="P446" s="32">
        <v>0</v>
      </c>
      <c r="Q446" s="32">
        <v>0</v>
      </c>
      <c r="R446" s="32">
        <v>0</v>
      </c>
      <c r="S446" s="32">
        <v>0</v>
      </c>
      <c r="T446" s="32">
        <v>0</v>
      </c>
      <c r="U446" s="32">
        <v>0</v>
      </c>
      <c r="V446" s="34">
        <v>0</v>
      </c>
      <c r="W446" s="34">
        <v>0</v>
      </c>
      <c r="X446" s="34">
        <v>2</v>
      </c>
      <c r="Y446" s="35">
        <v>0</v>
      </c>
      <c r="Z446" s="32">
        <v>0</v>
      </c>
      <c r="AA446" s="34">
        <v>0</v>
      </c>
      <c r="AB446" s="32">
        <v>0</v>
      </c>
      <c r="AC446" s="34">
        <v>0</v>
      </c>
      <c r="AD446" s="34">
        <v>0</v>
      </c>
      <c r="AE446" s="34">
        <v>0</v>
      </c>
      <c r="AF446" s="34">
        <v>0</v>
      </c>
      <c r="AG446" s="34">
        <v>0</v>
      </c>
      <c r="AH446" s="34">
        <v>0</v>
      </c>
      <c r="AI446" s="34">
        <v>0</v>
      </c>
      <c r="AJ446" s="34">
        <v>0</v>
      </c>
      <c r="AK446" s="34">
        <v>0</v>
      </c>
      <c r="AL446" s="34">
        <v>0</v>
      </c>
      <c r="AM446" s="34">
        <v>0</v>
      </c>
      <c r="AN446" s="34">
        <v>0</v>
      </c>
      <c r="AO446" s="34">
        <v>0</v>
      </c>
      <c r="AP446" s="34">
        <v>0</v>
      </c>
      <c r="AQ446" s="32">
        <v>0</v>
      </c>
      <c r="AR446" s="32">
        <v>0</v>
      </c>
      <c r="AS446" s="32">
        <v>0</v>
      </c>
      <c r="AT446" s="34">
        <v>0</v>
      </c>
      <c r="AU446" s="34">
        <v>0</v>
      </c>
      <c r="AV446" s="34">
        <v>0</v>
      </c>
      <c r="AW446" s="32">
        <v>0</v>
      </c>
      <c r="AX446" s="32">
        <v>0</v>
      </c>
      <c r="AY446" s="7">
        <f t="shared" si="13"/>
        <v>2</v>
      </c>
    </row>
  </sheetData>
  <sortState xmlns:xlrd2="http://schemas.microsoft.com/office/spreadsheetml/2017/richdata2" columnSort="1" ref="AC1:AX1">
    <sortCondition ref="AC1:AX1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8D91-5CC9-48A2-8AD3-1764B4E5AC98}">
  <dimension ref="A3:B10"/>
  <sheetViews>
    <sheetView workbookViewId="0">
      <selection activeCell="E30" sqref="E30"/>
    </sheetView>
  </sheetViews>
  <sheetFormatPr baseColWidth="10" defaultColWidth="9.06640625" defaultRowHeight="14.25" x14ac:dyDescent="0.45"/>
  <cols>
    <col min="1" max="1" width="13.3984375" bestFit="1" customWidth="1"/>
    <col min="2" max="2" width="25.59765625" bestFit="1" customWidth="1"/>
    <col min="3" max="3" width="11.3984375" bestFit="1" customWidth="1"/>
    <col min="4" max="4" width="11" bestFit="1" customWidth="1"/>
    <col min="5" max="5" width="11.1328125" bestFit="1" customWidth="1"/>
    <col min="6" max="6" width="15.265625" bestFit="1" customWidth="1"/>
    <col min="7" max="7" width="11.1328125" bestFit="1" customWidth="1"/>
    <col min="8" max="8" width="9.59765625" bestFit="1" customWidth="1"/>
    <col min="9" max="9" width="12.1328125" bestFit="1" customWidth="1"/>
    <col min="10" max="10" width="10.86328125" bestFit="1" customWidth="1"/>
    <col min="11" max="11" width="10.265625" bestFit="1" customWidth="1"/>
    <col min="12" max="12" width="8.86328125" bestFit="1" customWidth="1"/>
    <col min="13" max="13" width="11.59765625" bestFit="1" customWidth="1"/>
    <col min="14" max="14" width="12" bestFit="1" customWidth="1"/>
    <col min="15" max="15" width="10" bestFit="1" customWidth="1"/>
    <col min="16" max="16" width="8.86328125" bestFit="1" customWidth="1"/>
    <col min="18" max="18" width="11.86328125" bestFit="1" customWidth="1"/>
    <col min="19" max="19" width="14.1328125" bestFit="1" customWidth="1"/>
    <col min="20" max="20" width="12.3984375" bestFit="1" customWidth="1"/>
    <col min="21" max="21" width="13.59765625" bestFit="1" customWidth="1"/>
    <col min="22" max="22" width="11.59765625" bestFit="1" customWidth="1"/>
    <col min="23" max="23" width="10.3984375" bestFit="1" customWidth="1"/>
    <col min="24" max="24" width="12.3984375" bestFit="1" customWidth="1"/>
    <col min="25" max="25" width="9.73046875" bestFit="1" customWidth="1"/>
    <col min="26" max="26" width="16" bestFit="1" customWidth="1"/>
    <col min="27" max="27" width="11" bestFit="1" customWidth="1"/>
    <col min="28" max="28" width="15.265625" bestFit="1" customWidth="1"/>
    <col min="29" max="29" width="10.86328125" bestFit="1" customWidth="1"/>
    <col min="30" max="30" width="14.3984375" bestFit="1" customWidth="1"/>
    <col min="31" max="31" width="13.265625" bestFit="1" customWidth="1"/>
    <col min="32" max="32" width="11.265625" bestFit="1" customWidth="1"/>
  </cols>
  <sheetData>
    <row r="3" spans="1:2" x14ac:dyDescent="0.45">
      <c r="A3" s="36" t="s">
        <v>259</v>
      </c>
      <c r="B3" t="s">
        <v>261</v>
      </c>
    </row>
    <row r="4" spans="1:2" x14ac:dyDescent="0.45">
      <c r="A4" s="16">
        <v>2018</v>
      </c>
      <c r="B4">
        <v>39</v>
      </c>
    </row>
    <row r="5" spans="1:2" x14ac:dyDescent="0.45">
      <c r="A5" s="16">
        <v>2020</v>
      </c>
      <c r="B5">
        <v>25</v>
      </c>
    </row>
    <row r="6" spans="1:2" x14ac:dyDescent="0.45">
      <c r="A6" s="16">
        <v>2021</v>
      </c>
      <c r="B6">
        <v>39</v>
      </c>
    </row>
    <row r="7" spans="1:2" x14ac:dyDescent="0.45">
      <c r="A7" s="16">
        <v>2022</v>
      </c>
      <c r="B7">
        <v>30</v>
      </c>
    </row>
    <row r="8" spans="1:2" x14ac:dyDescent="0.45">
      <c r="A8" s="16">
        <v>2023</v>
      </c>
      <c r="B8">
        <v>32</v>
      </c>
    </row>
    <row r="9" spans="1:2" x14ac:dyDescent="0.45">
      <c r="A9" s="16">
        <v>2024</v>
      </c>
      <c r="B9">
        <v>37</v>
      </c>
    </row>
    <row r="10" spans="1:2" x14ac:dyDescent="0.45">
      <c r="A10" s="16" t="s">
        <v>260</v>
      </c>
      <c r="B10">
        <v>72</v>
      </c>
    </row>
  </sheetData>
  <pageMargins left="0.7" right="0.7" top="0.75" bottom="0.75" header="0.3" footer="0.3"/>
  <pageSetup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E45908FC-309E-4F46-AA7D-CA451D5041DA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CB8033B8-3DCF-48A4-B7C2-5B52A5B5281B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Estaciones</vt:lpstr>
      <vt:lpstr>Lista</vt:lpstr>
      <vt:lpstr>Compilado</vt:lpstr>
      <vt:lpstr>Pivot</vt:lpstr>
    </vt:vector>
  </TitlesOfParts>
  <Company>Canal de Panama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MAANunez - Marcos Nuñez</dc:creator>
  <cp:lastModifiedBy>Ulises Gonzalez</cp:lastModifiedBy>
  <cp:lastPrinted>2024-09-02T12:30:21Z</cp:lastPrinted>
  <dcterms:created xsi:type="dcterms:W3CDTF">2024-08-01T18:52:43Z</dcterms:created>
  <dcterms:modified xsi:type="dcterms:W3CDTF">2025-08-06T21:10:23Z</dcterms:modified>
</cp:coreProperties>
</file>