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hidePivotFieldList="1"/>
  <bookViews>
    <workbookView xWindow="0" yWindow="0" windowWidth="28800" windowHeight="12330" activeTab="1"/>
  </bookViews>
  <sheets>
    <sheet name="Cash Summary" sheetId="1" r:id="rId1"/>
    <sheet name="Cash_Spent" sheetId="4" r:id="rId2"/>
    <sheet name="Monthly Summary" sheetId="2" r:id="rId3"/>
    <sheet name="Chart Data" sheetId="3"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name="_xlnm.Print_Titles" localSheetId="2">'Monthly Summary'!$B:$B,'Monthly Summary'!$19:$20</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 l="1" a="1"/>
  <c r="F5" i="1" s="1"/>
  <c r="F6" i="1" a="1"/>
  <c r="F6" i="1" s="1"/>
  <c r="G6" i="1" s="1"/>
  <c r="F7" i="1" a="1"/>
  <c r="F7" i="1" s="1"/>
  <c r="G7" i="1" s="1"/>
  <c r="B16" i="4"/>
  <c r="B15" i="4"/>
  <c r="B14" i="4"/>
  <c r="B13" i="4"/>
  <c r="B12" i="4"/>
  <c r="B11" i="4"/>
  <c r="B10" i="4"/>
  <c r="B9" i="4"/>
  <c r="B8" i="4"/>
  <c r="B7" i="4"/>
  <c r="B6" i="4"/>
  <c r="B5" i="4"/>
  <c r="E8" i="1"/>
  <c r="G5" i="1" l="1"/>
  <c r="G8" i="1" s="1"/>
  <c r="B22" i="1" s="1"/>
  <c r="F8" i="1"/>
</calcChain>
</file>

<file path=xl/sharedStrings.xml><?xml version="1.0" encoding="utf-8"?>
<sst xmlns="http://schemas.openxmlformats.org/spreadsheetml/2006/main" count="94" uniqueCount="50">
  <si>
    <t>Personal Money Tracker</t>
  </si>
  <si>
    <t>Monthly Summary &gt;</t>
  </si>
  <si>
    <t>Cash Summary</t>
  </si>
  <si>
    <t>Account</t>
  </si>
  <si>
    <t>Starting Cash</t>
  </si>
  <si>
    <t>Spending Total</t>
  </si>
  <si>
    <t>Cash Remaining</t>
  </si>
  <si>
    <t>Checking</t>
  </si>
  <si>
    <t>Savings</t>
  </si>
  <si>
    <t>Other</t>
  </si>
  <si>
    <t>Total</t>
  </si>
  <si>
    <t>ATM withdrawal</t>
  </si>
  <si>
    <t>Lunch</t>
  </si>
  <si>
    <t>Car payment</t>
  </si>
  <si>
    <t>Electricity payment</t>
  </si>
  <si>
    <t>Dinner</t>
  </si>
  <si>
    <t>Cash withdrawal</t>
  </si>
  <si>
    <t>Cash
Remaining:</t>
  </si>
  <si>
    <t>Monthly Summary</t>
  </si>
  <si>
    <t>Account Summary</t>
  </si>
  <si>
    <t>Spending Summary</t>
  </si>
  <si>
    <t>Details</t>
  </si>
  <si>
    <t>Grand Total</t>
  </si>
  <si>
    <t>Jan</t>
  </si>
  <si>
    <t>Mar</t>
  </si>
  <si>
    <t>PivotChart Data</t>
  </si>
  <si>
    <t>This PivotTable is the data source for the Account Summary PivotChart on the Monthly Summary sheet</t>
  </si>
  <si>
    <t>Sum of Amount</t>
  </si>
  <si>
    <t>Column Labels</t>
  </si>
  <si>
    <t>Row Labels</t>
  </si>
  <si>
    <t>&lt; Cash Summary</t>
  </si>
  <si>
    <t>Cash Spent &gt;</t>
  </si>
  <si>
    <t>Column chart to display percentage of available cash is in this cell.</t>
  </si>
  <si>
    <t>Slicer to filter table data by Description is in this cell.</t>
  </si>
  <si>
    <t>&lt; Cash Spent</t>
  </si>
  <si>
    <t>Slicer to filter table data by Account type is in this cell.</t>
  </si>
  <si>
    <t>Slicer to filter chart by Account type is in this cell.</t>
  </si>
  <si>
    <t>Slicer to filter chart by Description is in this cell.</t>
  </si>
  <si>
    <t>Account Summary column chart comparing checking, savings, and other for each month is in this cell.</t>
  </si>
  <si>
    <t>Sep</t>
  </si>
  <si>
    <t>Oct</t>
  </si>
  <si>
    <t>Nov</t>
  </si>
  <si>
    <t>Dec</t>
  </si>
  <si>
    <t>To update this data, first select the PivotChart.  Do a single right mouse click to get the shortcut menu.  Select Refresh or Refresh All to update the chart.</t>
  </si>
  <si>
    <t>Hora</t>
  </si>
  <si>
    <t>Fecha</t>
  </si>
  <si>
    <t>Descripcion</t>
  </si>
  <si>
    <t>Cantidad</t>
  </si>
  <si>
    <t>Clasificacion</t>
  </si>
  <si>
    <t>Mi Presupuesto Mes a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</si>
</sst>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quot;$&quot;* #,##0.00_);_(&quot;$&quot;* \(#,##0.00\);_(&quot;$&quot;* &quot;-&quot;??_);_(@_)"/>
    <numFmt numFmtId="165" formatCode="_ &quot;₹&quot;\ * #,##0_ ;_ &quot;₹&quot;\ * \-#,##0_ ;_ &quot;₹&quot;\ * &quot;-&quot;_ ;_ @_ "/>
    <numFmt numFmtId="166" formatCode="_ * #,##0_ ;_ * \-#,##0_ ;_ * &quot;-&quot;_ ;_ @_ "/>
    <numFmt numFmtId="167" formatCode="_ * #,##0.00_ ;_ * \-#,##0.00_ ;_ * &quot;-&quot;??_ ;_ @_ "/>
    <numFmt numFmtId="168" formatCode="0.00_);\(0.00\)"/>
    <numFmt numFmtId="169" formatCode="_(@_)"/>
  </numFmts>
  <fonts count="13"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0" tint="-0.499984740745262"/>
      <name val="Calibri"/>
      <family val="2"/>
      <scheme val="minor"/>
    </font>
    <font>
      <i/>
      <sz val="11"/>
      <color theme="1"/>
      <name val="Calibri"/>
      <family val="2"/>
      <scheme val="minor"/>
    </font>
    <font>
      <sz val="14"/>
      <color theme="3"/>
      <name val="Times New Roman"/>
      <family val="1"/>
      <scheme val="major"/>
    </font>
    <font>
      <u/>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CC"/>
      </patternFill>
    </fill>
  </fills>
  <borders count="10">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style="thin">
        <color theme="3" tint="0.79995117038483843"/>
      </top>
      <bottom/>
      <diagonal/>
    </border>
    <border>
      <left style="thin">
        <color theme="3" tint="0.79998168889431442"/>
      </left>
      <right style="thin">
        <color theme="3" tint="0.79998168889431442"/>
      </right>
      <top/>
      <bottom style="thin">
        <color theme="3" tint="0.79995117038483843"/>
      </bottom>
      <diagonal/>
    </border>
    <border>
      <left style="thin">
        <color rgb="FFB2B2B2"/>
      </left>
      <right style="thin">
        <color rgb="FFB2B2B2"/>
      </right>
      <top style="thin">
        <color rgb="FFB2B2B2"/>
      </top>
      <bottom style="thin">
        <color rgb="FFB2B2B2"/>
      </bottom>
      <diagonal/>
    </border>
    <border>
      <left/>
      <right/>
      <top style="dotted">
        <color theme="0" tint="-0.34998626667073579"/>
      </top>
      <bottom/>
      <diagonal/>
    </border>
    <border>
      <left/>
      <right style="thick">
        <color theme="0"/>
      </right>
      <top/>
      <bottom style="dotted">
        <color theme="0" tint="-0.34998626667073579"/>
      </bottom>
      <diagonal/>
    </border>
  </borders>
  <cellStyleXfs count="11">
    <xf numFmtId="0" fontId="0" fillId="0" borderId="0">
      <alignment wrapText="1"/>
    </xf>
    <xf numFmtId="164" fontId="1" fillId="0" borderId="0" applyFont="0" applyFill="0" applyBorder="0" applyAlignment="0" applyProtection="0"/>
    <xf numFmtId="0" fontId="8" fillId="0" borderId="1" applyNumberFormat="0" applyFill="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7" fontId="1" fillId="0" borderId="0" applyFill="0" applyBorder="0" applyAlignment="0" applyProtection="0"/>
    <xf numFmtId="166" fontId="1" fillId="0" borderId="0" applyFill="0" applyBorder="0" applyAlignment="0" applyProtection="0"/>
    <xf numFmtId="165" fontId="1" fillId="0" borderId="0" applyFill="0" applyBorder="0" applyAlignment="0" applyProtection="0"/>
    <xf numFmtId="0" fontId="1" fillId="3" borderId="7" applyNumberFormat="0" applyAlignment="0" applyProtection="0"/>
  </cellStyleXfs>
  <cellXfs count="47">
    <xf numFmtId="0" fontId="0" fillId="0" borderId="0" xfId="0">
      <alignment wrapText="1"/>
    </xf>
    <xf numFmtId="0" fontId="8" fillId="0" borderId="1" xfId="2"/>
    <xf numFmtId="0" fontId="0" fillId="0" borderId="0" xfId="0" applyBorder="1">
      <alignment wrapText="1"/>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Fill="1" applyBorder="1" applyAlignment="1">
      <alignment horizontal="center" vertical="center"/>
    </xf>
    <xf numFmtId="0" fontId="3" fillId="0" borderId="0" xfId="0" applyFont="1">
      <alignment wrapText="1"/>
    </xf>
    <xf numFmtId="168" fontId="0" fillId="0" borderId="0" xfId="0" applyNumberFormat="1">
      <alignment wrapText="1"/>
    </xf>
    <xf numFmtId="0" fontId="3" fillId="0" borderId="0" xfId="0" pivotButton="1" applyFont="1">
      <alignment wrapText="1"/>
    </xf>
    <xf numFmtId="0" fontId="3" fillId="0" borderId="0" xfId="0" applyFont="1" applyAlignment="1">
      <alignment horizontal="center" vertical="center" wrapText="1"/>
    </xf>
    <xf numFmtId="14" fontId="0" fillId="0" borderId="0" xfId="0" applyNumberFormat="1" applyFont="1" applyAlignment="1">
      <alignment horizontal="left" indent="2"/>
    </xf>
    <xf numFmtId="0" fontId="3" fillId="0" borderId="0" xfId="0" applyFont="1" applyFill="1" applyBorder="1" applyAlignment="1">
      <alignment horizontal="left" vertical="center" indent="1"/>
    </xf>
    <xf numFmtId="169" fontId="0" fillId="0" borderId="0" xfId="0" applyNumberFormat="1" applyFont="1" applyAlignment="1">
      <alignment horizontal="left" indent="1"/>
    </xf>
    <xf numFmtId="169" fontId="0" fillId="0" borderId="0" xfId="0" applyNumberFormat="1" applyFont="1" applyFill="1" applyBorder="1" applyAlignment="1">
      <alignment horizontal="left"/>
    </xf>
    <xf numFmtId="168" fontId="0" fillId="0" borderId="0" xfId="0" applyNumberFormat="1" applyFont="1" applyFill="1" applyBorder="1">
      <alignment wrapText="1"/>
    </xf>
    <xf numFmtId="0" fontId="7" fillId="2" borderId="1" xfId="5" applyFill="1" applyBorder="1" applyAlignment="1">
      <alignment horizontal="center" vertical="center"/>
    </xf>
    <xf numFmtId="168" fontId="0" fillId="0" borderId="0" xfId="1" applyNumberFormat="1" applyFont="1" applyFill="1" applyBorder="1" applyAlignment="1">
      <alignment horizontal="right"/>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applyFont="1">
      <alignment wrapText="1"/>
    </xf>
    <xf numFmtId="0" fontId="0" fillId="0" borderId="0" xfId="0" pivotButton="1" applyFont="1">
      <alignment wrapText="1"/>
    </xf>
    <xf numFmtId="0" fontId="0" fillId="0" borderId="0" xfId="0" applyAlignment="1">
      <alignment horizontal="center" wrapText="1"/>
    </xf>
    <xf numFmtId="0" fontId="8" fillId="0" borderId="0" xfId="2" applyFont="1" applyBorder="1" applyAlignment="1">
      <alignment vertical="center"/>
    </xf>
    <xf numFmtId="0" fontId="7" fillId="2" borderId="9" xfId="5" applyFill="1" applyBorder="1" applyAlignment="1">
      <alignment vertical="center"/>
    </xf>
    <xf numFmtId="0" fontId="6" fillId="0" borderId="0" xfId="0" applyFont="1" applyAlignment="1">
      <alignment wrapText="1"/>
    </xf>
    <xf numFmtId="0" fontId="10" fillId="0" borderId="0" xfId="0" applyFont="1" applyAlignment="1">
      <alignment vertical="center"/>
    </xf>
    <xf numFmtId="0" fontId="11" fillId="0" borderId="0" xfId="0" pivotButton="1" applyFont="1" applyAlignment="1">
      <alignment horizontal="left" vertical="top" wrapText="1"/>
    </xf>
    <xf numFmtId="0" fontId="0" fillId="0" borderId="0" xfId="0" applyBorder="1" applyAlignment="1">
      <alignment wrapText="1"/>
    </xf>
    <xf numFmtId="0" fontId="0" fillId="0" borderId="0" xfId="0" applyAlignment="1">
      <alignment wrapText="1"/>
    </xf>
    <xf numFmtId="9" fontId="4" fillId="0" borderId="5" xfId="3" applyFont="1" applyBorder="1" applyAlignment="1">
      <alignment horizontal="center" vertical="center"/>
    </xf>
    <xf numFmtId="9" fontId="4" fillId="0" borderId="6" xfId="3" applyFont="1" applyBorder="1" applyAlignment="1">
      <alignment horizontal="center" vertical="center"/>
    </xf>
    <xf numFmtId="0" fontId="2" fillId="0" borderId="0" xfId="4" applyBorder="1" applyAlignment="1">
      <alignment horizontal="left"/>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0" xfId="2" applyFont="1" applyBorder="1" applyAlignment="1">
      <alignment horizontal="left" vertical="center"/>
    </xf>
    <xf numFmtId="0" fontId="8" fillId="0" borderId="1" xfId="2" applyFont="1" applyBorder="1" applyAlignment="1">
      <alignment horizontal="lef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0" fillId="0" borderId="8" xfId="0" applyBorder="1" applyAlignment="1">
      <alignment horizontal="center" wrapText="1"/>
    </xf>
    <xf numFmtId="0" fontId="6" fillId="0" borderId="0" xfId="0" applyFont="1" applyAlignment="1">
      <alignment horizontal="center" wrapText="1"/>
    </xf>
    <xf numFmtId="0" fontId="2" fillId="0" borderId="0" xfId="4" applyBorder="1" applyAlignment="1">
      <alignment horizontal="left" vertical="center"/>
    </xf>
    <xf numFmtId="0" fontId="8" fillId="0" borderId="0" xfId="2" applyBorder="1" applyAlignment="1">
      <alignment horizontal="left" vertical="center"/>
    </xf>
    <xf numFmtId="0" fontId="8" fillId="0" borderId="1" xfId="2" applyBorder="1" applyAlignment="1">
      <alignment horizontal="left" vertical="center"/>
    </xf>
    <xf numFmtId="0" fontId="9" fillId="0" borderId="8" xfId="2" applyFont="1" applyBorder="1" applyAlignment="1">
      <alignment horizontal="left" wrapText="1"/>
    </xf>
    <xf numFmtId="0" fontId="12" fillId="0" borderId="0" xfId="0" applyFont="1">
      <alignment wrapText="1"/>
    </xf>
  </cellXfs>
  <cellStyles count="11">
    <cellStyle name="Encabezado 1" xfId="4" builtinId="16" customBuiltin="1"/>
    <cellStyle name="Hipervínculo" xfId="5" builtinId="8" customBuiltin="1"/>
    <cellStyle name="Hipervínculo visitado" xfId="6" builtinId="9" customBuiltin="1"/>
    <cellStyle name="Millares" xfId="7" builtinId="3" customBuiltin="1"/>
    <cellStyle name="Millares [0]" xfId="8" builtinId="6" customBuiltin="1"/>
    <cellStyle name="Moneda" xfId="1" builtinId="4" customBuiltin="1"/>
    <cellStyle name="Moneda [0]" xfId="9" builtinId="7" customBuiltin="1"/>
    <cellStyle name="Normal" xfId="0" builtinId="0" customBuiltin="1"/>
    <cellStyle name="Notas" xfId="10" builtinId="10" customBuiltin="1"/>
    <cellStyle name="Porcentaje" xfId="3" builtinId="5" customBuiltin="1"/>
    <cellStyle name="Título" xfId="2" builtinId="15" customBuiltin="1"/>
  </cellStyles>
  <dxfs count="60">
    <dxf>
      <font>
        <color rgb="FFC00000"/>
      </font>
    </dxf>
    <dxf>
      <font>
        <color theme="7" tint="-0.499984740745262"/>
      </font>
    </dxf>
    <dxf>
      <font>
        <color theme="4" tint="-0.499984740745262"/>
      </font>
    </dxf>
    <dxf>
      <font>
        <b val="0"/>
        <i val="0"/>
        <strike val="0"/>
        <condense val="0"/>
        <extend val="0"/>
        <outline val="0"/>
        <shadow val="0"/>
        <u val="none"/>
        <vertAlign val="baseline"/>
        <sz val="11"/>
        <color theme="1"/>
        <name val="Calibri"/>
        <scheme val="minor"/>
      </font>
      <numFmt numFmtId="19" formatCode="d/mm/yyyy"/>
      <alignment horizontal="left" vertical="bottom" textRotation="0" wrapText="0" indent="2" justifyLastLine="0" shrinkToFit="0" readingOrder="0"/>
    </dxf>
    <dxf>
      <font>
        <sz val="11"/>
      </font>
    </dxf>
    <dxf>
      <font>
        <sz val="11"/>
      </font>
    </dxf>
    <dxf>
      <font>
        <sz val="11"/>
      </font>
    </dxf>
    <dxf>
      <numFmt numFmtId="168" formatCode="0.00_);\(0.00\)"/>
    </dxf>
    <dxf>
      <font>
        <sz val="12"/>
      </font>
    </dxf>
    <dxf>
      <font>
        <sz val="12"/>
      </font>
    </dxf>
    <dxf>
      <font>
        <sz val="12"/>
      </font>
    </dxf>
    <dxf>
      <font>
        <sz val="9"/>
      </font>
    </dxf>
    <dxf>
      <font>
        <sz val="9"/>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Times New Roman"/>
        <scheme val="major"/>
      </font>
    </dxf>
    <dxf>
      <numFmt numFmtId="168" formatCode="0.00_);\(0.00\)"/>
    </dxf>
    <dxf>
      <font>
        <sz val="9"/>
      </font>
    </dxf>
    <dxf>
      <font>
        <sz val="12"/>
      </font>
    </dxf>
    <dxf>
      <font>
        <sz val="12"/>
      </font>
    </dxf>
    <dxf>
      <font>
        <sz val="9"/>
      </font>
    </dxf>
    <dxf>
      <alignment vertical="top" readingOrder="0"/>
    </dxf>
    <dxf>
      <alignment vertical="top" readingOrder="0"/>
    </dxf>
    <dxf>
      <font>
        <sz val="8"/>
      </font>
    </dxf>
    <dxf>
      <font>
        <sz val="8"/>
      </font>
    </dxf>
    <dxf>
      <font>
        <strike val="0"/>
        <outline val="0"/>
        <shadow val="0"/>
        <u val="none"/>
        <vertAlign val="baseline"/>
        <sz val="11"/>
        <color theme="1"/>
        <name val="Calibri"/>
        <scheme val="minor"/>
      </font>
      <numFmt numFmtId="169"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70" formatCode="#,##0.00_);[Red]\(#,##0.00\)"/>
      <alignment horizontal="right" vertical="bottom" textRotation="0" wrapText="0" indent="1" justifyLastLine="0" shrinkToFit="0" readingOrder="0"/>
    </dxf>
    <dxf>
      <font>
        <strike val="0"/>
        <outline val="0"/>
        <shadow val="0"/>
        <u val="none"/>
        <vertAlign val="baseline"/>
        <sz val="11"/>
        <color theme="1"/>
        <name val="Calibri"/>
        <scheme val="minor"/>
      </font>
      <numFmt numFmtId="169"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71" formatCode="m/d/yyyy"/>
      <alignment horizontal="left" vertical="bottom" textRotation="0" wrapText="0" indent="2" justifyLastLine="0" shrinkToFit="0" readingOrder="0"/>
    </dxf>
    <dxf>
      <font>
        <strike val="0"/>
        <outline val="0"/>
        <shadow val="0"/>
        <u val="none"/>
        <vertAlign val="baseline"/>
        <sz val="11"/>
        <color rgb="FF000000"/>
        <name val="Calibri"/>
        <scheme val="none"/>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theme="1"/>
        <name val="Calibri"/>
        <scheme val="minor"/>
      </font>
      <numFmt numFmtId="168" formatCode="0.00_);\(0.00\)"/>
    </dxf>
    <dxf>
      <font>
        <strike val="0"/>
        <outline val="0"/>
        <shadow val="0"/>
        <u val="none"/>
        <vertAlign val="baseline"/>
        <sz val="11"/>
        <color theme="1"/>
        <name val="Calibri"/>
        <scheme val="minor"/>
      </font>
      <numFmt numFmtId="168" formatCode="0.00_);\(0.00\)"/>
    </dxf>
    <dxf>
      <font>
        <b val="0"/>
        <i val="0"/>
        <strike val="0"/>
        <condense val="0"/>
        <extend val="0"/>
        <outline val="0"/>
        <shadow val="0"/>
        <u val="none"/>
        <vertAlign val="baseline"/>
        <sz val="11"/>
        <color theme="1"/>
        <name val="Calibri"/>
        <scheme val="minor"/>
      </font>
      <numFmt numFmtId="169"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1"/>
        <color theme="1"/>
        <name val="Calibri"/>
        <scheme val="minor"/>
      </font>
      <numFmt numFmtId="169" formatCode="_(@_)"/>
      <alignment horizontal="left" vertical="bottom" textRotation="0" wrapText="0" relativeIndent="-1" justifyLastLine="0" shrinkToFit="0" readingOrder="0"/>
    </dxf>
    <dxf>
      <font>
        <strike val="0"/>
        <outline val="0"/>
        <shadow val="0"/>
        <u val="none"/>
        <vertAlign val="baseline"/>
        <sz val="10"/>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tableStyleElement type="wholeTable" dxfId="59"/>
      <tableStyleElement type="headerRow" dxfId="58"/>
      <tableStyleElement type="totalRow" dxfId="57"/>
      <tableStyleElement type="secondRowStripe" dxfId="56"/>
      <tableStyleElement type="firstColumnStripe" dxfId="55"/>
      <tableStyleElement type="secondColumnStripe" dxfId="54"/>
    </tableStyle>
    <tableStyle name="CashSummaryTable" pivot="0" count="5">
      <tableStyleElement type="wholeTable" dxfId="53"/>
      <tableStyleElement type="headerRow" dxfId="52"/>
      <tableStyleElement type="totalRow" dxfId="51"/>
      <tableStyleElement type="firstColumnStripe" dxfId="50"/>
      <tableStyleElement type="secondColumnStripe" dxfId="49"/>
    </tableStyle>
    <tableStyle name="Money Tracker" pivot="0" table="0" count="8">
      <tableStyleElement type="wholeTable" dxfId="48"/>
      <tableStyleElement type="headerRow" dxfId="47"/>
    </tableStyle>
    <tableStyle name="Monthly Summary" table="0" count="3">
      <tableStyleElement type="wholeTable" dxfId="46"/>
      <tableStyleElement type="headerRow" dxfId="45"/>
      <tableStyleElement type="totalRow" dxfId="44"/>
    </tableStyle>
    <tableStyle name="Monthly Summary PivotTable data" table="0" count="4">
      <tableStyleElement type="wholeTable" dxfId="43"/>
      <tableStyleElement type="headerRow" dxfId="42"/>
      <tableStyleElement type="totalRow" dxfId="41"/>
      <tableStyleElement type="firstRowSubheading" dxfId="40"/>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Cash</c:v>
          </c:tx>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2A66-4496-8395-062B3C13B722}"/>
              </c:ext>
            </c:extLst>
          </c:dPt>
          <c:cat>
            <c:strLit>
              <c:ptCount val="1"/>
              <c:pt idx="0">
                <c:v>Cash</c:v>
              </c:pt>
            </c:strLit>
          </c:cat>
          <c:val>
            <c:numRef>
              <c:f>'Cash Summary'!$B$22</c:f>
              <c:numCache>
                <c:formatCode>0%</c:formatCode>
                <c:ptCount val="1"/>
                <c:pt idx="0">
                  <c:v>0.73621621621621625</c:v>
                </c:pt>
              </c:numCache>
            </c:numRef>
          </c:val>
          <c:extLst>
            <c:ext xmlns:c16="http://schemas.microsoft.com/office/drawing/2014/chart" uri="{C3380CC4-5D6E-409C-BE32-E72D297353CC}">
              <c16:uniqueId val="{00000002-2A66-4496-8395-062B3C13B722}"/>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[model_mother.xlsx]Chart Data!AccountSummaryPivotTable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Data'!$C$5:$C$11</c:f>
              <c:numCache>
                <c:formatCode>0.00_);\(0.00\)</c:formatCode>
                <c:ptCount val="6"/>
                <c:pt idx="1">
                  <c:v>68</c:v>
                </c:pt>
                <c:pt idx="2">
                  <c:v>45</c:v>
                </c:pt>
                <c:pt idx="3">
                  <c:v>123</c:v>
                </c:pt>
                <c:pt idx="4">
                  <c:v>230</c:v>
                </c:pt>
                <c:pt idx="5">
                  <c:v>30</c:v>
                </c:pt>
              </c:numCache>
            </c:numRef>
          </c:val>
          <c:extLst>
            <c:ext xmlns:c16="http://schemas.microsoft.com/office/drawing/2014/chart" uri="{C3380CC4-5D6E-409C-BE32-E72D297353CC}">
              <c16:uniqueId val="{00000000-AFE2-4222-BF0D-74E94B00C341}"/>
            </c:ext>
          </c:extLst>
        </c:ser>
        <c:ser>
          <c:idx val="1"/>
          <c:order val="1"/>
          <c:tx>
            <c:strRef>
              <c:f>'Chart Data'!$D$3:$D$4</c:f>
              <c:strCache>
                <c:ptCount val="1"/>
                <c:pt idx="0">
                  <c:v>Savings</c:v>
                </c:pt>
              </c:strCache>
            </c:strRef>
          </c:tx>
          <c:spPr>
            <a:solidFill>
              <a:schemeClr val="accent2"/>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Data'!$D$5:$D$11</c:f>
              <c:numCache>
                <c:formatCode>0.00_);\(0.00\)</c:formatCode>
                <c:ptCount val="6"/>
                <c:pt idx="0">
                  <c:v>50</c:v>
                </c:pt>
                <c:pt idx="2">
                  <c:v>230</c:v>
                </c:pt>
                <c:pt idx="4">
                  <c:v>100</c:v>
                </c:pt>
                <c:pt idx="5">
                  <c:v>70</c:v>
                </c:pt>
              </c:numCache>
            </c:numRef>
          </c:val>
          <c:extLst>
            <c:ext xmlns:c16="http://schemas.microsoft.com/office/drawing/2014/chart" uri="{C3380CC4-5D6E-409C-BE32-E72D297353CC}">
              <c16:uniqueId val="{00000000-9459-4A73-B318-4724A1571064}"/>
            </c:ext>
          </c:extLst>
        </c:ser>
        <c:ser>
          <c:idx val="2"/>
          <c:order val="2"/>
          <c:tx>
            <c:strRef>
              <c:f>'Chart Data'!$E$3:$E$4</c:f>
              <c:strCache>
                <c:ptCount val="1"/>
                <c:pt idx="0">
                  <c:v>Other</c:v>
                </c:pt>
              </c:strCache>
            </c:strRef>
          </c:tx>
          <c:spPr>
            <a:solidFill>
              <a:schemeClr val="accent3"/>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Data'!$E$5:$E$11</c:f>
              <c:numCache>
                <c:formatCode>0.00_);\(0.00\)</c:formatCode>
                <c:ptCount val="6"/>
                <c:pt idx="0">
                  <c:v>30</c:v>
                </c:pt>
              </c:numCache>
            </c:numRef>
          </c:val>
          <c:extLst>
            <c:ext xmlns:c16="http://schemas.microsoft.com/office/drawing/2014/chart" uri="{C3380CC4-5D6E-409C-BE32-E72D297353CC}">
              <c16:uniqueId val="{00000001-9459-4A73-B318-4724A1571064}"/>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spPr>
        <a:noFill/>
        <a:ln>
          <a:noFill/>
        </a:ln>
        <a:effectLst/>
      </c:spPr>
    </c:plotArea>
    <c:legend>
      <c:legendPos val="b"/>
      <c:layout>
        <c:manualLayout>
          <c:xMode val="edge"/>
          <c:yMode val="edge"/>
          <c:x val="2.7793069605578896E-2"/>
          <c:y val="0.89872616940536099"/>
          <c:w val="0.35915639888643264"/>
          <c:h val="7.424979843431715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Money Tracker chart" descr="Column chart to display percentage of available cash">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238125</xdr:colOff>
      <xdr:row>11</xdr:row>
      <xdr:rowOff>19050</xdr:rowOff>
    </xdr:from>
    <xdr:to>
      <xdr:col>10</xdr:col>
      <xdr:colOff>802005</xdr:colOff>
      <xdr:row>18</xdr:row>
      <xdr:rowOff>352425</xdr:rowOff>
    </xdr:to>
    <mc:AlternateContent xmlns:mc="http://schemas.openxmlformats.org/markup-compatibility/2006">
      <mc:Choice xmlns:sle15="http://schemas.microsoft.com/office/drawing/2012/slicer" Requires="sle15">
        <xdr:graphicFrame macro="">
          <xdr:nvGraphicFramePr>
            <xdr:cNvPr id="3" name="Description 2" descr="Slicer to filter table data by Descriptions">
              <a:extLst>
                <a:ext uri="{FF2B5EF4-FFF2-40B4-BE49-F238E27FC236}">
                  <a16:creationId xmlns:a16="http://schemas.microsoft.com/office/drawing/2014/main" id="{14D13D80-7BCB-4617-AF1D-254247813241}"/>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dr:sp macro="" textlink="">
          <xdr:nvSpPr>
            <xdr:cNvPr id="0" name=""/>
            <xdr:cNvSpPr>
              <a:spLocks noTextEdit="1"/>
            </xdr:cNvSpPr>
          </xdr:nvSpPr>
          <xdr:spPr>
            <a:xfrm>
              <a:off x="9344025" y="4171950"/>
              <a:ext cx="1554480" cy="3000375"/>
            </a:xfrm>
            <a:prstGeom prst="rect">
              <a:avLst/>
            </a:prstGeom>
            <a:solidFill>
              <a:prstClr val="white"/>
            </a:solidFill>
            <a:ln w="1">
              <a:solidFill>
                <a:prstClr val="green"/>
              </a:solidFill>
            </a:ln>
          </xdr:spPr>
          <xdr:txBody>
            <a:bodyPr vertOverflow="clip" horzOverflow="clip"/>
            <a:lstStyle/>
            <a:p>
              <a:r>
                <a:rPr lang="en-US" sz="1100"/>
                <a:t>Esta forma representa una segmentación de datos de tabla. La segmentación de datos de tabla se admite en Excel o versiones posteriores.
Si la forma se modificó en una versión anterior de Excel o si el libro se guardó en Excel 2007 o una versión anterior, no se puede usar la segmentación de datos.</a:t>
              </a:r>
            </a:p>
          </xdr:txBody>
        </xdr:sp>
      </mc:Fallback>
    </mc:AlternateContent>
    <xdr:clientData/>
  </xdr:twoCellAnchor>
  <xdr:twoCellAnchor editAs="oneCell">
    <xdr:from>
      <xdr:col>9</xdr:col>
      <xdr:colOff>238125</xdr:colOff>
      <xdr:row>7</xdr:row>
      <xdr:rowOff>57150</xdr:rowOff>
    </xdr:from>
    <xdr:to>
      <xdr:col>10</xdr:col>
      <xdr:colOff>802005</xdr:colOff>
      <xdr:row>10</xdr:row>
      <xdr:rowOff>123825</xdr:rowOff>
    </xdr:to>
    <mc:AlternateContent xmlns:mc="http://schemas.openxmlformats.org/markup-compatibility/2006">
      <mc:Choice xmlns:sle15="http://schemas.microsoft.com/office/drawing/2012/slicer" Requires="sle15">
        <xdr:graphicFrame macro="">
          <xdr:nvGraphicFramePr>
            <xdr:cNvPr id="4" name="Account 2" descr="Slicer to filter table data by Account type">
              <a:extLst>
                <a:ext uri="{FF2B5EF4-FFF2-40B4-BE49-F238E27FC236}">
                  <a16:creationId xmlns:a16="http://schemas.microsoft.com/office/drawing/2014/main" id="{3156ADE8-0ECE-4F78-9789-3F2B2D50A3A2}"/>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dr:sp macro="" textlink="">
          <xdr:nvSpPr>
            <xdr:cNvPr id="0" name=""/>
            <xdr:cNvSpPr>
              <a:spLocks noTextEdit="1"/>
            </xdr:cNvSpPr>
          </xdr:nvSpPr>
          <xdr:spPr>
            <a:xfrm>
              <a:off x="9344025" y="2686050"/>
              <a:ext cx="1554480" cy="1209675"/>
            </a:xfrm>
            <a:prstGeom prst="rect">
              <a:avLst/>
            </a:prstGeom>
            <a:solidFill>
              <a:prstClr val="white"/>
            </a:solidFill>
            <a:ln w="1">
              <a:solidFill>
                <a:prstClr val="green"/>
              </a:solidFill>
            </a:ln>
          </xdr:spPr>
          <xdr:txBody>
            <a:bodyPr vertOverflow="clip" horzOverflow="clip"/>
            <a:lstStyle/>
            <a:p>
              <a:r>
                <a:rPr lang="en-US" sz="1100"/>
                <a:t>Esta forma representa una segmentación de datos de tabla. La segmentación de datos de tabla se admite en Excel o versiones posteriores.
Si la forma se modificó en una versión anterior de Excel o si el libro se guardó en Excel 2007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66675</xdr:colOff>
      <xdr:row>9</xdr:row>
      <xdr:rowOff>123825</xdr:rowOff>
    </xdr:from>
    <xdr:to>
      <xdr:col>6</xdr:col>
      <xdr:colOff>268605</xdr:colOff>
      <xdr:row>17</xdr:row>
      <xdr:rowOff>323850</xdr:rowOff>
    </xdr:to>
    <mc:AlternateContent xmlns:mc="http://schemas.openxmlformats.org/markup-compatibility/2006" xmlns:a14="http://schemas.microsoft.com/office/drawing/2010/main">
      <mc:Choice Requires="a14">
        <xdr:graphicFrame macro="">
          <xdr:nvGraphicFramePr>
            <xdr:cNvPr id="3" name="Description" descr="Slicer to filter chart by Descrip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5857875" y="3057525"/>
              <a:ext cx="155448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57148</xdr:colOff>
      <xdr:row>4</xdr:row>
      <xdr:rowOff>28575</xdr:rowOff>
    </xdr:from>
    <xdr:to>
      <xdr:col>6</xdr:col>
      <xdr:colOff>259078</xdr:colOff>
      <xdr:row>8</xdr:row>
      <xdr:rowOff>66675</xdr:rowOff>
    </xdr:to>
    <mc:AlternateContent xmlns:mc="http://schemas.openxmlformats.org/markup-compatibility/2006" xmlns:a14="http://schemas.microsoft.com/office/drawing/2010/main">
      <mc:Choice Requires="a14">
        <xdr:graphicFrame macro="">
          <xdr:nvGraphicFramePr>
            <xdr:cNvPr id="5" name="Account" descr="Slicer to filter chart by Account 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5848348" y="1581150"/>
              <a:ext cx="155448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28574</xdr:colOff>
      <xdr:row>4</xdr:row>
      <xdr:rowOff>242886</xdr:rowOff>
    </xdr:from>
    <xdr:to>
      <xdr:col>4</xdr:col>
      <xdr:colOff>1295399</xdr:colOff>
      <xdr:row>16</xdr:row>
      <xdr:rowOff>266699</xdr:rowOff>
    </xdr:to>
    <xdr:graphicFrame macro="">
      <xdr:nvGraphicFramePr>
        <xdr:cNvPr id="4" name="Chart 1" descr="Account Summary column chart comparing checking, savings, and other for each 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odel_mother.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or" refreshedDate="43613.682323958332" createdVersion="5" refreshedVersion="6" minRefreshableVersion="3" recordCount="12">
  <cacheSource type="worksheet">
    <worksheetSource name="CashSpent" r:id="rId2"/>
  </cacheSource>
  <cacheFields count="4">
    <cacheField name="Date" numFmtId="14">
      <sharedItems containsSemiMixedTypes="0" containsNonDate="0" containsDate="1" containsString="0" minDate="2019-09-10T00:00:00" maxDate="2020-03-07T00:00:00" count="12">
        <d v="2019-09-10T00:00:00"/>
        <d v="2019-09-11T00:00:00"/>
        <d v="2019-09-12T00:00:00"/>
        <d v="2019-10-10T00:00:00"/>
        <d v="2019-10-14T00:00:00"/>
        <d v="2019-11-06T00:00:00"/>
        <d v="2019-11-11T00:00:00"/>
        <d v="2019-12-12T00:00:00"/>
        <d v="2019-12-26T00:00:00"/>
        <d v="2020-01-08T00:00:00"/>
        <d v="2020-01-15T00:00:00"/>
        <d v="2020-03-06T00:00:00"/>
      </sharedItems>
      <fieldGroup base="0">
        <rangePr groupBy="months" startDate="2019-09-10T00:00:00" endDate="2020-03-07T00:00:00"/>
        <groupItems count="14">
          <s v="&lt;9/10/2019"/>
          <s v="Jan"/>
          <s v="Feb"/>
          <s v="Mar"/>
          <s v="Apr"/>
          <s v="May"/>
          <s v="Jun"/>
          <s v="Jul"/>
          <s v="Aug"/>
          <s v="Sep"/>
          <s v="Oct"/>
          <s v="Nov"/>
          <s v="Dec"/>
          <s v="&gt;3/7/2020"/>
        </groupItems>
      </fieldGroup>
    </cacheField>
    <cacheField name="Description" numFmtId="169">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9">
      <sharedItems count="3">
        <s v="Checking"/>
        <s v="Savings"/>
        <s v="Other"/>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nthlySummary" cacheId="0" applyNumberFormats="0" applyBorderFormats="0" applyFontFormats="0" applyPatternFormats="0" applyAlignmentFormats="0" applyWidthHeightFormats="1" dataCaption="Values" updatedVersion="6" minRefreshableVersion="3" fieldPrintTitles="1" itemPrintTitles="1" mergeItem="1" createdVersion="4" indent="0" showHeaders="0" outline="1" outlineData="1" multipleFieldFilters="0" chartFormat="1">
  <location ref="B19:F38"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8">
    <i>
      <x/>
    </i>
    <i r="1">
      <x/>
    </i>
    <i>
      <x v="2"/>
    </i>
    <i r="1">
      <x v="4"/>
    </i>
    <i>
      <x v="8"/>
    </i>
    <i r="1">
      <x/>
    </i>
    <i r="1">
      <x v="1"/>
    </i>
    <i r="1">
      <x v="5"/>
    </i>
    <i>
      <x v="9"/>
    </i>
    <i r="1">
      <x v="3"/>
    </i>
    <i r="1">
      <x v="4"/>
    </i>
    <i>
      <x v="10"/>
    </i>
    <i r="1">
      <x v="1"/>
    </i>
    <i r="1">
      <x v="2"/>
    </i>
    <i>
      <x v="11"/>
    </i>
    <i r="1">
      <x/>
    </i>
    <i r="1">
      <x v="4"/>
    </i>
    <i t="grand">
      <x/>
    </i>
  </rowItems>
  <colFields count="1">
    <field x="3"/>
  </colFields>
  <colItems count="4">
    <i>
      <x/>
    </i>
    <i>
      <x v="1"/>
    </i>
    <i>
      <x v="2"/>
    </i>
    <i t="grand">
      <x/>
    </i>
  </colItems>
  <dataFields count="1">
    <dataField name="Details" fld="2" baseField="1" baseItem="1" numFmtId="168"/>
  </dataFields>
  <formats count="14">
    <format dxfId="26">
      <pivotArea type="origin" dataOnly="0" labelOnly="1" outline="0" fieldPosition="0"/>
    </format>
    <format dxfId="25">
      <pivotArea field="3" type="button" dataOnly="0" labelOnly="1" outline="0" axis="axisCol" fieldPosition="0"/>
    </format>
    <format dxfId="24">
      <pivotArea type="origin" dataOnly="0" labelOnly="1" outline="0" fieldPosition="0"/>
    </format>
    <format dxfId="23">
      <pivotArea field="3" type="button" dataOnly="0" labelOnly="1" outline="0" axis="axisCol" fieldPosition="0"/>
    </format>
    <format dxfId="22">
      <pivotArea field="3" type="button" dataOnly="0" labelOnly="1" outline="0" axis="axisCol" fieldPosition="0"/>
    </format>
    <format dxfId="21">
      <pivotArea dataOnly="0" labelOnly="1" fieldPosition="0">
        <references count="1">
          <reference field="3" count="0"/>
        </references>
      </pivotArea>
    </format>
    <format dxfId="20">
      <pivotArea dataOnly="0" labelOnly="1" grandCol="1" outline="0" fieldPosition="0"/>
    </format>
    <format dxfId="19">
      <pivotArea field="0" type="button" dataOnly="0" labelOnly="1" outline="0" axis="axisRow" fieldPosition="0"/>
    </format>
    <format dxfId="18">
      <pivotArea outline="0" fieldPosition="0">
        <references count="1">
          <reference field="4294967294" count="1">
            <x v="0"/>
          </reference>
        </references>
      </pivotArea>
    </format>
    <format dxfId="17">
      <pivotArea type="origin" dataOnly="0" labelOnly="1" outline="0" fieldPosition="0"/>
    </format>
    <format dxfId="16">
      <pivotArea type="origin" dataOnly="0" labelOnly="1" outline="0" fieldPosition="0"/>
    </format>
    <format dxfId="15">
      <pivotArea type="origin" dataOnly="0" labelOnly="1" outline="0" fieldPosition="0"/>
    </format>
    <format dxfId="14">
      <pivotArea dataOnly="0" labelOnly="1" fieldPosition="0">
        <references count="1">
          <reference field="3" count="0"/>
        </references>
      </pivotArea>
    </format>
    <format dxfId="13">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Summary="This PivotTable provides a summary of cash expenditures for each month and by account"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AccountSummaryPivotTable"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1"/>
    </i>
    <i>
      <x v="3"/>
    </i>
    <i>
      <x v="9"/>
    </i>
    <i>
      <x v="10"/>
    </i>
    <i>
      <x v="11"/>
    </i>
    <i>
      <x v="12"/>
    </i>
    <i t="grand">
      <x/>
    </i>
  </rowItems>
  <colFields count="1">
    <field x="3"/>
  </colFields>
  <colItems count="4">
    <i>
      <x/>
    </i>
    <i>
      <x v="1"/>
    </i>
    <i>
      <x v="2"/>
    </i>
    <i t="grand">
      <x/>
    </i>
  </colItems>
  <dataFields count="1">
    <dataField name="Sum of Amount" fld="2" baseField="0" baseItem="0" numFmtId="168"/>
  </dataFields>
  <formats count="9">
    <format dxfId="12">
      <pivotArea type="origin" dataOnly="0" labelOnly="1" outline="0" fieldPosition="0"/>
    </format>
    <format dxfId="11">
      <pivotArea field="3" type="button" dataOnly="0" labelOnly="1" outline="0" axis="axisCol" fieldPosition="0"/>
    </format>
    <format dxfId="10">
      <pivotArea field="0" type="button" dataOnly="0" labelOnly="1" outline="0" axis="axisRow" fieldPosition="0"/>
    </format>
    <format dxfId="9">
      <pivotArea dataOnly="0" labelOnly="1" fieldPosition="0">
        <references count="1">
          <reference field="3" count="0"/>
        </references>
      </pivotArea>
    </format>
    <format dxfId="8">
      <pivotArea dataOnly="0" labelOnly="1" grandCol="1" outline="0" fieldPosition="0"/>
    </format>
    <format dxfId="7">
      <pivotArea outline="0" collapsedLevelsAreSubtotals="1" fieldPosition="0"/>
    </format>
    <format dxfId="6">
      <pivotArea type="origin" dataOnly="0" labelOnly="1" outline="0" fieldPosition="0"/>
    </format>
    <format dxfId="5">
      <pivotArea field="3" type="button" dataOnly="0" labelOnly="1" outline="0" axis="axisCol" fieldPosition="0"/>
    </format>
    <format dxfId="4">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is data source for the Account Summary PivotChart on the Monthly Summary sheet"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scription" sourceName="Description">
  <pivotTables>
    <pivotTable tabId="3" name="AccountSummaryPivotTable"/>
  </pivotTables>
  <data>
    <tabular pivotCacheId="2">
      <items count="6">
        <i x="0" s="1"/>
        <i x="2" s="1"/>
        <i x="5"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ccount" sourceName="Account">
  <pivotTables>
    <pivotTable tabId="3" name="AccountSummaryPivotTable"/>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scription21" sourceName="Descripcion">
  <extLst>
    <x:ext xmlns:x15="http://schemas.microsoft.com/office/spreadsheetml/2010/11/main" uri="{2F2917AC-EB37-4324-AD4E-5DD8C200BD13}">
      <x15:tableSlicerCache tableId="3"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ccount11" sourceName="Clasificacion">
  <extLst>
    <x:ext xmlns:x15="http://schemas.microsoft.com/office/spreadsheetml/2010/11/main" uri="{2F2917AC-EB37-4324-AD4E-5DD8C200BD13}">
      <x15:tableSlicerCache tableId="3"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scription 2" cache="Slicer_Description21" caption="Descripcion" rowHeight="209550"/>
  <slicer name="Account 2" cache="Slicer_Account11" caption="Clasificacion" rowHeight="209550"/>
</slicers>
</file>

<file path=xl/slicers/slicer2.xml><?xml version="1.0" encoding="utf-8"?>
<slicers xmlns="http://schemas.microsoft.com/office/spreadsheetml/2009/9/main" xmlns:mc="http://schemas.openxmlformats.org/markup-compatibility/2006" xmlns:x="http://schemas.openxmlformats.org/spreadsheetml/2006/main" mc:Ignorable="x">
  <slicer name="Description" cache="Slicer_Description" caption="Description" rowHeight="209550"/>
  <slicer name="Account" cache="Slicer_Account" caption="Account" rowHeight="209550"/>
</slicers>
</file>

<file path=xl/tables/table1.xml><?xml version="1.0" encoding="utf-8"?>
<table xmlns="http://schemas.openxmlformats.org/spreadsheetml/2006/main" id="2" name="CashSummaryTable" displayName="CashSummaryTable" ref="D4:G8" totalsRowCount="1" headerRowDxfId="39" dataDxfId="38" totalsRowDxfId="37">
  <tableColumns count="4">
    <tableColumn id="1" name="Account" totalsRowLabel="Total" dataDxfId="36" totalsRowDxfId="35"/>
    <tableColumn id="3" name="Starting Cash" totalsRowFunction="sum"/>
    <tableColumn id="2" name="Spending Total" totalsRowFunction="sum" dataDxfId="34">
      <calculatedColumnFormula array="1">SUMIF(CashSpent[Clasificacion],"=" &amp;CashSummaryTable[[#This Row],[Account]],CashSpent[Cantidad])</calculatedColumnFormula>
    </tableColumn>
    <tableColumn id="4" name="Cash Remaining" totalsRowFunction="sum" dataDxfId="33">
      <calculatedColumnFormula>CashSummaryTable[[#This Row],[Starting Cash]]-CashSummaryTable[[#This Row],[Spending Total]]</calculatedColumnFormula>
    </tableColumn>
  </tableColumns>
  <tableStyleInfo name="CashSummaryTable" showFirstColumn="0" showLastColumn="0" showRowStripes="0" showColumnStripes="1"/>
  <extLst>
    <ext xmlns:x14="http://schemas.microsoft.com/office/spreadsheetml/2009/9/main" uri="{504A1905-F514-4f6f-8877-14C23A59335A}">
      <x14:table altTextSummary="Enter Account type and Starting Cash amount in this table. Spending Total and Cash Remaining amounts are automatically calculated"/>
    </ext>
  </extLst>
</table>
</file>

<file path=xl/tables/table2.xml><?xml version="1.0" encoding="utf-8"?>
<table xmlns="http://schemas.openxmlformats.org/spreadsheetml/2006/main" id="3" name="CashSpent" displayName="CashSpent" ref="B4:F16" headerRowDxfId="32" dataDxfId="31">
  <autoFilter ref="B4:F16"/>
  <tableColumns count="5">
    <tableColumn id="1" name="Fecha" totalsRowLabel="Total" dataDxfId="30"/>
    <tableColumn id="5" name="Hora" dataDxfId="3"/>
    <tableColumn id="2" name="Descripcion" dataDxfId="29"/>
    <tableColumn id="3" name="Cantidad" totalsRowFunction="sum" dataDxfId="28"/>
    <tableColumn id="4" name="Clasificacion" dataDxfId="27"/>
  </tableColumns>
  <tableStyleInfo name="Cash Spent Table" showFirstColumn="0" showLastColumn="0" showRowStripes="1" showColumnStripes="1"/>
  <extLst>
    <ext xmlns:x14="http://schemas.microsoft.com/office/spreadsheetml/2009/9/main" uri="{504A1905-F514-4f6f-8877-14C23A59335A}">
      <x14:table altTextSummary="Enter Date, Description, and Amount spent in this table. Select Account type"/>
    </ext>
  </extLst>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B1:G23"/>
  <sheetViews>
    <sheetView showGridLines="0" zoomScaleNormal="100" workbookViewId="0"/>
  </sheetViews>
  <sheetFormatPr baseColWidth="10" defaultColWidth="9.140625" defaultRowHeight="30" customHeight="1" x14ac:dyDescent="0.25"/>
  <cols>
    <col min="1" max="1" width="2.28515625" customWidth="1"/>
    <col min="2" max="2" width="15.28515625" customWidth="1"/>
    <col min="3" max="3" width="7.5703125" customWidth="1"/>
    <col min="4" max="4" width="18.7109375" customWidth="1"/>
    <col min="5" max="5" width="22.5703125" customWidth="1"/>
    <col min="6" max="6" width="17.28515625" customWidth="1"/>
    <col min="7" max="7" width="18.7109375" customWidth="1"/>
    <col min="8" max="8" width="5.5703125" customWidth="1"/>
    <col min="9" max="9" width="14.85546875" bestFit="1" customWidth="1"/>
    <col min="10" max="10" width="16.28515625" bestFit="1" customWidth="1"/>
    <col min="11" max="12" width="12.7109375" customWidth="1"/>
  </cols>
  <sheetData>
    <row r="1" spans="2:7" ht="18.75" customHeight="1" x14ac:dyDescent="0.25">
      <c r="B1" s="36" t="s">
        <v>0</v>
      </c>
      <c r="C1" s="36"/>
      <c r="D1" s="36"/>
      <c r="E1" s="36"/>
      <c r="F1" s="36"/>
    </row>
    <row r="2" spans="2:7" ht="18.75" customHeight="1" x14ac:dyDescent="0.25">
      <c r="B2" s="37"/>
      <c r="C2" s="37"/>
      <c r="D2" s="37"/>
      <c r="E2" s="37"/>
      <c r="F2" s="37"/>
      <c r="G2" s="15" t="s">
        <v>31</v>
      </c>
    </row>
    <row r="3" spans="2:7" ht="50.1" customHeight="1" x14ac:dyDescent="0.35">
      <c r="B3" s="40"/>
      <c r="C3" s="40"/>
      <c r="D3" s="33" t="s">
        <v>2</v>
      </c>
      <c r="E3" s="33"/>
    </row>
    <row r="4" spans="2:7" ht="30" customHeight="1" x14ac:dyDescent="0.25">
      <c r="B4" s="38" t="s">
        <v>32</v>
      </c>
      <c r="D4" s="3" t="s">
        <v>3</v>
      </c>
      <c r="E4" s="4" t="s">
        <v>4</v>
      </c>
      <c r="F4" s="4" t="s">
        <v>5</v>
      </c>
      <c r="G4" s="4" t="s">
        <v>6</v>
      </c>
    </row>
    <row r="5" spans="2:7" ht="30" customHeight="1" x14ac:dyDescent="0.25">
      <c r="B5" s="39"/>
      <c r="D5" s="13" t="s">
        <v>7</v>
      </c>
      <c r="E5" s="16">
        <v>3000</v>
      </c>
      <c r="F5" s="16">
        <f t="array" ref="F5">SUMIF(CashSpent[Clasificacion],"=" &amp;CashSummaryTable[[#This Row],[Account]],CashSpent[Cantidad])</f>
        <v>496</v>
      </c>
      <c r="G5" s="16">
        <f>CashSummaryTable[[#This Row],[Starting Cash]]-CashSummaryTable[[#This Row],[Spending Total]]</f>
        <v>2504</v>
      </c>
    </row>
    <row r="6" spans="2:7" ht="30" customHeight="1" x14ac:dyDescent="0.25">
      <c r="B6" s="39"/>
      <c r="D6" s="13" t="s">
        <v>8</v>
      </c>
      <c r="E6" s="16">
        <v>500</v>
      </c>
      <c r="F6" s="16">
        <f t="array" ref="F6">SUMIF(CashSpent[Clasificacion],"=" &amp;CashSummaryTable[[#This Row],[Account]],CashSpent[Cantidad])</f>
        <v>450</v>
      </c>
      <c r="G6" s="16">
        <f>CashSummaryTable[[#This Row],[Starting Cash]]-CashSummaryTable[[#This Row],[Spending Total]]</f>
        <v>50</v>
      </c>
    </row>
    <row r="7" spans="2:7" ht="30" customHeight="1" x14ac:dyDescent="0.25">
      <c r="B7" s="39"/>
      <c r="D7" s="13" t="s">
        <v>9</v>
      </c>
      <c r="E7" s="16">
        <v>200</v>
      </c>
      <c r="F7" s="16">
        <f t="array" ref="F7">SUMIF(CashSpent[Clasificacion],"=" &amp;CashSummaryTable[[#This Row],[Account]],CashSpent[Cantidad])</f>
        <v>30</v>
      </c>
      <c r="G7" s="16">
        <f>CashSummaryTable[[#This Row],[Starting Cash]]-CashSummaryTable[[#This Row],[Spending Total]]</f>
        <v>170</v>
      </c>
    </row>
    <row r="8" spans="2:7" ht="30" customHeight="1" x14ac:dyDescent="0.25">
      <c r="B8" s="39"/>
      <c r="D8" s="13" t="s">
        <v>10</v>
      </c>
      <c r="E8" s="14">
        <f>SUBTOTAL(109,CashSummaryTable[Starting Cash])</f>
        <v>3700</v>
      </c>
      <c r="F8" s="14">
        <f>SUBTOTAL(109,CashSummaryTable[Spending Total])</f>
        <v>976</v>
      </c>
      <c r="G8" s="14">
        <f>SUBTOTAL(109,CashSummaryTable[Cash Remaining])</f>
        <v>2724</v>
      </c>
    </row>
    <row r="9" spans="2:7" ht="30" customHeight="1" x14ac:dyDescent="0.25">
      <c r="B9" s="39"/>
    </row>
    <row r="10" spans="2:7" ht="30" customHeight="1" x14ac:dyDescent="0.25">
      <c r="B10" s="39"/>
    </row>
    <row r="11" spans="2:7" ht="30" customHeight="1" x14ac:dyDescent="0.25">
      <c r="B11" s="39"/>
    </row>
    <row r="12" spans="2:7" ht="30" customHeight="1" x14ac:dyDescent="0.25">
      <c r="B12" s="39"/>
    </row>
    <row r="13" spans="2:7" ht="30" customHeight="1" x14ac:dyDescent="0.25">
      <c r="B13" s="39"/>
    </row>
    <row r="14" spans="2:7" ht="30" customHeight="1" x14ac:dyDescent="0.25">
      <c r="B14" s="39"/>
    </row>
    <row r="15" spans="2:7" ht="30" customHeight="1" x14ac:dyDescent="0.25">
      <c r="B15" s="39"/>
    </row>
    <row r="16" spans="2:7" ht="30" customHeight="1" x14ac:dyDescent="0.25">
      <c r="B16" s="39"/>
    </row>
    <row r="17" spans="2:2" ht="30" customHeight="1" x14ac:dyDescent="0.25">
      <c r="B17" s="39"/>
    </row>
    <row r="18" spans="2:2" ht="30" customHeight="1" x14ac:dyDescent="0.25">
      <c r="B18" s="39"/>
    </row>
    <row r="19" spans="2:2" ht="30" customHeight="1" x14ac:dyDescent="0.25">
      <c r="B19" s="39"/>
    </row>
    <row r="20" spans="2:2" ht="30" customHeight="1" x14ac:dyDescent="0.25">
      <c r="B20" s="34" t="s">
        <v>17</v>
      </c>
    </row>
    <row r="21" spans="2:2" ht="30" customHeight="1" x14ac:dyDescent="0.25">
      <c r="B21" s="35"/>
    </row>
    <row r="22" spans="2:2" ht="30" customHeight="1" x14ac:dyDescent="0.25">
      <c r="B22" s="31">
        <f>CashSummaryTable[[#Totals],[Cash Remaining]]/CashSummaryTable[[#Totals],[Starting Cash]]</f>
        <v>0.73621621621621625</v>
      </c>
    </row>
    <row r="23" spans="2:2" ht="30" customHeight="1" x14ac:dyDescent="0.25">
      <c r="B23" s="32"/>
    </row>
  </sheetData>
  <mergeCells count="6">
    <mergeCell ref="B22:B23"/>
    <mergeCell ref="D3:E3"/>
    <mergeCell ref="B20:B21"/>
    <mergeCell ref="B1:F2"/>
    <mergeCell ref="B4:B19"/>
    <mergeCell ref="B3:C3"/>
  </mergeCells>
  <conditionalFormatting sqref="B22">
    <cfRule type="expression" dxfId="2" priority="7" stopIfTrue="1">
      <formula>$B$22&gt;=0.5</formula>
    </cfRule>
    <cfRule type="expression" dxfId="1" priority="8" stopIfTrue="1">
      <formula>AND($B$22&gt;=0.25,$B$22&lt;0.5)</formula>
    </cfRule>
    <cfRule type="expression" dxfId="0"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dataValidation allowBlank="1" showInputMessage="1" showErrorMessage="1" prompt="Navigation link to Cash Spent worksheet" sqref="G2"/>
    <dataValidation allowBlank="1" showInputMessage="1" showErrorMessage="1" prompt="Enter cash details in table below" sqref="D3:E3"/>
    <dataValidation allowBlank="1" showInputMessage="1" showErrorMessage="1" prompt="Enter Account type in this column under this heading" sqref="D4"/>
    <dataValidation allowBlank="1" showInputMessage="1" showErrorMessage="1" prompt="Enter Starting Cash amount in this column under this heading" sqref="E4"/>
    <dataValidation allowBlank="1" showInputMessage="1" showErrorMessage="1" prompt="Spending Total amount is automatically calculated in this column under this heading" sqref="F4"/>
    <dataValidation allowBlank="1" showInputMessage="1" showErrorMessage="1" prompt="Cash Remaining is automatically calculated in this column under this heading" sqref="G4"/>
    <dataValidation allowBlank="1" showInputMessage="1" showErrorMessage="1" prompt="Title of this worksheet is in this cell. Enter details in Cash Summary table starting in cell D4 in this worksheet. Select cell G2 to navigate to Cash Spent worksheet" sqref="B1:F2"/>
    <dataValidation allowBlank="1" showInputMessage="1" showErrorMessage="1" prompt="Cash remaining percent is automatically calculated in cell below" sqref="B20:B21"/>
    <dataValidation allowBlank="1" showInputMessage="1" showErrorMessage="1" prompt="Cash remaining percent is automatically calculated in this cell" sqref="B22:B23"/>
  </dataValidations>
  <hyperlinks>
    <hyperlink ref="G2" location="'Cash Spent'!A1" tooltip="Select to navigate to Cash Spent worksheet" display="Cash Spent &gt;"/>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B1:K19"/>
  <sheetViews>
    <sheetView showGridLines="0" tabSelected="1" zoomScaleNormal="100" workbookViewId="0">
      <selection activeCell="A5" sqref="A5:XFD5"/>
    </sheetView>
  </sheetViews>
  <sheetFormatPr baseColWidth="10" defaultColWidth="9.140625" defaultRowHeight="30" customHeight="1" x14ac:dyDescent="0.25"/>
  <cols>
    <col min="1" max="1" width="2.28515625" customWidth="1"/>
    <col min="2" max="3" width="18.7109375" customWidth="1"/>
    <col min="4" max="4" width="22.5703125" customWidth="1"/>
    <col min="5" max="5" width="17.28515625" customWidth="1"/>
    <col min="6" max="7" width="18.7109375" customWidth="1"/>
    <col min="8" max="8" width="14" customWidth="1"/>
    <col min="9" max="9" width="5.5703125" customWidth="1"/>
    <col min="10" max="10" width="14.85546875" bestFit="1" customWidth="1"/>
    <col min="11" max="11" width="16.28515625" bestFit="1" customWidth="1"/>
    <col min="12" max="13" width="12.7109375" customWidth="1"/>
  </cols>
  <sheetData>
    <row r="1" spans="2:11" ht="18.75" customHeight="1" x14ac:dyDescent="0.25">
      <c r="B1" s="36" t="s">
        <v>49</v>
      </c>
      <c r="C1" s="36"/>
      <c r="D1" s="36"/>
      <c r="E1" s="36"/>
      <c r="F1" s="24"/>
    </row>
    <row r="2" spans="2:11" ht="18.75" customHeight="1" x14ac:dyDescent="0.25">
      <c r="B2" s="37"/>
      <c r="C2" s="37"/>
      <c r="D2" s="37"/>
      <c r="E2" s="37"/>
      <c r="F2" s="25" t="s">
        <v>30</v>
      </c>
      <c r="G2" s="15" t="s">
        <v>1</v>
      </c>
    </row>
    <row r="3" spans="2:11" ht="50.1" customHeight="1" x14ac:dyDescent="0.35">
      <c r="B3" s="33"/>
      <c r="C3" s="33"/>
      <c r="D3" s="33"/>
    </row>
    <row r="4" spans="2:11" ht="30" customHeight="1" x14ac:dyDescent="0.25">
      <c r="B4" s="11" t="s">
        <v>45</v>
      </c>
      <c r="C4" s="11" t="s">
        <v>44</v>
      </c>
      <c r="D4" s="11" t="s">
        <v>46</v>
      </c>
      <c r="E4" s="5" t="s">
        <v>47</v>
      </c>
      <c r="F4" s="11" t="s">
        <v>48</v>
      </c>
    </row>
    <row r="5" spans="2:11" ht="30" customHeight="1" x14ac:dyDescent="0.25">
      <c r="B5" s="10">
        <f ca="1">TODAY()+105</f>
        <v>44970</v>
      </c>
      <c r="C5" s="10"/>
      <c r="D5" s="12" t="s">
        <v>11</v>
      </c>
      <c r="E5" s="17">
        <v>40</v>
      </c>
      <c r="F5" s="12" t="s">
        <v>7</v>
      </c>
    </row>
    <row r="6" spans="2:11" ht="30" customHeight="1" x14ac:dyDescent="0.25">
      <c r="B6" s="10">
        <f ca="1">TODAY()+106</f>
        <v>44971</v>
      </c>
      <c r="C6" s="10"/>
      <c r="D6" s="12" t="s">
        <v>12</v>
      </c>
      <c r="E6" s="17">
        <v>5</v>
      </c>
      <c r="F6" s="12" t="s">
        <v>7</v>
      </c>
      <c r="I6" s="46"/>
    </row>
    <row r="7" spans="2:11" ht="30" customHeight="1" x14ac:dyDescent="0.25">
      <c r="B7" s="10">
        <f ca="1">TODAY()+107</f>
        <v>44972</v>
      </c>
      <c r="C7" s="10"/>
      <c r="D7" s="12" t="s">
        <v>13</v>
      </c>
      <c r="E7" s="17">
        <v>230</v>
      </c>
      <c r="F7" s="12" t="s">
        <v>8</v>
      </c>
    </row>
    <row r="8" spans="2:11" ht="30" customHeight="1" x14ac:dyDescent="0.25">
      <c r="B8" s="10">
        <f ca="1">TODAY()+135</f>
        <v>45000</v>
      </c>
      <c r="C8" s="10"/>
      <c r="D8" s="12" t="s">
        <v>14</v>
      </c>
      <c r="E8" s="17">
        <v>70</v>
      </c>
      <c r="F8" s="12" t="s">
        <v>7</v>
      </c>
      <c r="J8" s="41" t="s">
        <v>35</v>
      </c>
      <c r="K8" s="41"/>
    </row>
    <row r="9" spans="2:11" ht="30" customHeight="1" x14ac:dyDescent="0.25">
      <c r="B9" s="10">
        <f ca="1">TODAY()+139</f>
        <v>45004</v>
      </c>
      <c r="C9" s="10"/>
      <c r="D9" s="12" t="s">
        <v>15</v>
      </c>
      <c r="E9" s="17">
        <v>53</v>
      </c>
      <c r="F9" s="12" t="s">
        <v>7</v>
      </c>
      <c r="J9" s="41"/>
      <c r="K9" s="41"/>
    </row>
    <row r="10" spans="2:11" ht="30" customHeight="1" x14ac:dyDescent="0.25">
      <c r="B10" s="10">
        <f ca="1">TODAY()+162</f>
        <v>45027</v>
      </c>
      <c r="C10" s="10"/>
      <c r="D10" s="12" t="s">
        <v>16</v>
      </c>
      <c r="E10" s="17">
        <v>100</v>
      </c>
      <c r="F10" s="12" t="s">
        <v>8</v>
      </c>
      <c r="J10" s="41"/>
      <c r="K10" s="41"/>
    </row>
    <row r="11" spans="2:11" ht="30" customHeight="1" x14ac:dyDescent="0.25">
      <c r="B11" s="10">
        <f ca="1">TODAY()+167</f>
        <v>45032</v>
      </c>
      <c r="C11" s="10"/>
      <c r="D11" s="12" t="s">
        <v>13</v>
      </c>
      <c r="E11" s="17">
        <v>230</v>
      </c>
      <c r="F11" s="12" t="s">
        <v>7</v>
      </c>
      <c r="J11" s="41"/>
      <c r="K11" s="41"/>
    </row>
    <row r="12" spans="2:11" ht="30" customHeight="1" x14ac:dyDescent="0.25">
      <c r="B12" s="10">
        <f ca="1">TODAY()+198</f>
        <v>45063</v>
      </c>
      <c r="C12" s="10"/>
      <c r="D12" s="12" t="s">
        <v>14</v>
      </c>
      <c r="E12" s="17">
        <v>70</v>
      </c>
      <c r="F12" s="12" t="s">
        <v>8</v>
      </c>
      <c r="J12" s="41" t="s">
        <v>33</v>
      </c>
      <c r="K12" s="41"/>
    </row>
    <row r="13" spans="2:11" ht="30" customHeight="1" x14ac:dyDescent="0.25">
      <c r="B13" s="10">
        <f ca="1">TODAY()+212</f>
        <v>45077</v>
      </c>
      <c r="C13" s="10"/>
      <c r="D13" s="12" t="s">
        <v>11</v>
      </c>
      <c r="E13" s="17">
        <v>30</v>
      </c>
      <c r="F13" s="12" t="s">
        <v>7</v>
      </c>
      <c r="J13" s="41"/>
      <c r="K13" s="41"/>
    </row>
    <row r="14" spans="2:11" ht="30" customHeight="1" x14ac:dyDescent="0.25">
      <c r="B14" s="10">
        <f ca="1">TODAY()+225</f>
        <v>45090</v>
      </c>
      <c r="C14" s="10"/>
      <c r="D14" s="12" t="s">
        <v>11</v>
      </c>
      <c r="E14" s="17">
        <v>50</v>
      </c>
      <c r="F14" s="12" t="s">
        <v>8</v>
      </c>
      <c r="J14" s="41"/>
      <c r="K14" s="41"/>
    </row>
    <row r="15" spans="2:11" ht="30" customHeight="1" x14ac:dyDescent="0.25">
      <c r="B15" s="10">
        <f ca="1">TODAY()+232</f>
        <v>45097</v>
      </c>
      <c r="C15" s="10"/>
      <c r="D15" s="12" t="s">
        <v>11</v>
      </c>
      <c r="E15" s="17">
        <v>30</v>
      </c>
      <c r="F15" s="12" t="s">
        <v>9</v>
      </c>
      <c r="J15" s="41"/>
      <c r="K15" s="41"/>
    </row>
    <row r="16" spans="2:11" ht="30" customHeight="1" x14ac:dyDescent="0.25">
      <c r="B16" s="10">
        <f ca="1">TODAY()+283</f>
        <v>45148</v>
      </c>
      <c r="C16" s="10"/>
      <c r="D16" s="12" t="s">
        <v>14</v>
      </c>
      <c r="E16" s="17">
        <v>68</v>
      </c>
      <c r="F16" s="12" t="s">
        <v>7</v>
      </c>
      <c r="J16" s="41"/>
      <c r="K16" s="41"/>
    </row>
    <row r="17" spans="10:11" ht="30" customHeight="1" x14ac:dyDescent="0.25">
      <c r="J17" s="41"/>
      <c r="K17" s="41"/>
    </row>
    <row r="18" spans="10:11" ht="30" customHeight="1" x14ac:dyDescent="0.25">
      <c r="J18" s="41"/>
      <c r="K18" s="41"/>
    </row>
    <row r="19" spans="10:11" ht="30" customHeight="1" x14ac:dyDescent="0.25">
      <c r="J19" s="41"/>
      <c r="K19" s="41"/>
    </row>
  </sheetData>
  <mergeCells count="4">
    <mergeCell ref="B1:E2"/>
    <mergeCell ref="B3:D3"/>
    <mergeCell ref="J12:K19"/>
    <mergeCell ref="J8:K11"/>
  </mergeCells>
  <dataValidations count="10">
    <dataValidation type="list" errorStyle="warning" allowBlank="1" showInputMessage="1" showErrorMessage="1" error="Select Account type from the list. Select CANCEL, then press ALT+DOWN ARROW for options, then DOWN ARROW and ENTER to make selection" sqref="F5:F16">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dataValidation allowBlank="1" showInputMessage="1" showErrorMessage="1" prompt="Title of this worksheet is in this cell" sqref="B1:C1"/>
    <dataValidation allowBlank="1" showInputMessage="1" showErrorMessage="1" prompt="Navigation link to Cash Summary worksheet" sqref="F2"/>
    <dataValidation allowBlank="1" showInputMessage="1" showErrorMessage="1" prompt="Navigation link to Monthly Summary worksheet" sqref="G2"/>
    <dataValidation allowBlank="1" showInputMessage="1" showErrorMessage="1" prompt="Enter details in table below. Slicers to filter table data by Account and Description are in cell F4 and F8" sqref="B3:D3"/>
    <dataValidation allowBlank="1" showInputMessage="1" showErrorMessage="1" prompt="Enter Date in this column under this heading. Use heading filters to find specific entries" sqref="B4:C4"/>
    <dataValidation allowBlank="1" showInputMessage="1" showErrorMessage="1" prompt="Enter Description in this column under this heading" sqref="D4"/>
    <dataValidation allowBlank="1" showInputMessage="1" showErrorMessage="1" prompt="Enter Amount in this column under this heading" sqref="E4"/>
    <dataValidation allowBlank="1" showInputMessage="1" showErrorMessage="1" prompt="Select Account type in this column under this heading. Press ALT+DOWN ARROW for options, then DOWN ARROW and ENTER to make selection" sqref="F4"/>
  </dataValidations>
  <hyperlinks>
    <hyperlink ref="G2" location="'Monthly Summary'!A1" tooltip="Select to navigate to Monthly Summary worksheet" display="Monthly Summary &gt;"/>
    <hyperlink ref="F2" location="'Cash Summary'!A1" tooltip="Select to navigate to Cash Summary worksheet" display="&lt; Cash Summary"/>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G38"/>
  <sheetViews>
    <sheetView showGridLines="0" zoomScaleNormal="100" workbookViewId="0"/>
  </sheetViews>
  <sheetFormatPr baseColWidth="10" defaultColWidth="9.140625" defaultRowHeight="30" customHeight="1" x14ac:dyDescent="0.25"/>
  <cols>
    <col min="1" max="1" width="2.28515625" customWidth="1"/>
    <col min="2" max="2" width="23.7109375" customWidth="1"/>
    <col min="3" max="6" width="20.28515625" customWidth="1"/>
    <col min="7" max="7" width="4.28515625" customWidth="1"/>
  </cols>
  <sheetData>
    <row r="1" spans="1:7" ht="18.75" customHeight="1" x14ac:dyDescent="0.25">
      <c r="B1" s="43" t="s">
        <v>18</v>
      </c>
      <c r="C1" s="43"/>
      <c r="D1" s="43"/>
      <c r="E1" s="43"/>
    </row>
    <row r="2" spans="1:7" ht="18.75" customHeight="1" x14ac:dyDescent="0.25">
      <c r="A2" s="2"/>
      <c r="B2" s="44"/>
      <c r="C2" s="44"/>
      <c r="D2" s="44"/>
      <c r="E2" s="44"/>
      <c r="F2" s="15" t="s">
        <v>34</v>
      </c>
    </row>
    <row r="3" spans="1:7" s="30" customFormat="1" ht="35.450000000000003" customHeight="1" x14ac:dyDescent="0.25">
      <c r="A3" s="29"/>
      <c r="B3" s="45" t="s">
        <v>43</v>
      </c>
      <c r="C3" s="45"/>
      <c r="D3" s="45"/>
      <c r="E3" s="45"/>
      <c r="F3" s="45"/>
    </row>
    <row r="4" spans="1:7" ht="27.6" customHeight="1" x14ac:dyDescent="0.35">
      <c r="A4" s="2"/>
      <c r="B4" s="33" t="s">
        <v>19</v>
      </c>
      <c r="C4" s="33"/>
      <c r="D4" s="33"/>
      <c r="E4" s="33"/>
      <c r="F4" s="33"/>
      <c r="G4" s="33"/>
    </row>
    <row r="5" spans="1:7" ht="21.75" customHeight="1" x14ac:dyDescent="0.25">
      <c r="B5" s="41" t="s">
        <v>38</v>
      </c>
      <c r="C5" s="41"/>
      <c r="D5" s="41"/>
      <c r="E5" s="41"/>
      <c r="F5" s="41" t="s">
        <v>36</v>
      </c>
      <c r="G5" s="41"/>
    </row>
    <row r="6" spans="1:7" ht="21.75" customHeight="1" x14ac:dyDescent="0.25">
      <c r="B6" s="41"/>
      <c r="C6" s="41"/>
      <c r="D6" s="41"/>
      <c r="E6" s="41"/>
      <c r="F6" s="41"/>
      <c r="G6" s="41"/>
    </row>
    <row r="7" spans="1:7" ht="21.75" customHeight="1" x14ac:dyDescent="0.25">
      <c r="B7" s="41"/>
      <c r="C7" s="41"/>
      <c r="D7" s="41"/>
      <c r="E7" s="41"/>
      <c r="F7" s="41"/>
      <c r="G7" s="41"/>
    </row>
    <row r="8" spans="1:7" ht="21.75" customHeight="1" x14ac:dyDescent="0.25">
      <c r="B8" s="41"/>
      <c r="C8" s="41"/>
      <c r="D8" s="41"/>
      <c r="E8" s="41"/>
      <c r="F8" s="41"/>
      <c r="G8" s="41"/>
    </row>
    <row r="9" spans="1:7" ht="21.75" customHeight="1" x14ac:dyDescent="0.25">
      <c r="B9" s="41"/>
      <c r="C9" s="41"/>
      <c r="D9" s="41"/>
      <c r="E9" s="41"/>
      <c r="F9" s="41"/>
      <c r="G9" s="41"/>
    </row>
    <row r="10" spans="1:7" ht="21.75" customHeight="1" x14ac:dyDescent="0.25">
      <c r="B10" s="41"/>
      <c r="C10" s="41"/>
      <c r="D10" s="41"/>
      <c r="E10" s="41"/>
      <c r="F10" s="41" t="s">
        <v>37</v>
      </c>
      <c r="G10" s="41"/>
    </row>
    <row r="11" spans="1:7" ht="21.75" customHeight="1" x14ac:dyDescent="0.25">
      <c r="B11" s="41"/>
      <c r="C11" s="41"/>
      <c r="D11" s="41"/>
      <c r="E11" s="41"/>
      <c r="F11" s="41"/>
      <c r="G11" s="41"/>
    </row>
    <row r="12" spans="1:7" ht="21.75" customHeight="1" x14ac:dyDescent="0.25">
      <c r="B12" s="41"/>
      <c r="C12" s="41"/>
      <c r="D12" s="41"/>
      <c r="E12" s="41"/>
      <c r="F12" s="41"/>
      <c r="G12" s="41"/>
    </row>
    <row r="13" spans="1:7" ht="21.75" customHeight="1" x14ac:dyDescent="0.25">
      <c r="B13" s="41"/>
      <c r="C13" s="41"/>
      <c r="D13" s="41"/>
      <c r="E13" s="41"/>
      <c r="F13" s="41"/>
      <c r="G13" s="41"/>
    </row>
    <row r="14" spans="1:7" ht="21.75" customHeight="1" x14ac:dyDescent="0.25">
      <c r="B14" s="41"/>
      <c r="C14" s="41"/>
      <c r="D14" s="41"/>
      <c r="E14" s="41"/>
      <c r="F14" s="41"/>
      <c r="G14" s="41"/>
    </row>
    <row r="15" spans="1:7" ht="21.75" customHeight="1" x14ac:dyDescent="0.25">
      <c r="B15" s="41"/>
      <c r="C15" s="41"/>
      <c r="D15" s="41"/>
      <c r="E15" s="41"/>
      <c r="F15" s="41"/>
      <c r="G15" s="41"/>
    </row>
    <row r="16" spans="1:7" ht="21.75" customHeight="1" x14ac:dyDescent="0.25">
      <c r="B16" s="41"/>
      <c r="C16" s="41"/>
      <c r="D16" s="41"/>
      <c r="E16" s="41"/>
      <c r="F16" s="41"/>
      <c r="G16" s="41"/>
    </row>
    <row r="17" spans="2:7" ht="21.75" customHeight="1" x14ac:dyDescent="0.25">
      <c r="B17" s="41"/>
      <c r="C17" s="41"/>
      <c r="D17" s="41"/>
      <c r="E17" s="41"/>
      <c r="F17" s="41"/>
      <c r="G17" s="41"/>
    </row>
    <row r="18" spans="2:7" ht="41.25" customHeight="1" x14ac:dyDescent="0.25">
      <c r="B18" s="42" t="s">
        <v>20</v>
      </c>
      <c r="C18" s="42"/>
      <c r="D18" s="42"/>
      <c r="E18" s="42"/>
      <c r="F18" s="42"/>
      <c r="G18" s="26"/>
    </row>
    <row r="19" spans="2:7" ht="18.75" x14ac:dyDescent="0.25">
      <c r="B19" s="28" t="s">
        <v>21</v>
      </c>
      <c r="C19" s="23"/>
      <c r="D19" s="23"/>
      <c r="E19" s="23"/>
      <c r="F19" s="23"/>
    </row>
    <row r="20" spans="2:7" ht="15.75" x14ac:dyDescent="0.25">
      <c r="B20" s="23"/>
      <c r="C20" s="9" t="s">
        <v>7</v>
      </c>
      <c r="D20" s="9" t="s">
        <v>8</v>
      </c>
      <c r="E20" s="9" t="s">
        <v>9</v>
      </c>
      <c r="F20" s="9" t="s">
        <v>22</v>
      </c>
    </row>
    <row r="21" spans="2:7" ht="15" x14ac:dyDescent="0.25">
      <c r="B21" s="19" t="s">
        <v>23</v>
      </c>
      <c r="C21" s="7"/>
      <c r="D21" s="7">
        <v>50</v>
      </c>
      <c r="E21" s="7">
        <v>30</v>
      </c>
      <c r="F21" s="7">
        <v>80</v>
      </c>
    </row>
    <row r="22" spans="2:7" ht="15" x14ac:dyDescent="0.25">
      <c r="B22" s="20" t="s">
        <v>11</v>
      </c>
      <c r="C22" s="7"/>
      <c r="D22" s="7">
        <v>50</v>
      </c>
      <c r="E22" s="7">
        <v>30</v>
      </c>
      <c r="F22" s="7">
        <v>80</v>
      </c>
    </row>
    <row r="23" spans="2:7" ht="15" x14ac:dyDescent="0.25">
      <c r="B23" s="19" t="s">
        <v>24</v>
      </c>
      <c r="C23" s="7">
        <v>68</v>
      </c>
      <c r="D23" s="7"/>
      <c r="E23" s="7"/>
      <c r="F23" s="7">
        <v>68</v>
      </c>
    </row>
    <row r="24" spans="2:7" ht="15" x14ac:dyDescent="0.25">
      <c r="B24" s="20" t="s">
        <v>14</v>
      </c>
      <c r="C24" s="7">
        <v>68</v>
      </c>
      <c r="D24" s="7"/>
      <c r="E24" s="7"/>
      <c r="F24" s="7">
        <v>68</v>
      </c>
    </row>
    <row r="25" spans="2:7" ht="15" x14ac:dyDescent="0.25">
      <c r="B25" s="19" t="s">
        <v>39</v>
      </c>
      <c r="C25" s="7">
        <v>45</v>
      </c>
      <c r="D25" s="7">
        <v>230</v>
      </c>
      <c r="E25" s="7"/>
      <c r="F25" s="7">
        <v>275</v>
      </c>
    </row>
    <row r="26" spans="2:7" ht="15" x14ac:dyDescent="0.25">
      <c r="B26" s="20" t="s">
        <v>11</v>
      </c>
      <c r="C26" s="7">
        <v>40</v>
      </c>
      <c r="D26" s="7"/>
      <c r="E26" s="7"/>
      <c r="F26" s="7">
        <v>40</v>
      </c>
    </row>
    <row r="27" spans="2:7" ht="15" x14ac:dyDescent="0.25">
      <c r="B27" s="20" t="s">
        <v>13</v>
      </c>
      <c r="C27" s="7"/>
      <c r="D27" s="7">
        <v>230</v>
      </c>
      <c r="E27" s="7"/>
      <c r="F27" s="7">
        <v>230</v>
      </c>
    </row>
    <row r="28" spans="2:7" ht="15" x14ac:dyDescent="0.25">
      <c r="B28" s="20" t="s">
        <v>12</v>
      </c>
      <c r="C28" s="7">
        <v>5</v>
      </c>
      <c r="D28" s="7"/>
      <c r="E28" s="7"/>
      <c r="F28" s="7">
        <v>5</v>
      </c>
    </row>
    <row r="29" spans="2:7" ht="15" x14ac:dyDescent="0.25">
      <c r="B29" s="19" t="s">
        <v>40</v>
      </c>
      <c r="C29" s="7">
        <v>123</v>
      </c>
      <c r="D29" s="7"/>
      <c r="E29" s="7"/>
      <c r="F29" s="7">
        <v>123</v>
      </c>
    </row>
    <row r="30" spans="2:7" ht="15" x14ac:dyDescent="0.25">
      <c r="B30" s="20" t="s">
        <v>15</v>
      </c>
      <c r="C30" s="7">
        <v>53</v>
      </c>
      <c r="D30" s="7"/>
      <c r="E30" s="7"/>
      <c r="F30" s="7">
        <v>53</v>
      </c>
    </row>
    <row r="31" spans="2:7" ht="15" x14ac:dyDescent="0.25">
      <c r="B31" s="20" t="s">
        <v>14</v>
      </c>
      <c r="C31" s="7">
        <v>70</v>
      </c>
      <c r="D31" s="7"/>
      <c r="E31" s="7"/>
      <c r="F31" s="7">
        <v>70</v>
      </c>
    </row>
    <row r="32" spans="2:7" ht="15" x14ac:dyDescent="0.25">
      <c r="B32" s="19" t="s">
        <v>41</v>
      </c>
      <c r="C32" s="7">
        <v>230</v>
      </c>
      <c r="D32" s="7">
        <v>100</v>
      </c>
      <c r="E32" s="7"/>
      <c r="F32" s="7">
        <v>330</v>
      </c>
    </row>
    <row r="33" spans="2:6" ht="15" x14ac:dyDescent="0.25">
      <c r="B33" s="20" t="s">
        <v>13</v>
      </c>
      <c r="C33" s="7">
        <v>230</v>
      </c>
      <c r="D33" s="7"/>
      <c r="E33" s="7"/>
      <c r="F33" s="7">
        <v>230</v>
      </c>
    </row>
    <row r="34" spans="2:6" ht="15" x14ac:dyDescent="0.25">
      <c r="B34" s="20" t="s">
        <v>16</v>
      </c>
      <c r="C34" s="7"/>
      <c r="D34" s="7">
        <v>100</v>
      </c>
      <c r="E34" s="7"/>
      <c r="F34" s="7">
        <v>100</v>
      </c>
    </row>
    <row r="35" spans="2:6" ht="15" x14ac:dyDescent="0.25">
      <c r="B35" s="19" t="s">
        <v>42</v>
      </c>
      <c r="C35" s="7">
        <v>30</v>
      </c>
      <c r="D35" s="7">
        <v>70</v>
      </c>
      <c r="E35" s="7"/>
      <c r="F35" s="7">
        <v>100</v>
      </c>
    </row>
    <row r="36" spans="2:6" ht="15" x14ac:dyDescent="0.25">
      <c r="B36" s="20" t="s">
        <v>11</v>
      </c>
      <c r="C36" s="7">
        <v>30</v>
      </c>
      <c r="D36" s="7"/>
      <c r="E36" s="7"/>
      <c r="F36" s="7">
        <v>30</v>
      </c>
    </row>
    <row r="37" spans="2:6" ht="15" x14ac:dyDescent="0.25">
      <c r="B37" s="20" t="s">
        <v>14</v>
      </c>
      <c r="C37" s="7"/>
      <c r="D37" s="7">
        <v>70</v>
      </c>
      <c r="E37" s="7"/>
      <c r="F37" s="7">
        <v>70</v>
      </c>
    </row>
    <row r="38" spans="2:6" ht="15" x14ac:dyDescent="0.25">
      <c r="B38" s="19" t="s">
        <v>22</v>
      </c>
      <c r="C38" s="7">
        <v>496</v>
      </c>
      <c r="D38" s="7">
        <v>450</v>
      </c>
      <c r="E38" s="7">
        <v>30</v>
      </c>
      <c r="F38" s="7">
        <v>976</v>
      </c>
    </row>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dataValidation allowBlank="1" showInputMessage="1" showErrorMessage="1" prompt="Title of this worksheet is in this cell. Tip is in cell below" sqref="B1"/>
    <dataValidation allowBlank="1" showInputMessage="1" showErrorMessage="1" prompt="Navigation link to Cash Summary worksheet" sqref="F2"/>
    <dataValidation allowBlank="1" showInputMessage="1" showErrorMessage="1" prompt="Account Summary Chart is in cell below. This chart is updated based on PivotTable in Chart Data worksheet" sqref="B4"/>
    <dataValidation allowBlank="1" showInputMessage="1" showErrorMessage="1" prompt="Spending Summary details are automatically updated in table below from Cash Spent table" sqref="B18:F18"/>
  </dataValidations>
  <hyperlinks>
    <hyperlink ref="F2" location="'Cash Spent'!A1" tooltip="Select to navigate to Cash Spent worksheet" display="&lt; Cash Spent"/>
  </hyperlinks>
  <printOptions horizontalCentered="1"/>
  <pageMargins left="0.7" right="0.7" top="0.75" bottom="0.75" header="0.3" footer="0.3"/>
  <pageSetup scale="72" fitToHeight="0" orientation="portrait" r:id="rId2"/>
  <headerFooter differentFirst="1">
    <oddFooter>Page &amp;P of &amp;N</oddFooter>
  </headerFooter>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11"/>
  <sheetViews>
    <sheetView showGridLines="0" workbookViewId="0"/>
  </sheetViews>
  <sheetFormatPr baseColWidth="10" defaultColWidth="9.140625" defaultRowHeight="30" customHeight="1" x14ac:dyDescent="0.25"/>
  <cols>
    <col min="1" max="1" width="2.28515625" customWidth="1"/>
    <col min="2" max="2" width="13.7109375" bestFit="1" customWidth="1"/>
    <col min="3" max="3" width="15" bestFit="1" customWidth="1"/>
    <col min="4" max="4" width="7.7109375" bestFit="1" customWidth="1"/>
    <col min="5" max="5" width="6.28515625" bestFit="1" customWidth="1"/>
    <col min="6" max="6" width="12.140625" bestFit="1" customWidth="1"/>
    <col min="7" max="7" width="11.85546875" customWidth="1"/>
  </cols>
  <sheetData>
    <row r="1" spans="1:10" ht="38.25" customHeight="1" x14ac:dyDescent="0.4">
      <c r="B1" s="44" t="s">
        <v>25</v>
      </c>
      <c r="C1" s="44"/>
      <c r="D1" s="1"/>
      <c r="E1" s="1"/>
      <c r="F1" s="1"/>
    </row>
    <row r="2" spans="1:10" ht="30" customHeight="1" x14ac:dyDescent="0.25">
      <c r="A2" s="21"/>
      <c r="B2" s="27" t="s">
        <v>26</v>
      </c>
      <c r="C2" s="27"/>
      <c r="D2" s="27"/>
      <c r="E2" s="27"/>
      <c r="F2" s="27"/>
      <c r="G2" s="27"/>
      <c r="H2" s="27"/>
      <c r="I2" s="27"/>
      <c r="J2" s="27"/>
    </row>
    <row r="3" spans="1:10" ht="30" customHeight="1" x14ac:dyDescent="0.25">
      <c r="A3" s="21"/>
      <c r="B3" s="22" t="s">
        <v>27</v>
      </c>
      <c r="C3" s="22" t="s">
        <v>28</v>
      </c>
      <c r="D3" s="21"/>
      <c r="E3" s="21"/>
      <c r="F3" s="21"/>
    </row>
    <row r="4" spans="1:10" ht="30" customHeight="1" x14ac:dyDescent="0.25">
      <c r="B4" s="8" t="s">
        <v>29</v>
      </c>
      <c r="C4" s="6" t="s">
        <v>7</v>
      </c>
      <c r="D4" s="6" t="s">
        <v>8</v>
      </c>
      <c r="E4" s="6" t="s">
        <v>9</v>
      </c>
      <c r="F4" s="6" t="s">
        <v>22</v>
      </c>
    </row>
    <row r="5" spans="1:10" ht="30" customHeight="1" x14ac:dyDescent="0.25">
      <c r="B5" s="18" t="s">
        <v>23</v>
      </c>
      <c r="C5" s="7"/>
      <c r="D5" s="7">
        <v>50</v>
      </c>
      <c r="E5" s="7">
        <v>30</v>
      </c>
      <c r="F5" s="7">
        <v>80</v>
      </c>
    </row>
    <row r="6" spans="1:10" ht="30" customHeight="1" x14ac:dyDescent="0.25">
      <c r="B6" s="18" t="s">
        <v>24</v>
      </c>
      <c r="C6" s="7">
        <v>68</v>
      </c>
      <c r="D6" s="7"/>
      <c r="E6" s="7"/>
      <c r="F6" s="7">
        <v>68</v>
      </c>
    </row>
    <row r="7" spans="1:10" ht="30" customHeight="1" x14ac:dyDescent="0.25">
      <c r="B7" s="18" t="s">
        <v>39</v>
      </c>
      <c r="C7" s="7">
        <v>45</v>
      </c>
      <c r="D7" s="7">
        <v>230</v>
      </c>
      <c r="E7" s="7"/>
      <c r="F7" s="7">
        <v>275</v>
      </c>
    </row>
    <row r="8" spans="1:10" ht="30" customHeight="1" x14ac:dyDescent="0.25">
      <c r="B8" s="18" t="s">
        <v>40</v>
      </c>
      <c r="C8" s="7">
        <v>123</v>
      </c>
      <c r="D8" s="7"/>
      <c r="E8" s="7"/>
      <c r="F8" s="7">
        <v>123</v>
      </c>
    </row>
    <row r="9" spans="1:10" ht="30" customHeight="1" x14ac:dyDescent="0.25">
      <c r="B9" s="18" t="s">
        <v>41</v>
      </c>
      <c r="C9" s="7">
        <v>230</v>
      </c>
      <c r="D9" s="7">
        <v>100</v>
      </c>
      <c r="E9" s="7"/>
      <c r="F9" s="7">
        <v>330</v>
      </c>
    </row>
    <row r="10" spans="1:10" ht="30" customHeight="1" x14ac:dyDescent="0.25">
      <c r="B10" s="18" t="s">
        <v>42</v>
      </c>
      <c r="C10" s="7">
        <v>30</v>
      </c>
      <c r="D10" s="7">
        <v>70</v>
      </c>
      <c r="E10" s="7"/>
      <c r="F10" s="7">
        <v>100</v>
      </c>
    </row>
    <row r="11" spans="1:10" ht="30" customHeight="1" x14ac:dyDescent="0.25">
      <c r="B11" s="18" t="s">
        <v>22</v>
      </c>
      <c r="C11" s="7">
        <v>496</v>
      </c>
      <c r="D11" s="7">
        <v>450</v>
      </c>
      <c r="E11" s="7">
        <v>30</v>
      </c>
      <c r="F11" s="7">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dataValidation allowBlank="1" showInputMessage="1" showErrorMessage="1" prompt="Title of this worksheet is in this cell and information is in cell below" sqref="B1:C1"/>
  </dataValidations>
  <printOptions horizontalCentered="1"/>
  <pageMargins left="0.7" right="0.7" top="0.75" bottom="0.75" header="0.3" footer="0.3"/>
  <pageSetup orientation="portrait" r:id="rId2"/>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5464B-157B-483B-B628-57EE2CC446D1}">
  <ds:schemaRefs>
    <ds:schemaRef ds:uri="http://schemas.microsoft.com/sharepoint/v3/contenttype/forms"/>
  </ds:schemaRefs>
</ds:datastoreItem>
</file>

<file path=customXml/itemProps2.xml><?xml version="1.0" encoding="utf-8"?>
<ds:datastoreItem xmlns:ds="http://schemas.openxmlformats.org/officeDocument/2006/customXml" ds:itemID="{99134604-2040-4903-854D-3A900CC7EEC7}">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B5597AEA-0E65-40D9-82F3-2D4C84D00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Cash Summary</vt:lpstr>
      <vt:lpstr>Cash_Spent</vt:lpstr>
      <vt:lpstr>Monthly Summary</vt:lpstr>
      <vt:lpstr>Chart Data</vt:lpstr>
      <vt:lpstr>AccountList</vt:lpstr>
      <vt:lpstr>PercentageAvailable</vt:lpstr>
      <vt:lpstr>'Monthly Summary'!Títulos_a_imprimir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2019-05-28T20:23:46Z</dcterms:created>
  <dcterms:modified xsi:type="dcterms:W3CDTF">2022-10-31T19:20:38Z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