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ACITAE\Downloads\descragas ac\tests\wp-assistant\filesxls\"/>
    </mc:Choice>
  </mc:AlternateContent>
  <bookViews>
    <workbookView xWindow="0" yWindow="0" windowWidth="28800" windowHeight="12330" activeTab="1"/>
  </bookViews>
  <sheets>
    <sheet name="Cash Summary" sheetId="1" r:id="rId1"/>
    <sheet name="Cash_Spent" sheetId="2" r:id="rId2"/>
    <sheet name="Monthly Summary" sheetId="3" r:id="rId3"/>
    <sheet name="Chart Data" sheetId="4" r:id="rId4"/>
  </sheets>
  <definedNames>
    <definedName name="AccountList">CashSummaryTable[Account]</definedName>
    <definedName name="PercentageAvailable">'Cash Summary'!$B$22</definedName>
    <definedName name="Slicer_Account">#N/A</definedName>
    <definedName name="Slicer_Account11">#N/A</definedName>
    <definedName name="Slicer_Description">#N/A</definedName>
    <definedName name="Slicer_Description21">#N/A</definedName>
    <definedName name="_xlnm.Print_Titles" localSheetId="2">'Monthly Summary'!$19:$20,'Monthly Summary'!$B:$B</definedName>
  </definedNames>
  <calcPr calcId="162913"/>
  <pivotCaches>
    <pivotCache cacheId="0" r:id="rId5"/>
  </pivotCaches>
</workbook>
</file>

<file path=xl/calcChain.xml><?xml version="1.0" encoding="utf-8"?>
<calcChain xmlns="http://schemas.openxmlformats.org/spreadsheetml/2006/main">
  <c r="B18" i="2" l="1"/>
  <c r="B17" i="2"/>
  <c r="B16" i="2"/>
  <c r="B15" i="2"/>
  <c r="B14" i="2"/>
  <c r="B13" i="2"/>
  <c r="B12" i="2"/>
  <c r="B11" i="2"/>
  <c r="B10" i="2"/>
  <c r="B9" i="2"/>
  <c r="B8" i="2"/>
  <c r="B7" i="2"/>
  <c r="E8" i="1"/>
  <c r="F7" i="1" a="1"/>
  <c r="F7" i="1" s="1"/>
  <c r="G7" i="1" s="1"/>
  <c r="F6" i="1" a="1"/>
  <c r="F6" i="1" s="1"/>
  <c r="G6" i="1" s="1"/>
  <c r="F5" i="1" a="1"/>
  <c r="F5" i="1" s="1"/>
  <c r="G5" i="1" l="1"/>
  <c r="G8" i="1" s="1"/>
  <c r="B22" i="1" s="1"/>
  <c r="F8" i="1"/>
</calcChain>
</file>

<file path=xl/sharedStrings.xml><?xml version="1.0" encoding="utf-8"?>
<sst xmlns="http://schemas.openxmlformats.org/spreadsheetml/2006/main" count="102" uniqueCount="54">
  <si>
    <t>Personal Money Tracker</t>
  </si>
  <si>
    <t>Cash Spent &gt;</t>
  </si>
  <si>
    <t>Cash Summary</t>
  </si>
  <si>
    <t>Column chart to display percentage of available cash is in this cell.</t>
  </si>
  <si>
    <t>Account</t>
  </si>
  <si>
    <t>Starting Cash</t>
  </si>
  <si>
    <t>Spending Total</t>
  </si>
  <si>
    <t>Cash Remaining</t>
  </si>
  <si>
    <t>Checking</t>
  </si>
  <si>
    <t>Savings</t>
  </si>
  <si>
    <t>Other</t>
  </si>
  <si>
    <t>Total</t>
  </si>
  <si>
    <t>Cash
Remaining:</t>
  </si>
  <si>
    <t>Mi Presupuesto Mes a Mes</t>
  </si>
  <si>
    <t>&lt; Cash Summary</t>
  </si>
  <si>
    <t>Monthly Summary &gt;</t>
  </si>
  <si>
    <t>Fecha</t>
  </si>
  <si>
    <t>Hora</t>
  </si>
  <si>
    <t>Descripcion</t>
  </si>
  <si>
    <t>Cantidad</t>
  </si>
  <si>
    <t>Clasificacion</t>
  </si>
  <si>
    <t xml:space="preserve"> 31/10/2022</t>
  </si>
  <si>
    <t>14:23:09</t>
  </si>
  <si>
    <t>Almuerzo amigos</t>
  </si>
  <si>
    <t>50000</t>
  </si>
  <si>
    <t>Gasto</t>
  </si>
  <si>
    <t>14:20:44</t>
  </si>
  <si>
    <t>ATM withdrawal</t>
  </si>
  <si>
    <t>Lunch</t>
  </si>
  <si>
    <t>Car payment</t>
  </si>
  <si>
    <t>Electricity payment</t>
  </si>
  <si>
    <t>Dinner</t>
  </si>
  <si>
    <t>Cash withdrawal</t>
  </si>
  <si>
    <t>Monthly Summary</t>
  </si>
  <si>
    <t>&lt; Cash Spent</t>
  </si>
  <si>
    <t>To update this data, first select the PivotChart.  Do a single right mouse click to get the shortcut menu.  Select Refresh or Refresh All to update the chart.</t>
  </si>
  <si>
    <t>Account Summary</t>
  </si>
  <si>
    <t>Account Summary column chart comparing checking, savings, and other for each month is in this cell.</t>
  </si>
  <si>
    <t>Slicer to filter chart by Account type is in this cell.</t>
  </si>
  <si>
    <t>Slicer to filter chart by Description is in this cell.</t>
  </si>
  <si>
    <t>Spending Summary</t>
  </si>
  <si>
    <t>Details</t>
  </si>
  <si>
    <t>Grand Total</t>
  </si>
  <si>
    <t>Jan</t>
  </si>
  <si>
    <t>Mar</t>
  </si>
  <si>
    <t>Sep</t>
  </si>
  <si>
    <t>Oct</t>
  </si>
  <si>
    <t>Nov</t>
  </si>
  <si>
    <t>Dec</t>
  </si>
  <si>
    <t>PivotChart Data</t>
  </si>
  <si>
    <t>This PivotTable is the data source for the Account Summary PivotChart on the Monthly Summary sheet</t>
  </si>
  <si>
    <t>Sum of Amount</t>
  </si>
  <si>
    <t>Column Labels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</si>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</sst>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_);\(0.00\)"/>
    <numFmt numFmtId="165" formatCode="_(@_)"/>
    <numFmt numFmtId="166" formatCode="_(&quot;$&quot;* #,##0.00_);_(&quot;$&quot;* \(#,##0.00\);_(&quot;$&quot;* &quot;-&quot;??_);_(@_)"/>
    <numFmt numFmtId="168" formatCode="_ * #,##0_ ;_ * \-#,##0_ ;_ * &quot;-&quot;_ ;_ @_ "/>
    <numFmt numFmtId="169" formatCode="_ &quot;₹&quot;\ * #,##0_ ;_ &quot;₹&quot;\ * \-#,##0_ ;_ &quot;₹&quot;\ * &quot;-&quot;_ ;_ @_ "/>
  </numFmts>
  <fonts count="13" x14ac:knownFonts="1">
    <font>
      <sz val="11"/>
      <color theme="1"/>
      <name val="Calibri"/>
      <family val="2"/>
      <scheme val="minor"/>
    </font>
    <font>
      <sz val="11"/>
      <color theme="1"/>
      <name val="Calibri"/>
      <family val="2"/>
      <scheme val="minor"/>
    </font>
    <font>
      <sz val="18"/>
      <color theme="3"/>
      <name val="Times New Roman"/>
      <family val="1"/>
      <scheme val="major"/>
    </font>
    <font>
      <sz val="12"/>
      <color theme="1"/>
      <name val="Calibri"/>
      <family val="2"/>
      <scheme val="minor"/>
    </font>
    <font>
      <i/>
      <sz val="22"/>
      <color theme="3"/>
      <name val="Calibri"/>
      <family val="2"/>
      <scheme val="minor"/>
    </font>
    <font>
      <i/>
      <sz val="13"/>
      <color theme="1" tint="0.34998626667073579"/>
      <name val="Times New Roman"/>
      <family val="1"/>
      <scheme val="major"/>
    </font>
    <font>
      <sz val="11"/>
      <color theme="0"/>
      <name val="Calibri"/>
      <family val="2"/>
      <scheme val="minor"/>
    </font>
    <font>
      <sz val="11"/>
      <color theme="3" tint="-0.24994659260841701"/>
      <name val="Calibri"/>
      <family val="2"/>
      <scheme val="minor"/>
    </font>
    <font>
      <sz val="22"/>
      <color theme="5" tint="-0.499984740745262"/>
      <name val="Times New Roman"/>
      <family val="2"/>
      <scheme val="major"/>
    </font>
    <font>
      <i/>
      <sz val="11"/>
      <color theme="0" tint="-0.499984740745262"/>
      <name val="Calibri"/>
      <family val="2"/>
      <scheme val="minor"/>
    </font>
    <font>
      <i/>
      <sz val="11"/>
      <color theme="1"/>
      <name val="Calibri"/>
      <family val="2"/>
      <scheme val="minor"/>
    </font>
    <font>
      <sz val="14"/>
      <color theme="3"/>
      <name val="Times New Roman"/>
      <family val="1"/>
      <scheme val="major"/>
    </font>
    <font>
      <u/>
      <sz val="11"/>
      <color theme="1"/>
      <name val="Calibri"/>
      <family val="2"/>
      <scheme val="minor"/>
    </font>
  </fonts>
  <fills count="3">
    <fill>
      <patternFill patternType="none"/>
    </fill>
    <fill>
      <patternFill patternType="gray125"/>
    </fill>
    <fill>
      <patternFill patternType="solid">
        <fgColor theme="4"/>
        <bgColor indexed="64"/>
      </patternFill>
    </fill>
  </fills>
  <borders count="9">
    <border>
      <left/>
      <right/>
      <top/>
      <bottom/>
      <diagonal/>
    </border>
    <border>
      <left/>
      <right/>
      <top/>
      <bottom style="dotted">
        <color theme="0" tint="-0.34998626667073579"/>
      </bottom>
      <diagonal/>
    </border>
    <border>
      <left style="thin">
        <color theme="3" tint="0.79995117038483843"/>
      </left>
      <right style="thin">
        <color theme="3" tint="0.79995117038483843"/>
      </right>
      <top style="thin">
        <color theme="3" tint="0.79995117038483843"/>
      </top>
      <bottom/>
      <diagonal/>
    </border>
    <border>
      <left style="thin">
        <color theme="3" tint="0.79995117038483843"/>
      </left>
      <right style="thin">
        <color theme="3" tint="0.79995117038483843"/>
      </right>
      <top/>
      <bottom/>
      <diagonal/>
    </border>
    <border>
      <left style="thin">
        <color theme="3" tint="0.79995117038483843"/>
      </left>
      <right style="thin">
        <color theme="3" tint="0.79995117038483843"/>
      </right>
      <top/>
      <bottom style="thin">
        <color theme="3" tint="0.79995117038483843"/>
      </bottom>
      <diagonal/>
    </border>
    <border>
      <left style="thin">
        <color theme="3" tint="0.79998168889431442"/>
      </left>
      <right style="thin">
        <color theme="3" tint="0.79998168889431442"/>
      </right>
      <top/>
      <bottom style="thin">
        <color theme="3" tint="0.79995117038483843"/>
      </bottom>
      <diagonal/>
    </border>
    <border>
      <left/>
      <right/>
      <top style="dotted">
        <color theme="0" tint="-0.34998626667073579"/>
      </top>
      <bottom/>
      <diagonal/>
    </border>
    <border>
      <left/>
      <right style="thick">
        <color theme="0"/>
      </right>
      <top/>
      <bottom style="dotted">
        <color theme="0" tint="-0.34998626667073579"/>
      </bottom>
      <diagonal/>
    </border>
    <border>
      <left style="thin">
        <color theme="3" tint="0.79998168889431442"/>
      </left>
      <right style="thin">
        <color theme="3" tint="0.79998168889431442"/>
      </right>
      <top style="thin">
        <color theme="3" tint="0.79995117038483843"/>
      </top>
      <bottom style="thin">
        <color theme="3" tint="0.79995117038483843"/>
      </bottom>
      <diagonal/>
    </border>
  </borders>
  <cellStyleXfs count="6">
    <xf numFmtId="0" fontId="0" fillId="0" borderId="0">
      <alignment wrapText="1"/>
    </xf>
    <xf numFmtId="166" fontId="1" fillId="0" borderId="0"/>
    <xf numFmtId="0" fontId="8" fillId="0" borderId="1"/>
    <xf numFmtId="9" fontId="1" fillId="0" borderId="0"/>
    <xf numFmtId="0" fontId="2" fillId="0" borderId="0"/>
    <xf numFmtId="0" fontId="7" fillId="0" borderId="0"/>
  </cellStyleXfs>
  <cellXfs count="44">
    <xf numFmtId="0" fontId="0" fillId="0" borderId="0" xfId="0" applyAlignment="1">
      <alignment wrapText="1"/>
    </xf>
    <xf numFmtId="0" fontId="8" fillId="0" borderId="1" xfId="2"/>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wrapText="1"/>
    </xf>
    <xf numFmtId="0" fontId="3" fillId="0" borderId="0" xfId="0" pivotButton="1" applyFont="1" applyAlignment="1">
      <alignment wrapText="1"/>
    </xf>
    <xf numFmtId="0" fontId="3" fillId="0" borderId="0" xfId="0" applyFont="1" applyAlignment="1">
      <alignment horizontal="center" vertical="center" wrapText="1"/>
    </xf>
    <xf numFmtId="14" fontId="0" fillId="0" borderId="0" xfId="0" applyNumberFormat="1" applyAlignment="1">
      <alignment horizontal="left" indent="2"/>
    </xf>
    <xf numFmtId="0" fontId="3" fillId="0" borderId="0" xfId="0" applyFont="1" applyAlignment="1">
      <alignment horizontal="left" vertical="center" indent="1"/>
    </xf>
    <xf numFmtId="0" fontId="7" fillId="2" borderId="1" xfId="5" applyFill="1" applyBorder="1" applyAlignment="1">
      <alignment horizontal="center" vertical="center"/>
    </xf>
    <xf numFmtId="40" fontId="0" fillId="0" borderId="0" xfId="1" applyNumberFormat="1" applyFont="1" applyAlignment="1">
      <alignment horizontal="right" indent="1"/>
    </xf>
    <xf numFmtId="14"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wrapText="1" indent="1"/>
    </xf>
    <xf numFmtId="0" fontId="0" fillId="0" borderId="0" xfId="0" pivotButton="1" applyAlignment="1">
      <alignment wrapText="1"/>
    </xf>
    <xf numFmtId="0" fontId="0" fillId="0" borderId="0" xfId="0" applyAlignment="1">
      <alignment horizontal="center" wrapText="1"/>
    </xf>
    <xf numFmtId="0" fontId="8" fillId="0" borderId="0" xfId="2" applyBorder="1" applyAlignment="1">
      <alignment vertical="center"/>
    </xf>
    <xf numFmtId="0" fontId="7" fillId="2" borderId="7" xfId="5" applyFill="1" applyBorder="1" applyAlignment="1">
      <alignment vertical="center"/>
    </xf>
    <xf numFmtId="0" fontId="6" fillId="0" borderId="0" xfId="0" applyFont="1" applyAlignment="1">
      <alignment wrapText="1"/>
    </xf>
    <xf numFmtId="0" fontId="10" fillId="0" borderId="0" xfId="0" applyFont="1" applyAlignment="1">
      <alignment vertical="center"/>
    </xf>
    <xf numFmtId="0" fontId="11" fillId="0" borderId="0" xfId="0" pivotButton="1" applyFont="1" applyAlignment="1">
      <alignment horizontal="left" vertical="top" wrapText="1"/>
    </xf>
    <xf numFmtId="0" fontId="0" fillId="0" borderId="0" xfId="0" applyAlignment="1">
      <alignment wrapText="1"/>
    </xf>
    <xf numFmtId="0" fontId="12" fillId="0" borderId="0" xfId="0" applyFont="1" applyAlignment="1">
      <alignment wrapText="1"/>
    </xf>
    <xf numFmtId="0" fontId="0" fillId="0" borderId="0" xfId="0" applyAlignment="1"/>
    <xf numFmtId="165" fontId="0" fillId="0" borderId="0" xfId="0" applyNumberFormat="1" applyAlignment="1">
      <alignment horizontal="left"/>
    </xf>
    <xf numFmtId="164" fontId="0" fillId="0" borderId="0" xfId="1" applyNumberFormat="1" applyFont="1" applyAlignment="1">
      <alignment horizontal="right"/>
    </xf>
    <xf numFmtId="164" fontId="0" fillId="0" borderId="0" xfId="0" applyNumberFormat="1" applyAlignment="1">
      <alignment wrapText="1"/>
    </xf>
    <xf numFmtId="165" fontId="0" fillId="0" borderId="0" xfId="0" applyNumberFormat="1" applyAlignment="1">
      <alignment horizontal="left" indent="1"/>
    </xf>
    <xf numFmtId="9" fontId="4" fillId="0" borderId="8" xfId="3" applyFont="1" applyBorder="1" applyAlignment="1">
      <alignment horizontal="center" vertical="center"/>
    </xf>
    <xf numFmtId="0" fontId="0" fillId="0" borderId="5" xfId="0" applyBorder="1" applyAlignment="1"/>
    <xf numFmtId="0" fontId="2" fillId="0" borderId="0" xfId="4" applyAlignment="1">
      <alignment horizontal="left"/>
    </xf>
    <xf numFmtId="0" fontId="0" fillId="0" borderId="0" xfId="0" applyAlignment="1"/>
    <xf numFmtId="0" fontId="5" fillId="0" borderId="4" xfId="0" applyFont="1" applyBorder="1" applyAlignment="1">
      <alignment horizontal="center" vertical="center" wrapText="1"/>
    </xf>
    <xf numFmtId="0" fontId="0" fillId="0" borderId="4" xfId="0" applyBorder="1" applyAlignment="1"/>
    <xf numFmtId="0" fontId="8" fillId="0" borderId="1" xfId="2" applyAlignment="1">
      <alignment horizontal="left" vertical="center"/>
    </xf>
    <xf numFmtId="0" fontId="0" fillId="0" borderId="1" xfId="0" applyBorder="1" applyAlignment="1"/>
    <xf numFmtId="0" fontId="6" fillId="0" borderId="2" xfId="0" applyFont="1" applyBorder="1" applyAlignment="1">
      <alignment horizontal="center" wrapText="1"/>
    </xf>
    <xf numFmtId="0" fontId="0" fillId="0" borderId="3" xfId="0" applyBorder="1" applyAlignment="1"/>
    <xf numFmtId="0" fontId="0" fillId="0" borderId="6" xfId="0" applyBorder="1" applyAlignment="1">
      <alignment horizontal="center" wrapText="1"/>
    </xf>
    <xf numFmtId="0" fontId="0" fillId="0" borderId="6" xfId="0" applyBorder="1" applyAlignment="1"/>
    <xf numFmtId="0" fontId="2" fillId="0" borderId="0" xfId="4" applyAlignment="1">
      <alignment horizontal="left" vertical="center"/>
    </xf>
    <xf numFmtId="0" fontId="9" fillId="0" borderId="6" xfId="2" applyFont="1" applyBorder="1" applyAlignment="1">
      <alignment horizontal="left" wrapText="1"/>
    </xf>
    <xf numFmtId="0" fontId="6" fillId="0" borderId="0" xfId="0" applyFont="1" applyAlignment="1">
      <alignment horizontal="center" wrapText="1"/>
    </xf>
  </cellXfs>
  <cellStyles count="6">
    <cellStyle name="Encabezado 1" xfId="4" builtinId="16"/>
    <cellStyle name="Hipervínculo" xfId="5" builtinId="8"/>
    <cellStyle name="Moneda" xfId="1" builtinId="4"/>
    <cellStyle name="Normal" xfId="0" builtinId="0"/>
    <cellStyle name="Porcentaje" xfId="3" builtinId="5"/>
    <cellStyle name="Título" xfId="2" builtinId="15"/>
  </cellStyles>
  <dxfs count="60">
    <dxf>
      <font>
        <sz val="11"/>
      </font>
    </dxf>
    <dxf>
      <font>
        <sz val="11"/>
      </font>
    </dxf>
    <dxf>
      <font>
        <sz val="11"/>
      </font>
    </dxf>
    <dxf>
      <numFmt numFmtId="164" formatCode="0.00_);\(0.00\)"/>
    </dxf>
    <dxf>
      <font>
        <sz val="12"/>
      </font>
    </dxf>
    <dxf>
      <font>
        <sz val="12"/>
      </font>
    </dxf>
    <dxf>
      <font>
        <sz val="12"/>
      </font>
    </dxf>
    <dxf>
      <font>
        <sz val="9"/>
      </font>
    </dxf>
    <dxf>
      <font>
        <sz val="9"/>
      </font>
    </dxf>
    <dxf>
      <alignment horizontal="right"/>
    </dxf>
    <dxf>
      <alignment horizontal="right"/>
    </dxf>
    <dxf>
      <font>
        <sz val="14"/>
      </font>
    </dxf>
    <dxf>
      <alignment horizontal="left"/>
    </dxf>
    <dxf>
      <font>
        <strike val="0"/>
        <condense val="0"/>
        <extend val="0"/>
        <outline val="0"/>
        <shadow val="0"/>
        <vertAlign val="baseline"/>
        <sz val="18"/>
        <color theme="3"/>
        <name val="Times New Roman"/>
        <scheme val="major"/>
      </font>
    </dxf>
    <dxf>
      <numFmt numFmtId="164" formatCode="0.00_);\(0.00\)"/>
    </dxf>
    <dxf>
      <font>
        <sz val="9"/>
      </font>
    </dxf>
    <dxf>
      <font>
        <sz val="12"/>
      </font>
    </dxf>
    <dxf>
      <font>
        <sz val="12"/>
      </font>
    </dxf>
    <dxf>
      <font>
        <sz val="9"/>
      </font>
    </dxf>
    <dxf>
      <alignment vertical="top"/>
    </dxf>
    <dxf>
      <alignment vertical="top"/>
    </dxf>
    <dxf>
      <font>
        <sz val="8"/>
      </font>
    </dxf>
    <dxf>
      <font>
        <sz val="8"/>
      </font>
    </dxf>
    <dxf>
      <font>
        <strike val="0"/>
        <outline val="0"/>
        <shadow val="0"/>
        <vertAlign val="baseline"/>
        <sz val="11"/>
        <color theme="1"/>
        <name val="Calibri"/>
        <scheme val="minor"/>
      </font>
      <numFmt numFmtId="165" formatCode="_(@_)"/>
      <alignment horizontal="left" vertical="bottom" indent="1"/>
    </dxf>
    <dxf>
      <font>
        <strike val="0"/>
        <outline val="0"/>
        <shadow val="0"/>
        <vertAlign val="baseline"/>
        <sz val="11"/>
        <color theme="1"/>
        <name val="Calibri"/>
        <scheme val="minor"/>
      </font>
      <numFmt numFmtId="170" formatCode="#,##0.00_);[Red]\(#,##0.00\)"/>
      <alignment horizontal="right" vertical="bottom" indent="1"/>
    </dxf>
    <dxf>
      <font>
        <strike val="0"/>
        <outline val="0"/>
        <shadow val="0"/>
        <vertAlign val="baseline"/>
        <sz val="11"/>
        <color theme="1"/>
        <name val="Calibri"/>
        <scheme val="minor"/>
      </font>
      <numFmt numFmtId="165" formatCode="_(@_)"/>
      <alignment horizontal="left" vertical="bottom" indent="1"/>
    </dxf>
    <dxf>
      <font>
        <strike val="0"/>
        <condense val="0"/>
        <extend val="0"/>
        <outline val="0"/>
        <shadow val="0"/>
        <vertAlign val="baseline"/>
        <sz val="11"/>
        <color theme="1"/>
        <name val="Calibri"/>
        <scheme val="minor"/>
      </font>
      <numFmt numFmtId="19" formatCode="d/mm/yyyy"/>
      <alignment horizontal="left" vertical="bottom" indent="2"/>
    </dxf>
    <dxf>
      <font>
        <strike val="0"/>
        <outline val="0"/>
        <shadow val="0"/>
        <vertAlign val="baseline"/>
        <sz val="11"/>
        <color theme="1"/>
        <name val="Calibri"/>
        <scheme val="minor"/>
      </font>
      <numFmt numFmtId="171" formatCode="m/d/yyyy"/>
      <alignment horizontal="left" vertical="bottom" indent="2"/>
    </dxf>
    <dxf>
      <font>
        <strike val="0"/>
        <outline val="0"/>
        <shadow val="0"/>
        <vertAlign val="baseline"/>
        <sz val="11"/>
        <color rgb="FF000000"/>
        <name val="Calibri"/>
      </font>
    </dxf>
    <dxf>
      <font>
        <strike val="0"/>
        <condense val="0"/>
        <extend val="0"/>
        <outline val="0"/>
        <shadow val="0"/>
        <vertAlign val="baseline"/>
        <sz val="12"/>
        <color theme="1"/>
        <name val="Calibri"/>
        <scheme val="minor"/>
      </font>
      <fill>
        <patternFill>
          <fgColor indexed="64"/>
          <bgColor indexed="65"/>
        </patternFill>
      </fill>
      <alignment horizontal="right" vertical="center"/>
    </dxf>
    <dxf>
      <font>
        <strike val="0"/>
        <outline val="0"/>
        <shadow val="0"/>
        <vertAlign val="baseline"/>
        <sz val="11"/>
        <color theme="1"/>
        <name val="Calibri"/>
        <scheme val="minor"/>
      </font>
      <numFmt numFmtId="164" formatCode="0.00_);\(0.00\)"/>
    </dxf>
    <dxf>
      <font>
        <strike val="0"/>
        <outline val="0"/>
        <shadow val="0"/>
        <vertAlign val="baseline"/>
        <sz val="11"/>
        <color theme="1"/>
        <name val="Calibri"/>
        <scheme val="minor"/>
      </font>
      <numFmt numFmtId="164" formatCode="0.00_);\(0.00\)"/>
    </dxf>
    <dxf>
      <font>
        <strike val="0"/>
        <condense val="0"/>
        <extend val="0"/>
        <outline val="0"/>
        <shadow val="0"/>
        <vertAlign val="baseline"/>
        <sz val="11"/>
        <color theme="1"/>
        <name val="Calibri"/>
        <scheme val="minor"/>
      </font>
      <numFmt numFmtId="165" formatCode="_(@_)"/>
      <fill>
        <patternFill>
          <fgColor indexed="64"/>
          <bgColor indexed="65"/>
        </patternFill>
      </fill>
      <alignment horizontal="left" vertical="bottom"/>
      <border outline="0">
        <left/>
        <right/>
        <top/>
        <bottom/>
      </border>
    </dxf>
    <dxf>
      <font>
        <strike val="0"/>
        <outline val="0"/>
        <shadow val="0"/>
        <vertAlign val="baseline"/>
        <sz val="11"/>
        <color theme="1"/>
        <name val="Calibri"/>
        <scheme val="minor"/>
      </font>
      <numFmt numFmtId="165" formatCode="_(@_)"/>
      <alignment horizontal="left" vertical="bottom" relativeIndent="-1"/>
    </dxf>
    <dxf>
      <font>
        <strike val="0"/>
        <outline val="0"/>
        <shadow val="0"/>
        <vertAlign val="baseline"/>
        <sz val="10"/>
        <color theme="1"/>
        <name val="Calibri"/>
        <scheme val="minor"/>
      </font>
    </dxf>
    <dxf>
      <font>
        <strike val="0"/>
        <outline val="0"/>
        <shadow val="0"/>
        <vertAlign val="baseline"/>
        <sz val="11"/>
        <color theme="1"/>
        <name val="Calibri"/>
        <scheme val="minor"/>
      </font>
    </dxf>
    <dxf>
      <font>
        <strike val="0"/>
        <outline val="0"/>
        <shadow val="0"/>
        <vertAlign val="baseline"/>
        <sz val="12"/>
        <color theme="1"/>
        <name val="Calibri"/>
        <scheme val="minor"/>
      </font>
      <alignment vertical="center"/>
    </dxf>
    <dxf>
      <font>
        <color rgb="FFC00000"/>
      </font>
    </dxf>
    <dxf>
      <font>
        <color theme="7" tint="-0.499984740745262"/>
      </font>
    </dxf>
    <dxf>
      <font>
        <color theme="4" tint="-0.499984740745262"/>
      </font>
    </dxf>
    <dxf>
      <font>
        <color theme="3"/>
      </font>
    </dxf>
    <dxf>
      <font>
        <color theme="1"/>
      </font>
      <fill>
        <patternFill>
          <bgColor theme="6" tint="0.79998168889431442"/>
        </patternFill>
      </fill>
      <border>
        <bottom style="medium">
          <color theme="0" tint="-0.14993743705557422"/>
        </bottom>
        <vertical style="thick">
          <color theme="0"/>
        </vertical>
      </border>
    </dxf>
    <dxf>
      <font>
        <color theme="3"/>
      </font>
      <border>
        <left/>
        <right/>
        <top/>
        <bottom/>
        <vertical/>
        <horizontal/>
      </border>
    </dxf>
    <dxf>
      <font>
        <color theme="3"/>
      </font>
      <border>
        <vertical style="thick">
          <color theme="0"/>
        </vertical>
        <horizontal style="thin">
          <color theme="0" tint="-0.14993743705557422"/>
        </horizontal>
      </border>
    </dxf>
    <dxf>
      <font>
        <color theme="1"/>
      </font>
      <fill>
        <patternFill>
          <bgColor theme="6" tint="0.79998168889431442"/>
        </patternFill>
      </fill>
      <border>
        <bottom style="medium">
          <color theme="0" tint="-0.14993743705557422"/>
        </bottom>
        <vertical style="thick">
          <color theme="0"/>
        </vertical>
      </border>
    </dxf>
    <dxf>
      <font>
        <color theme="3"/>
      </font>
      <border>
        <left/>
        <right/>
        <top style="dotted">
          <color theme="3" tint="0.39994506668294322"/>
        </top>
        <bottom/>
        <vertical/>
        <horizontal/>
      </border>
    </dxf>
    <dxf>
      <font>
        <color theme="3"/>
      </font>
      <border>
        <vertical style="thick">
          <color theme="0"/>
        </vertical>
        <horizontal style="thin">
          <color theme="0" tint="-0.14993743705557422"/>
        </horizontal>
      </border>
    </dxf>
    <dxf>
      <font>
        <sz val="12"/>
        <color theme="3"/>
        <name val="Times New Roman"/>
        <scheme val="major"/>
      </font>
    </dxf>
    <dxf>
      <font>
        <sz val="11"/>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0691854609822"/>
        </bottom>
        <vertical style="thick">
          <color theme="0"/>
        </vertical>
      </border>
    </dxf>
    <dxf>
      <border>
        <top style="dotted">
          <color theme="0" tint="-0.499984740745262"/>
        </top>
      </border>
    </dxf>
    <dxf>
      <font>
        <color theme="3"/>
      </font>
      <border>
        <horizontal style="thin">
          <color theme="0" tint="-0.14993743705557422"/>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border>
        <top style="dotted">
          <color theme="0" tint="-0.499984740745262"/>
        </top>
        <bottom/>
      </border>
    </dxf>
    <dxf>
      <font>
        <color theme="3"/>
      </font>
    </dxf>
  </dxfs>
  <tableStyles count="5" defaultTableStyle="Cash Spent Table" defaultPivotStyle="Monthly Summary">
    <tableStyle name="Cash Spent Table" pivot="0" count="6">
      <tableStyleElement type="wholeTable" dxfId="59"/>
      <tableStyleElement type="headerRow" dxfId="58"/>
      <tableStyleElement type="totalRow" dxfId="57"/>
      <tableStyleElement type="secondRowStripe" dxfId="56"/>
      <tableStyleElement type="firstColumnStripe" dxfId="55"/>
      <tableStyleElement type="secondColumnStripe" dxfId="54"/>
    </tableStyle>
    <tableStyle name="CashSummaryTable" pivot="0" count="5">
      <tableStyleElement type="wholeTable" dxfId="53"/>
      <tableStyleElement type="headerRow" dxfId="52"/>
      <tableStyleElement type="totalRow" dxfId="51"/>
      <tableStyleElement type="firstColumnStripe" dxfId="50"/>
      <tableStyleElement type="secondColumnStripe" dxfId="49"/>
    </tableStyle>
    <tableStyle name="Money Tracker" pivot="0" table="0" count="2">
      <tableStyleElement type="wholeTable" dxfId="48"/>
      <tableStyleElement type="headerRow" dxfId="47"/>
    </tableStyle>
    <tableStyle name="Monthly Summary" table="0" count="3">
      <tableStyleElement type="wholeTable" dxfId="46"/>
      <tableStyleElement type="headerRow" dxfId="45"/>
      <tableStyleElement type="totalRow" dxfId="44"/>
    </tableStyle>
    <tableStyle name="Monthly Summary PivotTable data" table="0" count="4">
      <tableStyleElement type="wholeTable" dxfId="43"/>
      <tableStyleElement type="headerRow" dxfId="42"/>
      <tableStyleElement type="totalRow" dxfId="41"/>
      <tableStyleElement type="firstRowSubheading"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tx>
            <c:v>Cash</c:v>
          </c:tx>
          <c:spPr>
            <a:ln>
              <a:prstDash val="solid"/>
            </a:ln>
          </c:spPr>
          <c:invertIfNegative val="0"/>
          <c:dPt>
            <c:idx val="0"/>
            <c:invertIfNegative val="0"/>
            <c:bubble3D val="0"/>
            <c:spPr>
              <a:gradFill>
                <a:gsLst>
                  <a:gs pos="25000">
                    <a:srgbClr val="92D050"/>
                  </a:gs>
                  <a:gs pos="50000">
                    <a:srgbClr val="FFC000"/>
                  </a:gs>
                  <a:gs pos="75000">
                    <a:srgbClr val="FF0000"/>
                  </a:gs>
                </a:gsLst>
                <a:lin ang="5400000" scaled="0"/>
              </a:gradFill>
              <a:ln>
                <a:prstDash val="solid"/>
              </a:ln>
            </c:spPr>
            <c:extLst>
              <c:ext xmlns:c16="http://schemas.microsoft.com/office/drawing/2014/chart" uri="{C3380CC4-5D6E-409C-BE32-E72D297353CC}">
                <c16:uniqueId val="{00000001-698F-41B3-BF71-58D4CB245EC0}"/>
              </c:ext>
            </c:extLst>
          </c:dPt>
          <c:cat>
            <c:strLit>
              <c:ptCount val="1"/>
              <c:pt idx="0">
                <c:v>Cash</c:v>
              </c:pt>
            </c:strLit>
          </c:cat>
          <c:val>
            <c:numRef>
              <c:f>'Cash Summary'!$B$22</c:f>
              <c:numCache>
                <c:formatCode>0%</c:formatCode>
                <c:ptCount val="1"/>
                <c:pt idx="0">
                  <c:v>0.76270270270270268</c:v>
                </c:pt>
              </c:numCache>
            </c:numRef>
          </c:val>
          <c:extLst>
            <c:ext xmlns:c16="http://schemas.microsoft.com/office/drawing/2014/chart" uri="{C3380CC4-5D6E-409C-BE32-E72D297353CC}">
              <c16:uniqueId val="{00000002-698F-41B3-BF71-58D4CB245EC0}"/>
            </c:ext>
          </c:extLst>
        </c:ser>
        <c:dLbls>
          <c:showLegendKey val="0"/>
          <c:showVal val="0"/>
          <c:showCatName val="0"/>
          <c:showSerName val="0"/>
          <c:showPercent val="0"/>
          <c:showBubbleSize val="0"/>
        </c:dLbls>
        <c:gapWidth val="18"/>
        <c:axId val="581534232"/>
        <c:axId val="567614184"/>
      </c:barChart>
      <c:catAx>
        <c:axId val="581534232"/>
        <c:scaling>
          <c:orientation val="minMax"/>
        </c:scaling>
        <c:delete val="1"/>
        <c:axPos val="b"/>
        <c:numFmt formatCode="General" sourceLinked="0"/>
        <c:majorTickMark val="out"/>
        <c:minorTickMark val="none"/>
        <c:tickLblPos val="nextTo"/>
        <c:crossAx val="567614184"/>
        <c:crosses val="autoZero"/>
        <c:auto val="1"/>
        <c:lblAlgn val="ctr"/>
        <c:lblOffset val="100"/>
        <c:noMultiLvlLbl val="0"/>
      </c:catAx>
      <c:valAx>
        <c:axId val="56761418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100" i="1">
                <a:solidFill>
                  <a:schemeClr val="tx2"/>
                </a:solidFill>
              </a:defRPr>
            </a:pPr>
            <a:endParaRPr lang="en-US"/>
          </a:p>
        </c:txPr>
        <c:crossAx val="58153423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[personal_budget.xlsx]Chart Data!AccountSummaryPivotTable</c:name>
    <c:fmtId val="17"/>
  </c:pivotSource>
  <c:chart>
    <c:autoTitleDeleted val="0"/>
    <c:pivotFmts>
      <c:pivotFmt>
        <c:idx val="0"/>
        <c:spPr>
          <a:solidFill>
            <a:schemeClr val="accent1"/>
          </a:solidFill>
          <a:ln>
            <a:noFill/>
            <a:prstDash val="solid"/>
          </a:ln>
        </c:spPr>
        <c:marker>
          <c:symbol val="none"/>
        </c:marker>
      </c:pivotFmt>
      <c:pivotFmt>
        <c:idx val="1"/>
        <c:spPr>
          <a:solidFill>
            <a:schemeClr val="accent1"/>
          </a:solidFill>
          <a:ln>
            <a:noFill/>
            <a:prstDash val="solid"/>
          </a:ln>
        </c:spPr>
        <c:marker>
          <c:symbol val="none"/>
        </c:marker>
      </c:pivotFmt>
      <c:pivotFmt>
        <c:idx val="2"/>
        <c:spPr>
          <a:solidFill>
            <a:schemeClr val="accent1"/>
          </a:solidFill>
          <a:ln>
            <a:noFill/>
            <a:prstDash val="solid"/>
          </a:ln>
        </c:spPr>
        <c:marker>
          <c:symbol val="none"/>
        </c:marker>
      </c:pivotFmt>
      <c:pivotFmt>
        <c:idx val="3"/>
        <c:spPr>
          <a:solidFill>
            <a:schemeClr val="accent1"/>
          </a:solidFill>
          <a:ln>
            <a:noFill/>
            <a:prstDash val="solid"/>
          </a:ln>
        </c:spPr>
        <c:marker>
          <c:symbol val="none"/>
        </c:marker>
      </c:pivotFmt>
      <c:pivotFmt>
        <c:idx val="4"/>
        <c:spPr>
          <a:solidFill>
            <a:schemeClr val="accent2"/>
          </a:solidFill>
          <a:ln>
            <a:noFill/>
            <a:prstDash val="solid"/>
          </a:ln>
        </c:spPr>
        <c:marker>
          <c:symbol val="none"/>
        </c:marker>
      </c:pivotFmt>
      <c:pivotFmt>
        <c:idx val="5"/>
        <c:spPr>
          <a:solidFill>
            <a:schemeClr val="accent3"/>
          </a:solidFill>
          <a:ln>
            <a:noFill/>
            <a:prstDash val="solid"/>
          </a:ln>
        </c:spPr>
        <c:marker>
          <c:symbol val="none"/>
        </c:marker>
      </c:pivotFmt>
    </c:pivotFmts>
    <c:plotArea>
      <c:layout/>
      <c:barChart>
        <c:barDir val="col"/>
        <c:grouping val="clustered"/>
        <c:varyColors val="0"/>
        <c:ser>
          <c:idx val="0"/>
          <c:order val="0"/>
          <c:tx>
            <c:strRef>
              <c:f>'Chart Data'!$C$3:$C$4</c:f>
              <c:strCache>
                <c:ptCount val="1"/>
                <c:pt idx="0">
                  <c:v>Checking</c:v>
                </c:pt>
              </c:strCache>
            </c:strRef>
          </c:tx>
          <c:spPr>
            <a:solidFill>
              <a:schemeClr val="accent1"/>
            </a:solidFill>
            <a:ln>
              <a:noFill/>
              <a:prstDash val="solid"/>
            </a:ln>
          </c:spPr>
          <c:invertIfNegative val="0"/>
          <c:cat>
            <c:strRef>
              <c:f>'Chart Data'!$B$5:$B$11</c:f>
              <c:strCache>
                <c:ptCount val="6"/>
                <c:pt idx="0">
                  <c:v>Jan</c:v>
                </c:pt>
                <c:pt idx="1">
                  <c:v>Mar</c:v>
                </c:pt>
                <c:pt idx="2">
                  <c:v>Sep</c:v>
                </c:pt>
                <c:pt idx="3">
                  <c:v>Oct</c:v>
                </c:pt>
                <c:pt idx="4">
                  <c:v>Nov</c:v>
                </c:pt>
                <c:pt idx="5">
                  <c:v>Dec</c:v>
                </c:pt>
              </c:strCache>
            </c:strRef>
          </c:cat>
          <c:val>
            <c:numRef>
              <c:f>'Chart Data'!$C$5:$C$11</c:f>
              <c:numCache>
                <c:formatCode>0.00_);\(0.00\)</c:formatCode>
                <c:ptCount val="6"/>
                <c:pt idx="1">
                  <c:v>68</c:v>
                </c:pt>
                <c:pt idx="2">
                  <c:v>45</c:v>
                </c:pt>
                <c:pt idx="3">
                  <c:v>123</c:v>
                </c:pt>
                <c:pt idx="4">
                  <c:v>230</c:v>
                </c:pt>
                <c:pt idx="5">
                  <c:v>30</c:v>
                </c:pt>
              </c:numCache>
            </c:numRef>
          </c:val>
          <c:extLst>
            <c:ext xmlns:c16="http://schemas.microsoft.com/office/drawing/2014/chart" uri="{C3380CC4-5D6E-409C-BE32-E72D297353CC}">
              <c16:uniqueId val="{00000000-2B02-41A1-B304-63D803320995}"/>
            </c:ext>
          </c:extLst>
        </c:ser>
        <c:ser>
          <c:idx val="1"/>
          <c:order val="1"/>
          <c:tx>
            <c:strRef>
              <c:f>'Chart Data'!$D$3:$D$4</c:f>
              <c:strCache>
                <c:ptCount val="1"/>
                <c:pt idx="0">
                  <c:v>Savings</c:v>
                </c:pt>
              </c:strCache>
            </c:strRef>
          </c:tx>
          <c:spPr>
            <a:solidFill>
              <a:schemeClr val="accent2"/>
            </a:solidFill>
            <a:ln>
              <a:noFill/>
              <a:prstDash val="solid"/>
            </a:ln>
          </c:spPr>
          <c:invertIfNegative val="0"/>
          <c:cat>
            <c:strRef>
              <c:f>'Chart Data'!$B$5:$B$11</c:f>
              <c:strCache>
                <c:ptCount val="6"/>
                <c:pt idx="0">
                  <c:v>Jan</c:v>
                </c:pt>
                <c:pt idx="1">
                  <c:v>Mar</c:v>
                </c:pt>
                <c:pt idx="2">
                  <c:v>Sep</c:v>
                </c:pt>
                <c:pt idx="3">
                  <c:v>Oct</c:v>
                </c:pt>
                <c:pt idx="4">
                  <c:v>Nov</c:v>
                </c:pt>
                <c:pt idx="5">
                  <c:v>Dec</c:v>
                </c:pt>
              </c:strCache>
            </c:strRef>
          </c:cat>
          <c:val>
            <c:numRef>
              <c:f>'Chart Data'!$D$5:$D$11</c:f>
              <c:numCache>
                <c:formatCode>0.00_);\(0.00\)</c:formatCode>
                <c:ptCount val="6"/>
                <c:pt idx="0">
                  <c:v>50</c:v>
                </c:pt>
                <c:pt idx="2">
                  <c:v>230</c:v>
                </c:pt>
                <c:pt idx="4">
                  <c:v>100</c:v>
                </c:pt>
                <c:pt idx="5">
                  <c:v>70</c:v>
                </c:pt>
              </c:numCache>
            </c:numRef>
          </c:val>
          <c:extLst>
            <c:ext xmlns:c16="http://schemas.microsoft.com/office/drawing/2014/chart" uri="{C3380CC4-5D6E-409C-BE32-E72D297353CC}">
              <c16:uniqueId val="{00000001-2B02-41A1-B304-63D803320995}"/>
            </c:ext>
          </c:extLst>
        </c:ser>
        <c:ser>
          <c:idx val="2"/>
          <c:order val="2"/>
          <c:tx>
            <c:strRef>
              <c:f>'Chart Data'!$E$3:$E$4</c:f>
              <c:strCache>
                <c:ptCount val="1"/>
                <c:pt idx="0">
                  <c:v>Other</c:v>
                </c:pt>
              </c:strCache>
            </c:strRef>
          </c:tx>
          <c:spPr>
            <a:solidFill>
              <a:schemeClr val="accent3"/>
            </a:solidFill>
            <a:ln>
              <a:noFill/>
              <a:prstDash val="solid"/>
            </a:ln>
          </c:spPr>
          <c:invertIfNegative val="0"/>
          <c:cat>
            <c:strRef>
              <c:f>'Chart Data'!$B$5:$B$11</c:f>
              <c:strCache>
                <c:ptCount val="6"/>
                <c:pt idx="0">
                  <c:v>Jan</c:v>
                </c:pt>
                <c:pt idx="1">
                  <c:v>Mar</c:v>
                </c:pt>
                <c:pt idx="2">
                  <c:v>Sep</c:v>
                </c:pt>
                <c:pt idx="3">
                  <c:v>Oct</c:v>
                </c:pt>
                <c:pt idx="4">
                  <c:v>Nov</c:v>
                </c:pt>
                <c:pt idx="5">
                  <c:v>Dec</c:v>
                </c:pt>
              </c:strCache>
            </c:strRef>
          </c:cat>
          <c:val>
            <c:numRef>
              <c:f>'Chart Data'!$E$5:$E$11</c:f>
              <c:numCache>
                <c:formatCode>0.00_);\(0.00\)</c:formatCode>
                <c:ptCount val="6"/>
                <c:pt idx="0">
                  <c:v>30</c:v>
                </c:pt>
              </c:numCache>
            </c:numRef>
          </c:val>
          <c:extLst>
            <c:ext xmlns:c16="http://schemas.microsoft.com/office/drawing/2014/chart" uri="{C3380CC4-5D6E-409C-BE32-E72D297353CC}">
              <c16:uniqueId val="{00000002-2B02-41A1-B304-63D803320995}"/>
            </c:ext>
          </c:extLst>
        </c:ser>
        <c:dLbls>
          <c:showLegendKey val="0"/>
          <c:showVal val="0"/>
          <c:showCatName val="0"/>
          <c:showSerName val="0"/>
          <c:showPercent val="0"/>
          <c:showBubbleSize val="0"/>
        </c:dLbls>
        <c:gapWidth val="219"/>
        <c:overlap val="-27"/>
        <c:axId val="567614576"/>
        <c:axId val="567613792"/>
      </c:barChart>
      <c:catAx>
        <c:axId val="56761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567613792"/>
        <c:crosses val="autoZero"/>
        <c:auto val="1"/>
        <c:lblAlgn val="ctr"/>
        <c:lblOffset val="100"/>
        <c:noMultiLvlLbl val="0"/>
      </c:catAx>
      <c:valAx>
        <c:axId val="567613792"/>
        <c:scaling>
          <c:orientation val="minMax"/>
        </c:scaling>
        <c:delete val="0"/>
        <c:axPos val="l"/>
        <c:majorGridlines>
          <c:spPr>
            <a:ln w="9525" cap="flat" cmpd="sng" algn="ctr">
              <a:solidFill>
                <a:schemeClr val="tx1">
                  <a:lumMod val="15000"/>
                  <a:lumOff val="85000"/>
                </a:schemeClr>
              </a:solidFill>
              <a:prstDash val="solid"/>
              <a:round/>
            </a:ln>
          </c:spPr>
        </c:majorGridlines>
        <c:numFmt formatCode="0_);\(0\)" sourceLinked="0"/>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567614576"/>
        <c:crosses val="autoZero"/>
        <c:crossBetween val="between"/>
      </c:valAx>
    </c:plotArea>
    <c:legend>
      <c:legendPos val="b"/>
      <c:layout>
        <c:manualLayout>
          <c:xMode val="edge"/>
          <c:yMode val="edge"/>
          <c:x val="2.77930696055789E-2"/>
          <c:y val="0.89872616940536099"/>
          <c:w val="0.35915639888643258"/>
          <c:h val="7.4249798434317157E-2"/>
        </c:manualLayout>
      </c:layout>
      <c:overlay val="0"/>
      <c:spPr>
        <a:noFill/>
        <a:ln>
          <a:noFill/>
          <a:prstDash val="solid"/>
        </a:ln>
      </c:spPr>
      <c:txPr>
        <a:bodyPr rot="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3</xdr:row>
      <xdr:rowOff>133350</xdr:rowOff>
    </xdr:from>
    <xdr:to>
      <xdr:col>1</xdr:col>
      <xdr:colOff>847725</xdr:colOff>
      <xdr:row>19</xdr:row>
      <xdr:rowOff>361950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28574</xdr:colOff>
      <xdr:row>4</xdr:row>
      <xdr:rowOff>242886</xdr:rowOff>
    </xdr:from>
    <xdr:to>
      <xdr:col>4</xdr:col>
      <xdr:colOff>1295399</xdr:colOff>
      <xdr:row>16</xdr:row>
      <xdr:rowOff>266699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or" refreshedDate="43613.682323958332" createdVersion="5" refreshedVersion="6" minRefreshableVersion="3" recordCount="12">
  <cacheSource type="worksheet">
    <worksheetSource name="CashSpent"/>
  </cacheSource>
  <cacheFields count="4">
    <cacheField name="Date" numFmtId="14">
      <sharedItems containsSemiMixedTypes="0" containsNonDate="0" containsDate="1" containsString="0" minDate="2019-09-10T00:00:00" maxDate="2020-03-07T00:00:00" count="12">
        <d v="2019-09-10T00:00:00"/>
        <d v="2019-09-11T00:00:00"/>
        <d v="2019-09-12T00:00:00"/>
        <d v="2019-10-10T00:00:00"/>
        <d v="2019-10-14T00:00:00"/>
        <d v="2019-11-06T00:00:00"/>
        <d v="2019-11-11T00:00:00"/>
        <d v="2019-12-12T00:00:00"/>
        <d v="2019-12-26T00:00:00"/>
        <d v="2020-01-08T00:00:00"/>
        <d v="2020-01-15T00:00:00"/>
        <d v="2020-03-06T00:00:00"/>
      </sharedItems>
      <fieldGroup base="0">
        <rangePr groupBy="months" startDate="2019-09-10T00:00:00" endDate="2020-03-07T00:00:00"/>
        <groupItems count="14">
          <s v="&lt;9/10/2019"/>
          <s v="Jan"/>
          <s v="Feb"/>
          <s v="Mar"/>
          <s v="Apr"/>
          <s v="May"/>
          <s v="Jun"/>
          <s v="Jul"/>
          <s v="Aug"/>
          <s v="Sep"/>
          <s v="Oct"/>
          <s v="Nov"/>
          <s v="Dec"/>
          <s v="&gt;3/7/2020"/>
        </groupItems>
      </fieldGroup>
    </cacheField>
    <cacheField name="Description" numFmtId="169">
      <sharedItems count="6">
        <s v="ATM withdrawal"/>
        <s v="Lunch"/>
        <s v="Car payment"/>
        <s v="Electricity payment"/>
        <s v="Dinner"/>
        <s v="Cash withdrawal"/>
      </sharedItems>
    </cacheField>
    <cacheField name="Amount" numFmtId="40">
      <sharedItems containsSemiMixedTypes="0" containsString="0" containsNumber="1" containsInteger="1" minValue="5" maxValue="230"/>
    </cacheField>
    <cacheField name="Account" numFmtId="169">
      <sharedItems count="3">
        <s v="Checking"/>
        <s v="Savings"/>
        <s v="Oth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2">
  <r>
    <x v="0"/>
    <x v="0"/>
    <n v="40"/>
    <x v="0"/>
  </r>
  <r>
    <x v="1"/>
    <x v="1"/>
    <n v="5"/>
    <x v="0"/>
  </r>
  <r>
    <x v="2"/>
    <x v="2"/>
    <n v="230"/>
    <x v="1"/>
  </r>
  <r>
    <x v="3"/>
    <x v="3"/>
    <n v="70"/>
    <x v="0"/>
  </r>
  <r>
    <x v="4"/>
    <x v="4"/>
    <n v="53"/>
    <x v="0"/>
  </r>
  <r>
    <x v="5"/>
    <x v="5"/>
    <n v="100"/>
    <x v="1"/>
  </r>
  <r>
    <x v="6"/>
    <x v="2"/>
    <n v="230"/>
    <x v="0"/>
  </r>
  <r>
    <x v="7"/>
    <x v="3"/>
    <n v="70"/>
    <x v="1"/>
  </r>
  <r>
    <x v="8"/>
    <x v="0"/>
    <n v="30"/>
    <x v="0"/>
  </r>
  <r>
    <x v="9"/>
    <x v="0"/>
    <n v="50"/>
    <x v="1"/>
  </r>
  <r>
    <x v="10"/>
    <x v="0"/>
    <n v="30"/>
    <x v="2"/>
  </r>
  <r>
    <x v="11"/>
    <x v="3"/>
    <n v="6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onthlySummary" cacheId="0" applyNumberFormats="0" applyBorderFormats="0" applyFontFormats="0" applyPatternFormats="0" applyAlignmentFormats="0" applyWidthHeightFormats="1" dataCaption="Values" updatedVersion="6" minRefreshableVersion="3" fieldPrintTitles="1" itemPrintTitles="1" mergeItem="1" createdVersion="4" indent="0" showHeaders="0" outline="1" outlineData="1" multipleFieldFilters="0" chartFormat="1">
  <location ref="B19:F38" firstHeaderRow="1" firstDataRow="2" firstDataCol="1"/>
  <pivotFields count="4">
    <pivotField axis="axisRow" showAll="0" sortType="ascending">
      <items count="15">
        <item x="1"/>
        <item x="2"/>
        <item x="3"/>
        <item x="4"/>
        <item x="5"/>
        <item x="6"/>
        <item x="7"/>
        <item x="8"/>
        <item x="9"/>
        <item x="10"/>
        <item x="11"/>
        <item x="12"/>
        <item x="0"/>
        <item x="13"/>
        <item t="default"/>
      </items>
    </pivotField>
    <pivotField axis="axisRow" showAll="0">
      <items count="7">
        <item x="0"/>
        <item x="2"/>
        <item x="5"/>
        <item x="4"/>
        <item x="3"/>
        <item x="1"/>
        <item t="default"/>
      </items>
    </pivotField>
    <pivotField dataField="1" showAll="0"/>
    <pivotField axis="axisCol" showAll="0">
      <items count="4">
        <item x="0"/>
        <item x="1"/>
        <item x="2"/>
        <item t="default"/>
      </items>
    </pivotField>
  </pivotFields>
  <rowFields count="2">
    <field x="0"/>
    <field x="1"/>
  </rowFields>
  <rowItems count="18">
    <i>
      <x/>
    </i>
    <i r="1">
      <x/>
    </i>
    <i>
      <x v="2"/>
    </i>
    <i r="1">
      <x v="4"/>
    </i>
    <i>
      <x v="8"/>
    </i>
    <i r="1">
      <x/>
    </i>
    <i r="1">
      <x v="1"/>
    </i>
    <i r="1">
      <x v="5"/>
    </i>
    <i>
      <x v="9"/>
    </i>
    <i r="1">
      <x v="3"/>
    </i>
    <i r="1">
      <x v="4"/>
    </i>
    <i>
      <x v="10"/>
    </i>
    <i r="1">
      <x v="1"/>
    </i>
    <i r="1">
      <x v="2"/>
    </i>
    <i>
      <x v="11"/>
    </i>
    <i r="1">
      <x/>
    </i>
    <i r="1">
      <x v="4"/>
    </i>
    <i t="grand">
      <x/>
    </i>
  </rowItems>
  <colFields count="1">
    <field x="3"/>
  </colFields>
  <colItems count="4">
    <i>
      <x/>
    </i>
    <i>
      <x v="1"/>
    </i>
    <i>
      <x v="2"/>
    </i>
    <i t="grand">
      <x/>
    </i>
  </colItems>
  <dataFields count="1">
    <dataField name="Details" fld="2" baseField="1" baseItem="1" numFmtId="168"/>
  </dataFields>
  <formats count="14">
    <format dxfId="22">
      <pivotArea type="origin" dataOnly="0" labelOnly="1" outline="0" fieldPosition="0"/>
    </format>
    <format dxfId="21">
      <pivotArea field="3" type="button" dataOnly="0" labelOnly="1" outline="0" axis="axisCol" fieldPosition="0"/>
    </format>
    <format dxfId="20">
      <pivotArea type="origin" dataOnly="0" labelOnly="1" outline="0" fieldPosition="0"/>
    </format>
    <format dxfId="19">
      <pivotArea field="3" type="button" dataOnly="0" labelOnly="1" outline="0" axis="axisCol" fieldPosition="0"/>
    </format>
    <format dxfId="18">
      <pivotArea field="3" type="button" dataOnly="0" labelOnly="1" outline="0" axis="axisCol" fieldPosition="0"/>
    </format>
    <format dxfId="17">
      <pivotArea dataOnly="0" labelOnly="1" fieldPosition="0">
        <references count="1">
          <reference field="3" count="0"/>
        </references>
      </pivotArea>
    </format>
    <format dxfId="16">
      <pivotArea dataOnly="0" labelOnly="1" grandCol="1" outline="0" fieldPosition="0"/>
    </format>
    <format dxfId="15">
      <pivotArea field="0" type="button" dataOnly="0" labelOnly="1" outline="0" axis="axisRow" fieldPosition="0"/>
    </format>
    <format dxfId="14">
      <pivotArea outline="0" fieldPosition="0">
        <references count="1">
          <reference field="4294967294" count="1">
            <x v="0"/>
          </reference>
        </references>
      </pivotArea>
    </format>
    <format dxfId="13">
      <pivotArea type="origin" dataOnly="0" labelOnly="1" outline="0" fieldPosition="0"/>
    </format>
    <format dxfId="12">
      <pivotArea type="origin" dataOnly="0" labelOnly="1" outline="0" fieldPosition="0"/>
    </format>
    <format dxfId="11">
      <pivotArea type="origin" dataOnly="0" labelOnly="1" outline="0" fieldPosition="0"/>
    </format>
    <format dxfId="10">
      <pivotArea dataOnly="0" labelOnly="1" fieldPosition="0">
        <references count="1">
          <reference field="3" count="0"/>
        </references>
      </pivotArea>
    </format>
    <format dxfId="9">
      <pivotArea dataOnly="0" labelOnly="1" grandCol="1" outline="0" fieldPosition="0"/>
    </format>
  </formats>
  <pivotTableStyleInfo name="Monthly Summary" showRowHeaders="1" showColHeaders="1" showRowStripes="1" showColStripes="0" showLastColumn="1"/>
</pivotTableDefinition>
</file>

<file path=xl/pivotTables/pivotTable2.xml><?xml version="1.0" encoding="utf-8"?>
<pivotTableDefinition xmlns="http://schemas.openxmlformats.org/spreadsheetml/2006/main" name="AccountSummaryPivotTable"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8">
  <location ref="B3:F11"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0"/>
        <item x="2"/>
        <item x="5"/>
        <item x="4"/>
        <item x="3"/>
        <item x="1"/>
        <item t="default"/>
      </items>
    </pivotField>
    <pivotField dataField="1" numFmtId="40" showAll="0"/>
    <pivotField axis="axisCol" showAll="0">
      <items count="4">
        <item x="0"/>
        <item x="1"/>
        <item x="2"/>
        <item t="default"/>
      </items>
    </pivotField>
  </pivotFields>
  <rowFields count="1">
    <field x="0"/>
  </rowFields>
  <rowItems count="7">
    <i>
      <x v="1"/>
    </i>
    <i>
      <x v="3"/>
    </i>
    <i>
      <x v="9"/>
    </i>
    <i>
      <x v="10"/>
    </i>
    <i>
      <x v="11"/>
    </i>
    <i>
      <x v="12"/>
    </i>
    <i t="grand">
      <x/>
    </i>
  </rowItems>
  <colFields count="1">
    <field x="3"/>
  </colFields>
  <colItems count="4">
    <i>
      <x/>
    </i>
    <i>
      <x v="1"/>
    </i>
    <i>
      <x v="2"/>
    </i>
    <i t="grand">
      <x/>
    </i>
  </colItems>
  <dataFields count="1">
    <dataField name="Sum of Amount" fld="2" baseField="0" baseItem="0" numFmtId="168"/>
  </dataFields>
  <formats count="9">
    <format dxfId="8">
      <pivotArea type="origin" dataOnly="0" labelOnly="1" outline="0" fieldPosition="0"/>
    </format>
    <format dxfId="7">
      <pivotArea field="3" type="button" dataOnly="0" labelOnly="1" outline="0" axis="axisCol" fieldPosition="0"/>
    </format>
    <format dxfId="6">
      <pivotArea field="0" type="button" dataOnly="0" labelOnly="1" outline="0" axis="axisRow" fieldPosition="0"/>
    </format>
    <format dxfId="5">
      <pivotArea dataOnly="0" labelOnly="1" fieldPosition="0">
        <references count="1">
          <reference field="3" count="0"/>
        </references>
      </pivotArea>
    </format>
    <format dxfId="4">
      <pivotArea dataOnly="0" labelOnly="1" grandCol="1" outline="0" fieldPosition="0"/>
    </format>
    <format dxfId="3">
      <pivotArea outline="0" collapsedLevelsAreSubtotals="1" fieldPosition="0"/>
    </format>
    <format dxfId="2">
      <pivotArea type="origin" dataOnly="0" labelOnly="1" outline="0" fieldPosition="0"/>
    </format>
    <format dxfId="1">
      <pivotArea field="3" type="button" dataOnly="0" labelOnly="1" outline="0" axis="axisCol" fieldPosition="0"/>
    </format>
    <format dxfId="0">
      <pivotArea type="topRight" dataOnly="0" labelOnly="1" outline="0" fieldPosition="0"/>
    </format>
  </formats>
  <chartFormats count="9">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2">
          <reference field="4294967294" count="1" selected="0">
            <x v="0"/>
          </reference>
          <reference field="3" count="1" selected="0">
            <x v="1"/>
          </reference>
        </references>
      </pivotArea>
    </chartFormat>
    <chartFormat chart="6" format="7" series="1">
      <pivotArea type="data" outline="0" fieldPosition="0">
        <references count="2">
          <reference field="4294967294" count="1" selected="0">
            <x v="0"/>
          </reference>
          <reference field="3" count="1" selected="0">
            <x v="0"/>
          </reference>
        </references>
      </pivotArea>
    </chartFormat>
    <chartFormat chart="6" format="8" series="1">
      <pivotArea type="data" outline="0" fieldPosition="0">
        <references count="2">
          <reference field="4294967294" count="1" selected="0">
            <x v="0"/>
          </reference>
          <reference field="3" count="1" selected="0">
            <x v="1"/>
          </reference>
        </references>
      </pivotArea>
    </chartFormat>
    <chartFormat chart="17" format="3" series="1">
      <pivotArea type="data" outline="0" fieldPosition="0">
        <references count="2">
          <reference field="4294967294" count="1" selected="0">
            <x v="0"/>
          </reference>
          <reference field="3" count="1" selected="0">
            <x v="0"/>
          </reference>
        </references>
      </pivotArea>
    </chartFormat>
    <chartFormat chart="17" format="4" series="1">
      <pivotArea type="data" outline="0" fieldPosition="0">
        <references count="2">
          <reference field="4294967294" count="1" selected="0">
            <x v="0"/>
          </reference>
          <reference field="3" count="1" selected="0">
            <x v="1"/>
          </reference>
        </references>
      </pivotArea>
    </chartFormat>
    <chartFormat chart="17" format="5" series="1">
      <pivotArea type="data" outline="0" fieldPosition="0">
        <references count="2">
          <reference field="4294967294" count="1" selected="0">
            <x v="0"/>
          </reference>
          <reference field="3" count="1" selected="0">
            <x v="2"/>
          </reference>
        </references>
      </pivotArea>
    </chartFormat>
  </chartFormats>
  <pivotTableStyleInfo name="Monthly Summary PivotTable data" showRowHeaders="1" showColHeaders="1" showRowStripes="0" showColStripes="0" showLastColumn="1"/>
</pivotTableDefinition>
</file>

<file path=xl/tables/table1.xml><?xml version="1.0" encoding="utf-8"?>
<table xmlns="http://schemas.openxmlformats.org/spreadsheetml/2006/main" id="1" name="CashSummaryTable" displayName="CashSummaryTable" ref="D4:G8" totalsRowCount="1" headerRowDxfId="36" dataDxfId="35" totalsRowDxfId="34">
  <tableColumns count="4">
    <tableColumn id="1" name="Account" totalsRowLabel="Total" dataDxfId="33" totalsRowDxfId="32"/>
    <tableColumn id="3" name="Starting Cash" totalsRowFunction="sum"/>
    <tableColumn id="2" name="Spending Total" totalsRowFunction="sum" dataDxfId="31">
      <calculatedColumnFormula array="1">SUMIF(CashSpent[Clasificacion],"=" &amp;CashSummaryTable[[#This Row],[Account]],CashSpent[Cantidad])</calculatedColumnFormula>
    </tableColumn>
    <tableColumn id="4" name="Cash Remaining" totalsRowFunction="sum" dataDxfId="30">
      <calculatedColumnFormula>CashSummaryTable[[#This Row],[Starting Cash]]-CashSummaryTable[[#This Row],[Spending Total]]</calculatedColumnFormula>
    </tableColumn>
  </tableColumns>
  <tableStyleInfo name="CashSummaryTable" showFirstColumn="0" showLastColumn="0" showRowStripes="0" showColumnStripes="1"/>
</table>
</file>

<file path=xl/tables/table2.xml><?xml version="1.0" encoding="utf-8"?>
<table xmlns="http://schemas.openxmlformats.org/spreadsheetml/2006/main" id="2" name="CashSpent" displayName="CashSpent" ref="B4:F16" headerRowDxfId="29" dataDxfId="28">
  <autoFilter ref="B4:F16"/>
  <tableColumns count="5">
    <tableColumn id="1" name="Fecha" totalsRowLabel="Total" dataDxfId="27"/>
    <tableColumn id="5" name="Hora" dataDxfId="26"/>
    <tableColumn id="2" name="Descripcion" dataDxfId="25"/>
    <tableColumn id="3" name="Cantidad" totalsRowFunction="sum" dataDxfId="24"/>
    <tableColumn id="4" name="Clasificacion" dataDxfId="23"/>
  </tableColumns>
  <tableStyleInfo name="Cash Spent Table" showFirstColumn="0" showLastColumn="0" showRowStripes="1" showColumn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Personal Money Tracker">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A1:L23"/>
  <sheetViews>
    <sheetView showGridLines="0" zoomScaleNormal="100" workbookViewId="0"/>
  </sheetViews>
  <sheetFormatPr baseColWidth="10" defaultColWidth="9.140625" defaultRowHeight="30" customHeight="1" x14ac:dyDescent="0.25"/>
  <cols>
    <col min="1" max="1" width="2.28515625" style="24" customWidth="1"/>
    <col min="2" max="2" width="15.28515625" style="24" customWidth="1"/>
    <col min="3" max="3" width="7.5703125" style="24" customWidth="1"/>
    <col min="4" max="4" width="18.7109375" style="24" customWidth="1"/>
    <col min="5" max="5" width="22.5703125" style="24" customWidth="1"/>
    <col min="6" max="6" width="17.28515625" style="24" customWidth="1"/>
    <col min="7" max="7" width="18.7109375" style="24" customWidth="1"/>
    <col min="8" max="8" width="5.5703125" style="24" customWidth="1"/>
    <col min="9" max="9" width="14.85546875" style="24" bestFit="1" customWidth="1"/>
    <col min="10" max="10" width="16.28515625" style="24" bestFit="1" customWidth="1"/>
    <col min="11" max="12" width="12.7109375" style="24" customWidth="1"/>
  </cols>
  <sheetData>
    <row r="1" spans="2:7" ht="18.75" customHeight="1" x14ac:dyDescent="0.25">
      <c r="B1" s="35" t="s">
        <v>0</v>
      </c>
      <c r="C1" s="32"/>
      <c r="D1" s="32"/>
      <c r="E1" s="32"/>
      <c r="F1" s="32"/>
    </row>
    <row r="2" spans="2:7" ht="18.75" customHeight="1" x14ac:dyDescent="0.25">
      <c r="B2" s="36"/>
      <c r="C2" s="36"/>
      <c r="D2" s="36"/>
      <c r="E2" s="36"/>
      <c r="F2" s="36"/>
      <c r="G2" s="10" t="s">
        <v>1</v>
      </c>
    </row>
    <row r="3" spans="2:7" ht="50.1" customHeight="1" x14ac:dyDescent="0.35">
      <c r="B3" s="39"/>
      <c r="C3" s="40"/>
      <c r="D3" s="31" t="s">
        <v>2</v>
      </c>
      <c r="E3" s="32"/>
    </row>
    <row r="4" spans="2:7" ht="30" customHeight="1" x14ac:dyDescent="0.25">
      <c r="B4" s="37" t="s">
        <v>3</v>
      </c>
      <c r="D4" s="2" t="s">
        <v>4</v>
      </c>
      <c r="E4" s="3" t="s">
        <v>5</v>
      </c>
      <c r="F4" s="3" t="s">
        <v>6</v>
      </c>
      <c r="G4" s="3" t="s">
        <v>7</v>
      </c>
    </row>
    <row r="5" spans="2:7" ht="30" customHeight="1" x14ac:dyDescent="0.25">
      <c r="B5" s="38"/>
      <c r="D5" s="25" t="s">
        <v>8</v>
      </c>
      <c r="E5" s="26">
        <v>3000</v>
      </c>
      <c r="F5" s="26">
        <f t="array" ref="F5">SUMIF(CashSpent[Clasificacion],"=" &amp;CashSummaryTable[[#This Row],[Account]],CashSpent[Cantidad])</f>
        <v>428</v>
      </c>
      <c r="G5" s="26">
        <f>CashSummaryTable[[#This Row],[Starting Cash]]-CashSummaryTable[[#This Row],[Spending Total]]</f>
        <v>2572</v>
      </c>
    </row>
    <row r="6" spans="2:7" ht="30" customHeight="1" x14ac:dyDescent="0.25">
      <c r="B6" s="38"/>
      <c r="D6" s="25" t="s">
        <v>9</v>
      </c>
      <c r="E6" s="26">
        <v>500</v>
      </c>
      <c r="F6" s="26">
        <f t="array" ref="F6">SUMIF(CashSpent[Clasificacion],"=" &amp;CashSummaryTable[[#This Row],[Account]],CashSpent[Cantidad])</f>
        <v>450</v>
      </c>
      <c r="G6" s="26">
        <f>CashSummaryTable[[#This Row],[Starting Cash]]-CashSummaryTable[[#This Row],[Spending Total]]</f>
        <v>50</v>
      </c>
    </row>
    <row r="7" spans="2:7" ht="30" customHeight="1" x14ac:dyDescent="0.25">
      <c r="B7" s="38"/>
      <c r="D7" s="25" t="s">
        <v>10</v>
      </c>
      <c r="E7" s="26">
        <v>200</v>
      </c>
      <c r="F7" s="26">
        <f t="array" ref="F7">SUMIF(CashSpent[Clasificacion],"=" &amp;CashSummaryTable[[#This Row],[Account]],CashSpent[Cantidad])</f>
        <v>0</v>
      </c>
      <c r="G7" s="26">
        <f>CashSummaryTable[[#This Row],[Starting Cash]]-CashSummaryTable[[#This Row],[Spending Total]]</f>
        <v>200</v>
      </c>
    </row>
    <row r="8" spans="2:7" ht="30" customHeight="1" x14ac:dyDescent="0.25">
      <c r="B8" s="38"/>
      <c r="D8" s="25" t="s">
        <v>11</v>
      </c>
      <c r="E8" s="27">
        <f>SUBTOTAL(109,CashSummaryTable[Starting Cash])</f>
        <v>3700</v>
      </c>
      <c r="F8" s="27">
        <f>SUBTOTAL(109,CashSummaryTable[Spending Total])</f>
        <v>878</v>
      </c>
      <c r="G8" s="27">
        <f>SUBTOTAL(109,CashSummaryTable[Cash Remaining])</f>
        <v>2822</v>
      </c>
    </row>
    <row r="9" spans="2:7" ht="30" customHeight="1" x14ac:dyDescent="0.25">
      <c r="B9" s="38"/>
    </row>
    <row r="10" spans="2:7" ht="30" customHeight="1" x14ac:dyDescent="0.25">
      <c r="B10" s="38"/>
    </row>
    <row r="11" spans="2:7" ht="30" customHeight="1" x14ac:dyDescent="0.25">
      <c r="B11" s="38"/>
    </row>
    <row r="12" spans="2:7" ht="30" customHeight="1" x14ac:dyDescent="0.25">
      <c r="B12" s="38"/>
    </row>
    <row r="13" spans="2:7" ht="30" customHeight="1" x14ac:dyDescent="0.25">
      <c r="B13" s="38"/>
    </row>
    <row r="14" spans="2:7" ht="30" customHeight="1" x14ac:dyDescent="0.25">
      <c r="B14" s="38"/>
    </row>
    <row r="15" spans="2:7" ht="30" customHeight="1" x14ac:dyDescent="0.25">
      <c r="B15" s="38"/>
    </row>
    <row r="16" spans="2:7" ht="30" customHeight="1" x14ac:dyDescent="0.25">
      <c r="B16" s="38"/>
    </row>
    <row r="17" spans="2:2" ht="30" customHeight="1" x14ac:dyDescent="0.25">
      <c r="B17" s="38"/>
    </row>
    <row r="18" spans="2:2" ht="30" customHeight="1" x14ac:dyDescent="0.25">
      <c r="B18" s="38"/>
    </row>
    <row r="19" spans="2:2" ht="30" customHeight="1" x14ac:dyDescent="0.25">
      <c r="B19" s="38"/>
    </row>
    <row r="20" spans="2:2" ht="30" customHeight="1" x14ac:dyDescent="0.25">
      <c r="B20" s="33" t="s">
        <v>12</v>
      </c>
    </row>
    <row r="21" spans="2:2" ht="30" customHeight="1" x14ac:dyDescent="0.25">
      <c r="B21" s="34"/>
    </row>
    <row r="22" spans="2:2" ht="30" customHeight="1" x14ac:dyDescent="0.25">
      <c r="B22" s="29">
        <f>CashSummaryTable[[#Totals],[Cash Remaining]]/CashSummaryTable[[#Totals],[Starting Cash]]</f>
        <v>0.76270270270270268</v>
      </c>
    </row>
    <row r="23" spans="2:2" ht="30" customHeight="1" x14ac:dyDescent="0.25">
      <c r="B23" s="30"/>
    </row>
  </sheetData>
  <mergeCells count="6">
    <mergeCell ref="B22:B23"/>
    <mergeCell ref="D3:E3"/>
    <mergeCell ref="B20:B21"/>
    <mergeCell ref="B1:F2"/>
    <mergeCell ref="B4:B19"/>
    <mergeCell ref="B3:C3"/>
  </mergeCells>
  <conditionalFormatting sqref="B22">
    <cfRule type="expression" dxfId="39" priority="7" stopIfTrue="1">
      <formula>$B$22&gt;=0.5</formula>
    </cfRule>
    <cfRule type="expression" dxfId="38" priority="8" stopIfTrue="1">
      <formula>AND($B$22&gt;=0.25,$B$22&lt;0.5)</formula>
    </cfRule>
    <cfRule type="expression" dxfId="37" priority="9" stopIfTrue="1">
      <formula>$B$22&lt;0.25</formula>
    </cfRule>
  </conditionalFormatting>
  <dataValidations count="10">
    <dataValidation allowBlank="1" showInputMessage="1" showErrorMessage="1" prompt="Create a Personal Money Tracker in this workbook. Chart is in cell B4. Cash remaining percent is automatically calculated in cell B22" sqref="A1"/>
    <dataValidation allowBlank="1" showInputMessage="1" showErrorMessage="1" prompt="Navigation link to Cash Spent worksheet" sqref="G2"/>
    <dataValidation allowBlank="1" showInputMessage="1" showErrorMessage="1" prompt="Enter cash details in table below" sqref="D3:E3"/>
    <dataValidation allowBlank="1" showInputMessage="1" showErrorMessage="1" prompt="Enter Account type in this column under this heading" sqref="D4"/>
    <dataValidation allowBlank="1" showInputMessage="1" showErrorMessage="1" prompt="Enter Starting Cash amount in this column under this heading" sqref="E4"/>
    <dataValidation allowBlank="1" showInputMessage="1" showErrorMessage="1" prompt="Spending Total amount is automatically calculated in this column under this heading" sqref="F4"/>
    <dataValidation allowBlank="1" showInputMessage="1" showErrorMessage="1" prompt="Cash Remaining is automatically calculated in this column under this heading" sqref="G4"/>
    <dataValidation allowBlank="1" showInputMessage="1" showErrorMessage="1" prompt="Title of this worksheet is in this cell. Enter details in Cash Summary table starting in cell D4 in this worksheet. Select cell G2 to navigate to Cash Spent worksheet" sqref="B1:F2"/>
    <dataValidation allowBlank="1" showInputMessage="1" showErrorMessage="1" prompt="Cash remaining percent is automatically calculated in cell below" sqref="B20:B21"/>
    <dataValidation allowBlank="1" showInputMessage="1" showErrorMessage="1" prompt="Cash remaining percent is automatically calculated in this cell" sqref="B22:B23"/>
  </dataValidations>
  <hyperlinks>
    <hyperlink ref="G2" location="'Cash Spent'!A1" tooltip="Select to navigate to Cash Spent worksheet" display="Cash Spent &gt;"/>
  </hyperlinks>
  <printOptions horizontalCentered="1"/>
  <pageMargins left="0.7" right="0.7" top="0.75" bottom="0.75" header="0.3" footer="0.3"/>
  <pageSetup fitToHeight="0" orientation="portrait"/>
  <headerFooter differentFirst="1">
    <oddFooter>&amp;L&amp;C&amp;R</oddFooter>
  </headerFooter>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pageSetUpPr autoPageBreaks="0" fitToPage="1"/>
  </sheetPr>
  <dimension ref="A1:M20"/>
  <sheetViews>
    <sheetView showGridLines="0" tabSelected="1" zoomScaleNormal="100" workbookViewId="0">
      <selection activeCell="H11" sqref="H11"/>
    </sheetView>
  </sheetViews>
  <sheetFormatPr baseColWidth="10" defaultColWidth="9.140625" defaultRowHeight="30" customHeight="1" x14ac:dyDescent="0.25"/>
  <cols>
    <col min="1" max="1" width="2.28515625" style="24" customWidth="1"/>
    <col min="2" max="3" width="18.7109375" style="24" customWidth="1"/>
    <col min="4" max="4" width="22.5703125" style="24" customWidth="1"/>
    <col min="5" max="5" width="17.28515625" style="24" customWidth="1"/>
    <col min="6" max="7" width="18.7109375" style="24" customWidth="1"/>
    <col min="8" max="8" width="14" style="24" customWidth="1"/>
    <col min="9" max="9" width="5.5703125" style="24" customWidth="1"/>
    <col min="10" max="10" width="14.85546875" style="24" bestFit="1" customWidth="1"/>
    <col min="11" max="11" width="16.28515625" style="24" bestFit="1" customWidth="1"/>
    <col min="12" max="13" width="12.7109375" style="24" customWidth="1"/>
  </cols>
  <sheetData>
    <row r="1" spans="2:11" ht="18.75" customHeight="1" x14ac:dyDescent="0.25">
      <c r="B1" s="35" t="s">
        <v>13</v>
      </c>
      <c r="C1" s="32"/>
      <c r="D1" s="32"/>
      <c r="E1" s="32"/>
      <c r="F1" s="17"/>
    </row>
    <row r="2" spans="2:11" ht="18.75" customHeight="1" x14ac:dyDescent="0.25">
      <c r="B2" s="36"/>
      <c r="C2" s="36"/>
      <c r="D2" s="36"/>
      <c r="E2" s="36"/>
      <c r="F2" s="18" t="s">
        <v>14</v>
      </c>
      <c r="G2" s="10" t="s">
        <v>15</v>
      </c>
    </row>
    <row r="3" spans="2:11" ht="50.1" customHeight="1" x14ac:dyDescent="0.35">
      <c r="B3" s="31"/>
      <c r="C3" s="32"/>
      <c r="D3" s="32"/>
    </row>
    <row r="4" spans="2:11" ht="30" customHeight="1" x14ac:dyDescent="0.25">
      <c r="B4" s="9" t="s">
        <v>16</v>
      </c>
      <c r="C4" s="9" t="s">
        <v>17</v>
      </c>
      <c r="D4" s="9" t="s">
        <v>18</v>
      </c>
      <c r="E4" s="4" t="s">
        <v>19</v>
      </c>
      <c r="F4" s="9" t="s">
        <v>20</v>
      </c>
    </row>
    <row r="5" spans="2:11" ht="30" customHeight="1" x14ac:dyDescent="0.25">
      <c r="B5" t="s">
        <v>21</v>
      </c>
      <c r="C5" t="s">
        <v>22</v>
      </c>
      <c r="D5" t="s">
        <v>23</v>
      </c>
      <c r="E5" t="s">
        <v>24</v>
      </c>
      <c r="F5" t="s">
        <v>25</v>
      </c>
    </row>
    <row r="6" spans="2:11" ht="30" customHeight="1" x14ac:dyDescent="0.25">
      <c r="B6" s="22" t="s">
        <v>21</v>
      </c>
      <c r="C6" s="22" t="s">
        <v>26</v>
      </c>
      <c r="D6" s="22" t="s">
        <v>23</v>
      </c>
      <c r="E6" s="22" t="s">
        <v>24</v>
      </c>
      <c r="F6" s="22" t="s">
        <v>25</v>
      </c>
    </row>
    <row r="7" spans="2:11" ht="30" customHeight="1" x14ac:dyDescent="0.25">
      <c r="B7" s="8">
        <f ca="1">TODAY()+105</f>
        <v>44970</v>
      </c>
      <c r="C7" s="8"/>
      <c r="D7" s="28" t="s">
        <v>27</v>
      </c>
      <c r="E7" s="11">
        <v>40</v>
      </c>
      <c r="F7" s="28" t="s">
        <v>8</v>
      </c>
    </row>
    <row r="8" spans="2:11" ht="30" customHeight="1" x14ac:dyDescent="0.25">
      <c r="B8" s="8">
        <f ca="1">TODAY()+106</f>
        <v>44971</v>
      </c>
      <c r="C8" s="8"/>
      <c r="D8" s="28" t="s">
        <v>28</v>
      </c>
      <c r="E8" s="11">
        <v>5</v>
      </c>
      <c r="F8" s="28" t="s">
        <v>8</v>
      </c>
      <c r="I8" s="23"/>
      <c r="J8" s="32"/>
      <c r="K8" s="32"/>
    </row>
    <row r="9" spans="2:11" ht="30" customHeight="1" x14ac:dyDescent="0.25">
      <c r="B9" s="8">
        <f ca="1">TODAY()+107</f>
        <v>44972</v>
      </c>
      <c r="C9" s="8"/>
      <c r="D9" s="28" t="s">
        <v>29</v>
      </c>
      <c r="E9" s="11">
        <v>230</v>
      </c>
      <c r="F9" s="28" t="s">
        <v>9</v>
      </c>
      <c r="J9" s="32"/>
      <c r="K9" s="32"/>
    </row>
    <row r="10" spans="2:11" ht="30" customHeight="1" x14ac:dyDescent="0.25">
      <c r="B10" s="8">
        <f ca="1">TODAY()+135</f>
        <v>45000</v>
      </c>
      <c r="C10" s="8"/>
      <c r="D10" s="28" t="s">
        <v>30</v>
      </c>
      <c r="E10" s="11">
        <v>70</v>
      </c>
      <c r="F10" s="28" t="s">
        <v>8</v>
      </c>
      <c r="J10" s="32"/>
      <c r="K10" s="32"/>
    </row>
    <row r="11" spans="2:11" ht="30" customHeight="1" x14ac:dyDescent="0.25">
      <c r="B11" s="8">
        <f ca="1">TODAY()+139</f>
        <v>45004</v>
      </c>
      <c r="C11" s="8"/>
      <c r="D11" s="28" t="s">
        <v>31</v>
      </c>
      <c r="E11" s="11">
        <v>53</v>
      </c>
      <c r="F11" s="28" t="s">
        <v>8</v>
      </c>
      <c r="J11" s="32"/>
      <c r="K11" s="32"/>
    </row>
    <row r="12" spans="2:11" ht="30" customHeight="1" x14ac:dyDescent="0.25">
      <c r="B12" s="8">
        <f ca="1">TODAY()+162</f>
        <v>45027</v>
      </c>
      <c r="C12" s="8"/>
      <c r="D12" s="28" t="s">
        <v>32</v>
      </c>
      <c r="E12" s="11">
        <v>100</v>
      </c>
      <c r="F12" s="28" t="s">
        <v>9</v>
      </c>
      <c r="J12" s="32"/>
      <c r="K12" s="32"/>
    </row>
    <row r="13" spans="2:11" ht="30" customHeight="1" x14ac:dyDescent="0.25">
      <c r="B13" s="8">
        <f ca="1">TODAY()+167</f>
        <v>45032</v>
      </c>
      <c r="C13" s="8"/>
      <c r="D13" s="28" t="s">
        <v>29</v>
      </c>
      <c r="E13" s="11">
        <v>230</v>
      </c>
      <c r="F13" s="28" t="s">
        <v>8</v>
      </c>
      <c r="J13" s="32"/>
      <c r="K13" s="32"/>
    </row>
    <row r="14" spans="2:11" ht="30" customHeight="1" x14ac:dyDescent="0.25">
      <c r="B14" s="8">
        <f ca="1">TODAY()+198</f>
        <v>45063</v>
      </c>
      <c r="C14" s="8"/>
      <c r="D14" s="28" t="s">
        <v>30</v>
      </c>
      <c r="E14" s="11">
        <v>70</v>
      </c>
      <c r="F14" s="28" t="s">
        <v>9</v>
      </c>
      <c r="J14" s="32"/>
      <c r="K14" s="32"/>
    </row>
    <row r="15" spans="2:11" ht="30" customHeight="1" x14ac:dyDescent="0.25">
      <c r="B15" s="8">
        <f ca="1">TODAY()+212</f>
        <v>45077</v>
      </c>
      <c r="C15" s="8"/>
      <c r="D15" s="28" t="s">
        <v>27</v>
      </c>
      <c r="E15" s="11">
        <v>30</v>
      </c>
      <c r="F15" s="28" t="s">
        <v>8</v>
      </c>
      <c r="J15" s="32"/>
      <c r="K15" s="32"/>
    </row>
    <row r="16" spans="2:11" ht="30" customHeight="1" x14ac:dyDescent="0.25">
      <c r="B16" s="8">
        <f ca="1">TODAY()+225</f>
        <v>45090</v>
      </c>
      <c r="C16" s="8"/>
      <c r="D16" s="28" t="s">
        <v>27</v>
      </c>
      <c r="E16" s="11">
        <v>50</v>
      </c>
      <c r="F16" s="28" t="s">
        <v>9</v>
      </c>
      <c r="J16" s="32"/>
      <c r="K16" s="32"/>
    </row>
    <row r="17" spans="2:11" ht="30" customHeight="1" x14ac:dyDescent="0.25">
      <c r="B17" s="8">
        <f ca="1">TODAY()+232</f>
        <v>45097</v>
      </c>
      <c r="C17" s="8"/>
      <c r="D17" s="28" t="s">
        <v>27</v>
      </c>
      <c r="E17" s="11">
        <v>30</v>
      </c>
      <c r="F17" s="28" t="s">
        <v>10</v>
      </c>
      <c r="J17" s="32"/>
      <c r="K17" s="32"/>
    </row>
    <row r="18" spans="2:11" ht="30" customHeight="1" x14ac:dyDescent="0.25">
      <c r="B18" s="8">
        <f ca="1">TODAY()+283</f>
        <v>45148</v>
      </c>
      <c r="C18" s="8"/>
      <c r="D18" s="28" t="s">
        <v>30</v>
      </c>
      <c r="E18" s="11">
        <v>68</v>
      </c>
      <c r="F18" s="28" t="s">
        <v>8</v>
      </c>
      <c r="J18" s="32"/>
      <c r="K18" s="32"/>
    </row>
    <row r="19" spans="2:11" ht="30" customHeight="1" x14ac:dyDescent="0.25">
      <c r="J19" s="32"/>
      <c r="K19" s="32"/>
    </row>
    <row r="20" spans="2:11" ht="15" x14ac:dyDescent="0.25"/>
  </sheetData>
  <mergeCells count="4">
    <mergeCell ref="B1:E2"/>
    <mergeCell ref="B3:D3"/>
    <mergeCell ref="J12:K19"/>
    <mergeCell ref="J8:K11"/>
  </mergeCells>
  <dataValidations count="10">
    <dataValidation type="list" errorStyle="warning" allowBlank="1" showInputMessage="1" showErrorMessage="1" error="Select Account type from the list. Select CANCEL, then press ALT+DOWN ARROW for options, then DOWN ARROW and ENTER to make selection" sqref="F5:F16">
      <formula1>AccountList</formula1>
    </dataValidation>
    <dataValidation allowBlank="1" showInputMessage="1" showErrorMessage="1" prompt="Create Cash Spent list in this worksheet. Enter details in Cash Spent table. Select cell E2 to navigate to Cash Summary worksheet and F2 to navigate to Monthly Summary worksheet" sqref="A1"/>
    <dataValidation allowBlank="1" showInputMessage="1" showErrorMessage="1" prompt="Title of this worksheet is in this cell" sqref="B1:C1"/>
    <dataValidation allowBlank="1" showInputMessage="1" showErrorMessage="1" prompt="Navigation link to Cash Summary worksheet" sqref="F2"/>
    <dataValidation allowBlank="1" showInputMessage="1" showErrorMessage="1" prompt="Navigation link to Monthly Summary worksheet" sqref="G2"/>
    <dataValidation allowBlank="1" showInputMessage="1" showErrorMessage="1" prompt="Enter details in table below. Slicers to filter table data by Account and Description are in cell F4 and F8" sqref="B3:D3"/>
    <dataValidation allowBlank="1" showInputMessage="1" showErrorMessage="1" prompt="Enter Date in this column under this heading. Use heading filters to find specific entries" sqref="B4:C4"/>
    <dataValidation allowBlank="1" showInputMessage="1" showErrorMessage="1" prompt="Enter Description in this column under this heading" sqref="D4"/>
    <dataValidation allowBlank="1" showInputMessage="1" showErrorMessage="1" prompt="Enter Amount in this column under this heading" sqref="E4"/>
    <dataValidation allowBlank="1" showInputMessage="1" showErrorMessage="1" prompt="Select Account type in this column under this heading. Press ALT+DOWN ARROW for options, then DOWN ARROW and ENTER to make selection" sqref="F4"/>
  </dataValidations>
  <hyperlinks>
    <hyperlink ref="F2" location="'Cash Summary'!A1" tooltip="Select to navigate to Cash Summary worksheet" display="&lt; Cash Summary"/>
    <hyperlink ref="G2" location="'Monthly Summary'!A1" tooltip="Select to navigate to Monthly Summary worksheet" display="Monthly Summary &gt;"/>
  </hyperlinks>
  <printOptions horizontalCentered="1"/>
  <pageMargins left="0.7" right="0.7" top="0.75" bottom="0.75" header="0.3" footer="0.3"/>
  <pageSetup fitToHeight="0" orientation="portrait"/>
  <headerFooter differentFirst="1">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fitToPage="1"/>
  </sheetPr>
  <dimension ref="A1:G38"/>
  <sheetViews>
    <sheetView showGridLines="0" zoomScaleNormal="100" workbookViewId="0"/>
  </sheetViews>
  <sheetFormatPr baseColWidth="10" defaultColWidth="9.140625" defaultRowHeight="30" customHeight="1" x14ac:dyDescent="0.25"/>
  <cols>
    <col min="1" max="1" width="2.28515625" style="24" customWidth="1"/>
    <col min="2" max="2" width="23.7109375" style="24" customWidth="1"/>
    <col min="3" max="6" width="20.28515625" style="24" customWidth="1"/>
    <col min="7" max="7" width="4.28515625" style="24" customWidth="1"/>
  </cols>
  <sheetData>
    <row r="1" spans="1:7" ht="18.75" customHeight="1" x14ac:dyDescent="0.25">
      <c r="B1" s="35" t="s">
        <v>33</v>
      </c>
      <c r="C1" s="32"/>
      <c r="D1" s="32"/>
      <c r="E1" s="32"/>
    </row>
    <row r="2" spans="1:7" ht="18.75" customHeight="1" x14ac:dyDescent="0.25">
      <c r="A2" s="22"/>
      <c r="B2" s="36"/>
      <c r="C2" s="36"/>
      <c r="D2" s="36"/>
      <c r="E2" s="36"/>
      <c r="F2" s="10" t="s">
        <v>34</v>
      </c>
    </row>
    <row r="3" spans="1:7" s="22" customFormat="1" ht="35.450000000000003" customHeight="1" x14ac:dyDescent="0.25">
      <c r="B3" s="42" t="s">
        <v>35</v>
      </c>
      <c r="C3" s="40"/>
      <c r="D3" s="40"/>
      <c r="E3" s="40"/>
      <c r="F3" s="40"/>
    </row>
    <row r="4" spans="1:7" ht="27.6" customHeight="1" x14ac:dyDescent="0.35">
      <c r="A4" s="22"/>
      <c r="B4" s="31" t="s">
        <v>36</v>
      </c>
      <c r="C4" s="32"/>
      <c r="D4" s="32"/>
      <c r="E4" s="32"/>
      <c r="F4" s="32"/>
      <c r="G4" s="32"/>
    </row>
    <row r="5" spans="1:7" ht="21.75" customHeight="1" x14ac:dyDescent="0.25">
      <c r="B5" s="43" t="s">
        <v>37</v>
      </c>
      <c r="C5" s="32"/>
      <c r="D5" s="32"/>
      <c r="E5" s="32"/>
      <c r="F5" s="43" t="s">
        <v>38</v>
      </c>
      <c r="G5" s="32"/>
    </row>
    <row r="6" spans="1:7" ht="21.75" customHeight="1" x14ac:dyDescent="0.25">
      <c r="B6" s="32"/>
      <c r="C6" s="32"/>
      <c r="D6" s="32"/>
      <c r="E6" s="32"/>
      <c r="F6" s="32"/>
      <c r="G6" s="32"/>
    </row>
    <row r="7" spans="1:7" ht="21.75" customHeight="1" x14ac:dyDescent="0.25">
      <c r="B7" s="32"/>
      <c r="C7" s="32"/>
      <c r="D7" s="32"/>
      <c r="E7" s="32"/>
      <c r="F7" s="32"/>
      <c r="G7" s="32"/>
    </row>
    <row r="8" spans="1:7" ht="21.75" customHeight="1" x14ac:dyDescent="0.25">
      <c r="B8" s="32"/>
      <c r="C8" s="32"/>
      <c r="D8" s="32"/>
      <c r="E8" s="32"/>
      <c r="F8" s="32"/>
      <c r="G8" s="32"/>
    </row>
    <row r="9" spans="1:7" ht="21.75" customHeight="1" x14ac:dyDescent="0.25">
      <c r="B9" s="32"/>
      <c r="C9" s="32"/>
      <c r="D9" s="32"/>
      <c r="E9" s="32"/>
      <c r="F9" s="32"/>
      <c r="G9" s="32"/>
    </row>
    <row r="10" spans="1:7" ht="21.75" customHeight="1" x14ac:dyDescent="0.25">
      <c r="B10" s="32"/>
      <c r="C10" s="32"/>
      <c r="D10" s="32"/>
      <c r="E10" s="32"/>
      <c r="F10" s="43" t="s">
        <v>39</v>
      </c>
      <c r="G10" s="32"/>
    </row>
    <row r="11" spans="1:7" ht="21.75" customHeight="1" x14ac:dyDescent="0.25">
      <c r="B11" s="32"/>
      <c r="C11" s="32"/>
      <c r="D11" s="32"/>
      <c r="E11" s="32"/>
      <c r="F11" s="32"/>
      <c r="G11" s="32"/>
    </row>
    <row r="12" spans="1:7" ht="21.75" customHeight="1" x14ac:dyDescent="0.25">
      <c r="B12" s="32"/>
      <c r="C12" s="32"/>
      <c r="D12" s="32"/>
      <c r="E12" s="32"/>
      <c r="F12" s="32"/>
      <c r="G12" s="32"/>
    </row>
    <row r="13" spans="1:7" ht="21.75" customHeight="1" x14ac:dyDescent="0.25">
      <c r="B13" s="32"/>
      <c r="C13" s="32"/>
      <c r="D13" s="32"/>
      <c r="E13" s="32"/>
      <c r="F13" s="32"/>
      <c r="G13" s="32"/>
    </row>
    <row r="14" spans="1:7" ht="21.75" customHeight="1" x14ac:dyDescent="0.25">
      <c r="B14" s="32"/>
      <c r="C14" s="32"/>
      <c r="D14" s="32"/>
      <c r="E14" s="32"/>
      <c r="F14" s="32"/>
      <c r="G14" s="32"/>
    </row>
    <row r="15" spans="1:7" ht="21.75" customHeight="1" x14ac:dyDescent="0.25">
      <c r="B15" s="32"/>
      <c r="C15" s="32"/>
      <c r="D15" s="32"/>
      <c r="E15" s="32"/>
      <c r="F15" s="32"/>
      <c r="G15" s="32"/>
    </row>
    <row r="16" spans="1:7" ht="21.75" customHeight="1" x14ac:dyDescent="0.25">
      <c r="B16" s="32"/>
      <c r="C16" s="32"/>
      <c r="D16" s="32"/>
      <c r="E16" s="32"/>
      <c r="F16" s="32"/>
      <c r="G16" s="32"/>
    </row>
    <row r="17" spans="2:7" ht="21.75" customHeight="1" x14ac:dyDescent="0.25">
      <c r="B17" s="32"/>
      <c r="C17" s="32"/>
      <c r="D17" s="32"/>
      <c r="E17" s="32"/>
      <c r="F17" s="32"/>
      <c r="G17" s="32"/>
    </row>
    <row r="18" spans="2:7" ht="41.25" customHeight="1" x14ac:dyDescent="0.25">
      <c r="B18" s="41" t="s">
        <v>40</v>
      </c>
      <c r="C18" s="32"/>
      <c r="D18" s="32"/>
      <c r="E18" s="32"/>
      <c r="F18" s="32"/>
      <c r="G18" s="19"/>
    </row>
    <row r="19" spans="2:7" ht="18.75" customHeight="1" x14ac:dyDescent="0.25">
      <c r="B19" s="21" t="s">
        <v>41</v>
      </c>
      <c r="C19" s="16"/>
      <c r="D19" s="16"/>
      <c r="E19" s="16"/>
      <c r="F19" s="16"/>
    </row>
    <row r="20" spans="2:7" ht="15.75" customHeight="1" x14ac:dyDescent="0.25">
      <c r="B20" s="16"/>
      <c r="C20" s="7" t="s">
        <v>8</v>
      </c>
      <c r="D20" s="7" t="s">
        <v>9</v>
      </c>
      <c r="E20" s="7" t="s">
        <v>10</v>
      </c>
      <c r="F20" s="7" t="s">
        <v>42</v>
      </c>
    </row>
    <row r="21" spans="2:7" ht="15" customHeight="1" x14ac:dyDescent="0.25">
      <c r="B21" s="13" t="s">
        <v>43</v>
      </c>
      <c r="C21" s="27"/>
      <c r="D21" s="27">
        <v>50</v>
      </c>
      <c r="E21" s="27">
        <v>30</v>
      </c>
      <c r="F21" s="27">
        <v>80</v>
      </c>
    </row>
    <row r="22" spans="2:7" ht="15" customHeight="1" x14ac:dyDescent="0.25">
      <c r="B22" s="14" t="s">
        <v>27</v>
      </c>
      <c r="C22" s="27"/>
      <c r="D22" s="27">
        <v>50</v>
      </c>
      <c r="E22" s="27">
        <v>30</v>
      </c>
      <c r="F22" s="27">
        <v>80</v>
      </c>
    </row>
    <row r="23" spans="2:7" ht="15" customHeight="1" x14ac:dyDescent="0.25">
      <c r="B23" s="13" t="s">
        <v>44</v>
      </c>
      <c r="C23" s="27">
        <v>68</v>
      </c>
      <c r="D23" s="27"/>
      <c r="E23" s="27"/>
      <c r="F23" s="27">
        <v>68</v>
      </c>
    </row>
    <row r="24" spans="2:7" ht="15" customHeight="1" x14ac:dyDescent="0.25">
      <c r="B24" s="14" t="s">
        <v>30</v>
      </c>
      <c r="C24" s="27">
        <v>68</v>
      </c>
      <c r="D24" s="27"/>
      <c r="E24" s="27"/>
      <c r="F24" s="27">
        <v>68</v>
      </c>
    </row>
    <row r="25" spans="2:7" ht="15" customHeight="1" x14ac:dyDescent="0.25">
      <c r="B25" s="13" t="s">
        <v>45</v>
      </c>
      <c r="C25" s="27">
        <v>45</v>
      </c>
      <c r="D25" s="27">
        <v>230</v>
      </c>
      <c r="E25" s="27"/>
      <c r="F25" s="27">
        <v>275</v>
      </c>
    </row>
    <row r="26" spans="2:7" ht="15" customHeight="1" x14ac:dyDescent="0.25">
      <c r="B26" s="14" t="s">
        <v>27</v>
      </c>
      <c r="C26" s="27">
        <v>40</v>
      </c>
      <c r="D26" s="27"/>
      <c r="E26" s="27"/>
      <c r="F26" s="27">
        <v>40</v>
      </c>
    </row>
    <row r="27" spans="2:7" ht="15" customHeight="1" x14ac:dyDescent="0.25">
      <c r="B27" s="14" t="s">
        <v>29</v>
      </c>
      <c r="C27" s="27"/>
      <c r="D27" s="27">
        <v>230</v>
      </c>
      <c r="E27" s="27"/>
      <c r="F27" s="27">
        <v>230</v>
      </c>
    </row>
    <row r="28" spans="2:7" ht="15" customHeight="1" x14ac:dyDescent="0.25">
      <c r="B28" s="14" t="s">
        <v>28</v>
      </c>
      <c r="C28" s="27">
        <v>5</v>
      </c>
      <c r="D28" s="27"/>
      <c r="E28" s="27"/>
      <c r="F28" s="27">
        <v>5</v>
      </c>
    </row>
    <row r="29" spans="2:7" ht="15" customHeight="1" x14ac:dyDescent="0.25">
      <c r="B29" s="13" t="s">
        <v>46</v>
      </c>
      <c r="C29" s="27">
        <v>123</v>
      </c>
      <c r="D29" s="27"/>
      <c r="E29" s="27"/>
      <c r="F29" s="27">
        <v>123</v>
      </c>
    </row>
    <row r="30" spans="2:7" ht="15" customHeight="1" x14ac:dyDescent="0.25">
      <c r="B30" s="14" t="s">
        <v>31</v>
      </c>
      <c r="C30" s="27">
        <v>53</v>
      </c>
      <c r="D30" s="27"/>
      <c r="E30" s="27"/>
      <c r="F30" s="27">
        <v>53</v>
      </c>
    </row>
    <row r="31" spans="2:7" ht="15" customHeight="1" x14ac:dyDescent="0.25">
      <c r="B31" s="14" t="s">
        <v>30</v>
      </c>
      <c r="C31" s="27">
        <v>70</v>
      </c>
      <c r="D31" s="27"/>
      <c r="E31" s="27"/>
      <c r="F31" s="27">
        <v>70</v>
      </c>
    </row>
    <row r="32" spans="2:7" ht="15" customHeight="1" x14ac:dyDescent="0.25">
      <c r="B32" s="13" t="s">
        <v>47</v>
      </c>
      <c r="C32" s="27">
        <v>230</v>
      </c>
      <c r="D32" s="27">
        <v>100</v>
      </c>
      <c r="E32" s="27"/>
      <c r="F32" s="27">
        <v>330</v>
      </c>
    </row>
    <row r="33" spans="2:6" ht="15" customHeight="1" x14ac:dyDescent="0.25">
      <c r="B33" s="14" t="s">
        <v>29</v>
      </c>
      <c r="C33" s="27">
        <v>230</v>
      </c>
      <c r="D33" s="27"/>
      <c r="E33" s="27"/>
      <c r="F33" s="27">
        <v>230</v>
      </c>
    </row>
    <row r="34" spans="2:6" ht="15" customHeight="1" x14ac:dyDescent="0.25">
      <c r="B34" s="14" t="s">
        <v>32</v>
      </c>
      <c r="C34" s="27"/>
      <c r="D34" s="27">
        <v>100</v>
      </c>
      <c r="E34" s="27"/>
      <c r="F34" s="27">
        <v>100</v>
      </c>
    </row>
    <row r="35" spans="2:6" ht="15" customHeight="1" x14ac:dyDescent="0.25">
      <c r="B35" s="13" t="s">
        <v>48</v>
      </c>
      <c r="C35" s="27">
        <v>30</v>
      </c>
      <c r="D35" s="27">
        <v>70</v>
      </c>
      <c r="E35" s="27"/>
      <c r="F35" s="27">
        <v>100</v>
      </c>
    </row>
    <row r="36" spans="2:6" ht="15" customHeight="1" x14ac:dyDescent="0.25">
      <c r="B36" s="14" t="s">
        <v>27</v>
      </c>
      <c r="C36" s="27">
        <v>30</v>
      </c>
      <c r="D36" s="27"/>
      <c r="E36" s="27"/>
      <c r="F36" s="27">
        <v>30</v>
      </c>
    </row>
    <row r="37" spans="2:6" ht="15" customHeight="1" x14ac:dyDescent="0.25">
      <c r="B37" s="14" t="s">
        <v>30</v>
      </c>
      <c r="C37" s="27"/>
      <c r="D37" s="27">
        <v>70</v>
      </c>
      <c r="E37" s="27"/>
      <c r="F37" s="27">
        <v>70</v>
      </c>
    </row>
    <row r="38" spans="2:6" ht="15" customHeight="1" x14ac:dyDescent="0.25">
      <c r="B38" s="13" t="s">
        <v>42</v>
      </c>
      <c r="C38" s="27">
        <v>496</v>
      </c>
      <c r="D38" s="27">
        <v>450</v>
      </c>
      <c r="E38" s="27">
        <v>30</v>
      </c>
      <c r="F38" s="27">
        <v>976</v>
      </c>
    </row>
  </sheetData>
  <mergeCells count="7">
    <mergeCell ref="B18:F18"/>
    <mergeCell ref="B1:E2"/>
    <mergeCell ref="B3:F3"/>
    <mergeCell ref="B5:E17"/>
    <mergeCell ref="F10:G17"/>
    <mergeCell ref="F5:G9"/>
    <mergeCell ref="B4:G4"/>
  </mergeCells>
  <dataValidations count="5">
    <dataValidation allowBlank="1" showInputMessage="1" showErrorMessage="1" prompt="Create Monthly Summary in this worksheet. Enter details in PivotTable. Chart is in cell B5 and slicers in cell F5 and F10.  Select cell F2 to navigate to Cash summary worksheet" sqref="A1"/>
    <dataValidation allowBlank="1" showInputMessage="1" showErrorMessage="1" prompt="Title of this worksheet is in this cell. Tip is in cell below" sqref="B1"/>
    <dataValidation allowBlank="1" showInputMessage="1" showErrorMessage="1" prompt="Navigation link to Cash Summary worksheet" sqref="F2"/>
    <dataValidation allowBlank="1" showInputMessage="1" showErrorMessage="1" prompt="Account Summary Chart is in cell below. This chart is updated based on PivotTable in Chart Data worksheet" sqref="B4"/>
    <dataValidation allowBlank="1" showInputMessage="1" showErrorMessage="1" prompt="Spending Summary details are automatically updated in table below from Cash Spent table" sqref="B18:F18"/>
  </dataValidations>
  <hyperlinks>
    <hyperlink ref="F2" location="'Cash Spent'!A1" tooltip="Select to navigate to Cash Spent worksheet" display="&lt; Cash Spent"/>
  </hyperlinks>
  <printOptions horizontalCentered="1"/>
  <pageMargins left="0.7" right="0.7" top="0.75" bottom="0.75" header="0.3" footer="0.3"/>
  <pageSetup scale="72" fitToHeight="0" orientation="portrait"/>
  <headerFooter differentFirst="1">
    <oddFooter>&amp;L&amp;C&amp;R</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J11"/>
  <sheetViews>
    <sheetView showGridLines="0" workbookViewId="0"/>
  </sheetViews>
  <sheetFormatPr baseColWidth="10" defaultColWidth="9.140625" defaultRowHeight="30" customHeight="1" x14ac:dyDescent="0.25"/>
  <cols>
    <col min="1" max="1" width="2.28515625" style="24" customWidth="1"/>
    <col min="2" max="2" width="13.7109375" style="24" bestFit="1" customWidth="1"/>
    <col min="3" max="3" width="15" style="24" bestFit="1" customWidth="1"/>
    <col min="4" max="4" width="7.7109375" style="24" bestFit="1" customWidth="1"/>
    <col min="5" max="5" width="6.28515625" style="24" bestFit="1" customWidth="1"/>
    <col min="6" max="6" width="12.140625" style="24" bestFit="1" customWidth="1"/>
    <col min="7" max="7" width="11.85546875" style="24" customWidth="1"/>
  </cols>
  <sheetData>
    <row r="1" spans="1:10" ht="38.25" customHeight="1" x14ac:dyDescent="0.4">
      <c r="B1" s="35" t="s">
        <v>49</v>
      </c>
      <c r="C1" s="36"/>
      <c r="D1" s="1"/>
      <c r="E1" s="1"/>
      <c r="F1" s="1"/>
    </row>
    <row r="2" spans="1:10" ht="30" customHeight="1" x14ac:dyDescent="0.25">
      <c r="A2" s="22"/>
      <c r="B2" s="20" t="s">
        <v>50</v>
      </c>
      <c r="C2" s="20"/>
      <c r="D2" s="20"/>
      <c r="E2" s="20"/>
      <c r="F2" s="20"/>
      <c r="G2" s="20"/>
      <c r="H2" s="20"/>
      <c r="I2" s="20"/>
      <c r="J2" s="20"/>
    </row>
    <row r="3" spans="1:10" ht="30" customHeight="1" x14ac:dyDescent="0.25">
      <c r="A3" s="22"/>
      <c r="B3" s="15" t="s">
        <v>51</v>
      </c>
      <c r="C3" s="15" t="s">
        <v>52</v>
      </c>
      <c r="D3" s="22"/>
      <c r="E3" s="22"/>
      <c r="F3" s="22"/>
    </row>
    <row r="4" spans="1:10" ht="30" customHeight="1" x14ac:dyDescent="0.25">
      <c r="B4" s="6" t="s">
        <v>53</v>
      </c>
      <c r="C4" s="5" t="s">
        <v>8</v>
      </c>
      <c r="D4" s="5" t="s">
        <v>9</v>
      </c>
      <c r="E4" s="5" t="s">
        <v>10</v>
      </c>
      <c r="F4" s="5" t="s">
        <v>42</v>
      </c>
    </row>
    <row r="5" spans="1:10" ht="30" customHeight="1" x14ac:dyDescent="0.25">
      <c r="B5" s="12" t="s">
        <v>43</v>
      </c>
      <c r="C5" s="27"/>
      <c r="D5" s="27">
        <v>50</v>
      </c>
      <c r="E5" s="27">
        <v>30</v>
      </c>
      <c r="F5" s="27">
        <v>80</v>
      </c>
    </row>
    <row r="6" spans="1:10" ht="30" customHeight="1" x14ac:dyDescent="0.25">
      <c r="B6" s="12" t="s">
        <v>44</v>
      </c>
      <c r="C6" s="27">
        <v>68</v>
      </c>
      <c r="D6" s="27"/>
      <c r="E6" s="27"/>
      <c r="F6" s="27">
        <v>68</v>
      </c>
    </row>
    <row r="7" spans="1:10" ht="30" customHeight="1" x14ac:dyDescent="0.25">
      <c r="B7" s="12" t="s">
        <v>45</v>
      </c>
      <c r="C7" s="27">
        <v>45</v>
      </c>
      <c r="D7" s="27">
        <v>230</v>
      </c>
      <c r="E7" s="27"/>
      <c r="F7" s="27">
        <v>275</v>
      </c>
    </row>
    <row r="8" spans="1:10" ht="30" customHeight="1" x14ac:dyDescent="0.25">
      <c r="B8" s="12" t="s">
        <v>46</v>
      </c>
      <c r="C8" s="27">
        <v>123</v>
      </c>
      <c r="D8" s="27"/>
      <c r="E8" s="27"/>
      <c r="F8" s="27">
        <v>123</v>
      </c>
    </row>
    <row r="9" spans="1:10" ht="30" customHeight="1" x14ac:dyDescent="0.25">
      <c r="B9" s="12" t="s">
        <v>47</v>
      </c>
      <c r="C9" s="27">
        <v>230</v>
      </c>
      <c r="D9" s="27">
        <v>100</v>
      </c>
      <c r="E9" s="27"/>
      <c r="F9" s="27">
        <v>330</v>
      </c>
    </row>
    <row r="10" spans="1:10" ht="30" customHeight="1" x14ac:dyDescent="0.25">
      <c r="B10" s="12" t="s">
        <v>48</v>
      </c>
      <c r="C10" s="27">
        <v>30</v>
      </c>
      <c r="D10" s="27">
        <v>70</v>
      </c>
      <c r="E10" s="27"/>
      <c r="F10" s="27">
        <v>100</v>
      </c>
    </row>
    <row r="11" spans="1:10" ht="30" customHeight="1" x14ac:dyDescent="0.25">
      <c r="B11" s="12" t="s">
        <v>42</v>
      </c>
      <c r="C11" s="27">
        <v>496</v>
      </c>
      <c r="D11" s="27">
        <v>450</v>
      </c>
      <c r="E11" s="27">
        <v>30</v>
      </c>
      <c r="F11" s="27">
        <v>976</v>
      </c>
    </row>
  </sheetData>
  <mergeCells count="1">
    <mergeCell ref="B1:C1"/>
  </mergeCells>
  <dataValidations count="2">
    <dataValidation allowBlank="1" showInputMessage="1" showErrorMessage="1" prompt="Create PivotChart Data in this worksheet. PivotTable starting in cell B3 is automatically updated from Cash Spent table" sqref="A1"/>
    <dataValidation allowBlank="1" showInputMessage="1" showErrorMessage="1" prompt="Title of this worksheet is in this cell and information is in cell below" sqref="B1:C1"/>
  </dataValidations>
  <printOptions horizontalCentered="1"/>
  <pageMargins left="0.7" right="0.7" top="0.75" bottom="0.75" header="0.3" footer="0.3"/>
  <pageSetup orientation="portrait"/>
  <headerFooter differentFirst="1">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Cash Summary</vt:lpstr>
      <vt:lpstr>Cash_Spent</vt:lpstr>
      <vt:lpstr>Monthly Summary</vt:lpstr>
      <vt:lpstr>Chart Data</vt:lpstr>
      <vt:lpstr>AccountList</vt:lpstr>
      <vt:lpstr>PercentageAvailable</vt:lpstr>
      <vt:lpstr>'Monthly Summary'!Títulos_a_imprimir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IACITAE</cp:lastModifiedBy>
  <dcterms:created xsi:type="dcterms:W3CDTF">2019-05-28T20:23:46Z</dcterms:created>
  <dcterms:modified xsi:type="dcterms:W3CDTF">2022-10-31T19:25:03Z</dcterms:modified>
</cp:coreProperties>
</file>