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mont\Downloads\"/>
    </mc:Choice>
  </mc:AlternateContent>
  <xr:revisionPtr revIDLastSave="0" documentId="13_ncr:1_{D86C9B87-439D-4FF1-BC7C-B07FFD7E6A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ujo" sheetId="1" r:id="rId1"/>
  </sheets>
  <calcPr calcId="191029"/>
  <extLst>
    <ext uri="GoogleSheetsCustomDataVersion2">
      <go:sheetsCustomData xmlns:go="http://customooxmlschemas.google.com/" r:id="rId5" roundtripDataChecksum="6xzXzVjjJOLsEEPThaq80erpqzn4Ezc+m/0y/+Rh0ck="/>
    </ext>
  </extLst>
</workbook>
</file>

<file path=xl/calcChain.xml><?xml version="1.0" encoding="utf-8"?>
<calcChain xmlns="http://schemas.openxmlformats.org/spreadsheetml/2006/main">
  <c r="L45" i="1" l="1"/>
  <c r="I21" i="1"/>
  <c r="H25" i="1"/>
  <c r="L43" i="1"/>
  <c r="I18" i="1"/>
  <c r="I37" i="1"/>
  <c r="I39" i="1" s="1"/>
  <c r="I35" i="1"/>
  <c r="L42" i="1" a="1"/>
  <c r="L42" i="1" s="1"/>
  <c r="I19" i="1"/>
</calcChain>
</file>

<file path=xl/sharedStrings.xml><?xml version="1.0" encoding="utf-8"?>
<sst xmlns="http://schemas.openxmlformats.org/spreadsheetml/2006/main" count="74" uniqueCount="67">
  <si>
    <t>1. Presupuesto de Adquisiciones</t>
  </si>
  <si>
    <t>Flujo de Efectivo (USD)</t>
  </si>
  <si>
    <t>Periodos</t>
  </si>
  <si>
    <r>
      <rPr>
        <b/>
        <sz val="12"/>
        <color theme="1"/>
        <rFont val="Calibri"/>
      </rPr>
      <t>Máquinas y Equipos</t>
    </r>
    <r>
      <rPr>
        <sz val="12"/>
        <color theme="1"/>
        <rFont val="Calibri"/>
      </rPr>
      <t>:</t>
    </r>
  </si>
  <si>
    <t>Inyectora PLA (x6): $60,000 - $180,000 USD</t>
  </si>
  <si>
    <t>Estación de Corte de PLA (x2): $10,000 - $30,000 USD</t>
  </si>
  <si>
    <t>Pulidora Superficial (x3): $9,000 - $30,000 USD</t>
  </si>
  <si>
    <t>Estación de ensamblaje manual (x3): $6,000 - $15,000 USD</t>
  </si>
  <si>
    <t>Máquina de empaque automático (x1): $15,000 - $50,000 USD</t>
  </si>
  <si>
    <t>Total estimado: $100,000 - $305,000 USD</t>
  </si>
  <si>
    <r>
      <rPr>
        <b/>
        <sz val="12"/>
        <color theme="1"/>
        <rFont val="Calibri"/>
      </rPr>
      <t>Costos Iniciales</t>
    </r>
    <r>
      <rPr>
        <sz val="12"/>
        <color theme="1"/>
        <rFont val="Calibri"/>
      </rPr>
      <t>:</t>
    </r>
  </si>
  <si>
    <t>Licencias y certificaciones: $5,000 USD</t>
  </si>
  <si>
    <t>Costos de instalación: $10,000 USD</t>
  </si>
  <si>
    <t>Total: $15,000 USD</t>
  </si>
  <si>
    <t>TMAR</t>
  </si>
  <si>
    <t>2. Costos del Proyecto</t>
  </si>
  <si>
    <t>VPN</t>
  </si>
  <si>
    <t>TIR</t>
  </si>
  <si>
    <r>
      <rPr>
        <b/>
        <sz val="12"/>
        <color theme="1"/>
        <rFont val="Calibri"/>
      </rPr>
      <t>Costos Fijos Mensuales</t>
    </r>
    <r>
      <rPr>
        <sz val="12"/>
        <color theme="1"/>
        <rFont val="Calibri"/>
      </rPr>
      <t>:</t>
    </r>
  </si>
  <si>
    <t>No Viable</t>
  </si>
  <si>
    <t>TMAR &gt;&gt;&gt;TIR</t>
  </si>
  <si>
    <t>Arrendamiento: $4,000 USD</t>
  </si>
  <si>
    <t>Energía eléctrica: $2,000 USD</t>
  </si>
  <si>
    <t>Mantenimiento de equipos: $1,000 USD</t>
  </si>
  <si>
    <t>Recuperacion</t>
  </si>
  <si>
    <t>Sueldos (10 operarios, 1 supervisor): $20,000 USD</t>
  </si>
  <si>
    <t>Payback</t>
  </si>
  <si>
    <t>Total: $27,000 USD</t>
  </si>
  <si>
    <t>Meses</t>
  </si>
  <si>
    <r>
      <rPr>
        <b/>
        <sz val="12"/>
        <color theme="1"/>
        <rFont val="Calibri"/>
      </rPr>
      <t>Costos Variables</t>
    </r>
    <r>
      <rPr>
        <sz val="12"/>
        <color theme="1"/>
        <rFont val="Calibri"/>
      </rPr>
      <t>:</t>
    </r>
  </si>
  <si>
    <t>Material por lote (100 juguetes): $1,500 USD</t>
  </si>
  <si>
    <t>Rentabilidad</t>
  </si>
  <si>
    <t>Embalaje por lote: $500 USD</t>
  </si>
  <si>
    <t>Total por lote: $2,000 USD</t>
  </si>
  <si>
    <t>24 Meses</t>
  </si>
  <si>
    <r>
      <rPr>
        <b/>
        <sz val="12"/>
        <color theme="1"/>
        <rFont val="Calibri"/>
      </rPr>
      <t>Materia Prima (por mes)</t>
    </r>
    <r>
      <rPr>
        <sz val="12"/>
        <color theme="1"/>
        <rFont val="Calibri"/>
      </rPr>
      <t>:</t>
    </r>
  </si>
  <si>
    <t>Resina plástica (500 kg): $3,000 USD</t>
  </si>
  <si>
    <t>Pigmentos de color (100 kg): $1,000 USD</t>
  </si>
  <si>
    <t>Viable</t>
  </si>
  <si>
    <t>Total: $4,000 USD</t>
  </si>
  <si>
    <t>Inv. Ini</t>
  </si>
  <si>
    <t>3. Flujo de Caja</t>
  </si>
  <si>
    <t>167+15</t>
  </si>
  <si>
    <t>Costos mensuales</t>
  </si>
  <si>
    <r>
      <rPr>
        <b/>
        <sz val="12"/>
        <color theme="1"/>
        <rFont val="Calibri"/>
      </rPr>
      <t>Ingresos</t>
    </r>
    <r>
      <rPr>
        <sz val="12"/>
        <color theme="1"/>
        <rFont val="Calibri"/>
      </rPr>
      <t>:</t>
    </r>
  </si>
  <si>
    <t>27+2+3.5</t>
  </si>
  <si>
    <t>Precio por juguete: $15 USD</t>
  </si>
  <si>
    <t>Ingresos</t>
  </si>
  <si>
    <t>Lotes vendidos al mes (5): $75,000 USD</t>
  </si>
  <si>
    <r>
      <rPr>
        <b/>
        <sz val="12"/>
        <color theme="1"/>
        <rFont val="Calibri"/>
      </rPr>
      <t>Egresos Totales</t>
    </r>
    <r>
      <rPr>
        <sz val="12"/>
        <color theme="1"/>
        <rFont val="Calibri"/>
      </rPr>
      <t>:</t>
    </r>
  </si>
  <si>
    <t>Variables por mes: $33,000 USD</t>
  </si>
  <si>
    <r>
      <rPr>
        <b/>
        <sz val="12"/>
        <color theme="1"/>
        <rFont val="Calibri"/>
      </rPr>
      <t>Flujo neto mensual</t>
    </r>
    <r>
      <rPr>
        <sz val="12"/>
        <color theme="1"/>
        <rFont val="Calibri"/>
      </rPr>
      <t>: $42,000 USD</t>
    </r>
  </si>
  <si>
    <t>4. Indicadores Económicos</t>
  </si>
  <si>
    <r>
      <rPr>
        <b/>
        <sz val="12"/>
        <color theme="1"/>
        <rFont val="Calibri"/>
      </rPr>
      <t>Inversión inicial</t>
    </r>
    <r>
      <rPr>
        <sz val="12"/>
        <color theme="1"/>
        <rFont val="Calibri"/>
      </rPr>
      <t>: $320,000 USD</t>
    </r>
  </si>
  <si>
    <r>
      <rPr>
        <b/>
        <sz val="12"/>
        <color theme="1"/>
        <rFont val="Calibri"/>
      </rPr>
      <t>TMIR</t>
    </r>
    <r>
      <rPr>
        <sz val="12"/>
        <color theme="1"/>
        <rFont val="Calibri"/>
      </rPr>
      <t>: 20%</t>
    </r>
  </si>
  <si>
    <r>
      <rPr>
        <b/>
        <sz val="12"/>
        <color theme="1"/>
        <rFont val="Calibri"/>
      </rPr>
      <t>Payback Esperado</t>
    </r>
    <r>
      <rPr>
        <sz val="12"/>
        <color theme="1"/>
        <rFont val="Calibri"/>
      </rPr>
      <t>: 4.8 Meses</t>
    </r>
  </si>
  <si>
    <t>5. Oferta Comercial</t>
  </si>
  <si>
    <r>
      <rPr>
        <b/>
        <sz val="12"/>
        <color theme="1"/>
        <rFont val="Calibri"/>
      </rPr>
      <t>Resumen</t>
    </r>
    <r>
      <rPr>
        <sz val="12"/>
        <color theme="1"/>
        <rFont val="Calibri"/>
      </rPr>
      <t>:</t>
    </r>
  </si>
  <si>
    <t>Diseño y fabricación de juguetes plásticos en tres modelos distintos.</t>
  </si>
  <si>
    <t>Producción optimizada mediante celda robotizada y procesos manuales.</t>
  </si>
  <si>
    <t>Garantía de calidad en cada etapa.</t>
  </si>
  <si>
    <r>
      <rPr>
        <b/>
        <sz val="12"/>
        <color theme="1"/>
        <rFont val="Calibri"/>
      </rPr>
      <t>Precio y Condiciones</t>
    </r>
    <r>
      <rPr>
        <sz val="12"/>
        <color theme="1"/>
        <rFont val="Calibri"/>
      </rPr>
      <t>:</t>
    </r>
  </si>
  <si>
    <t>Precio unitario: $15 USD (con descuentos por volumen).</t>
  </si>
  <si>
    <t>Tiempo de entrega: 2 semanas por lote.</t>
  </si>
  <si>
    <t>Soporte técnico incluido por 1 año.</t>
  </si>
  <si>
    <t>PAYBACK (Meses)</t>
  </si>
  <si>
    <t>TMAR  &lt;  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</si>
</sst>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2"/>
      <color theme="1"/>
      <name val="Calibri"/>
      <scheme val="minor"/>
    </font>
    <font>
      <b/>
      <sz val="12"/>
      <color theme="1"/>
      <name val="Calibri"/>
    </font>
    <font>
      <b/>
      <sz val="11"/>
      <color theme="1"/>
      <name val="Aptos Narrow"/>
    </font>
    <font>
      <sz val="12"/>
      <color theme="1"/>
      <name val="Calibri"/>
    </font>
    <font>
      <sz val="11"/>
      <color theme="1"/>
      <name val="Arial"/>
    </font>
    <font>
      <sz val="11"/>
      <color theme="1"/>
      <name val="Aptos Narrow"/>
    </font>
    <font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D9F2D0"/>
        <bgColor rgb="FFD9F2D0"/>
      </patternFill>
    </fill>
    <fill>
      <patternFill patternType="solid">
        <fgColor rgb="FF95DCF7"/>
        <bgColor rgb="FF95DCF7"/>
      </patternFill>
    </fill>
    <fill>
      <patternFill patternType="solid">
        <fgColor rgb="FFFF0000"/>
        <bgColor rgb="FFFF0000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0" applyFont="1" applyAlignment="1">
      <alignment horizontal="left" vertical="center"/>
    </xf>
    <xf numFmtId="44" fontId="4" fillId="3" borderId="3" xfId="0" applyNumberFormat="1" applyFont="1" applyFill="1" applyBorder="1"/>
    <xf numFmtId="0" fontId="5" fillId="3" borderId="4" xfId="0" applyFont="1" applyFill="1" applyBorder="1"/>
    <xf numFmtId="0" fontId="1" fillId="0" borderId="0" xfId="0" applyFont="1" applyAlignment="1">
      <alignment horizontal="left" vertical="center"/>
    </xf>
    <xf numFmtId="164" fontId="4" fillId="3" borderId="5" xfId="0" applyNumberFormat="1" applyFont="1" applyFill="1" applyBorder="1"/>
    <xf numFmtId="0" fontId="5" fillId="3" borderId="6" xfId="0" applyFont="1" applyFill="1" applyBorder="1"/>
    <xf numFmtId="0" fontId="5" fillId="4" borderId="7" xfId="0" applyFont="1" applyFill="1" applyBorder="1"/>
    <xf numFmtId="9" fontId="5" fillId="4" borderId="8" xfId="0" applyNumberFormat="1" applyFont="1" applyFill="1" applyBorder="1"/>
    <xf numFmtId="0" fontId="5" fillId="4" borderId="5" xfId="0" applyFont="1" applyFill="1" applyBorder="1"/>
    <xf numFmtId="8" fontId="5" fillId="4" borderId="6" xfId="0" applyNumberFormat="1" applyFont="1" applyFill="1" applyBorder="1"/>
    <xf numFmtId="0" fontId="5" fillId="4" borderId="9" xfId="0" applyFont="1" applyFill="1" applyBorder="1"/>
    <xf numFmtId="9" fontId="5" fillId="4" borderId="10" xfId="0" applyNumberFormat="1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6" fillId="0" borderId="0" xfId="0" applyFont="1"/>
    <xf numFmtId="9" fontId="3" fillId="0" borderId="0" xfId="0" applyNumberFormat="1" applyFont="1"/>
    <xf numFmtId="0" fontId="5" fillId="4" borderId="13" xfId="0" applyFont="1" applyFill="1" applyBorder="1"/>
    <xf numFmtId="9" fontId="5" fillId="4" borderId="14" xfId="0" applyNumberFormat="1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2" fontId="5" fillId="4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64"/>
  <sheetViews>
    <sheetView tabSelected="1" topLeftCell="A19" zoomScale="80" zoomScaleNormal="80" workbookViewId="0">
      <selection activeCell="L46" sqref="L46"/>
    </sheetView>
  </sheetViews>
  <sheetFormatPr defaultColWidth="11.19921875" defaultRowHeight="15" customHeight="1" x14ac:dyDescent="0.3"/>
  <cols>
    <col min="1" max="7" width="10.59765625" customWidth="1"/>
    <col min="8" max="8" width="20.59765625" customWidth="1"/>
    <col min="9" max="9" width="15" customWidth="1"/>
    <col min="10" max="10" width="10.59765625" customWidth="1"/>
    <col min="11" max="11" width="16.69921875" customWidth="1"/>
    <col min="12" max="12" width="12" customWidth="1"/>
    <col min="13" max="26" width="10.59765625" customWidth="1"/>
  </cols>
  <sheetData>
    <row r="1" spans="3:12" ht="15.6" x14ac:dyDescent="0.3"/>
    <row r="2" spans="3:12" ht="15.6" x14ac:dyDescent="0.3"/>
    <row r="3" spans="3:12" ht="15.6" x14ac:dyDescent="0.3">
      <c r="C3" s="1" t="s">
        <v>0</v>
      </c>
      <c r="H3" s="2" t="s">
        <v>1</v>
      </c>
      <c r="I3" s="3" t="s">
        <v>2</v>
      </c>
      <c r="K3" s="2" t="s">
        <v>1</v>
      </c>
      <c r="L3" s="3" t="s">
        <v>2</v>
      </c>
    </row>
    <row r="4" spans="3:12" ht="15.6" x14ac:dyDescent="0.3">
      <c r="C4" s="4"/>
      <c r="H4" s="5">
        <v>-320000</v>
      </c>
      <c r="I4" s="6">
        <v>0</v>
      </c>
      <c r="K4" s="5">
        <v>-320000</v>
      </c>
      <c r="L4" s="6">
        <v>0</v>
      </c>
    </row>
    <row r="5" spans="3:12" ht="15.6" x14ac:dyDescent="0.3">
      <c r="C5" s="7" t="s">
        <v>3</v>
      </c>
      <c r="H5" s="8">
        <v>42000</v>
      </c>
      <c r="I5" s="9">
        <v>1</v>
      </c>
      <c r="K5" s="8">
        <v>42000</v>
      </c>
      <c r="L5" s="9">
        <v>1</v>
      </c>
    </row>
    <row r="6" spans="3:12" ht="15.6" x14ac:dyDescent="0.3">
      <c r="C6" s="4" t="s">
        <v>4</v>
      </c>
      <c r="H6" s="8">
        <v>42000</v>
      </c>
      <c r="I6" s="9">
        <v>2</v>
      </c>
      <c r="K6" s="8">
        <v>42000</v>
      </c>
      <c r="L6" s="9">
        <v>2</v>
      </c>
    </row>
    <row r="7" spans="3:12" ht="15.6" x14ac:dyDescent="0.3">
      <c r="C7" s="4" t="s">
        <v>5</v>
      </c>
      <c r="H7" s="8">
        <v>42000</v>
      </c>
      <c r="I7" s="9">
        <v>3</v>
      </c>
      <c r="K7" s="8">
        <v>42000</v>
      </c>
      <c r="L7" s="9">
        <v>3</v>
      </c>
    </row>
    <row r="8" spans="3:12" ht="15.6" x14ac:dyDescent="0.3">
      <c r="C8" s="4" t="s">
        <v>6</v>
      </c>
      <c r="H8" s="8">
        <v>42000</v>
      </c>
      <c r="I8" s="9">
        <v>4</v>
      </c>
      <c r="K8" s="8">
        <v>42000</v>
      </c>
      <c r="L8" s="9">
        <v>4</v>
      </c>
    </row>
    <row r="9" spans="3:12" ht="15.6" x14ac:dyDescent="0.3">
      <c r="C9" s="4" t="s">
        <v>7</v>
      </c>
      <c r="H9" s="8">
        <v>42000</v>
      </c>
      <c r="I9" s="9">
        <v>5</v>
      </c>
      <c r="K9" s="8">
        <v>42000</v>
      </c>
      <c r="L9" s="9">
        <v>5</v>
      </c>
    </row>
    <row r="10" spans="3:12" ht="15.6" x14ac:dyDescent="0.3">
      <c r="C10" s="4" t="s">
        <v>8</v>
      </c>
      <c r="H10" s="8">
        <v>42000</v>
      </c>
      <c r="I10" s="9">
        <v>6</v>
      </c>
      <c r="K10" s="8">
        <v>42000</v>
      </c>
      <c r="L10" s="9">
        <v>6</v>
      </c>
    </row>
    <row r="11" spans="3:12" ht="15.6" x14ac:dyDescent="0.3">
      <c r="C11" s="4" t="s">
        <v>9</v>
      </c>
      <c r="H11" s="8">
        <v>42000</v>
      </c>
      <c r="I11" s="9">
        <v>7</v>
      </c>
      <c r="K11" s="8">
        <v>42000</v>
      </c>
      <c r="L11" s="9">
        <v>7</v>
      </c>
    </row>
    <row r="12" spans="3:12" ht="15.6" x14ac:dyDescent="0.3">
      <c r="C12" s="4"/>
      <c r="H12" s="8">
        <v>42000</v>
      </c>
      <c r="I12" s="9">
        <v>8</v>
      </c>
      <c r="K12" s="8">
        <v>42000</v>
      </c>
      <c r="L12" s="9">
        <v>8</v>
      </c>
    </row>
    <row r="13" spans="3:12" ht="15.6" x14ac:dyDescent="0.3">
      <c r="C13" s="7" t="s">
        <v>10</v>
      </c>
      <c r="H13" s="8">
        <v>42000</v>
      </c>
      <c r="I13" s="9">
        <v>9</v>
      </c>
      <c r="K13" s="8">
        <v>42000</v>
      </c>
      <c r="L13" s="9">
        <v>9</v>
      </c>
    </row>
    <row r="14" spans="3:12" ht="15.6" x14ac:dyDescent="0.3">
      <c r="C14" s="4" t="s">
        <v>11</v>
      </c>
      <c r="H14" s="8">
        <v>42000</v>
      </c>
      <c r="I14" s="9">
        <v>10</v>
      </c>
      <c r="K14" s="8">
        <v>42000</v>
      </c>
      <c r="L14" s="9">
        <v>10</v>
      </c>
    </row>
    <row r="15" spans="3:12" ht="15.6" x14ac:dyDescent="0.3">
      <c r="C15" s="4" t="s">
        <v>12</v>
      </c>
      <c r="H15" s="8">
        <v>42000</v>
      </c>
      <c r="I15" s="9">
        <v>11</v>
      </c>
      <c r="K15" s="8">
        <v>42000</v>
      </c>
      <c r="L15" s="9">
        <v>11</v>
      </c>
    </row>
    <row r="16" spans="3:12" ht="15.6" x14ac:dyDescent="0.3">
      <c r="C16" s="4" t="s">
        <v>13</v>
      </c>
      <c r="H16" s="8">
        <v>42000</v>
      </c>
      <c r="I16" s="9">
        <v>12</v>
      </c>
      <c r="K16" s="8">
        <v>42000</v>
      </c>
      <c r="L16" s="9">
        <v>12</v>
      </c>
    </row>
    <row r="17" spans="3:12" ht="15.6" x14ac:dyDescent="0.3">
      <c r="H17" s="10" t="s">
        <v>14</v>
      </c>
      <c r="I17" s="11">
        <v>0.12</v>
      </c>
      <c r="K17" s="8">
        <v>42000</v>
      </c>
      <c r="L17" s="9">
        <v>13</v>
      </c>
    </row>
    <row r="18" spans="3:12" ht="15.6" x14ac:dyDescent="0.3">
      <c r="C18" s="1" t="s">
        <v>15</v>
      </c>
      <c r="H18" s="12" t="s">
        <v>16</v>
      </c>
      <c r="I18" s="13">
        <f>(NPV(I17,H5:H16))+H4</f>
        <v>-59836.282530886325</v>
      </c>
      <c r="K18" s="8">
        <v>42000</v>
      </c>
      <c r="L18" s="9">
        <v>14</v>
      </c>
    </row>
    <row r="19" spans="3:12" ht="15.6" x14ac:dyDescent="0.3">
      <c r="C19" s="4"/>
      <c r="H19" s="14" t="s">
        <v>17</v>
      </c>
      <c r="I19" s="15">
        <f>IRR(H4:H16)</f>
        <v>7.7892972764785684E-2</v>
      </c>
      <c r="K19" s="8">
        <v>42000</v>
      </c>
      <c r="L19" s="9">
        <v>15</v>
      </c>
    </row>
    <row r="20" spans="3:12" ht="16.2" thickBot="1" x14ac:dyDescent="0.35">
      <c r="C20" s="7" t="s">
        <v>18</v>
      </c>
      <c r="H20" s="16" t="s">
        <v>19</v>
      </c>
      <c r="I20" s="17" t="s">
        <v>20</v>
      </c>
      <c r="K20" s="8">
        <v>42000</v>
      </c>
      <c r="L20" s="9">
        <v>16</v>
      </c>
    </row>
    <row r="21" spans="3:12" ht="16.2" thickBot="1" x14ac:dyDescent="0.35">
      <c r="C21" s="4" t="s">
        <v>21</v>
      </c>
      <c r="H21" s="14" t="s">
        <v>65</v>
      </c>
      <c r="I21" s="24">
        <f>320000/42000</f>
        <v>7.6190476190476186</v>
      </c>
      <c r="K21" s="8">
        <v>42000</v>
      </c>
      <c r="L21" s="9">
        <v>17</v>
      </c>
    </row>
    <row r="22" spans="3:12" ht="15.6" x14ac:dyDescent="0.3">
      <c r="C22" s="4" t="s">
        <v>22</v>
      </c>
      <c r="K22" s="8">
        <v>42000</v>
      </c>
      <c r="L22" s="9">
        <v>18</v>
      </c>
    </row>
    <row r="23" spans="3:12" ht="15.6" x14ac:dyDescent="0.3">
      <c r="C23" s="4" t="s">
        <v>23</v>
      </c>
      <c r="H23" s="18" t="s">
        <v>24</v>
      </c>
      <c r="K23" s="8">
        <v>42000</v>
      </c>
      <c r="L23" s="9">
        <v>19</v>
      </c>
    </row>
    <row r="24" spans="3:12" ht="15.6" x14ac:dyDescent="0.3">
      <c r="C24" s="4" t="s">
        <v>25</v>
      </c>
      <c r="H24" s="18" t="s">
        <v>26</v>
      </c>
      <c r="K24" s="8">
        <v>42000</v>
      </c>
      <c r="L24" s="9">
        <v>20</v>
      </c>
    </row>
    <row r="25" spans="3:12" ht="15.6" x14ac:dyDescent="0.3">
      <c r="C25" s="4" t="s">
        <v>27</v>
      </c>
      <c r="H25" s="18">
        <f>320000/42000</f>
        <v>7.6190476190476186</v>
      </c>
      <c r="I25" s="18" t="s">
        <v>28</v>
      </c>
      <c r="K25" s="8">
        <v>42000</v>
      </c>
      <c r="L25" s="9">
        <v>21</v>
      </c>
    </row>
    <row r="26" spans="3:12" ht="15.6" x14ac:dyDescent="0.3">
      <c r="C26" s="7" t="s">
        <v>29</v>
      </c>
      <c r="K26" s="8">
        <v>42000</v>
      </c>
      <c r="L26" s="9">
        <v>22</v>
      </c>
    </row>
    <row r="27" spans="3:12" ht="15.6" x14ac:dyDescent="0.3">
      <c r="C27" s="4" t="s">
        <v>30</v>
      </c>
      <c r="H27" s="18" t="s">
        <v>31</v>
      </c>
      <c r="K27" s="8">
        <v>42000</v>
      </c>
      <c r="L27" s="9">
        <v>23</v>
      </c>
    </row>
    <row r="28" spans="3:12" ht="15.6" x14ac:dyDescent="0.3">
      <c r="C28" s="4" t="s">
        <v>32</v>
      </c>
      <c r="H28" s="18" t="s">
        <v>17</v>
      </c>
      <c r="K28" s="8">
        <v>42000</v>
      </c>
      <c r="L28" s="9">
        <v>24</v>
      </c>
    </row>
    <row r="29" spans="3:12" ht="15.6" x14ac:dyDescent="0.3">
      <c r="C29" s="4" t="s">
        <v>33</v>
      </c>
      <c r="H29" s="19">
        <v>0.21</v>
      </c>
      <c r="I29" s="18" t="s">
        <v>34</v>
      </c>
      <c r="K29" s="8">
        <v>42000</v>
      </c>
      <c r="L29" s="9">
        <v>25</v>
      </c>
    </row>
    <row r="30" spans="3:12" ht="15.6" x14ac:dyDescent="0.3">
      <c r="C30" s="7" t="s">
        <v>35</v>
      </c>
      <c r="K30" s="8">
        <v>42000</v>
      </c>
      <c r="L30" s="9">
        <v>26</v>
      </c>
    </row>
    <row r="31" spans="3:12" ht="15.6" x14ac:dyDescent="0.3">
      <c r="C31" s="4" t="s">
        <v>36</v>
      </c>
      <c r="K31" s="8">
        <v>42000</v>
      </c>
      <c r="L31" s="9">
        <v>27</v>
      </c>
    </row>
    <row r="32" spans="3:12" ht="15.6" x14ac:dyDescent="0.3">
      <c r="C32" s="4" t="s">
        <v>37</v>
      </c>
      <c r="K32" s="8">
        <v>42000</v>
      </c>
      <c r="L32" s="9">
        <v>28</v>
      </c>
    </row>
    <row r="33" spans="3:12" ht="15.6" x14ac:dyDescent="0.3">
      <c r="C33" s="4" t="s">
        <v>39</v>
      </c>
      <c r="K33" s="8">
        <v>42000</v>
      </c>
      <c r="L33" s="9">
        <v>29</v>
      </c>
    </row>
    <row r="34" spans="3:12" ht="15.6" x14ac:dyDescent="0.3">
      <c r="C34" s="4"/>
      <c r="H34" s="18" t="s">
        <v>40</v>
      </c>
      <c r="K34" s="8">
        <v>42000</v>
      </c>
      <c r="L34" s="9">
        <v>30</v>
      </c>
    </row>
    <row r="35" spans="3:12" ht="15.6" x14ac:dyDescent="0.3">
      <c r="C35" s="1" t="s">
        <v>41</v>
      </c>
      <c r="H35" s="18" t="s">
        <v>42</v>
      </c>
      <c r="I35" s="18">
        <f>167+15</f>
        <v>182</v>
      </c>
      <c r="K35" s="8">
        <v>42000</v>
      </c>
      <c r="L35" s="9">
        <v>31</v>
      </c>
    </row>
    <row r="36" spans="3:12" ht="15.6" x14ac:dyDescent="0.3">
      <c r="C36" s="4"/>
      <c r="H36" s="18" t="s">
        <v>43</v>
      </c>
      <c r="K36" s="8">
        <v>42000</v>
      </c>
      <c r="L36" s="9">
        <v>32</v>
      </c>
    </row>
    <row r="37" spans="3:12" ht="15.6" x14ac:dyDescent="0.3">
      <c r="C37" s="7" t="s">
        <v>44</v>
      </c>
      <c r="H37" s="18" t="s">
        <v>45</v>
      </c>
      <c r="I37" s="18">
        <f>27+2+3.5</f>
        <v>32.5</v>
      </c>
      <c r="K37" s="8">
        <v>42000</v>
      </c>
      <c r="L37" s="9">
        <v>33</v>
      </c>
    </row>
    <row r="38" spans="3:12" ht="15.6" x14ac:dyDescent="0.3">
      <c r="C38" s="4" t="s">
        <v>46</v>
      </c>
      <c r="H38" s="18" t="s">
        <v>47</v>
      </c>
      <c r="K38" s="8">
        <v>42000</v>
      </c>
      <c r="L38" s="9">
        <v>34</v>
      </c>
    </row>
    <row r="39" spans="3:12" ht="15.6" x14ac:dyDescent="0.3">
      <c r="C39" s="4" t="s">
        <v>48</v>
      </c>
      <c r="H39" s="7">
        <v>75</v>
      </c>
      <c r="I39" s="18">
        <f>H39-I37</f>
        <v>42.5</v>
      </c>
      <c r="K39" s="8">
        <v>42000</v>
      </c>
      <c r="L39" s="9">
        <v>35</v>
      </c>
    </row>
    <row r="40" spans="3:12" ht="16.2" thickBot="1" x14ac:dyDescent="0.35">
      <c r="C40" s="7" t="s">
        <v>49</v>
      </c>
      <c r="H40" s="4"/>
      <c r="I40" s="18">
        <v>0</v>
      </c>
      <c r="K40" s="8">
        <v>42000</v>
      </c>
      <c r="L40" s="9">
        <v>36</v>
      </c>
    </row>
    <row r="41" spans="3:12" ht="15.6" x14ac:dyDescent="0.3">
      <c r="C41" s="4" t="s">
        <v>50</v>
      </c>
      <c r="H41" s="4"/>
      <c r="K41" s="10" t="s">
        <v>14</v>
      </c>
      <c r="L41" s="11">
        <v>0.12</v>
      </c>
    </row>
    <row r="42" spans="3:12" ht="15.6" x14ac:dyDescent="0.3">
      <c r="C42" s="7" t="s">
        <v>51</v>
      </c>
      <c r="H42" s="4"/>
      <c r="K42" s="12" t="s">
        <v>16</v>
      </c>
      <c r="L42" s="13">
        <f t="array" ref="L42">(NPV(L41,K17:K28))+K16</f>
        <v>302163.71746911365</v>
      </c>
    </row>
    <row r="43" spans="3:12" ht="16.2" thickBot="1" x14ac:dyDescent="0.35">
      <c r="H43" s="4"/>
      <c r="K43" s="20" t="s">
        <v>17</v>
      </c>
      <c r="L43" s="21">
        <f>IRR(K4:K40)</f>
        <v>0.12961862851625017</v>
      </c>
    </row>
    <row r="44" spans="3:12" ht="16.2" thickBot="1" x14ac:dyDescent="0.35">
      <c r="C44" s="1" t="s">
        <v>52</v>
      </c>
      <c r="H44" s="4"/>
      <c r="K44" s="22" t="s">
        <v>38</v>
      </c>
      <c r="L44" s="23" t="s">
        <v>66</v>
      </c>
    </row>
    <row r="45" spans="3:12" ht="16.2" thickBot="1" x14ac:dyDescent="0.35">
      <c r="C45" s="4"/>
      <c r="H45" s="4"/>
      <c r="K45" s="14" t="s">
        <v>65</v>
      </c>
      <c r="L45" s="24">
        <f>I21</f>
        <v>7.6190476190476186</v>
      </c>
    </row>
    <row r="46" spans="3:12" ht="15.6" x14ac:dyDescent="0.3">
      <c r="C46" s="7" t="s">
        <v>53</v>
      </c>
    </row>
    <row r="47" spans="3:12" ht="15.6" x14ac:dyDescent="0.3">
      <c r="C47" s="7" t="s">
        <v>54</v>
      </c>
    </row>
    <row r="48" spans="3:12" ht="15.6" x14ac:dyDescent="0.3">
      <c r="C48" s="7" t="s">
        <v>55</v>
      </c>
    </row>
    <row r="50" spans="3:3" ht="15.6" x14ac:dyDescent="0.3">
      <c r="C50" s="1" t="s">
        <v>56</v>
      </c>
    </row>
    <row r="51" spans="3:3" ht="15.6" x14ac:dyDescent="0.3">
      <c r="C51" s="4"/>
    </row>
    <row r="52" spans="3:3" ht="15.6" x14ac:dyDescent="0.3">
      <c r="C52" s="7" t="s">
        <v>57</v>
      </c>
    </row>
    <row r="53" spans="3:3" ht="15.6" x14ac:dyDescent="0.3">
      <c r="C53" s="4"/>
    </row>
    <row r="54" spans="3:3" ht="15.6" x14ac:dyDescent="0.3">
      <c r="C54" s="4"/>
    </row>
    <row r="55" spans="3:3" ht="15.6" x14ac:dyDescent="0.3">
      <c r="C55" s="4" t="s">
        <v>58</v>
      </c>
    </row>
    <row r="56" spans="3:3" ht="15.6" x14ac:dyDescent="0.3">
      <c r="C56" s="4" t="s">
        <v>59</v>
      </c>
    </row>
    <row r="57" spans="3:3" ht="15.6" x14ac:dyDescent="0.3">
      <c r="C57" s="4" t="s">
        <v>60</v>
      </c>
    </row>
    <row r="58" spans="3:3" ht="15.6" x14ac:dyDescent="0.3">
      <c r="C58" s="4"/>
    </row>
    <row r="59" spans="3:3" ht="15.6" x14ac:dyDescent="0.3">
      <c r="C59" s="7" t="s">
        <v>61</v>
      </c>
    </row>
    <row r="60" spans="3:3" ht="15.6" x14ac:dyDescent="0.3">
      <c r="C60" s="4"/>
    </row>
    <row r="61" spans="3:3" ht="15.6" x14ac:dyDescent="0.3">
      <c r="C61" s="4"/>
    </row>
    <row r="62" spans="3:3" ht="15.6" x14ac:dyDescent="0.3">
      <c r="C62" s="4" t="s">
        <v>62</v>
      </c>
    </row>
    <row r="63" spans="3:3" ht="15.6" x14ac:dyDescent="0.3">
      <c r="C63" s="4" t="s">
        <v>63</v>
      </c>
    </row>
    <row r="64" spans="3:3" ht="15.6" x14ac:dyDescent="0.3">
      <c r="C64" s="4" t="s">
        <v>64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Alejandro Montes</cp:lastModifiedBy>
  <dcterms:created xsi:type="dcterms:W3CDTF">2022-08-28T18:34:34Z</dcterms:created>
  <dcterms:modified xsi:type="dcterms:W3CDTF">2025-01-21T23:35:24Z</dcterms:modified>
</cp:coreProperties>
</file>