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a en Sistemas\Ing.Software II\"/>
    </mc:Choice>
  </mc:AlternateContent>
  <bookViews>
    <workbookView xWindow="0" yWindow="0" windowWidth="23040" windowHeight="9336" firstSheet="2" activeTab="4"/>
  </bookViews>
  <sheets>
    <sheet name="TradeOff QA" sheetId="1" r:id="rId1"/>
    <sheet name="Mapa de empatía" sheetId="2" r:id="rId2"/>
    <sheet name="Ponderación final" sheetId="3" r:id="rId3"/>
    <sheet name="CaracterizaciónAtributosCalidad" sheetId="4" r:id="rId4"/>
    <sheet name="Top10Preguntas" sheetId="5" r:id="rId5"/>
    <sheet name="CAR-EXP-0007" sheetId="6" r:id="rId6"/>
    <sheet name="CAR-CAPS-0006" sheetId="7" r:id="rId7"/>
    <sheet name="CAR-EXP-0006" sheetId="8" r:id="rId8"/>
    <sheet name="CAR-REN-0006" sheetId="9" r:id="rId9"/>
    <sheet name="CAR-REN-0005" sheetId="10" r:id="rId10"/>
    <sheet name="CAR-FIA-0012" sheetId="11" r:id="rId11"/>
    <sheet name="CAR-SEG-0006" sheetId="12" r:id="rId12"/>
    <sheet name="CAR-SEG-0010" sheetId="13" r:id="rId13"/>
    <sheet name="CAR-DIS-0002" sheetId="14" r:id="rId14"/>
    <sheet name="CAR-DIS-0005" sheetId="15" r:id="rId15"/>
  </sheets>
  <definedNames>
    <definedName name="_xlnm._FilterDatabase" localSheetId="3" hidden="1">CaracterizaciónAtributosCalidad!$A$1:$M$114</definedName>
  </definedNames>
  <calcPr calcId="162913"/>
  <extLst>
    <ext uri="GoogleSheetsCustomDataVersion2">
      <go:sheetsCustomData xmlns:go="http://customooxmlschemas.google.com/" r:id="rId19" roundtripDataChecksum="vWuBYgghHK/4W/UuI3C7gEgQskI6gzBPybryR+642QM="/>
    </ext>
  </extLst>
</workbook>
</file>

<file path=xl/calcChain.xml><?xml version="1.0" encoding="utf-8"?>
<calcChain xmlns="http://schemas.openxmlformats.org/spreadsheetml/2006/main">
  <c r="B57" i="15" l="1"/>
  <c r="B43" i="15"/>
  <c r="B29" i="15"/>
  <c r="B15" i="15"/>
  <c r="B1" i="15"/>
  <c r="B127" i="14"/>
  <c r="B113" i="14"/>
  <c r="B99" i="14"/>
  <c r="B85" i="14"/>
  <c r="B71" i="14"/>
  <c r="B57" i="14"/>
  <c r="B43" i="14"/>
  <c r="B29" i="14"/>
  <c r="B15" i="14"/>
  <c r="B1" i="14"/>
  <c r="B253" i="13"/>
  <c r="B239" i="13"/>
  <c r="B225" i="13"/>
  <c r="B211" i="13"/>
  <c r="B197" i="13"/>
  <c r="B183" i="13"/>
  <c r="B169" i="13"/>
  <c r="B155" i="13"/>
  <c r="B141" i="13"/>
  <c r="B127" i="13"/>
  <c r="B113" i="13"/>
  <c r="B99" i="13"/>
  <c r="B85" i="13"/>
  <c r="B71" i="13"/>
  <c r="B57" i="13"/>
  <c r="B43" i="13"/>
  <c r="B29" i="13"/>
  <c r="B15" i="13"/>
  <c r="B1" i="13"/>
  <c r="B85" i="12"/>
  <c r="B71" i="12"/>
  <c r="B57" i="12"/>
  <c r="B43" i="12"/>
  <c r="B29" i="12"/>
  <c r="B15" i="12"/>
  <c r="B1" i="12"/>
  <c r="B46" i="11"/>
  <c r="B45" i="11"/>
  <c r="B44" i="11"/>
  <c r="B43" i="11"/>
  <c r="B32" i="11"/>
  <c r="B31" i="11"/>
  <c r="B30" i="11"/>
  <c r="B29" i="11"/>
  <c r="B18" i="11"/>
  <c r="B17" i="11"/>
  <c r="B16" i="11"/>
  <c r="B15" i="11"/>
  <c r="B4" i="11"/>
  <c r="B3" i="11"/>
  <c r="B2" i="11"/>
  <c r="B1" i="11"/>
  <c r="B116" i="10"/>
  <c r="B115" i="10"/>
  <c r="B114" i="10"/>
  <c r="B113" i="10"/>
  <c r="B102" i="10"/>
  <c r="B101" i="10"/>
  <c r="B100" i="10"/>
  <c r="B99" i="10"/>
  <c r="B88" i="10"/>
  <c r="B87" i="10"/>
  <c r="B86" i="10"/>
  <c r="B85" i="10"/>
  <c r="B74" i="10"/>
  <c r="B73" i="10"/>
  <c r="B72" i="10"/>
  <c r="B71" i="10"/>
  <c r="B60" i="10"/>
  <c r="B59" i="10"/>
  <c r="B58" i="10"/>
  <c r="B57" i="10"/>
  <c r="B46" i="10"/>
  <c r="B45" i="10"/>
  <c r="B44" i="10"/>
  <c r="B43" i="10"/>
  <c r="B32" i="10"/>
  <c r="B31" i="10"/>
  <c r="B30" i="10"/>
  <c r="B29" i="10"/>
  <c r="B18" i="10"/>
  <c r="B17" i="10"/>
  <c r="B16" i="10"/>
  <c r="B15" i="10"/>
  <c r="B4" i="10"/>
  <c r="B3" i="10"/>
  <c r="B2" i="10"/>
  <c r="B1" i="10"/>
  <c r="B88" i="9"/>
  <c r="B87" i="9"/>
  <c r="B86" i="9"/>
  <c r="B85" i="9"/>
  <c r="B74" i="9"/>
  <c r="B73" i="9"/>
  <c r="B72" i="9"/>
  <c r="B71" i="9"/>
  <c r="B60" i="9"/>
  <c r="B59" i="9"/>
  <c r="B58" i="9"/>
  <c r="B57" i="9"/>
  <c r="B46" i="9"/>
  <c r="B45" i="9"/>
  <c r="B44" i="9"/>
  <c r="B43" i="9"/>
  <c r="B32" i="9"/>
  <c r="B31" i="9"/>
  <c r="B30" i="9"/>
  <c r="B29" i="9"/>
  <c r="B18" i="9"/>
  <c r="B17" i="9"/>
  <c r="B16" i="9"/>
  <c r="B15" i="9"/>
  <c r="B4" i="9"/>
  <c r="B3" i="9"/>
  <c r="B2" i="9"/>
  <c r="B1" i="9"/>
  <c r="B144" i="8"/>
  <c r="B143" i="8"/>
  <c r="B142" i="8"/>
  <c r="B141" i="8"/>
  <c r="B130" i="8"/>
  <c r="B129" i="8"/>
  <c r="B128" i="8"/>
  <c r="B127" i="8"/>
  <c r="B116" i="8"/>
  <c r="B115" i="8"/>
  <c r="B114" i="8"/>
  <c r="B113" i="8"/>
  <c r="B102" i="8"/>
  <c r="B101" i="8"/>
  <c r="B100" i="8"/>
  <c r="B99" i="8"/>
  <c r="B88" i="8"/>
  <c r="B87" i="8"/>
  <c r="B86" i="8"/>
  <c r="B85" i="8"/>
  <c r="B74" i="8"/>
  <c r="B73" i="8"/>
  <c r="B72" i="8"/>
  <c r="B71" i="8"/>
  <c r="B60" i="8"/>
  <c r="B59" i="8"/>
  <c r="B58" i="8"/>
  <c r="B57" i="8"/>
  <c r="B46" i="8"/>
  <c r="B45" i="8"/>
  <c r="B44" i="8"/>
  <c r="B43" i="8"/>
  <c r="B32" i="8"/>
  <c r="B31" i="8"/>
  <c r="B30" i="8"/>
  <c r="B29" i="8"/>
  <c r="B18" i="8"/>
  <c r="B17" i="8"/>
  <c r="B16" i="8"/>
  <c r="B15" i="8"/>
  <c r="B4" i="8"/>
  <c r="B3" i="8"/>
  <c r="B2" i="8"/>
  <c r="B1" i="8"/>
  <c r="B172" i="7"/>
  <c r="B171" i="7"/>
  <c r="B170" i="7"/>
  <c r="B169" i="7"/>
  <c r="B158" i="7"/>
  <c r="B157" i="7"/>
  <c r="B156" i="7"/>
  <c r="B155" i="7"/>
  <c r="B144" i="7"/>
  <c r="B143" i="7"/>
  <c r="B142" i="7"/>
  <c r="B141" i="7"/>
  <c r="B130" i="7"/>
  <c r="B129" i="7"/>
  <c r="B128" i="7"/>
  <c r="B127" i="7"/>
  <c r="B116" i="7"/>
  <c r="B115" i="7"/>
  <c r="B114" i="7"/>
  <c r="B113" i="7"/>
  <c r="B102" i="7"/>
  <c r="B101" i="7"/>
  <c r="B100" i="7"/>
  <c r="B99" i="7"/>
  <c r="B88" i="7"/>
  <c r="B87" i="7"/>
  <c r="B86" i="7"/>
  <c r="B85" i="7"/>
  <c r="B74" i="7"/>
  <c r="B73" i="7"/>
  <c r="B72" i="7"/>
  <c r="B71" i="7"/>
  <c r="B60" i="7"/>
  <c r="B59" i="7"/>
  <c r="B58" i="7"/>
  <c r="B57" i="7"/>
  <c r="B46" i="7"/>
  <c r="B45" i="7"/>
  <c r="B44" i="7"/>
  <c r="B43" i="7"/>
  <c r="B32" i="7"/>
  <c r="B31" i="7"/>
  <c r="B30" i="7"/>
  <c r="B29" i="7"/>
  <c r="B18" i="7"/>
  <c r="B17" i="7"/>
  <c r="B16" i="7"/>
  <c r="B15" i="7"/>
  <c r="B4" i="7"/>
  <c r="B3" i="7"/>
  <c r="B2" i="7"/>
  <c r="B1" i="7"/>
  <c r="B57" i="6"/>
  <c r="B43" i="6"/>
  <c r="B29" i="6"/>
  <c r="B15" i="6"/>
  <c r="B1" i="6"/>
  <c r="M11" i="5"/>
  <c r="L11" i="5"/>
  <c r="L114" i="4"/>
  <c r="K114" i="4"/>
  <c r="J114" i="4"/>
  <c r="I114" i="4"/>
  <c r="H114" i="4"/>
  <c r="G114" i="4"/>
  <c r="M112" i="4"/>
  <c r="L112" i="4"/>
  <c r="M109" i="4"/>
  <c r="L109" i="4"/>
  <c r="M107" i="4"/>
  <c r="L107" i="4"/>
  <c r="M106" i="4"/>
  <c r="L106" i="4"/>
  <c r="M103" i="4"/>
  <c r="L103" i="4"/>
  <c r="M101" i="4"/>
  <c r="L101" i="4"/>
  <c r="M99" i="4"/>
  <c r="L99" i="4"/>
  <c r="M98" i="4"/>
  <c r="L98" i="4"/>
  <c r="M97" i="4"/>
  <c r="L97" i="4"/>
  <c r="M96" i="4"/>
  <c r="L96" i="4"/>
  <c r="M95" i="4"/>
  <c r="L95" i="4"/>
  <c r="M94" i="4"/>
  <c r="L94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79" i="4"/>
  <c r="L79" i="4"/>
  <c r="M78" i="4"/>
  <c r="L78" i="4"/>
  <c r="M77" i="4"/>
  <c r="L77" i="4"/>
  <c r="M76" i="4"/>
  <c r="L76" i="4"/>
  <c r="M75" i="4"/>
  <c r="L75" i="4"/>
  <c r="M73" i="4"/>
  <c r="L73" i="4"/>
  <c r="M72" i="4"/>
  <c r="L72" i="4"/>
  <c r="M71" i="4"/>
  <c r="L71" i="4"/>
  <c r="M70" i="4"/>
  <c r="L70" i="4"/>
  <c r="M66" i="4"/>
  <c r="L66" i="4"/>
  <c r="M65" i="4"/>
  <c r="L65" i="4"/>
  <c r="M64" i="4"/>
  <c r="L64" i="4"/>
  <c r="M63" i="4"/>
  <c r="L63" i="4"/>
  <c r="M62" i="4"/>
  <c r="L62" i="4"/>
  <c r="M61" i="4"/>
  <c r="L61" i="4"/>
  <c r="M59" i="4"/>
  <c r="L59" i="4"/>
  <c r="M58" i="4"/>
  <c r="L58" i="4"/>
  <c r="M57" i="4"/>
  <c r="L57" i="4"/>
  <c r="M56" i="4"/>
  <c r="L56" i="4"/>
  <c r="M55" i="4"/>
  <c r="L55" i="4"/>
  <c r="M53" i="4"/>
  <c r="L53" i="4"/>
  <c r="M52" i="4"/>
  <c r="L52" i="4"/>
  <c r="M51" i="4"/>
  <c r="L51" i="4"/>
  <c r="M50" i="4"/>
  <c r="L50" i="4"/>
  <c r="M49" i="4"/>
  <c r="L49" i="4"/>
  <c r="M47" i="4"/>
  <c r="L47" i="4"/>
  <c r="M46" i="4"/>
  <c r="L46" i="4"/>
  <c r="M45" i="4"/>
  <c r="L45" i="4"/>
  <c r="M44" i="4"/>
  <c r="L44" i="4"/>
  <c r="M43" i="4"/>
  <c r="L43" i="4"/>
  <c r="M36" i="4"/>
  <c r="L36" i="4"/>
  <c r="M35" i="4"/>
  <c r="L35" i="4"/>
  <c r="M34" i="4"/>
  <c r="L34" i="4"/>
  <c r="M33" i="4"/>
  <c r="L33" i="4"/>
  <c r="M31" i="4"/>
  <c r="L31" i="4"/>
  <c r="M30" i="4"/>
  <c r="L30" i="4"/>
  <c r="M28" i="4"/>
  <c r="L28" i="4"/>
  <c r="M26" i="4"/>
  <c r="L26" i="4"/>
  <c r="M25" i="4"/>
  <c r="L25" i="4"/>
  <c r="M23" i="4"/>
  <c r="L23" i="4"/>
  <c r="M22" i="4"/>
  <c r="L22" i="4"/>
  <c r="M21" i="4"/>
  <c r="L21" i="4"/>
  <c r="M20" i="4"/>
  <c r="L20" i="4"/>
  <c r="M19" i="4"/>
  <c r="L19" i="4"/>
  <c r="M16" i="4"/>
  <c r="L16" i="4"/>
  <c r="M13" i="4"/>
  <c r="L13" i="4"/>
  <c r="M12" i="4"/>
  <c r="L12" i="4"/>
  <c r="M11" i="4"/>
  <c r="L11" i="4"/>
  <c r="M8" i="4"/>
  <c r="L8" i="4"/>
  <c r="M7" i="4"/>
  <c r="L7" i="4"/>
  <c r="M6" i="4"/>
  <c r="L6" i="4"/>
  <c r="M5" i="4"/>
  <c r="L5" i="4"/>
  <c r="M3" i="4"/>
  <c r="L3" i="4"/>
  <c r="M2" i="4"/>
  <c r="L2" i="4"/>
  <c r="J13" i="3"/>
  <c r="I13" i="3"/>
  <c r="H13" i="3"/>
  <c r="G13" i="3"/>
  <c r="F13" i="3"/>
  <c r="C13" i="3"/>
  <c r="B13" i="3"/>
  <c r="K12" i="3"/>
  <c r="D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D4" i="3"/>
  <c r="K3" i="3"/>
  <c r="D3" i="3"/>
  <c r="K2" i="3"/>
  <c r="K13" i="3" s="1"/>
  <c r="D2" i="3"/>
  <c r="D13" i="3" s="1"/>
  <c r="M15" i="2"/>
  <c r="J15" i="2"/>
  <c r="I15" i="2"/>
  <c r="H15" i="2"/>
  <c r="G15" i="2"/>
  <c r="F15" i="2"/>
  <c r="C15" i="2"/>
  <c r="B15" i="2"/>
  <c r="M14" i="2"/>
  <c r="K14" i="2"/>
  <c r="D14" i="2"/>
  <c r="M13" i="2"/>
  <c r="K13" i="2"/>
  <c r="D13" i="2"/>
  <c r="M12" i="2"/>
  <c r="K12" i="2"/>
  <c r="D12" i="2"/>
  <c r="M11" i="2"/>
  <c r="K11" i="2"/>
  <c r="D11" i="2"/>
  <c r="M10" i="2"/>
  <c r="K10" i="2"/>
  <c r="D10" i="2"/>
  <c r="M9" i="2"/>
  <c r="K9" i="2"/>
  <c r="L9" i="2" s="1"/>
  <c r="D9" i="2"/>
  <c r="M8" i="2"/>
  <c r="K8" i="2"/>
  <c r="D8" i="2"/>
  <c r="M7" i="2"/>
  <c r="K7" i="2"/>
  <c r="D7" i="2"/>
  <c r="M6" i="2"/>
  <c r="K6" i="2"/>
  <c r="D6" i="2"/>
  <c r="M5" i="2"/>
  <c r="K5" i="2"/>
  <c r="D5" i="2"/>
  <c r="M4" i="2"/>
  <c r="K4" i="2"/>
  <c r="K15" i="2" s="1"/>
  <c r="D4" i="2"/>
  <c r="D15" i="2" s="1"/>
  <c r="E6" i="3" l="1"/>
  <c r="L7" i="2"/>
  <c r="L10" i="2"/>
  <c r="L11" i="2"/>
  <c r="L12" i="2"/>
  <c r="L8" i="2"/>
  <c r="L4" i="2"/>
  <c r="E7" i="2"/>
  <c r="L11" i="3"/>
  <c r="L9" i="3"/>
  <c r="L7" i="3"/>
  <c r="L5" i="3"/>
  <c r="L3" i="3"/>
  <c r="L12" i="3"/>
  <c r="L10" i="3"/>
  <c r="L8" i="3"/>
  <c r="L6" i="3"/>
  <c r="L4" i="3"/>
  <c r="L2" i="3"/>
  <c r="E3" i="3"/>
  <c r="L13" i="2"/>
  <c r="E8" i="3"/>
  <c r="E10" i="3"/>
  <c r="E11" i="3"/>
  <c r="E11" i="2"/>
  <c r="E12" i="3"/>
  <c r="E14" i="2"/>
  <c r="E6" i="2"/>
  <c r="E9" i="2"/>
  <c r="E12" i="2"/>
  <c r="E4" i="2"/>
  <c r="E10" i="2"/>
  <c r="E13" i="2"/>
  <c r="E5" i="2"/>
  <c r="E7" i="3"/>
  <c r="L5" i="2"/>
  <c r="E8" i="2"/>
  <c r="E4" i="3"/>
  <c r="L6" i="2"/>
  <c r="L14" i="2"/>
  <c r="E5" i="3"/>
  <c r="E9" i="3"/>
  <c r="E2" i="3"/>
  <c r="E15" i="2" l="1"/>
  <c r="L15" i="2"/>
  <c r="E13" i="3"/>
  <c r="L13" i="3"/>
</calcChain>
</file>

<file path=xl/sharedStrings.xml><?xml version="1.0" encoding="utf-8"?>
<sst xmlns="http://schemas.openxmlformats.org/spreadsheetml/2006/main" count="2832" uniqueCount="696">
  <si>
    <t>Atributos de calidad</t>
  </si>
  <si>
    <t>Calificacion</t>
  </si>
  <si>
    <t>Seguridad</t>
  </si>
  <si>
    <t>Rendimiento</t>
  </si>
  <si>
    <t>Usabilidad</t>
  </si>
  <si>
    <t>Accesibilidad</t>
  </si>
  <si>
    <t>Dsiponibilidad</t>
  </si>
  <si>
    <t>Escalabilidad</t>
  </si>
  <si>
    <t>Interoperabilidad</t>
  </si>
  <si>
    <t>Internacionalizacion</t>
  </si>
  <si>
    <t>Capacidad para ser soportado</t>
  </si>
  <si>
    <t>Capacidad para ser administrado</t>
  </si>
  <si>
    <t>Fiabilidad</t>
  </si>
  <si>
    <t>Actores</t>
  </si>
  <si>
    <t>Equipo técnico</t>
  </si>
  <si>
    <t>Usuarios finales</t>
  </si>
  <si>
    <t>Arquitecto</t>
  </si>
  <si>
    <t>Equipo de desarrollo</t>
  </si>
  <si>
    <t>Ponderación</t>
  </si>
  <si>
    <t>Administrador</t>
  </si>
  <si>
    <t>Docente</t>
  </si>
  <si>
    <t>Representante Educación Permanente</t>
  </si>
  <si>
    <t>Coordinador</t>
  </si>
  <si>
    <t>Monitor</t>
  </si>
  <si>
    <t>Disponibilidad</t>
  </si>
  <si>
    <t>Atributo calidad</t>
  </si>
  <si>
    <t>Sumatoria</t>
  </si>
  <si>
    <t>Equipo Técnico</t>
  </si>
  <si>
    <t>Representante Educacion Permanente</t>
  </si>
  <si>
    <t>Usuario Finales</t>
  </si>
  <si>
    <t>Identificador</t>
  </si>
  <si>
    <t>Afirmación</t>
  </si>
  <si>
    <t>Pregunta</t>
  </si>
  <si>
    <t>Taxonomía</t>
  </si>
  <si>
    <t>Atributo de Calidad</t>
  </si>
  <si>
    <t>Respuesta</t>
  </si>
  <si>
    <t>Representante educacion permanente</t>
  </si>
  <si>
    <t>Total</t>
  </si>
  <si>
    <t>Ponderacion</t>
  </si>
  <si>
    <t>CAR-SEG-0001</t>
  </si>
  <si>
    <t>¿Es importante que, al iniciar sesión, el sistema verifique que el usuario es realmente una persona y no un programa automatizado?</t>
  </si>
  <si>
    <t>Autenticación</t>
  </si>
  <si>
    <t>si</t>
  </si>
  <si>
    <t>CAR-SEG-0002</t>
  </si>
  <si>
    <t>¿Sería preferible implementar un captcha como recurso de validación humano?</t>
  </si>
  <si>
    <t>CAR-SEG-0003</t>
  </si>
  <si>
    <t>¿Consideraría la implementación de una autenticación en dos pasos, como utilizar correo electrónico o recibir un mensaje SMS en el teléfono, como una medida adicional de seguridad?</t>
  </si>
  <si>
    <t>no</t>
  </si>
  <si>
    <t>CAR-SEG-0004</t>
  </si>
  <si>
    <t>Al momento de iniciar sesión el correo electronico registrado es el usuario de inicio de sesión.</t>
  </si>
  <si>
    <t>¿Requiere usted que el nombre de usuario con el cual se inicia la aplicacion tenga algun patron en especifico?</t>
  </si>
  <si>
    <t>CAR-SEG-0005</t>
  </si>
  <si>
    <t>¿Se plantea la posibilidad de que este correo electrónico esté restringido a pertenecer únicamente a un dominio específico?</t>
  </si>
  <si>
    <t>CAR-SEG-0006</t>
  </si>
  <si>
    <t>¿Requiere la opción de permitir la recuperación de contraseñas a través del correo electrónico?</t>
  </si>
  <si>
    <t>CAR-SEG-0007</t>
  </si>
  <si>
    <t>¿Requiere usted la posibilidad de permitir la recuperación de contraseñas a través del número de celular?</t>
  </si>
  <si>
    <t>CAR-SEG-0008</t>
  </si>
  <si>
    <t xml:space="preserve">¿Está contemplando la opción de incluir preguntas personalizadas al registrar usuarios, con el propósito de utilizarlas como una forma de autenticación en el futuro? </t>
  </si>
  <si>
    <t>CAR-SEG-0009</t>
  </si>
  <si>
    <t>¿Está considerando la posibilidad de enviar notificaciones al usuario cada vez que se inicie sesión en un dispositivo diferente?</t>
  </si>
  <si>
    <t>Seguimiento</t>
  </si>
  <si>
    <t>CAR-SEG-0010</t>
  </si>
  <si>
    <t>¿Requiere recibir avisos cuando realice acciones importantes dentro de la aplicación?</t>
  </si>
  <si>
    <t>CAR-SEG-0011</t>
  </si>
  <si>
    <t>¿Se espera que distintos usuarios desempeñen roles y realicen acciones específicas dentro de la aplicación?</t>
  </si>
  <si>
    <t>Autorización</t>
  </si>
  <si>
    <t>CAR-SEG-0012</t>
  </si>
  <si>
    <t>¿Se requiere que la contraseña cumpla con algún patrón específico?</t>
  </si>
  <si>
    <t>CAR-SEG-0013</t>
  </si>
  <si>
    <t>¿Está pensando en usar características físicas únicas, como huellas dactilares o reconocimiento facial, como forma de entrar a la aplicación?</t>
  </si>
  <si>
    <t>CAR-SEG-0014</t>
  </si>
  <si>
    <t>¿Se plantea la necesidad de bloquear el acceso a la cuenta del usuario después de tres intentos fallidos de contraseña incorrecta?</t>
  </si>
  <si>
    <t>CAR-SEG-0015</t>
  </si>
  <si>
    <t>¿Está considerando la opción de solicitar una autenticación adicional, como correo electrónico o mensaje SMS, después de varios intentos fallidos de contraseña?</t>
  </si>
  <si>
    <t>CAR-SEG-0016</t>
  </si>
  <si>
    <t>¿Está evaluando la posibilidad de requerir una autenticación adicional, como un captcha, después de tres intentos fallidos de contraseña?</t>
  </si>
  <si>
    <t>CAR-SEG-0017</t>
  </si>
  <si>
    <t>¿Está considerando la implementación de un sistema en el cual, al iniciar sesión en un dispositivo diferente, se solicite una clave de autenticación adicional?</t>
  </si>
  <si>
    <t>CAR-DIS-0001</t>
  </si>
  <si>
    <t>¿Quiere que la aplicación tenga un periodo determinado de tiempo en que esté brindando servicio?</t>
  </si>
  <si>
    <t>Continuidad del sevicio</t>
  </si>
  <si>
    <t>CAR-DIS-0002</t>
  </si>
  <si>
    <t>¿Es importante que la aplicacion esté funcionando todo el día, sin importar la hora?</t>
  </si>
  <si>
    <t>Tiempo de actividad</t>
  </si>
  <si>
    <t>CAR-DIS-0003</t>
  </si>
  <si>
    <t>¿Requiere que el sistema esté preparado para funcionar bien cuando muchas personas lo usen al mismo tiempo?</t>
  </si>
  <si>
    <t>CAR-DIS-0004</t>
  </si>
  <si>
    <t>¿La aplicación tiene acciones que deben resolverse rápidamente?</t>
  </si>
  <si>
    <t>CAR-DIS-0005</t>
  </si>
  <si>
    <t>¿Requiere usted que sea posible acceder a la aplicación desde varios dispositivos de manera simultánea?</t>
  </si>
  <si>
    <t>Continuidad del servicio</t>
  </si>
  <si>
    <t>CAR-DIS-0006</t>
  </si>
  <si>
    <t>¿Sería problemático si el sistema dejara de funcionar debido a un error y eso ocasionara pérdidas de dinero importantes?</t>
  </si>
  <si>
    <t>CAR-DIS-0007</t>
  </si>
  <si>
    <t>¿Necesita que el sistema se recupere rápidamente si hay un aumento repentino y sorpresivo en la cantidad de trabajo?</t>
  </si>
  <si>
    <t>CAR-DIS-0008</t>
  </si>
  <si>
    <t>¿Requiere usted que la aplicación siga funcionando a pesar de presentar problemas para no generar retrasos con las solicitudes de los usuarios?</t>
  </si>
  <si>
    <t>CAR-INTN-0001</t>
  </si>
  <si>
    <t>¿Está considerando la posibilidad de que la aplicación se traduzca automáticamente según la ubicación desde la cual se acceda?</t>
  </si>
  <si>
    <t>idioma</t>
  </si>
  <si>
    <t>Internacionalización</t>
  </si>
  <si>
    <t>CAR-INTN-0002</t>
  </si>
  <si>
    <t>¿Está buscando que la aplicacion se integre con los calendarios de días festivos de diferentes regiones?</t>
  </si>
  <si>
    <t>Fechas especiales</t>
  </si>
  <si>
    <t>CAR-INTN-0003</t>
  </si>
  <si>
    <t xml:space="preserve">¿Es necesario que la aplicacion cumpla con regulaciones legales específicas según la región en la que se encuentra? </t>
  </si>
  <si>
    <t>Normativas Regionales</t>
  </si>
  <si>
    <t>CAR-INTN-0004</t>
  </si>
  <si>
    <t xml:space="preserve">¿Requiere usted que la aplicacion proporcione diferentes configuraciones regionales, como el formato de hora y fecha? </t>
  </si>
  <si>
    <t>Formato Regional</t>
  </si>
  <si>
    <t>CAR-INTN-0005</t>
  </si>
  <si>
    <t>¿Requiere usted que la aplicacion posea restricciones en cuanto a imagenes o palabras que sean ofensivas de acuerdo a la región dónde se encuentre?</t>
  </si>
  <si>
    <t>CAR-INTN-0006</t>
  </si>
  <si>
    <t>¿La aplicación necesita contar con un servicio de soporte técnico que esté disponible en el idioma correspondiente a la región?</t>
  </si>
  <si>
    <t>CAR-FIA-0001</t>
  </si>
  <si>
    <t>¿Está considerando la necesidad de implementar estrategias de copia de seguridad y recuperación para reducir al mínimo la pérdida de datos en caso de fallos?</t>
  </si>
  <si>
    <t>Respaldo</t>
  </si>
  <si>
    <t>CAR-FIA-0002</t>
  </si>
  <si>
    <t>¿Es crucial que, si algo sale mal, la aplicación esté fuera de servicio el menor tiempo posible?</t>
  </si>
  <si>
    <t>resiliencia</t>
  </si>
  <si>
    <t>CAR-FIA-0003</t>
  </si>
  <si>
    <t>¿Le interesa que la aplicación tenga pasos claros para solucionar problemas?</t>
  </si>
  <si>
    <t>Tolerancia a fallos</t>
  </si>
  <si>
    <t>CAR-FIA-0004</t>
  </si>
  <si>
    <t>¿El sistema debe gestionar datos relacionados con la información personal de los usuarios?</t>
  </si>
  <si>
    <t>Integridad de datos</t>
  </si>
  <si>
    <t>CAR-FIA-0005</t>
  </si>
  <si>
    <t>¿El sistema necesita gestionar datos que contienen información financiera confidencial?</t>
  </si>
  <si>
    <t>CAR-FIA-0006</t>
  </si>
  <si>
    <t xml:space="preserve">¿El sistema debe manejar datos que estén relacionados con informacion comercial confidencial? </t>
  </si>
  <si>
    <t>CAR-FIA-0007</t>
  </si>
  <si>
    <t>¿Es esencial que los datos sensibles, como las contraseñas, estén altamente protegidos para evitar posibles accesos no autorizados?</t>
  </si>
  <si>
    <t>CAR-FIA-0008</t>
  </si>
  <si>
    <t>¿La informacion personal de los usuarios son datos sensibles son esenciales para el correcto funcionamiento del sistema?</t>
  </si>
  <si>
    <t>CAR-FIA-0009</t>
  </si>
  <si>
    <t>¿El sistema necesita poder compartir información confidencial con otras personas o empresas?</t>
  </si>
  <si>
    <t>CAR-FIA-0010</t>
  </si>
  <si>
    <t>¿Es necesario que el sistema cumpla con regulaciones o leyes para manejar información confidencial?</t>
  </si>
  <si>
    <t>CAR-FIA-0011</t>
  </si>
  <si>
    <t>¿Requiere que el sistema pueda recuperarse rápidamente si ocurren errores?</t>
  </si>
  <si>
    <t>CAR-FIA-0012</t>
  </si>
  <si>
    <t xml:space="preserve">¿Necesita que la aplicación tenga planes para recuperarse de fallos, como guardar y volver a poner datos en caso de problemas? </t>
  </si>
  <si>
    <t>CAR-REN-0001</t>
  </si>
  <si>
    <t>¿Requiere que el tiempo para confirmar el inicio de sesión de un usuario no sea más largo de 5 segundos?</t>
  </si>
  <si>
    <t>Tiempo de Operaciones</t>
  </si>
  <si>
    <t>CAR-REN-0002</t>
  </si>
  <si>
    <t>¿Es esencial que el sistema responda a las solicitudes de los usuarios en un lapso de tiempo aceptable, por ejemplo, en cuestión de segundos?</t>
  </si>
  <si>
    <t>CAR-REN-0003</t>
  </si>
  <si>
    <t>¿Desea que la sesión de un usuario se cierre automáticamente si permanece inactivo durante un período de 7 minutos?</t>
  </si>
  <si>
    <t>Optimización de recursos</t>
  </si>
  <si>
    <t>CAR-REN-0004</t>
  </si>
  <si>
    <t>¿La existencia de demoras en las respuestas del sistema causaría pérdidas económicas para usted?</t>
  </si>
  <si>
    <t>Costo</t>
  </si>
  <si>
    <t>CAR-REN-0005</t>
  </si>
  <si>
    <t>¿En el caso de que una petición y/o acción requiera consultas por parte del sistema, considera importante que estas no excedan los 5 segundos?</t>
  </si>
  <si>
    <t>CAR-REN-0006</t>
  </si>
  <si>
    <t>¿En el caso de que una transacción involucre operaciones como modificaciones dentro del sistema, considera importante que el tiempo no supere los 10 segundos?</t>
  </si>
  <si>
    <t>Tiempo de operaciones</t>
  </si>
  <si>
    <t>CAR-REN-0007</t>
  </si>
  <si>
    <t>¿La aplicación incluye funciones que deben ser ejecutadas instantáneamente, sin demoras, para que funcione correctamente?</t>
  </si>
  <si>
    <t>CAR-REN-0008</t>
  </si>
  <si>
    <t>¿La aplicación tiene tareas que necesitan llevarse a cabo sin interrupciones, que se ejecutan mientras el usuario esta en otras cosas, para que todo funcione correctamente?</t>
  </si>
  <si>
    <t>CAR-ESC-0001</t>
  </si>
  <si>
    <t>¿Hay momentos específicos en los que la aplicación tendrá una cantidad mucho mayor de personas realizando acciones y pidiendo cosas en comparación con otros momentos?</t>
  </si>
  <si>
    <t>Crecimiento Elástico</t>
  </si>
  <si>
    <t>CAR-ESC-0002</t>
  </si>
  <si>
    <t>¿Está pensando en que la aplicación pueda crecer en el futuro, incluso en la cantidad de cosas que puede hacer, sin problemas?</t>
  </si>
  <si>
    <t>CAR-ESC-0003</t>
  </si>
  <si>
    <t>¿Necesita que el sistema tenga métodos para probar y asegurarse de que pueda manejar muchas peticiones de personas, sin volverse lento o tener problemas?</t>
  </si>
  <si>
    <t>Trabajo Concurrente</t>
  </si>
  <si>
    <t>CAR-ESC-0004</t>
  </si>
  <si>
    <t>¿Requiere que el sistema use técnicas para hacer que el trabajo con la información sea más rápido y eficiente?</t>
  </si>
  <si>
    <t>CAR-ESC-0005</t>
  </si>
  <si>
    <t>¿Puede el sistema manejar que muchas personas lo usen al mismo tiempo en un futuro próximo?</t>
  </si>
  <si>
    <t>CAR-EXP-0001</t>
  </si>
  <si>
    <t>¿Está considerando la inclusión de una función de búsqueda en su aplicación para filtrar información de interés para el usuario?</t>
  </si>
  <si>
    <t>Buscador</t>
  </si>
  <si>
    <t>Experiencia de usuario</t>
  </si>
  <si>
    <t>CAR-EXP-0002</t>
  </si>
  <si>
    <t>¿Está buscando que la barra de navegación incluya una función de autocompletado?</t>
  </si>
  <si>
    <t>Sugerencias/Autocompletado</t>
  </si>
  <si>
    <t>CAR-EXP-0003</t>
  </si>
  <si>
    <t>¿Le gustaría que la aplicación tenga la capacidad de personalizar los logotipos de su organización?</t>
  </si>
  <si>
    <t>Apariencia</t>
  </si>
  <si>
    <t>CAR-EXP-0004</t>
  </si>
  <si>
    <t>¿Le gustaría que la aplicación funcione bien en cualquier teléfono o tablet, sin importar el tipo de dispositivo que use o el tamaño de la pantalla?</t>
  </si>
  <si>
    <t>Adaptabilidad</t>
  </si>
  <si>
    <t>CAR-EXP-0005</t>
  </si>
  <si>
    <t>¿Requiere que la aplicación ajuste su apariencia automáticamente para que se vea bien sin importar el tamaño de la ventana de tu navegador?</t>
  </si>
  <si>
    <t>Responsiva</t>
  </si>
  <si>
    <t>CAR-EXP-0006</t>
  </si>
  <si>
    <t>¿Existen valores o datos dentro de su aplicacion que deban estar actualizadas constantemente?</t>
  </si>
  <si>
    <t>Procesamiento en segundo plano</t>
  </si>
  <si>
    <t>CAR-EXP-0007</t>
  </si>
  <si>
    <t>¿Desea que la aplicación se diseñe de forma que los usuarios puedan navegar sin dificultades, sin sentirse perdidos y confundidos para poder utilizarla sin la necesidad de consultar manuales o buscar ayuda externa?</t>
  </si>
  <si>
    <t>Diseño</t>
  </si>
  <si>
    <t>CAR-EXP-0008</t>
  </si>
  <si>
    <t>¿Requiere usted que la aplicación brinde mensajes de apoyo sobre el proceso de solicitudes de los usuarios?</t>
  </si>
  <si>
    <t>Mensajes de usuario</t>
  </si>
  <si>
    <t>CAR-EXP-0009</t>
  </si>
  <si>
    <t>¿Le interesa que el sistema emita una alerta si el usuario ingresa incorrectamente la información de registro?</t>
  </si>
  <si>
    <t>CAR-EXP-0010</t>
  </si>
  <si>
    <t>¿Está considerando la posibilidad de incluir un chatbot en la aplicación para brindar ayuda y resolver consultas?</t>
  </si>
  <si>
    <t>Apoyo Usuario</t>
  </si>
  <si>
    <t>CAR-EXP-0011</t>
  </si>
  <si>
    <t>¿Le gustaría tener la opción de personalizar la interfaz de la aplicación con diferentes colores?</t>
  </si>
  <si>
    <t>Personalización</t>
  </si>
  <si>
    <t>CAR-EXP-0012</t>
  </si>
  <si>
    <t>¿Está evaluando la posibilidad de integrar un asistente virtual en tiempo real en la aplicación?</t>
  </si>
  <si>
    <t>Ayuda técnica</t>
  </si>
  <si>
    <t>CAR-EXP-0013</t>
  </si>
  <si>
    <t>¿Desea que la aplicación permita funciones de zoom (acercar y alejar) durante las interacciones del usuario?</t>
  </si>
  <si>
    <t>Interacción de los usuarios</t>
  </si>
  <si>
    <t>CAR-EXP-0014</t>
  </si>
  <si>
    <t>¿Le gustaría que, durante el proceso de registro, cuando se ingrese información incorrecta, esta aparezca en un recuadro rojo?</t>
  </si>
  <si>
    <t>Ayudas al usuario</t>
  </si>
  <si>
    <t>CAR-EXP-0015</t>
  </si>
  <si>
    <t>¿Preferiría que, al llevar a cabo un proceso de registro, los campos obligatorios estén marcados con un asterisco al final?</t>
  </si>
  <si>
    <t>CAR-EXP-0016</t>
  </si>
  <si>
    <t>¿Le gustaría que los usuarios puedan cerrar y expandir textos largos a su elección?</t>
  </si>
  <si>
    <t>CAR-EXP-0017</t>
  </si>
  <si>
    <t>¿Necesita que los usuarios tengan la opción de cambiar el tipo de fuente del sitio según sus preferencias?</t>
  </si>
  <si>
    <t>CAR-EXP-0018</t>
  </si>
  <si>
    <t>¿Está considerando la posibilidad de implementar gráficas detalladas para presentar la información del sistema de manera organizada?</t>
  </si>
  <si>
    <t>Interpretación de datos</t>
  </si>
  <si>
    <t>CAR-EXP-0019</t>
  </si>
  <si>
    <t>¿Desea que la aplicación tenga pocos elementos visuales y graficos, con el fin de brindar claridad al momento de utilizar la aplicación priorizando las funcionalidades importantes y la interacción para el usuario?</t>
  </si>
  <si>
    <t>CAR-EXP-0020</t>
  </si>
  <si>
    <t>¿Requiere usted que la aplicación sea intuitiva para facilitarle su uso a los usuarios?</t>
  </si>
  <si>
    <t>CAR-EXP-0021</t>
  </si>
  <si>
    <t>¿Le gustaría que, cuando el usuario coloque el cursor sobre un área de interacción, esta se resalte con un contorno de un color específico?</t>
  </si>
  <si>
    <t>CAR-EXP-0022</t>
  </si>
  <si>
    <t>¿Desea que al hacer clic en el logotipo de la aplicación, el usuario sea redirigido a la página de inicio de la misma?</t>
  </si>
  <si>
    <t>CAR-ACC-0001</t>
  </si>
  <si>
    <t>¿Requiere que la aplicación pueda convertir palabras habladas en texto para ayudar a personas con dificultades visuales?</t>
  </si>
  <si>
    <t>Limitaciones visuales</t>
  </si>
  <si>
    <t xml:space="preserve">Accesibilidad </t>
  </si>
  <si>
    <t>CAR-ACC-0002</t>
  </si>
  <si>
    <t>¿Preferiría que la aplicación incluyera opciones para cambiar los colores en pantalla y así ayudar a personas con dificultades para ver ciertos colores?</t>
  </si>
  <si>
    <t>CAR-ACC-0003</t>
  </si>
  <si>
    <t>¿Le interesaría que la aplicación permita la navegación tanto mediante el teclado como haciendo clic con el ratón?</t>
  </si>
  <si>
    <t>Limitaciones motrices</t>
  </si>
  <si>
    <t>CAR-ACC-0004</t>
  </si>
  <si>
    <t>¿Querria usted que los cambios de una pantalla a otra en la aplicación sean muy suaves, para evitar que haya parpadeos molestos?</t>
  </si>
  <si>
    <t>CAR-ACC-0005</t>
  </si>
  <si>
    <t>¿Le gustaria que la aplicación tuviera una herramienta que permita hacer más grande el texto y las imágenes, como una especie de lupa?</t>
  </si>
  <si>
    <t>CAR-CAPA-0001</t>
  </si>
  <si>
    <t>¿Quisiera usted que la aplicacion tenga una sección especial que solo pueda usar un administrador?</t>
  </si>
  <si>
    <t>Gestión de acceso</t>
  </si>
  <si>
    <t>CAR-CAPA-0002</t>
  </si>
  <si>
    <t>¿Quisiera que el administrador tenga la capacidad de cambiar las transacciones dentro de la aplicación?</t>
  </si>
  <si>
    <t>Gestión de configuracion</t>
  </si>
  <si>
    <t>CAR-CAPA-0003</t>
  </si>
  <si>
    <t>¿Puede el administrador decidir si aceptar o rechazar ciertas acciones?</t>
  </si>
  <si>
    <t>CAR-CAPA-0004</t>
  </si>
  <si>
    <t>¿Tendrá el administrador la capacidad de hacer cambios en el sistema?</t>
  </si>
  <si>
    <t>Gestión de configuración</t>
  </si>
  <si>
    <t>CAR-CAPA-0005</t>
  </si>
  <si>
    <t>¿Necesita que el administrador pueda ver toda la información en la aplicación?</t>
  </si>
  <si>
    <t>Acceso a datos</t>
  </si>
  <si>
    <t>CAR-CAPA-0006</t>
  </si>
  <si>
    <t>¿El administrador podrá eliminar y modificar información de los diferentes usuarios del sistema?</t>
  </si>
  <si>
    <t>CAR-CAPA-0007</t>
  </si>
  <si>
    <t>¿Es necesario que el administrador tenga un nombre de usuario y contraseña distintos a los de los usuarios regulares?</t>
  </si>
  <si>
    <t>CAR-CAPA-0008</t>
  </si>
  <si>
    <t>¿Requiere que el administrador pueda ver un registro de todas las acciones que se hacen en la aplicación?</t>
  </si>
  <si>
    <t>CAR-CAPA-0009</t>
  </si>
  <si>
    <t>¿Quisiera que la aplicación tenga formas de estar siempre observando las acciones que se hacen?</t>
  </si>
  <si>
    <t>CAR-CAPA-0010</t>
  </si>
  <si>
    <t>¿Necesita que el administrador pueda dar permisos especiales a diferentes tipos de usuarios?</t>
  </si>
  <si>
    <t>CAR-CAPA-0011</t>
  </si>
  <si>
    <t>¿Requiere usted que el administrador tenga acceso a la documentación de la aplicación para solucionar errores?</t>
  </si>
  <si>
    <t>Gestion de configuracion</t>
  </si>
  <si>
    <t>CAR-CAPA-0012</t>
  </si>
  <si>
    <t>¿Necesita que el administrador pueda crear y manejar las áreas donde se guarda la información de la aplicación?</t>
  </si>
  <si>
    <t>CAR-CAPA-0013</t>
  </si>
  <si>
    <t>¿Es necesario que el administrador sepa cosas técnicas para usar la aplicación?</t>
  </si>
  <si>
    <t>Capacitación</t>
  </si>
  <si>
    <t>CAR-CAPS-0001</t>
  </si>
  <si>
    <t>¿Necesita tener instrucciones claras y detalladas sobre cómo usar la aplicación, asi como paso a paso de como proceder en ciertos casos?</t>
  </si>
  <si>
    <t>Documentación</t>
  </si>
  <si>
    <t>CAR-CAPS-0002</t>
  </si>
  <si>
    <t>¿Quisiera contar con ayuda técnica en caso de que el administrador la necesite?</t>
  </si>
  <si>
    <t>Soporte al usuario</t>
  </si>
  <si>
    <t>CAR-CAPS-0003</t>
  </si>
  <si>
    <t>¿Requiere que el equipo de ayuda técnica esté disponible en cualquier momento, todos los días?</t>
  </si>
  <si>
    <t>CAR-CAPS-0004</t>
  </si>
  <si>
    <t>¿Necesita que la aplicación tenga consejos y guías para ayudar a los usuarios?</t>
  </si>
  <si>
    <t>CAR-CAPS-0005</t>
  </si>
  <si>
    <t>¿Necesita que se hagan revisiones periódicas para mantener y mejorar el sistema?</t>
  </si>
  <si>
    <t>CAR-CAPS-0006</t>
  </si>
  <si>
    <t xml:space="preserve">¿Requiere usted que la aplicacion cuente con un sistema que permita reportar fallas o inconvenientes? </t>
  </si>
  <si>
    <t>CAR-CAPS-0007</t>
  </si>
  <si>
    <t>¿Le gustaría que los administradores reciban entrenamiento para poder arreglar problemas?</t>
  </si>
  <si>
    <t>CAR-INTO-0001</t>
  </si>
  <si>
    <t>¿Requiere que la aplicación tenga una manera de procesar pagos incluida?</t>
  </si>
  <si>
    <t>Consumo de servicios externos</t>
  </si>
  <si>
    <t>CAR-INTO-0002</t>
  </si>
  <si>
    <t>¿El sistema necesita obtener detalles relacionados con una dirección de correo electrónico en particular?</t>
  </si>
  <si>
    <t>CAR-INTO-0003</t>
  </si>
  <si>
    <t>¿Su sistema debe enviar mensajes a los usuarios regularmente?</t>
  </si>
  <si>
    <t>CAR-INTO-0004</t>
  </si>
  <si>
    <t>¿Su sistema requiere usar servicios de mapas o ubicación de otras compañías?</t>
  </si>
  <si>
    <t>CAR-INTO-0005</t>
  </si>
  <si>
    <t>¿Requiere que su sistema pueda acceder a datos sobre áreas geográficas como países, regiones y ciudades?</t>
  </si>
  <si>
    <t>CAR-INTO-0006</t>
  </si>
  <si>
    <t>¿Está pensando en agregar la opción de usar características únicas del cuerpo, como huellas dactilares o reconocimiento facial, para iniciar sesión o permitir acciones en el sistema?</t>
  </si>
  <si>
    <t>CAR-INTO-0007</t>
  </si>
  <si>
    <t>¿Desea que su sistema ofrezca a los usuarios la opción de registrarse usando cuentas de servicios populares como Facebook, Google o Microsoft?</t>
  </si>
  <si>
    <t>Intercambio de datos</t>
  </si>
  <si>
    <t>CAR-INTO-0008</t>
  </si>
  <si>
    <t>¿Querría que el sistema utilice un calendario externo proporcionado por otras compañías?</t>
  </si>
  <si>
    <t>CAR-INTO-0009</t>
  </si>
  <si>
    <t>¿Necesita que la aplicación tenga la opción de compartir información de acciones con otras personas o empresas?</t>
  </si>
  <si>
    <t xml:space="preserve">La aplicación tiene la opción que permite la recuperación de contraseñas </t>
  </si>
  <si>
    <t>¿Requiere que la aplicación tenga la opción de permitir la recuperación de contraseñas ?</t>
  </si>
  <si>
    <t>Recibe avisos cuando se realizan acciones importantes dentro de la aplicación</t>
  </si>
  <si>
    <t>La aplicación funciona todo el día sin importar la hora</t>
  </si>
  <si>
    <t>¿Necesita usted que la aplicacion esté funcionando todo el día, sin importar la hora?</t>
  </si>
  <si>
    <t>El sistema soporta varios usuarios de forma concurrente llevando transacciones dentro de la aplicación</t>
  </si>
  <si>
    <t>¿Requiere que el sistema soporte varios usuarios de forma concurrente llevando a cabo transacciones dentro de la aplicación?</t>
  </si>
  <si>
    <t>La aplicación es capaz de recuperarse a fallos cuando se presentan problemas</t>
  </si>
  <si>
    <t xml:space="preserve">¿Requiere usted que la aplicación sea capaz de recuperarse a los fallos en caso de que se presenten problemas? </t>
  </si>
  <si>
    <t>Se realizan peticiones y consultas por parte del sistema que no demoran más de un tiempo determiando</t>
  </si>
  <si>
    <t>¿Requiere usted que las consultas que deba realizar la aplicación no tarden más de un determinado tiempo?</t>
  </si>
  <si>
    <t>Las modificaciones realizadas por el usuario dentro de la aplicación no tardan más de un tiempo determinado</t>
  </si>
  <si>
    <t>¿Necesita usted que las modificaciones realizadas por el usuario dentro de la aplicación no tarden más de un determinado tiempo?</t>
  </si>
  <si>
    <t>La aplicación actualiza su infromación en tiempo real</t>
  </si>
  <si>
    <t>¿Requiere usted que la aplicación actualice su información en tiempo real?</t>
  </si>
  <si>
    <t>La aplicación permite reportar fallas e incovenientes de manera correcta</t>
  </si>
  <si>
    <t xml:space="preserve">¿Requiere usted que la aplicacion cuente con un mecanismo que permita reportar fallas o inconvenientes? </t>
  </si>
  <si>
    <t>La aplicación es intuitiva y amigable para el usuario</t>
  </si>
  <si>
    <t>¿Requiere usted que la aplicación sea intuitiva y amigable para el usuario?</t>
  </si>
  <si>
    <t>Imagen de Referencia</t>
  </si>
  <si>
    <t>Característica</t>
  </si>
  <si>
    <t>Experiencia de ususario</t>
  </si>
  <si>
    <t>Tipo escenario</t>
  </si>
  <si>
    <t>Exitoso</t>
  </si>
  <si>
    <t>¿Escenario cumplido?</t>
  </si>
  <si>
    <t>NO</t>
  </si>
  <si>
    <t>Descripción</t>
  </si>
  <si>
    <t>Asegura que un usuario después de haber iniciado sesión dentro de la aplicación, y a que además el sistema esté oprando de forma normal, pueda utilizar una barra de búsqueda que le facilite encontrar elementos de interes.</t>
  </si>
  <si>
    <t>Origen del estímulo</t>
  </si>
  <si>
    <t>Cualquier usuario final</t>
  </si>
  <si>
    <t>Estímulo</t>
  </si>
  <si>
    <t>Presionar la barra de busqueda de  la aplicación.</t>
  </si>
  <si>
    <t>Artefacto</t>
  </si>
  <si>
    <t>Sistema</t>
  </si>
  <si>
    <t>Ambiente</t>
  </si>
  <si>
    <t>Operación normal</t>
  </si>
  <si>
    <t>El usuario puede utilizar una barra de búsqueda y encontrar elementos de interes.</t>
  </si>
  <si>
    <t>Medida de la respuesta</t>
  </si>
  <si>
    <t>Luego de ingresar a la aplicación el usuario utiliza una barra de búsqueda y encuentra una sala de informatica que estaba consultando.</t>
  </si>
  <si>
    <t>Ayudas de usuario</t>
  </si>
  <si>
    <t>Asegura que la aplicación destaca los botones de acciones importantes.</t>
  </si>
  <si>
    <t>Ingresar a la aplicación y mostrar destacados los botones de acciones importantes</t>
  </si>
  <si>
    <t>El usuario puede reconocer los botones de acciones importantes de la aplicación.</t>
  </si>
  <si>
    <t>Luego de que el usuario ingresa a la aplicación exitosamente, el sistema muestra destacados los botones de acciones importantes.</t>
  </si>
  <si>
    <t>Alertas</t>
  </si>
  <si>
    <t>Asegura que cada vez que un usuario no complete la información de datos obligatorios, y que además el sistema esté operando de manera normal, el sistema le indica en un recuadro rojo  el dato que tiene que llenar.</t>
  </si>
  <si>
    <t>No completar los datos obligatorios a la hora de realizar una reserva.</t>
  </si>
  <si>
    <t>El sistema indica visualmente el campo que un usuario no ha llenado.</t>
  </si>
  <si>
    <t>Luego de ingresar a realizar una reserva y que el usuario no complete un dato obligatorio para una reserva, el sistema indica en un recuadro rojo el dato obligatorio que debe llenar al usuario.</t>
  </si>
  <si>
    <t>Asegura que un usuario cuando realice una operación exitosa (Reserva, actualización de datos...), y que además el sitema se encuentre en operación normal, reciba un mensaje por medio de la aplicación notificaondole el exito de la transacción.</t>
  </si>
  <si>
    <t>Realizar una operación exitosa dentro de la aplicación.</t>
  </si>
  <si>
    <t>El sistema muestra un mensaje notificando una acción exitosa</t>
  </si>
  <si>
    <t>Luego de que un usuario realice una operación exitosamente(Reserva, actualización de datos...), el sistema despliega un mensaje por medio de la aplicación notificando el exito de la operación.</t>
  </si>
  <si>
    <t xml:space="preserve">Asegura que cada vez que un usuario situe el cursor sobre botones o palabras de interacción, y que además el sistema se  encuentre funcionando de forma normal, estos se iluminen o cambien de color </t>
  </si>
  <si>
    <t>Calquier usuario final</t>
  </si>
  <si>
    <t>Ubicar el cursor sobre un boton o palabra de interacción</t>
  </si>
  <si>
    <t>El sistema ilumina o cambia de color un boton o palabra interactiva cuándo el cursor está sobre estos.</t>
  </si>
  <si>
    <t>Luego de que el usuario sitúe el cursor sobre un boton o palabra interactiva, el sistema ilumina o cambia de color del boton o palabra interactiva</t>
  </si>
  <si>
    <t xml:space="preserve">Asegurar que el usuario pueda reportar fallas o inconvenientes al momento de estar realizando una reserva cuando este proceso no se complete de manera exitosa </t>
  </si>
  <si>
    <t>Realizar un reporte de alguna falla o inconveniente al momento de realizar una reserva</t>
  </si>
  <si>
    <t>El sistema debe permitir al usuario si el desea realizar un reporte en el que reporte alguna falla o inconveniente en el proceso de crear una reserva</t>
  </si>
  <si>
    <t xml:space="preserve">El sistema le permite al usuario reportar fallas o inconvenientes presentados en el proceso de crear una reserva para un centro de informatica o laboratorio </t>
  </si>
  <si>
    <t xml:space="preserve">Asegurar que el usuario pueda reportar fallas o inconvenientes al momento de estar realizando una solicitud de cualquier tipo cuando este proceso no se complete de manera exitosa  </t>
  </si>
  <si>
    <t>Realizar un reporte de alguna falla o inconveniente al momento de realizar una solicitud de instalar programa,incluir algun insumo para la clase o de abrir un horario para una clase</t>
  </si>
  <si>
    <t>El sistema debe permitir al usuario si el desea realizar un reporte en el que reporte alguna falla o inconveniente en el proceso de crear una solicitud</t>
  </si>
  <si>
    <t xml:space="preserve">El sistema le permite al usuario reportar fallas o inconvenientes presentados en el proceso de crear una solicitud de instalar un programa,incluir algun insumo para la clase o abrir un horario para una clase  </t>
  </si>
  <si>
    <t xml:space="preserve">Asegurar que el usuario pueda reportar fallas o inconvenientes al momento de estar cancelando una reserva previamente creada cuando este proceso no se complete de manera exitosa  </t>
  </si>
  <si>
    <t xml:space="preserve">Realizar un reporte de alguna falla o inconveniente al momento de cancelar una reserva ya generada </t>
  </si>
  <si>
    <t>El sistema debe permitir al usuario si el desea realizar un reporte en el que reporte alguna falla o inconveniente en el proceso de cancelar alguna reserva que previamente creó</t>
  </si>
  <si>
    <t xml:space="preserve">El sistema le permite al usuario reportar fallas o inconvenientes presentados en el proceso de cancelar una reserva que previamente se haya creado y no se complete el proceso de manera exitosa   </t>
  </si>
  <si>
    <t xml:space="preserve">Asegurar que el monitor pueda reportar fallas o inconvenientes al momento de estar consultando sus respectivos horarios de monitoria y este proceso no se complete de manera exitosa </t>
  </si>
  <si>
    <t xml:space="preserve">Monitor </t>
  </si>
  <si>
    <t xml:space="preserve">Realizar un reporte de alguna falla o inconveniente al momento de consultar horarios de monitorias  </t>
  </si>
  <si>
    <t xml:space="preserve">El sistema debe permitir al monitor si el desea realizar un reporte en el que reporte alguna falla o inconveniente en el proceso de consultar los horarios de monitorias </t>
  </si>
  <si>
    <t xml:space="preserve">El sistema le permite al monitor reportar fallas o inconvenientes presentados consultando sus respectivos horarios de monitorias y que por algun motivo este proceso no se pueda completar de manera exitosa  </t>
  </si>
  <si>
    <t xml:space="preserve">Asegurar que el monitor pueda reportar fallas o inconvenientes referentes a las notificaciones que recibe de las reservas que se realizan dentro de sus horarios de monitorias  </t>
  </si>
  <si>
    <t xml:space="preserve">Realizar un reporte de alguna falla o inconveniente referente a las notificaciones o alertas </t>
  </si>
  <si>
    <t xml:space="preserve">El sistema debe permitir al monitor si el desea realizar un reporte en el que reporte alguna falla o inconveniente con las notificaciones o alertas </t>
  </si>
  <si>
    <t xml:space="preserve">El sistema le permite al monitor reportar fallas o inconvenientes con las notificaciones o alertas de las reservas que se realizan dentro de sus horarios de monitorias  </t>
  </si>
  <si>
    <t xml:space="preserve">Asegurar que el Coordinador pueda reportar fallas o inconvenientes al momento de gestionar las solicitudes entrantes  </t>
  </si>
  <si>
    <t xml:space="preserve">Realizar un reporte de alguna falla o inconveniente al momento de gestionar solicitudes pendientes por revisar  </t>
  </si>
  <si>
    <t xml:space="preserve">El sistema debe permitir al Coordinador si el desea realizar un reporte en el que reporte alguna falla o inconveniente en el momento de contestar y gestionar las solicitudes pendientes </t>
  </si>
  <si>
    <t xml:space="preserve">El sistema le permite al Coordinador reportar fallas o inconvenientes en el momento de contestar y gestionar las solicitudes pendientes  </t>
  </si>
  <si>
    <t xml:space="preserve">Asegurar que el Usuario pueda reportar fallos o inconvenientes cuando este se encuentra modificando una reserva vigente y el proceso no se completa de manera exitosa  </t>
  </si>
  <si>
    <t>Cualquier Usuario final</t>
  </si>
  <si>
    <t xml:space="preserve">Realizar un reporte de alguna falla o inconveniente cuando se este modificando una reserva existente  </t>
  </si>
  <si>
    <t xml:space="preserve">El sistema debe permitir al usuario si el desea realizar un reporte en el que reporte alguna falla o inconveniente en el momento de estar modificando una reserva ya existente </t>
  </si>
  <si>
    <t xml:space="preserve">El sistema le permite al usuario  realizar un reporte en el que reporte alguna falla o inconveniente en el momento de estar modificando una reserva ya existente  </t>
  </si>
  <si>
    <t xml:space="preserve">Asegurar que el Administrador pueda reportar fallos o inconvenientes cuando este se encuentra configurando los horarios y periodos de funcionamiento de las agendas de los centros de informatica y laboratorios   </t>
  </si>
  <si>
    <t xml:space="preserve">Realizar un reporte de alguna falla o inconveniente cuando se este configurando los horarios y periodos de funcionamiento de las agendas  </t>
  </si>
  <si>
    <t xml:space="preserve">El sistema debe permitir al administrador si el desea realizar un reporte en el que reporte alguna falla o inconveniente en el momento de estar configurando los horarios y periodos de funcionamiento de las agendas para los centros de informatica y laboratorios  </t>
  </si>
  <si>
    <t xml:space="preserve">El sistema cuenta con la opcion de reportar fallas o inconvenientes en el caso en el que un administrador se ecuentre configurando los horarios y periodos de funcionamiento de los centros de informatica y laboratorios  </t>
  </si>
  <si>
    <t xml:space="preserve">Asegurar que el Administrador pueda reportar fallos o inconvenientes cuando este se encuentra realizando excepciones de disponibilidad y funcionamiento de las agendas de los centros de informatica y laboratorios </t>
  </si>
  <si>
    <t xml:space="preserve">Realizar un reporte de alguna falla o inconveniente cuando se este creando excepciones de disponibilidad y/o funcionamiento  </t>
  </si>
  <si>
    <t xml:space="preserve">El sistema debe permitir al administrador si el desea realizar un reporte en el que reporte alguna falla o inconveniente en el momento de estar creando excepciones de disponibilidad y/o funcionamiento </t>
  </si>
  <si>
    <t xml:space="preserve">El sistema cuenta con la opcion de reportar fallas o inconvenientes en el caso en el que un administrador se ecuentre realizando excepciones de disponibilidad y/o funcionamiento de las agendasde los centros de informatica y laboratorios </t>
  </si>
  <si>
    <t>Asegurar que el Coordinador pueda reportar fallos o inconvenientes cuando este se encuentra organizando los horarios de los monitores y este proceso no se complete de manera exitosa</t>
  </si>
  <si>
    <t xml:space="preserve">Realizar un reporte de alguna falla o inconveniente cuando se este creando o modificando los horarios de los monitores  </t>
  </si>
  <si>
    <t xml:space="preserve">El sistema debe permitir al Coordinador si el desea realizar un reporte en el que reporte alguna falla o inconveniente en el momento de estar creando o modificando los horarios de los monitores </t>
  </si>
  <si>
    <t>El sistema cuenta con la opcion de reportar fallas o inconvenientes en el caso en el que un Coordinador se organizando los horarios de los monitores y presente alguna novedad o falla</t>
  </si>
  <si>
    <t xml:space="preserve">No Exitoso </t>
  </si>
  <si>
    <t xml:space="preserve">Asegurar que el usuario no puede reportar fallas o inconvenientes referentes a la modificacion de datos de su respectivo perfil </t>
  </si>
  <si>
    <t xml:space="preserve">Cualquier usuario final </t>
  </si>
  <si>
    <t xml:space="preserve">Realizar un reporte de alguna falla o inconveniente cuando se este modificando datos del perfil de un usuario  </t>
  </si>
  <si>
    <t xml:space="preserve">El sistema no permita reportar fallas o incovenientes cuando se esta modificando datos del perfil de un usuario especifico </t>
  </si>
  <si>
    <t>El sistema no permite reportar fallas o incovenientes cuando se esta modificando datos del perfil de un usuario especifico</t>
  </si>
  <si>
    <t xml:space="preserve">Asegurar que el usuario que no se encuentra registrado en la aplicacion pueda reportar fallas o inconvenientes referentes al inicio de sesion </t>
  </si>
  <si>
    <t xml:space="preserve">Realizar un reporte de alguna falla o inconveniente cuando se este ingresando a la aplicacion  </t>
  </si>
  <si>
    <t xml:space="preserve">El sistema no permita reportar fallas o incovenientes referentes al inicio de sesion a un usuario que no se encuentra registrado previamente en la aplicacion </t>
  </si>
  <si>
    <t>El sistema no permite reportar fallas o incovenientes referentes al inicio de sesion a un usuario que no se encuentra registrado previamente en la aplicacion</t>
  </si>
  <si>
    <t xml:space="preserve">Realizar un reporte de alguna falla o inconveniente cuando se este modificando datos del perfil  </t>
  </si>
  <si>
    <t xml:space="preserve">El sistema no permita reportar fallas o incovenientes referentes a la modificacion de datos del perfil de un monitor </t>
  </si>
  <si>
    <t>El sistema no permite reportar fallas o incovenientes referentes a la modificacion de datos del perfil de un monitor</t>
  </si>
  <si>
    <t>Asegurar que el sistema actualice en todo momento los espacios de disponibilidad de los centros de informática y laboratorios</t>
  </si>
  <si>
    <t>sistema</t>
  </si>
  <si>
    <t xml:space="preserve">Actualizar en todo momento la disponibilidad de espacios de los centros de informatica y laboratorios </t>
  </si>
  <si>
    <t xml:space="preserve">El sistema debe mostrar la disponibilidad de los centros de informatica y laboratorios actualizada de manera automatica sin la necesidad de recargar ni de refrescar la aplicación </t>
  </si>
  <si>
    <t>El sistema muestra la informacion actualizada en todo momento de la disponibilidad de los centros de informatica y laboratorios para la reserva de las mismas</t>
  </si>
  <si>
    <t>Asegurar que el sistema actualice en todo momento las reservas ya vigentes en los centros de informatica y laboratorios</t>
  </si>
  <si>
    <t xml:space="preserve">Actualizar en todo momento las reservas ya vigentes en los centros de informatica y laboratorios </t>
  </si>
  <si>
    <t xml:space="preserve">El sistema debe mostrar las reservas ya vigentes para los  centros de informatica y laboratorios actualizada de manera automatica sin la necesidad de recargar ni de refrescar la aplicación </t>
  </si>
  <si>
    <t xml:space="preserve">El sistema muestra la informacion actualizada en todo momento de las reservas  de los centros de informatica y laboratorios </t>
  </si>
  <si>
    <t xml:space="preserve">Asegurar que el sistema actualice en todo momento la cantidad de equipos de computo activos en un centro de informatica </t>
  </si>
  <si>
    <t xml:space="preserve">Actualizar en todo momento la cantidad de equipos de computo activos en un centro de informatica </t>
  </si>
  <si>
    <t xml:space="preserve">El sistema debe mostrar el numero de equipos de computo que se encuentran activos para su uso de un centro de informatica en especifico </t>
  </si>
  <si>
    <t xml:space="preserve">El sistema muestra la informacion actualizada en todo momento de la cantidad de equipos de computo activos en un centro de informatica </t>
  </si>
  <si>
    <t>Asegurar que el sistema actualice en todo momento dentro de la disponibilidad de las agendas las excepciones creadas por el administrador</t>
  </si>
  <si>
    <t xml:space="preserve">Actualizar en todo momento la disponibilidad según las excepciones creadas por el administrador </t>
  </si>
  <si>
    <t xml:space="preserve">El sistema en caso de que el administrador cree alguna excepcion de disponibilidad inmediatamente debe verse reflejada en la respectiva agenda del centro de informatica o laboratorio </t>
  </si>
  <si>
    <t>El sistema mantiene actualizado en todo momento las excepciones de disponibilidad que el administrador crea o elimina</t>
  </si>
  <si>
    <t xml:space="preserve">Asegurar que el sistema actualice en todo momento el estado de una solicitud pendiente por ser respondida para un usuario en particular </t>
  </si>
  <si>
    <t xml:space="preserve">Actualizar en todo momento el estado de una solicitud pendiente por ser revisada para un usuario en particular </t>
  </si>
  <si>
    <t xml:space="preserve">El sistema mantiene actualizado en todo momento el estado de una solicitud creada por un usuario en particular </t>
  </si>
  <si>
    <t xml:space="preserve">El sistema en todo momento muestra el estado actual de una solicitud de un usuario en particular </t>
  </si>
  <si>
    <t xml:space="preserve">Asegurar que el sistema actualice en todo las modificaciones realizadas en reservas por un coordinador acorde a una solicitud de un usuario </t>
  </si>
  <si>
    <t xml:space="preserve">Actualizar en todo momento modificaciones en reservas  </t>
  </si>
  <si>
    <t>El sistema mantiene actualizado en todo momento las modificaciones que se puedan presentar en reservas</t>
  </si>
  <si>
    <t xml:space="preserve">El sistema en todo momento muestra las modificaciones que un coordinador realice en la reservas de los centros de informatica o laboratorios </t>
  </si>
  <si>
    <t>No Exitoso</t>
  </si>
  <si>
    <t xml:space="preserve">Asegurar que el sistema no actualiza en tiempo real el horario de los monitores </t>
  </si>
  <si>
    <t xml:space="preserve">Actualizar en todo momento el horario de los monitores </t>
  </si>
  <si>
    <t>El sistema no actualiza en tiempo real segun alguna modificacion el horario de los monitores</t>
  </si>
  <si>
    <t xml:space="preserve">El sistema no actualiza en tiempo real el horario de los monitores dada alguna modificacion </t>
  </si>
  <si>
    <t>Asegurar que el sistema no actualiza en tiempo real en el perfil de un usuario en el apartado de reservas activas</t>
  </si>
  <si>
    <t xml:space="preserve">Actualizar en todo momento el apartado de reservas activas del perfil de un usuario </t>
  </si>
  <si>
    <t>El sistema no actualiza en tiempo real el apartado de reservas activas del perfil de un usuario</t>
  </si>
  <si>
    <t xml:space="preserve">El apartado de reservas activas del perfil de un usuario no se actualiza en tiempo real, si no que se debe refrescar o recargar la pagina </t>
  </si>
  <si>
    <t xml:space="preserve">Asegurar que el sistema no actualiza en tiempo real la cantidad de usuarios registrados dentro de la aplicacion dentro del apartado del administrador </t>
  </si>
  <si>
    <t xml:space="preserve">Actualizar en todo momento la cantidad de usuarios registrados dentro de la aplicacion </t>
  </si>
  <si>
    <t>El sistema no actualiza en tiempo real la cantidad de usuarios registrados, para eso se debe refrescar o recargar la aplicacion</t>
  </si>
  <si>
    <t xml:space="preserve">El sistema no actualiza en tiempo real la cantidad de usuarios registrados </t>
  </si>
  <si>
    <t xml:space="preserve">Asegurar que el sistema no actualiza en tiempo real los programas mas relevantes instalados en un centro de informatica  </t>
  </si>
  <si>
    <t xml:space="preserve">Actualizar en todo momento dada alguna modificacion los programas instalados en un centro de informatica </t>
  </si>
  <si>
    <t xml:space="preserve">El sistema no actualiza en tiempo real los programas instalados mas relevantes en un centro de informatica </t>
  </si>
  <si>
    <t>Asegurar que el usuario puede realizar una reserva, el sistema luego de hacer todas las validaciones de negocio debe confirmar la misma en un tiempo no mayor a 10 segundos</t>
  </si>
  <si>
    <t xml:space="preserve">Realizar una reserva para un centro de informatica o laboratorio </t>
  </si>
  <si>
    <t>El sistema debe mostrar un mensaje de confirmacion de la reserva, asi mismo debe quedar plasmada en la agenda</t>
  </si>
  <si>
    <t>El sistema luego de validar todas las reglas de negocio debe confirmar el éxito de la reserva en un tiempo no mayor a 10 segundos</t>
  </si>
  <si>
    <t>Asegurar que el usuario puede realizar una solicitud de cualquier tipo, el sistema luego de hacer todas las validaciones de negocio debe confirmar la misma en un tiempo no mayor a 5 segundos</t>
  </si>
  <si>
    <t>Realizar una solicitud ya sea de instalar un programa, tener listo algun insumo para la clase o abrir un horario para una clase</t>
  </si>
  <si>
    <t>El sistema debe mostrar un mensaje de confirmacion de la solicitud, asi mismo queda plasmada en el apartado solicitudes del usuario</t>
  </si>
  <si>
    <t>El sistema luego de validar todas las reglas de negocio debe confirmar el éxito de la solicitud en un tiempo no mayor a 10 segundos</t>
  </si>
  <si>
    <t>Asegurar que el coordinador pueda aprobar o desaprobar una solicitud y el sistema responde en un tiempo no mayor a 5 segundos</t>
  </si>
  <si>
    <t xml:space="preserve">Aprobar o desaprobar una solicitud ya sea para instalar un programa, insumo necesario para una clase o abrir algun horario para una clase en especifico </t>
  </si>
  <si>
    <t>El sistema debe permitir aprobar o desaprobar una solicitud</t>
  </si>
  <si>
    <t>El sistema luego de realizar todas las validaciones de negocio debe responder en un tiempo no mayor a 5 segundos</t>
  </si>
  <si>
    <t>Asegurar que el coordinador pueda realizar modificaciones  en cuanto a reservas y el sistema responde en un tiempo no mayor a 10 segundos</t>
  </si>
  <si>
    <t xml:space="preserve">Realizar modificaciones y reubicar reservas de los centros de informatica y laboratorios </t>
  </si>
  <si>
    <t xml:space="preserve">El sistema debe permitir modificar y/o reubicar reservas activas, luego de realizar todas las validaciones de negocio dichos cambios deben verse reflejados </t>
  </si>
  <si>
    <t>El sistema luego de realizar todas las validaciones de negocio debe responder en un tiempo no mayor a 10 segundos</t>
  </si>
  <si>
    <t>Asegurar que el administrador pueda realizar una excepcion y el sistema luego de hacer todas las validaciones de negocio debe confirmar la misma en un tiempo no mayor a 5 segundos</t>
  </si>
  <si>
    <t xml:space="preserve">Administrador </t>
  </si>
  <si>
    <t>Realizar una excepcion de disponibilidad para los centros de informatica o laboratorios</t>
  </si>
  <si>
    <t xml:space="preserve">El sistema debe permitir crear excepciones de disponibilidad para los centros de informatica o laboratorios, las cuales luego de ser validadas deben quedar plasmadas en el sistema </t>
  </si>
  <si>
    <t xml:space="preserve">El sistema luego de realizar todas las validaciones de negocio debe responder en un tiempo no mayor a 5 segundos </t>
  </si>
  <si>
    <t>Asegurar que el coordinador pueda estipular horarios de monitorias y el sistema luego de validar todas las reglas de negocio debe confirmar de manera exitosa el proceso en un tiempo no mayor a 5 segundos</t>
  </si>
  <si>
    <t>Realizar la programacion de los horarios de los monitores de los centros de informatica y laboratorios</t>
  </si>
  <si>
    <t xml:space="preserve">El sistema debe permitir programar los horarios de cada uno de los monitores de los centros de informatica y laboratorios, y luego de validados deben verse reflejados en el sistema </t>
  </si>
  <si>
    <t>¿Como?</t>
  </si>
  <si>
    <t>Utilizando GraphQl como lenguaje especializado de consultas para las APIS</t>
  </si>
  <si>
    <t xml:space="preserve">Asegurar que en el momento que el usuario consulte disponibilidades para reservas, el sistema,estando bajo operacion normal debe responder en un tiempo no mayor a 6 segundos </t>
  </si>
  <si>
    <t xml:space="preserve">Consultar disponibilidades para reservas de centros de informatica o laboratorios </t>
  </si>
  <si>
    <t>El sistema debe mostrar los horarios disponibles para reservas</t>
  </si>
  <si>
    <t>El sistema debe responder a esta consulta en un tiempo no mayor a 6 segundos bajo una operacion normal.</t>
  </si>
  <si>
    <t xml:space="preserve">Asegurar que en el momento que el usuario consulte los estados de sus solicitudes, el sistema,estando bajo operacion normal debe responder en un tiempo no mayor a 3 segundos </t>
  </si>
  <si>
    <t>Consultar estado de solicitudes creadas</t>
  </si>
  <si>
    <t>El sistema muestra el estado de una solicitud que el usuario previamente envió</t>
  </si>
  <si>
    <t>El sistema debe responder a esta consulta en un tiempo no mayor a 3 segundos bajo una operacion normal.</t>
  </si>
  <si>
    <t xml:space="preserve">Asegurar que al momento que el monitor consulte sus horarios de monitoria, el sistema,estando bajo operacion normal debe responder en un tiempo no mayor a 5 segundos </t>
  </si>
  <si>
    <t xml:space="preserve">Consultar horarios de monitorias </t>
  </si>
  <si>
    <t xml:space="preserve">El sistema muestra los horarios del monitor </t>
  </si>
  <si>
    <t>El sistema debe responder a esta consulta en un tiempo no mayor a 5 segundos bajo una operacion normal.</t>
  </si>
  <si>
    <t xml:space="preserve">Asegurar que al momento que el coordinador consulte solicitudes referentes a instalacion de programas, insumos necesarios para una clase o abrir horarios para una reserva, el sistema,estando bajo operacion normal debe responder en un tiempo no mayor a 3 segundos </t>
  </si>
  <si>
    <t xml:space="preserve">Consultar los diferentes tipos de solicitudes pendientes dentro del sistema </t>
  </si>
  <si>
    <t>El sistema muestra las solicitudes pendientes por ser atendidas</t>
  </si>
  <si>
    <t xml:space="preserve">Asegurar que al momento que el administrador consulte los usuarios registrados dentro de la aplicacion, el sistema,estando bajo operacion normal debe responder en un tiempo no mayor a 3 segundos </t>
  </si>
  <si>
    <t xml:space="preserve">Consultar usuarios registrados dentro de la aplicacion </t>
  </si>
  <si>
    <t xml:space="preserve">El sistema debe mostrar los usuarios que se encuentran registrados dentro de la aplicacion </t>
  </si>
  <si>
    <t xml:space="preserve">Asegurar que al momento que el administrador consulte a un usuario en especifico asi como sus reservas activas y solicitudes, el sistema,estando bajo operacion normal debe responder en un tiempo no mayor a 5 segundos </t>
  </si>
  <si>
    <t>Consultar un usuario en especifico, asi como sus reservas activas y solicitudes</t>
  </si>
  <si>
    <t xml:space="preserve">El sistema debe mostrar de un usuario en especifico sus reservas activas y solicitudes </t>
  </si>
  <si>
    <t xml:space="preserve">Asegurar que al momento que el administrador consulte las diferentes excepciones vigentes, el sistema,estando bajo operacion normal debe responder en un tiempo no mayor a 4 segundos </t>
  </si>
  <si>
    <t xml:space="preserve">Consultar las excepciones vigentes que se encuentran en el sistema </t>
  </si>
  <si>
    <t>El sistema debe responder mostrando las excepciones que exiten dentro del sistema</t>
  </si>
  <si>
    <t>El sistema debe responder a esta consulta en un tiempo no mayor a 4 segundos bajo una operacion normal.</t>
  </si>
  <si>
    <t xml:space="preserve">Asegurar que al momento que el administrador consulte los diferentes reportes realizados por usuarios, el sistema,estando bajo operacion normal debe responder en un tiempo no mayor a 3 segundos </t>
  </si>
  <si>
    <t>Consultar los reportes realizados por usuarios</t>
  </si>
  <si>
    <t>El sistema debe responder mostrando los reportes realizados por usuarios</t>
  </si>
  <si>
    <t>El sistema debe responder a esta consulta en un tiempo no mayor a 3 segundos bajo una operacion normal</t>
  </si>
  <si>
    <t>El usuario consulta sus reservas activas y el sistema, operando de manera normal responde en un tiempo mayor o igual a 5 segundos</t>
  </si>
  <si>
    <t>Usuario</t>
  </si>
  <si>
    <t xml:space="preserve">Consultar reservas activas </t>
  </si>
  <si>
    <t>El sistema debe responder mostrando las reservas activas que un usuario tiene</t>
  </si>
  <si>
    <t xml:space="preserve">El sistema debe responder mostrando las reservas activas que el usuario en cuestion posee en in tiempo no mayor a 5 segundos </t>
  </si>
  <si>
    <t>Asegura que el sistema este preparado con estrategias de balanceo de cargas en el caso de presentarse interrupciones por sobrecarga de solicitudes</t>
  </si>
  <si>
    <t>Iniciar estrategias de balanceo de carga en caso de presentarse interrupciones por sobrecarga de solicitudes</t>
  </si>
  <si>
    <t>Se inician estrategias de balanceo de carga para hacer frente a fallos o interrupciones causadas por sobrecarga de solicitudes</t>
  </si>
  <si>
    <t xml:space="preserve">El sistema debe tener estrategias que permitan mayor resiliencia en caso de presentarse interrupciones o fallos por sobrecarga de solicitudes </t>
  </si>
  <si>
    <t xml:space="preserve">Asegura que el sistema este preparado con estrategias de conexiones de respaldo en caso de presentarse errores de conectividad de alguno de los componentes de la aplicación </t>
  </si>
  <si>
    <t xml:space="preserve">Iniciar estrategias de conexiones de respaldo en caso de presentarse errores de conectividad </t>
  </si>
  <si>
    <t xml:space="preserve">Se inician estrategias de conexiones de respaldo para hacer frente a fallos o interrupciones de conectividad </t>
  </si>
  <si>
    <t>El sistema debe tener estrategias que permitan mayor resiliencia en caso de presentarse interrupciones o fallos de conectividad de alguno de los componentes de la aplicación</t>
  </si>
  <si>
    <t>Asegura que el sistema este preparado con estrategias de recuperacion automatica en caso de presentarse una interrupcion en el funcionamiento de la aplicación</t>
  </si>
  <si>
    <t>Iniciar estrategias de recuperacion automatica en caso de presentarse fallos en el funcionamiento de la aplicación</t>
  </si>
  <si>
    <t xml:space="preserve">Se inician estrategias de recuperacion automatica en caso de presnetarse interrupciones de funcionalidad normal del sistema </t>
  </si>
  <si>
    <t xml:space="preserve">El sistema debe tener estrategias que permitan mayor resiliencia en caso de presentarse interrupciones o fallos de funcionamiento normal de alguno de los componentes de la aplicación </t>
  </si>
  <si>
    <t xml:space="preserve">Asegura que el sistema este preparado con estrategias de conmutacion de errores en caso de presentarse problemas de infraestructura fisica </t>
  </si>
  <si>
    <t>Iniciar estrategias de conmutacion de errores en caso de presentarse problemas de infraestructura fisica</t>
  </si>
  <si>
    <t xml:space="preserve">Se inician estrategias de conmutacion de errores en caso de presentarse problemas de infraestructura fisica </t>
  </si>
  <si>
    <t xml:space="preserve">El sistema debe tener estrategias que permitan mayor resiliencia en caso de presentarse interrupciones o fallos de infraestructura fisica </t>
  </si>
  <si>
    <t>Asegura que un usuario que no recuerde su contraseña, y el sistema se encuentre bajo una operación normal, pueda solicitar recuperarla por medio del correo electronico.</t>
  </si>
  <si>
    <t>Seleccionar la opción de recuperar contraseña</t>
  </si>
  <si>
    <t>El sistema envía un link de recuperación de contraseña al correo electrónico del usuario registrado</t>
  </si>
  <si>
    <t>Luego de recibir el correo y abrir el link, el usuario es redireccionado a la pantalla de restablecer contraseña.</t>
  </si>
  <si>
    <t>Asegura que un usuario que no recuerde su contraseña, y el sistema se encuentre bajo una operación normal, pueda solicitar recuperarla por medio de mensaje de texto.</t>
  </si>
  <si>
    <t>El sistema envía un link de recuperación de contraseña al telefóno celular asociado al nombre de usuario que esté registrado</t>
  </si>
  <si>
    <t>Luego de recibir el mensaje de texto y abrir el link, el usuario es redireccionado a la pantalla de restablecer contraseña.</t>
  </si>
  <si>
    <t>El sistema envía la contraseña al telefóno celular asociado al nombre de usuario que esté registrado</t>
  </si>
  <si>
    <t>Luego de recibir el mensaje de texto con su contraseña. el usuario puede  iniciar sesión.</t>
  </si>
  <si>
    <t>Asegura que un usuario que no recuerde su contraseña, y el sistema se encuentre bajo una operación normal, pueda solicitar recuperarla por medio de preguntas de seguridad asociadas al usuario.</t>
  </si>
  <si>
    <t>El sistema realiza preguntas de seguridad al usuario.</t>
  </si>
  <si>
    <t>Luego de validar que las respuestas de las preguntas de seguridad coinciden,  el usuario puede restablecer su contraseña.</t>
  </si>
  <si>
    <t>no exitoso</t>
  </si>
  <si>
    <t>Asegura que un usuario que no recuerde su contraseña, que no esté registrado en la aplicación y el sistema se encuentre bajo una operación normal, no pueda solicitar recuperarla por medio de mensaje de texto</t>
  </si>
  <si>
    <t>El sistema no puede envíar la contraseña al telefóno celular de un usuario que no existe.</t>
  </si>
  <si>
    <t>Luego de que un usuario no existente presione la opción de recuperar contraseña, el sistema le entrega una alerta de que el usuario no fue encontrado.</t>
  </si>
  <si>
    <t>Asegura que un usuario que no recuerde su contraseña, que no esté registrado en la aplicación y el sistema se encuentre bajo una operación normal, no pueda solicitar recuperarla por medio de correo electronico.</t>
  </si>
  <si>
    <t>El sistema no puede envíar la contraseña al correo electrónico de un usuario que no existe.</t>
  </si>
  <si>
    <t>No exitoso</t>
  </si>
  <si>
    <t>Asegura que un usuario que ingrese con un nombre de usuario y contraseña correctos no tenga la necesidad de recuperar contraseña y sea redirigido a la página principal.</t>
  </si>
  <si>
    <t>Ingresar a la aplicación con un nombre de usuario y contraseña correctos</t>
  </si>
  <si>
    <t>El sistema redirecciona al usuario final a la pantalla principal</t>
  </si>
  <si>
    <t>Luego de ingresar los datos de usuario y contraseña correctos, el usuario final es redireccionado a la pantalla principal.</t>
  </si>
  <si>
    <t>Asegura que cada vez que un usuario realice una reserva de manera exitosa, y además el sistema esté bajo una operación normal, reciba un aviso por medio del correo electrónico.</t>
  </si>
  <si>
    <t>Realizar una reserva de manera exitosa.</t>
  </si>
  <si>
    <t>El sistema envía un aviso de la reserva exitosa al correo electrónico registrado por el usuario.</t>
  </si>
  <si>
    <t>Luego de realizar una reserva exitosamente, el usuario recibe un correo electronico notificadóle sobre la reserva que acaba de realizar.</t>
  </si>
  <si>
    <t xml:space="preserve">Asegura que cada vez que un usuario realice una reserva de manera exitosa, y además el sistema esté bajo una operación normal, reciba un aviso por medio de una notificación  push.
</t>
  </si>
  <si>
    <t>El sistema realiza una notificación push al momento de realizar una reserva exitosa.</t>
  </si>
  <si>
    <t>Luego de realizar una reserva exitosamente, el usuario recibe una notificación push a su telefono y/o computador sobre la reserva que acaba de realizar.</t>
  </si>
  <si>
    <t xml:space="preserve">Asegura que cada vez que un usuario realice una reserva de manera exitosa, y además el sistema esté bajo una operación normal, reciba un aviso por medio de mensaje de texto al telefono celular registrado por el usuario.
</t>
  </si>
  <si>
    <t>El sistema envía un mensaje de texto sobre la reserva que se acaba de realizar al telefono celular registrado por el usuario.</t>
  </si>
  <si>
    <t>Luego de realizar una reserva exitosamente, el usuario recibe un mensaje de texto con el aviso de la reserva que acaba de realizar.</t>
  </si>
  <si>
    <t>Asegura que cada vez que un usuario realice el cambio de su contraseña de manera exitosa, y además el sistema esté bajo una operación normal, reciba un aviso por medio del correo electrónico.</t>
  </si>
  <si>
    <t>Realizar un cambio de contraseña manera exitosa.</t>
  </si>
  <si>
    <t>El sistema envía un aviso del cambio de contraseña al correo electrónico registrado por el usuario.</t>
  </si>
  <si>
    <t>Luego de realizar un cambio de contraseña exitosamente, el usuario recibe un correo electronico notificadóle sobre el cambio de contraseña que acaba de realizar.</t>
  </si>
  <si>
    <t xml:space="preserve">Asegura que cada vez que un usuario realice un cambio de contraseña de manera exitosa, y además el sistema esté bajo una operación normal, reciba un aviso por medio de una notificación  push.
</t>
  </si>
  <si>
    <t>Realizar un cambio de contraseña de manera exitosa.</t>
  </si>
  <si>
    <t>El sistema realiza una notificación push al momento de realizar un cambio de contraseña exitosamente.</t>
  </si>
  <si>
    <t>Luego de realizar un cambio de contraseña exitosamente, el usuario recibe una notificación push a su telefono y/o computador sobre el cambio de contraseña que acaba de realizar.</t>
  </si>
  <si>
    <t xml:space="preserve">Asegura que cada vez que un usuario realice un cambio de contraseña de manera exitosa, y además el sistema esté bajo una operación normal, reciba un aviso por medio de mensaje de texto al telefono celular registrado por el usuario.
</t>
  </si>
  <si>
    <t>El sistema envía un mensaje de texto sobre el cambio de contraseña que se acaba de realizar al telefono celular registrado por el usuario.</t>
  </si>
  <si>
    <t>Luego de realizar un cambio de contraseña exitosamente, el usuario recibe un mensaje de texto con el aviso del cambio de contraseña que acaba de realizar.</t>
  </si>
  <si>
    <t>Asegura que cada vez que un usuario realice la cancelación de una reserva de manera exitosa, y además el sistema esté bajo una operación normal, reciba un aviso por medio del correo electrónico.</t>
  </si>
  <si>
    <t>Realizar la cancelación exitosa de una reserva rexistente.</t>
  </si>
  <si>
    <t>El sistema envía un aviso de la cancelación exitosa de la reserva al correo electrónico registrado por el usuario.</t>
  </si>
  <si>
    <t>Luego de cancelar una reserva exitosamente, el usuario recibe un correo electronico notificadóle sobre la cancelación exitosa de la reserva que acaba de realizar.</t>
  </si>
  <si>
    <t xml:space="preserve">Asegura que cada vez que un usuario realice la cancelación de una reserva de manera exitosa, y además el sistema esté bajo una operación normal, reciba un aviso por medio de una notificación  push.
</t>
  </si>
  <si>
    <t>Realizar la cancelación de una reserva de manera exitosa.</t>
  </si>
  <si>
    <t>El sistema realiza una notificación push al momento de realizar la cancelación exitosa de una reserva existente.</t>
  </si>
  <si>
    <t>Luego de realizar la cancelación de una reserva exitosamente, el usuario recibe una notificación push a su telefono y/o computador sobre la cancelación de la reserva que acaba de realizar.</t>
  </si>
  <si>
    <t xml:space="preserve">Asegura que cada vez que un usuario realice una cancelación de una reserva de manera exitosa, y además el sistema esté bajo una operación normal, reciba un aviso por medio de mensaje de texto al telefono celular registrado por el usuario.
</t>
  </si>
  <si>
    <t>El sistema envía un mensaje de texto sobre la cancelación exitosa de la reserva que se acaba de realizar al telefono celular registrado por el usuario.</t>
  </si>
  <si>
    <t>Luego de realizar una cancelación de una reserva exitosamente, el usuario recibe un mensaje de texto con el aviso de la cancelación exitosa de la reserva que acaba de realizar.</t>
  </si>
  <si>
    <t>Asegura que cada vez que un usuario realice una solicitud de manera exitosa, y además el sistema esté bajo una operación normal, reciba un aviso por medio del correo electrónico.</t>
  </si>
  <si>
    <t>Realizar una solicitud de manera exitosa.</t>
  </si>
  <si>
    <t>El sistema envía un aviso de la solicitud exitosa al correo electrónico registrado por el usuario.</t>
  </si>
  <si>
    <t>Luego de realizar una solicitud exitosamente, el usuario recibe un correo electronico notificadóle sobre la solicitud que acaba de realizar.</t>
  </si>
  <si>
    <t xml:space="preserve">Asegura que cada vez que un usuario realice una solicitud de manera exitosa, y además el sistema esté bajo una operación normal, reciba un aviso por medio de una notificación  push.
</t>
  </si>
  <si>
    <t>El sistema realiza una notificación push al momento de realizar una solicitud exitosa.</t>
  </si>
  <si>
    <t>Luego de realizar una solicitud exitosamente, el usuario recibe una notificación push a su telefono y/o computador sobre la solicitud que acaba de realizar.</t>
  </si>
  <si>
    <t>Asegura que cada vez que un usuario realice la modificación de una reserva ya existente de manera exitosa, y además el sistema esté bajo una operación normal, reciba un aviso por medio del correo electrónico.</t>
  </si>
  <si>
    <t>Realizar la modificación de una reserva ya existente de manera exitosa.</t>
  </si>
  <si>
    <t>El sistema envía un aviso de la modificación exitosa de una reserva ya existente al correo electrónico registrado por el usuario.</t>
  </si>
  <si>
    <t>Luego de realizar una modificación de una reserva ya existente exitosamente, el usuario recibe un correo electronico notificadóle sobre la modificación que acaba de realizar.</t>
  </si>
  <si>
    <t xml:space="preserve">Asegura que cada vez que un usuario realice la modificación de una reserva ya existente de manera exitosa, y además el sistema esté bajo una operación normal, reciba un aviso por medio de una notificación  push.
</t>
  </si>
  <si>
    <t>El sistema realiza una notificación push al momento de realizar la modificación de una reserva ya existente de manera exitosa.</t>
  </si>
  <si>
    <t>Luego de realizar la modificación de una reserva ya existente exitosamente, el usuario recibe una notificación push a su telefono y/o computador sobre la modificación que acaba de realizar.</t>
  </si>
  <si>
    <t>Luego de realizar la modificación de una reserva ya existente exitosamente, el usuario recibe un correo electronico notificadóle sobre la modificación que acaba de realizar.</t>
  </si>
  <si>
    <t>Asegura que cada vez que un usuario no realice una reserva de manera exitosa, y además el sistema esté bajo una operación normal, no reciba un aviso por medio del correo electrónico.</t>
  </si>
  <si>
    <t>No realizar una reserva de manera exitosa.</t>
  </si>
  <si>
    <t>El sistema no envía un aviso de la reserva no realizada al correo electrónico registrado por el usuario.</t>
  </si>
  <si>
    <t>Luego de no realizar una reserva exitosamente, el usuario no debe recibir un correo electronico notificadóle sobre la reserva no exitosa.</t>
  </si>
  <si>
    <t>Asegura que cada vez que un usuario que no realice el cambio de su contraseña de manera exitosa, y además el sistema esté bajo una operación normal, no reciba un aviso por medio del correo electrónico.</t>
  </si>
  <si>
    <t>No realizar un cambio de contraseña manera exitosa.</t>
  </si>
  <si>
    <t>El sistema no envía un aviso del cambio de contraseña no exitoso al correo electrónico registrado por el usuario.</t>
  </si>
  <si>
    <t>Luego de no realizar un cambio de contraseña exitosamente, el usuario no debe  recibir un correo electronico notificadóle sobre el cambio de contraseña no exitoso.</t>
  </si>
  <si>
    <t>Asegura que cada vez que un usuario no realice una solicitud de manera exitosa, y además el sistema esté bajo una operación normal, no reciba un aviso por medio del correo electrónico.</t>
  </si>
  <si>
    <t>No realizar una solicitud de manera exitosa.</t>
  </si>
  <si>
    <t>El sistema no envía un aviso de la solicitud no exitosa al correo electrónico registrado por el usuario.</t>
  </si>
  <si>
    <t>Luego de no realizar una solicitud exitosamente, el usuario no debe recibir un correo electronico notificadóle sobre la solicitud no exitosa.</t>
  </si>
  <si>
    <t>Asegura que cada vez que un usuario no realice la modificación de una reserva ya existente de manera exitosa, y además el sistema esté bajo una operación normal, no reciba un aviso por medio del correo electrónico.</t>
  </si>
  <si>
    <t>No realizar la modificación de una reserva ya existente de manera exitosa.</t>
  </si>
  <si>
    <t>El sistema no envía un aviso de la modificación no exitosa de una reserva ya existente al correo electrónico registrado por el usuario.</t>
  </si>
  <si>
    <t>Luego de no realizar la modificación de una reserva ya existente exitosamente, el usuario no debe recibir un correo electronico notificadóle sobre la modificación que no exitosa.</t>
  </si>
  <si>
    <t xml:space="preserve"> </t>
  </si>
  <si>
    <t>Asegura que un usuario pueda ingresar y consultar disponibilidad de horarios en los centros de informática y laboratorios a cualquier hora y para cualquier día de la semana sin importar que hayan días feriados.</t>
  </si>
  <si>
    <t>Ingresar y consultar disponibilidad de horarios en los centros de infromática y laboratorios</t>
  </si>
  <si>
    <t>El sistema permite ingresar y consultar disponibilidad de horarios en los centros de informática y laboratorios a cualquier hora y para cualquier día de la semana sin importar que hayan días feriados.</t>
  </si>
  <si>
    <t>Luego de que el sistema le permita ingresar al usuario, este también le permite consultar disponiblidad de horarios de los centros de informática y laboratorios a cualquier hora y para cualquier día sin importar que hayan días feriados.</t>
  </si>
  <si>
    <t>Asegura que un usuario puede realizar reservas en los centros de informática y laboratorios en cualquier hora y para cualquier día de la semana sin importar que hayan días feriados.</t>
  </si>
  <si>
    <t>Realizar reservas en los centros de infórmatica y laboratorios.</t>
  </si>
  <si>
    <t>El sistema permite realizar reservas en los centros de informática y laboratorios en cualquier hora y para cualquier día de la semana sin importar que hayan días feriados.</t>
  </si>
  <si>
    <t>Luego de ingresar a la aplicación el usuario realiza reservas de los centros de informática y laboratorios a cualquier hora y para cualquier día de la semana sin importar que hayan días feriados.</t>
  </si>
  <si>
    <t>Asegura que un usuario puede hacer solicitudes en los centros de informática y laboratorios a cualquier hora y para cualquier día de la semana sin importar que hayan días feriados.</t>
  </si>
  <si>
    <t>Realizar solicitudes en los centros de informática y laboratorios.</t>
  </si>
  <si>
    <t>El sistema permite realizar solicitudes en los centros de informática y laboratorios a cualquier hora y para cualquier día de la semana sin importar que hatan días feriados.</t>
  </si>
  <si>
    <t>Luego de que el sistema le permita ingresar al usuario, este también le permite realizar solicitudes en los centros de informática y laboratorios a cualquier hora y para cualquier día de la semana sin importar que hatan días feriados.</t>
  </si>
  <si>
    <t>Asegura que un administrador puede ingresar a la aplicación y realizar tareas de modificación o monitoreo de la misma sin importar la hora ni el día.</t>
  </si>
  <si>
    <t>Cualquier administrador del sistema.</t>
  </si>
  <si>
    <t>Ingresar a la aplicación y realizar tareas de modificación o monitoreo.</t>
  </si>
  <si>
    <t>El sistema le permite al administrador de la aplicación realizar tareas de modificación o monitoreo.</t>
  </si>
  <si>
    <t>Luego de que el administrador ingrese a la aplicación, el sistema le permite realizar tareas de modificación o monitoreo de la misma sin importar la hora ni el día.</t>
  </si>
  <si>
    <t>Asegura que un monitor puede ingresar a la aplicación y consultar sus respectivos horarios de monitoria, así como si existen reservas en dichos horarios sin importar la hora ni el día..</t>
  </si>
  <si>
    <t>Cualquier monitor del sistema.</t>
  </si>
  <si>
    <t>Ingresar a la aplicación y consultar horarios de monitoría.</t>
  </si>
  <si>
    <t>El sistema le permite al monitor ingresar a la aplicación y consultar horarios de monitoria y reservas existentes en dichos horarios sin importar la hora ni el día.</t>
  </si>
  <si>
    <t>Luego de que el monitor ingrese a la aplicación, el sistema le permite realizar consultar horarios de monitoría y reservas existentes en dichos horarios sin importar la hora ni el día.</t>
  </si>
  <si>
    <t>Asegura que un coordinador puede ingresar a la aplicación para consultar y atender las solicitudes que tenga pendiente.</t>
  </si>
  <si>
    <t>Cualquier coordinador del sistema.</t>
  </si>
  <si>
    <t>Ingresar a la aplicación, consultar y atender solicitudes pendientes.</t>
  </si>
  <si>
    <t>El sistema le permite al coordinador ingresar a la aplicación, realizar consultas y atender solicitudes pendientes.</t>
  </si>
  <si>
    <t>Luego de que el coordinador ingrese a la aplicación, el sistema le permite consultar y atender solicitudes pendientes.</t>
  </si>
  <si>
    <t>Asegura que un coordinador pueda consultar y/o modificar los horarios de los monitores.</t>
  </si>
  <si>
    <t>Consultar y/o modificar los hoorarios de los monitores.</t>
  </si>
  <si>
    <t>El sistema le permite al coordinador consultar y/o modificar los horarios de los monitores.</t>
  </si>
  <si>
    <t>Luego de que el coordinador ingrese a la aplicación, el sistema le permite consultar y/o modificar los horarios de los monitores.</t>
  </si>
  <si>
    <t>Asegura que una solicitud de insumos para un laboratorio realizada  por un usuario no pueda ser respondida en horarios por fuera del horario de oficina de la universidad.</t>
  </si>
  <si>
    <t>Cualquier usuario final.</t>
  </si>
  <si>
    <t>Realizar solicitudes de insumos por fuera del horario de oficina de la universidad.</t>
  </si>
  <si>
    <t>El sistema no debe permitir responder a una solicitud de insumos para un laboratorio por fuera del horario de oficina de la universidad.</t>
  </si>
  <si>
    <t>Luego de que el usuario intente realizar una solicitud de insumos para un laboratorio por fuera del horario de oficina de la universidad, el sistema no debe responder a dicha solicitud y debe mostrar un mensaje que especifique en que horarios puede ser respondida.</t>
  </si>
  <si>
    <t>Asegura que una solicitud de instalación de programas realizada  por un usuario no pueda ser respondida en horarios por fuera del horario de oficina de la universidad.</t>
  </si>
  <si>
    <t>Realizar solicitudes por fuera del horario de oficina de la universidad.</t>
  </si>
  <si>
    <t>El sistema no debe permitir responder solicitudes de instalación de programas por fuera del horario de oficina de la universidad.</t>
  </si>
  <si>
    <t>Luego de que el usuario intente realizar una solicitud de instalación de programas por fuera del horario de oficina de la universidad, el sistema no debe responder a dicha solicitud y debe mostrar un mensaje que especifique en que horarios puede ser respondida.</t>
  </si>
  <si>
    <t>Asegura que una solicitud de sala con urgencia realizada  por un usuario no pueda ser respondida en horarios por fuera del horario de oficina de la universidad.</t>
  </si>
  <si>
    <t>Realizar solicitudes de urgencia de sala por fuera del horario de oficina de la universidad.</t>
  </si>
  <si>
    <t>El sistema no debe permitir responder solicitudes de urgencia de salas por fuera del horario de oficina de la universidad.</t>
  </si>
  <si>
    <t>Luego de que el usuario intente realizar una solicitud de urgencia de sala por fuera del horario de oficina de la universidad, el sistema no debe responder a dicha solicitud y debe mostrar un mensaje que especifique en que horarios puede ser respondida.</t>
  </si>
  <si>
    <t>Asegura que la aplicación sea accedida desde varios dispositivos al mismo tiempo por los usuarios y esta responde a todas las solicitudes sin problema.</t>
  </si>
  <si>
    <t>Ingresar a aplicación desde varios disposotivos diferentes.</t>
  </si>
  <si>
    <t>El sistema permite ingresar a la aplicación desde varios dispositivos diferentes por los usuarios y esta es capaz de responder a todas las solicitudes sin problemas..</t>
  </si>
  <si>
    <t>Luego de que el sistema le permita ingresar a los usuarios al mismo tiempo desde dispositivos diferentes, el sistema es capaz de responder a todas las solicitudes sin problemas.</t>
  </si>
  <si>
    <t>Asegura que la aplicación soporte un flujo simultaneo de más de 200 usuarios.</t>
  </si>
  <si>
    <t>Ingreso de más de 200 usuarios simultanemanete a la aplicación.</t>
  </si>
  <si>
    <t>El sistema permite el ingreso simultaneo de más de 200 usuarios.</t>
  </si>
  <si>
    <t>Luego de que el sistema le permita ingresar a más de 200 usuarios sumultaneos, la aplicación funciona sin ningún problema.</t>
  </si>
  <si>
    <t>Asegura que la aplicación sea accedida desde el navegador web de un dispositivop movil.</t>
  </si>
  <si>
    <t>Ingresar a la aplicación desde un navegador web de un dispositivo movil.</t>
  </si>
  <si>
    <t>El sistema permite el ingreso desde un navegador web de un dispositivo movil.</t>
  </si>
  <si>
    <t>Luego de que el sistema permita el ingreso desde un navegador web de un dispositivo movil, el usuario puede utilizar todas las funcionalidades de la aplicación.</t>
  </si>
  <si>
    <t>Asegura que la aplicación sea accedida desde el navegador web de un computador y/o portátil.</t>
  </si>
  <si>
    <t>Ingresar a la aplicación desde un navegador web de un  computador y/o portátil.</t>
  </si>
  <si>
    <t>El sistema permite el ingreso desde un navegador web de un  computador y/o portátil.</t>
  </si>
  <si>
    <t>Luego de que el sistema permita el ingreso desde un navegador web de un  computador y/o portátil, el usuario puede utilizar todas las funcionalidades de la aplicación.</t>
  </si>
  <si>
    <t>Asegura que la aplicación, en su flujo normal, no pueda ser accedida por más de 2000 usuarios simultaneamente.</t>
  </si>
  <si>
    <t>Ser el usuqario simultaneo número 2000.</t>
  </si>
  <si>
    <t>El sistema no permite el ingreso de más de 2000 usuario simultaneos.</t>
  </si>
  <si>
    <t>Luego de que el sistema este siendo utilizado por 2000 usuarios al mismo tiempo, este no debe permitirle el ingreso a más usuarios.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</si>
</sst>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FF0000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sz val="12"/>
      <color theme="1"/>
      <name val="Calibri"/>
    </font>
    <font>
      <sz val="11"/>
      <color theme="10"/>
      <name val="Calibri"/>
    </font>
    <font>
      <u/>
      <sz val="11"/>
      <color theme="10"/>
      <name val="Calibri"/>
    </font>
    <font>
      <sz val="11"/>
      <color rgb="FF0563C1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BE7DFF"/>
        <bgColor rgb="FFBE7DFF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B7B7B7"/>
        <bgColor rgb="FFB7B7B7"/>
      </patternFill>
    </fill>
    <fill>
      <patternFill patternType="solid">
        <fgColor rgb="FFFFE598"/>
        <bgColor rgb="FFFFE598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3" fillId="0" borderId="5" xfId="0" applyFont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4" borderId="9" xfId="0" applyFont="1" applyFill="1" applyBorder="1"/>
    <xf numFmtId="0" fontId="3" fillId="6" borderId="9" xfId="0" applyFont="1" applyFill="1" applyBorder="1"/>
    <xf numFmtId="0" fontId="3" fillId="4" borderId="10" xfId="0" applyFont="1" applyFill="1" applyBorder="1"/>
    <xf numFmtId="0" fontId="3" fillId="0" borderId="0" xfId="0" applyFont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3" fillId="0" borderId="17" xfId="0" applyFont="1" applyBorder="1" applyAlignment="1">
      <alignment vertical="center"/>
    </xf>
    <xf numFmtId="9" fontId="3" fillId="0" borderId="17" xfId="0" applyNumberFormat="1" applyFont="1" applyBorder="1" applyAlignment="1">
      <alignment vertical="center"/>
    </xf>
    <xf numFmtId="9" fontId="3" fillId="0" borderId="18" xfId="0" applyNumberFormat="1" applyFont="1" applyBorder="1" applyAlignment="1">
      <alignment vertical="center"/>
    </xf>
    <xf numFmtId="0" fontId="3" fillId="0" borderId="4" xfId="0" applyFont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9" fontId="3" fillId="0" borderId="21" xfId="0" applyNumberFormat="1" applyFont="1" applyBorder="1" applyAlignment="1">
      <alignment vertical="center"/>
    </xf>
    <xf numFmtId="9" fontId="3" fillId="0" borderId="22" xfId="0" applyNumberFormat="1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9" fontId="3" fillId="0" borderId="4" xfId="0" applyNumberFormat="1" applyFont="1" applyBorder="1"/>
    <xf numFmtId="9" fontId="3" fillId="0" borderId="5" xfId="0" applyNumberFormat="1" applyFont="1" applyBorder="1"/>
    <xf numFmtId="0" fontId="3" fillId="0" borderId="24" xfId="0" applyFont="1" applyBorder="1"/>
    <xf numFmtId="10" fontId="3" fillId="0" borderId="17" xfId="0" applyNumberFormat="1" applyFont="1" applyBorder="1"/>
    <xf numFmtId="9" fontId="3" fillId="0" borderId="17" xfId="0" applyNumberFormat="1" applyFont="1" applyBorder="1" applyAlignment="1">
      <alignment horizontal="right"/>
    </xf>
    <xf numFmtId="0" fontId="1" fillId="13" borderId="17" xfId="0" applyFont="1" applyFill="1" applyBorder="1" applyAlignment="1">
      <alignment horizontal="center" vertical="center" wrapText="1"/>
    </xf>
    <xf numFmtId="10" fontId="1" fillId="13" borderId="1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14" borderId="25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10" fontId="3" fillId="15" borderId="17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3" fillId="16" borderId="17" xfId="0" applyFont="1" applyFill="1" applyBorder="1" applyAlignment="1">
      <alignment horizontal="center" vertical="center" wrapText="1"/>
    </xf>
    <xf numFmtId="10" fontId="3" fillId="16" borderId="17" xfId="0" applyNumberFormat="1" applyFont="1" applyFill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 wrapText="1"/>
    </xf>
    <xf numFmtId="0" fontId="4" fillId="17" borderId="17" xfId="0" applyFont="1" applyFill="1" applyBorder="1" applyAlignment="1">
      <alignment horizontal="center" vertical="center" wrapText="1"/>
    </xf>
    <xf numFmtId="10" fontId="3" fillId="17" borderId="17" xfId="0" applyNumberFormat="1" applyFont="1" applyFill="1" applyBorder="1" applyAlignment="1">
      <alignment horizontal="center" vertical="center" wrapText="1"/>
    </xf>
    <xf numFmtId="0" fontId="3" fillId="18" borderId="17" xfId="0" applyFont="1" applyFill="1" applyBorder="1" applyAlignment="1">
      <alignment horizontal="center" vertical="center" wrapText="1"/>
    </xf>
    <xf numFmtId="10" fontId="3" fillId="18" borderId="17" xfId="0" applyNumberFormat="1" applyFont="1" applyFill="1" applyBorder="1" applyAlignment="1">
      <alignment horizontal="center" vertical="center" wrapText="1"/>
    </xf>
    <xf numFmtId="0" fontId="6" fillId="18" borderId="17" xfId="0" applyFont="1" applyFill="1" applyBorder="1" applyAlignment="1">
      <alignment horizontal="center" vertical="center" wrapText="1"/>
    </xf>
    <xf numFmtId="0" fontId="3" fillId="19" borderId="17" xfId="0" applyFont="1" applyFill="1" applyBorder="1" applyAlignment="1">
      <alignment horizontal="center" vertical="center" wrapText="1"/>
    </xf>
    <xf numFmtId="10" fontId="3" fillId="19" borderId="17" xfId="0" applyNumberFormat="1" applyFont="1" applyFill="1" applyBorder="1" applyAlignment="1">
      <alignment horizontal="center" vertical="center" wrapText="1"/>
    </xf>
    <xf numFmtId="0" fontId="3" fillId="20" borderId="17" xfId="0" applyFont="1" applyFill="1" applyBorder="1" applyAlignment="1">
      <alignment horizontal="center" vertical="center" wrapText="1"/>
    </xf>
    <xf numFmtId="10" fontId="3" fillId="20" borderId="17" xfId="0" applyNumberFormat="1" applyFont="1" applyFill="1" applyBorder="1" applyAlignment="1">
      <alignment horizontal="center" vertical="center" wrapText="1"/>
    </xf>
    <xf numFmtId="0" fontId="7" fillId="20" borderId="17" xfId="0" applyFont="1" applyFill="1" applyBorder="1" applyAlignment="1">
      <alignment horizontal="center" vertical="center" wrapText="1"/>
    </xf>
    <xf numFmtId="0" fontId="5" fillId="20" borderId="17" xfId="0" applyFont="1" applyFill="1" applyBorder="1" applyAlignment="1">
      <alignment horizontal="center" vertical="center" wrapText="1"/>
    </xf>
    <xf numFmtId="10" fontId="5" fillId="2" borderId="17" xfId="0" applyNumberFormat="1" applyFont="1" applyFill="1" applyBorder="1" applyAlignment="1">
      <alignment horizontal="center" vertical="center" wrapText="1"/>
    </xf>
    <xf numFmtId="0" fontId="3" fillId="21" borderId="17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10" fontId="3" fillId="14" borderId="1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20" borderId="17" xfId="0" applyFont="1" applyFill="1" applyBorder="1"/>
    <xf numFmtId="0" fontId="3" fillId="20" borderId="26" xfId="0" applyFont="1" applyFill="1" applyBorder="1" applyAlignment="1">
      <alignment wrapText="1"/>
    </xf>
    <xf numFmtId="0" fontId="8" fillId="22" borderId="17" xfId="0" applyFont="1" applyFill="1" applyBorder="1" applyAlignment="1">
      <alignment horizontal="center"/>
    </xf>
    <xf numFmtId="0" fontId="1" fillId="20" borderId="10" xfId="0" applyFont="1" applyFill="1" applyBorder="1"/>
    <xf numFmtId="0" fontId="3" fillId="20" borderId="27" xfId="0" applyFont="1" applyFill="1" applyBorder="1" applyAlignment="1">
      <alignment wrapText="1"/>
    </xf>
    <xf numFmtId="0" fontId="1" fillId="20" borderId="28" xfId="0" applyFont="1" applyFill="1" applyBorder="1"/>
    <xf numFmtId="0" fontId="3" fillId="20" borderId="17" xfId="0" applyFont="1" applyFill="1" applyBorder="1" applyAlignment="1"/>
    <xf numFmtId="0" fontId="3" fillId="20" borderId="9" xfId="0" applyFont="1" applyFill="1" applyBorder="1" applyAlignment="1">
      <alignment wrapText="1"/>
    </xf>
    <xf numFmtId="0" fontId="1" fillId="23" borderId="10" xfId="0" applyFont="1" applyFill="1" applyBorder="1"/>
    <xf numFmtId="0" fontId="3" fillId="23" borderId="9" xfId="0" applyFont="1" applyFill="1" applyBorder="1" applyAlignment="1">
      <alignment wrapText="1"/>
    </xf>
    <xf numFmtId="0" fontId="3" fillId="20" borderId="9" xfId="0" applyFont="1" applyFill="1" applyBorder="1" applyAlignment="1">
      <alignment wrapText="1"/>
    </xf>
    <xf numFmtId="0" fontId="3" fillId="23" borderId="9" xfId="0" applyFont="1" applyFill="1" applyBorder="1" applyAlignment="1">
      <alignment wrapText="1"/>
    </xf>
    <xf numFmtId="0" fontId="3" fillId="20" borderId="17" xfId="0" applyFont="1" applyFill="1" applyBorder="1" applyAlignment="1">
      <alignment wrapText="1"/>
    </xf>
    <xf numFmtId="0" fontId="3" fillId="20" borderId="17" xfId="0" applyFont="1" applyFill="1" applyBorder="1"/>
    <xf numFmtId="0" fontId="3" fillId="20" borderId="17" xfId="0" applyFont="1" applyFill="1" applyBorder="1" applyAlignment="1">
      <alignment wrapText="1"/>
    </xf>
    <xf numFmtId="0" fontId="1" fillId="20" borderId="17" xfId="0" applyFont="1" applyFill="1" applyBorder="1" applyAlignment="1">
      <alignment vertical="center" wrapText="1"/>
    </xf>
    <xf numFmtId="0" fontId="3" fillId="20" borderId="17" xfId="0" applyFont="1" applyFill="1" applyBorder="1" applyAlignment="1">
      <alignment vertical="center" wrapText="1"/>
    </xf>
    <xf numFmtId="0" fontId="10" fillId="2" borderId="17" xfId="0" applyFont="1" applyFill="1" applyBorder="1" applyAlignment="1">
      <alignment wrapText="1"/>
    </xf>
    <xf numFmtId="0" fontId="1" fillId="23" borderId="17" xfId="0" applyFont="1" applyFill="1" applyBorder="1" applyAlignment="1">
      <alignment vertical="center" wrapText="1"/>
    </xf>
    <xf numFmtId="0" fontId="3" fillId="23" borderId="17" xfId="0" applyFont="1" applyFill="1" applyBorder="1" applyAlignment="1">
      <alignment vertical="center" wrapText="1"/>
    </xf>
    <xf numFmtId="0" fontId="11" fillId="2" borderId="17" xfId="0" applyFont="1" applyFill="1" applyBorder="1" applyAlignment="1">
      <alignment wrapText="1"/>
    </xf>
    <xf numFmtId="0" fontId="1" fillId="20" borderId="17" xfId="0" applyFont="1" applyFill="1" applyBorder="1" applyAlignment="1">
      <alignment wrapText="1"/>
    </xf>
    <xf numFmtId="0" fontId="1" fillId="20" borderId="10" xfId="0" applyFont="1" applyFill="1" applyBorder="1" applyAlignment="1">
      <alignment wrapText="1"/>
    </xf>
    <xf numFmtId="0" fontId="11" fillId="2" borderId="30" xfId="0" applyFont="1" applyFill="1" applyBorder="1" applyAlignment="1">
      <alignment wrapText="1"/>
    </xf>
    <xf numFmtId="0" fontId="1" fillId="23" borderId="10" xfId="0" applyFont="1" applyFill="1" applyBorder="1" applyAlignment="1">
      <alignment wrapText="1"/>
    </xf>
    <xf numFmtId="0" fontId="3" fillId="0" borderId="31" xfId="0" applyFont="1" applyBorder="1"/>
    <xf numFmtId="0" fontId="3" fillId="20" borderId="32" xfId="0" applyFont="1" applyFill="1" applyBorder="1" applyAlignment="1">
      <alignment vertical="center" wrapText="1"/>
    </xf>
    <xf numFmtId="0" fontId="1" fillId="20" borderId="33" xfId="0" applyFont="1" applyFill="1" applyBorder="1" applyAlignment="1">
      <alignment vertical="center" wrapText="1"/>
    </xf>
    <xf numFmtId="0" fontId="3" fillId="23" borderId="10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0" borderId="33" xfId="0" applyFont="1" applyFill="1" applyBorder="1" applyAlignment="1">
      <alignment horizontal="center" vertical="center" wrapText="1"/>
    </xf>
    <xf numFmtId="0" fontId="1" fillId="23" borderId="33" xfId="0" applyFont="1" applyFill="1" applyBorder="1" applyAlignment="1">
      <alignment horizontal="center" vertical="center" wrapText="1"/>
    </xf>
    <xf numFmtId="0" fontId="3" fillId="23" borderId="17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20" borderId="33" xfId="0" applyFont="1" applyFill="1" applyBorder="1" applyAlignment="1">
      <alignment vertical="center"/>
    </xf>
    <xf numFmtId="0" fontId="1" fillId="20" borderId="17" xfId="0" applyFont="1" applyFill="1" applyBorder="1" applyAlignment="1">
      <alignment vertical="center"/>
    </xf>
    <xf numFmtId="0" fontId="3" fillId="20" borderId="10" xfId="0" applyFont="1" applyFill="1" applyBorder="1" applyAlignment="1">
      <alignment vertical="center" wrapText="1"/>
    </xf>
    <xf numFmtId="0" fontId="1" fillId="23" borderId="17" xfId="0" applyFont="1" applyFill="1" applyBorder="1" applyAlignment="1">
      <alignment vertical="center"/>
    </xf>
    <xf numFmtId="0" fontId="12" fillId="20" borderId="17" xfId="0" applyFont="1" applyFill="1" applyBorder="1" applyAlignment="1">
      <alignment vertical="center" wrapText="1"/>
    </xf>
    <xf numFmtId="0" fontId="13" fillId="20" borderId="17" xfId="0" applyFont="1" applyFill="1" applyBorder="1" applyAlignment="1">
      <alignment vertical="center" wrapText="1"/>
    </xf>
    <xf numFmtId="0" fontId="14" fillId="20" borderId="17" xfId="0" applyFont="1" applyFill="1" applyBorder="1" applyAlignment="1">
      <alignment vertical="center" wrapText="1"/>
    </xf>
    <xf numFmtId="0" fontId="1" fillId="23" borderId="33" xfId="0" applyFont="1" applyFill="1" applyBorder="1" applyAlignment="1">
      <alignment vertical="center"/>
    </xf>
    <xf numFmtId="0" fontId="3" fillId="9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3" fillId="10" borderId="6" xfId="0" applyFont="1" applyFill="1" applyBorder="1"/>
    <xf numFmtId="0" fontId="3" fillId="11" borderId="6" xfId="0" applyFont="1" applyFill="1" applyBorder="1"/>
    <xf numFmtId="0" fontId="3" fillId="7" borderId="6" xfId="0" applyFont="1" applyFill="1" applyBorder="1"/>
    <xf numFmtId="0" fontId="3" fillId="12" borderId="6" xfId="0" applyFont="1" applyFill="1" applyBorder="1"/>
    <xf numFmtId="0" fontId="1" fillId="0" borderId="1" xfId="0" applyFont="1" applyBorder="1" applyAlignment="1">
      <alignment horizontal="center"/>
    </xf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6" xfId="0" applyFont="1" applyFill="1" applyBorder="1"/>
    <xf numFmtId="0" fontId="3" fillId="3" borderId="6" xfId="0" applyFont="1" applyFill="1" applyBorder="1"/>
    <xf numFmtId="0" fontId="3" fillId="5" borderId="6" xfId="0" applyFont="1" applyFill="1" applyBorder="1"/>
    <xf numFmtId="0" fontId="3" fillId="8" borderId="6" xfId="0" applyFont="1" applyFill="1" applyBorder="1"/>
    <xf numFmtId="0" fontId="1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9" xfId="0" applyFont="1" applyBorder="1"/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" fillId="0" borderId="16" xfId="0" applyFont="1" applyBorder="1" applyAlignment="1">
      <alignment horizontal="center" vertical="center"/>
    </xf>
    <xf numFmtId="0" fontId="9" fillId="2" borderId="1" xfId="0" applyFont="1" applyFill="1" applyBorder="1"/>
    <xf numFmtId="0" fontId="2" fillId="0" borderId="29" xfId="0" applyFont="1" applyBorder="1"/>
    <xf numFmtId="0" fontId="3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Mapa de Empatía General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'Mapa de empatía'!$B$3</c:f>
              <c:strCache>
                <c:ptCount val="1"/>
                <c:pt idx="0">
                  <c:v>Arquitecto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empatía'!$B$4:$B$14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</c:v>
                </c:pt>
                <c:pt idx="4">
                  <c:v>11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B-4E27-A6D6-AE6D2C840C24}"/>
            </c:ext>
          </c:extLst>
        </c:ser>
        <c:ser>
          <c:idx val="1"/>
          <c:order val="1"/>
          <c:tx>
            <c:strRef>
              <c:f>'Mapa de empatía'!$C$3</c:f>
              <c:strCache>
                <c:ptCount val="1"/>
                <c:pt idx="0">
                  <c:v>Equipo de desarrollo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empatía'!$C$4:$C$14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2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B-4E27-A6D6-AE6D2C840C24}"/>
            </c:ext>
          </c:extLst>
        </c:ser>
        <c:ser>
          <c:idx val="2"/>
          <c:order val="2"/>
          <c:tx>
            <c:strRef>
              <c:f>'Mapa de empatía'!$F$3</c:f>
              <c:strCache>
                <c:ptCount val="1"/>
                <c:pt idx="0">
                  <c:v>Administrador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empatía'!$F$4:$F$14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B-4E27-A6D6-AE6D2C840C24}"/>
            </c:ext>
          </c:extLst>
        </c:ser>
        <c:ser>
          <c:idx val="3"/>
          <c:order val="3"/>
          <c:tx>
            <c:strRef>
              <c:f>'Mapa de empatía'!$G$3</c:f>
              <c:strCache>
                <c:ptCount val="1"/>
                <c:pt idx="0">
                  <c:v>Docente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empatía'!$G$4:$G$14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B-4E27-A6D6-AE6D2C840C24}"/>
            </c:ext>
          </c:extLst>
        </c:ser>
        <c:ser>
          <c:idx val="4"/>
          <c:order val="4"/>
          <c:tx>
            <c:strRef>
              <c:f>'Mapa de empatía'!$H$3</c:f>
              <c:strCache>
                <c:ptCount val="1"/>
                <c:pt idx="0">
                  <c:v>Representante Educación Permanente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empatía'!$H$4:$H$14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B-4E27-A6D6-AE6D2C840C24}"/>
            </c:ext>
          </c:extLst>
        </c:ser>
        <c:ser>
          <c:idx val="5"/>
          <c:order val="5"/>
          <c:tx>
            <c:strRef>
              <c:f>'Mapa de empatía'!$I$3</c:f>
              <c:strCache>
                <c:ptCount val="1"/>
                <c:pt idx="0">
                  <c:v>Coordinador</c:v>
                </c:pt>
              </c:strCache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empatía'!$I$4:$I$14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9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B-4E27-A6D6-AE6D2C840C24}"/>
            </c:ext>
          </c:extLst>
        </c:ser>
        <c:ser>
          <c:idx val="6"/>
          <c:order val="6"/>
          <c:tx>
            <c:strRef>
              <c:f>'Mapa de empatía'!$J$3</c:f>
              <c:strCache>
                <c:ptCount val="1"/>
                <c:pt idx="0">
                  <c:v>Monitor</c:v>
                </c:pt>
              </c:strCache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empatía'!$J$4:$J$14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B-4E27-A6D6-AE6D2C84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289564"/>
        <c:axId val="332443444"/>
      </c:radarChart>
      <c:catAx>
        <c:axId val="790289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2443444"/>
        <c:crosses val="autoZero"/>
        <c:auto val="1"/>
        <c:lblAlgn val="ctr"/>
        <c:lblOffset val="100"/>
        <c:noMultiLvlLbl val="1"/>
      </c:catAx>
      <c:valAx>
        <c:axId val="332443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28956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Mapa de Empatía Usuario Final</a:t>
            </a:r>
          </a:p>
        </c:rich>
      </c:tx>
      <c:layout>
        <c:manualLayout>
          <c:xMode val="edge"/>
          <c:yMode val="edge"/>
          <c:x val="0.30632122304437803"/>
          <c:y val="0"/>
        </c:manualLayout>
      </c:layout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'Mapa de empatía'!$F$3</c:f>
              <c:strCache>
                <c:ptCount val="1"/>
                <c:pt idx="0">
                  <c:v>Administrador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empatía'!$F$4:$F$14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A-474A-AD8B-A21DE0F9C4E5}"/>
            </c:ext>
          </c:extLst>
        </c:ser>
        <c:ser>
          <c:idx val="1"/>
          <c:order val="1"/>
          <c:tx>
            <c:strRef>
              <c:f>'Mapa de empatía'!$G$3</c:f>
              <c:strCache>
                <c:ptCount val="1"/>
                <c:pt idx="0">
                  <c:v>Docente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empatía'!$G$4:$G$14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A-474A-AD8B-A21DE0F9C4E5}"/>
            </c:ext>
          </c:extLst>
        </c:ser>
        <c:ser>
          <c:idx val="2"/>
          <c:order val="2"/>
          <c:tx>
            <c:strRef>
              <c:f>'Mapa de empatía'!$H$3</c:f>
              <c:strCache>
                <c:ptCount val="1"/>
                <c:pt idx="0">
                  <c:v>Representante Educación Permanente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empatía'!$H$4:$H$14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A-474A-AD8B-A21DE0F9C4E5}"/>
            </c:ext>
          </c:extLst>
        </c:ser>
        <c:ser>
          <c:idx val="3"/>
          <c:order val="3"/>
          <c:tx>
            <c:strRef>
              <c:f>'Mapa de empatía'!$I$3</c:f>
              <c:strCache>
                <c:ptCount val="1"/>
                <c:pt idx="0">
                  <c:v>Coordinador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empatía'!$I$4:$I$14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9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0A-474A-AD8B-A21DE0F9C4E5}"/>
            </c:ext>
          </c:extLst>
        </c:ser>
        <c:ser>
          <c:idx val="4"/>
          <c:order val="4"/>
          <c:tx>
            <c:strRef>
              <c:f>'Mapa de empatía'!$J$3</c:f>
              <c:strCache>
                <c:ptCount val="1"/>
                <c:pt idx="0">
                  <c:v>Monitor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'Mapa de empatía'!$A$4:$A$14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'Mapa de empatía'!$J$4:$J$14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A-474A-AD8B-A21DE0F9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676783"/>
        <c:axId val="1964751243"/>
      </c:radarChart>
      <c:catAx>
        <c:axId val="146967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4751243"/>
        <c:crosses val="autoZero"/>
        <c:auto val="1"/>
        <c:lblAlgn val="ctr"/>
        <c:lblOffset val="100"/>
        <c:noMultiLvlLbl val="1"/>
      </c:catAx>
      <c:valAx>
        <c:axId val="1964751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967678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Ponderacion Final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Arquitecto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final'!$B$2:$B$12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018-41E0-9DB0-C663491609E8}"/>
            </c:ext>
          </c:extLst>
        </c:ser>
        <c:ser>
          <c:idx val="1"/>
          <c:order val="1"/>
          <c:tx>
            <c:v>Equipo de desarrollo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final'!$C$2:$C$12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018-41E0-9DB0-C663491609E8}"/>
            </c:ext>
          </c:extLst>
        </c:ser>
        <c:ser>
          <c:idx val="2"/>
          <c:order val="2"/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final'!$D$1:$D$12</c:f>
            </c:numRef>
          </c:val>
          <c:extLst>
            <c:ext xmlns:c16="http://schemas.microsoft.com/office/drawing/2014/chart" uri="{C3380CC4-5D6E-409C-BE32-E72D297353CC}">
              <c16:uniqueId val="{00000002-4018-41E0-9DB0-C663491609E8}"/>
            </c:ext>
          </c:extLst>
        </c:ser>
        <c:ser>
          <c:idx val="3"/>
          <c:order val="3"/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final'!$E$1:$E$12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7.575757575757576E-2</c:v>
                </c:pt>
                <c:pt idx="2">
                  <c:v>0.13636363636363635</c:v>
                </c:pt>
                <c:pt idx="3">
                  <c:v>0.10606060606060606</c:v>
                </c:pt>
                <c:pt idx="4">
                  <c:v>1.5151515151515152E-2</c:v>
                </c:pt>
                <c:pt idx="5">
                  <c:v>0.12121212121212122</c:v>
                </c:pt>
                <c:pt idx="6">
                  <c:v>0.11363636363636363</c:v>
                </c:pt>
                <c:pt idx="7">
                  <c:v>9.8484848484848481E-2</c:v>
                </c:pt>
                <c:pt idx="8">
                  <c:v>3.0303030303030304E-2</c:v>
                </c:pt>
                <c:pt idx="9">
                  <c:v>0.10606060606060606</c:v>
                </c:pt>
                <c:pt idx="10">
                  <c:v>0.12878787878787878</c:v>
                </c:pt>
                <c:pt idx="11">
                  <c:v>6.8181818181818177E-2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8-41E0-9DB0-C663491609E8}"/>
            </c:ext>
          </c:extLst>
        </c:ser>
        <c:ser>
          <c:idx val="4"/>
          <c:order val="4"/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final'!$F$1:$F$12</c:f>
            </c:numRef>
          </c:val>
          <c:extLst>
            <c:ext xmlns:c16="http://schemas.microsoft.com/office/drawing/2014/chart" uri="{C3380CC4-5D6E-409C-BE32-E72D297353CC}">
              <c16:uniqueId val="{00000004-4018-41E0-9DB0-C663491609E8}"/>
            </c:ext>
          </c:extLst>
        </c:ser>
        <c:ser>
          <c:idx val="5"/>
          <c:order val="5"/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final'!$G$1:$G$12</c:f>
            </c:numRef>
          </c:val>
          <c:extLst>
            <c:ext xmlns:c16="http://schemas.microsoft.com/office/drawing/2014/chart" uri="{C3380CC4-5D6E-409C-BE32-E72D297353CC}">
              <c16:uniqueId val="{00000005-4018-41E0-9DB0-C663491609E8}"/>
            </c:ext>
          </c:extLst>
        </c:ser>
        <c:ser>
          <c:idx val="6"/>
          <c:order val="6"/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final'!$H$1:$H$12</c:f>
            </c:numRef>
          </c:val>
          <c:extLst>
            <c:ext xmlns:c16="http://schemas.microsoft.com/office/drawing/2014/chart" uri="{C3380CC4-5D6E-409C-BE32-E72D297353CC}">
              <c16:uniqueId val="{00000006-4018-41E0-9DB0-C663491609E8}"/>
            </c:ext>
          </c:extLst>
        </c:ser>
        <c:ser>
          <c:idx val="7"/>
          <c:order val="7"/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final'!$I$1:$I$12</c:f>
            </c:numRef>
          </c:val>
          <c:extLst>
            <c:ext xmlns:c16="http://schemas.microsoft.com/office/drawing/2014/chart" uri="{C3380CC4-5D6E-409C-BE32-E72D297353CC}">
              <c16:uniqueId val="{00000007-4018-41E0-9DB0-C663491609E8}"/>
            </c:ext>
          </c:extLst>
        </c:ser>
        <c:ser>
          <c:idx val="8"/>
          <c:order val="8"/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final'!$J$1:$J$12</c:f>
            </c:numRef>
          </c:val>
          <c:extLst>
            <c:ext xmlns:c16="http://schemas.microsoft.com/office/drawing/2014/chart" uri="{C3380CC4-5D6E-409C-BE32-E72D297353CC}">
              <c16:uniqueId val="{00000008-4018-41E0-9DB0-C663491609E8}"/>
            </c:ext>
          </c:extLst>
        </c:ser>
        <c:ser>
          <c:idx val="9"/>
          <c:order val="9"/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final'!$K$1:$K$12</c:f>
            </c:numRef>
          </c:val>
          <c:extLst>
            <c:ext xmlns:c16="http://schemas.microsoft.com/office/drawing/2014/chart" uri="{C3380CC4-5D6E-409C-BE32-E72D297353CC}">
              <c16:uniqueId val="{00000009-4018-41E0-9DB0-C663491609E8}"/>
            </c:ext>
          </c:extLst>
        </c:ser>
        <c:ser>
          <c:idx val="10"/>
          <c:order val="10"/>
          <c:invertIfNegative val="1"/>
          <c:cat>
            <c:strRef>
              <c:f>'Ponderación final'!$A$2:$A$12</c:f>
              <c:strCache>
                <c:ptCount val="11"/>
                <c:pt idx="0">
                  <c:v>Seguridad</c:v>
                </c:pt>
                <c:pt idx="1">
                  <c:v>Rendimiento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Internacionalizacion</c:v>
                </c:pt>
                <c:pt idx="8">
                  <c:v>Capacidad para ser soportado</c:v>
                </c:pt>
                <c:pt idx="9">
                  <c:v>Capacidad para ser administrado</c:v>
                </c:pt>
                <c:pt idx="10">
                  <c:v>Fiabilidad</c:v>
                </c:pt>
              </c:strCache>
            </c:strRef>
          </c:cat>
          <c:val>
            <c:numRef>
              <c:f>'Ponderación final'!$L$1:$L$12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0.10606060606060606</c:v>
                </c:pt>
                <c:pt idx="2" formatCode="0%">
                  <c:v>0.15151515151515152</c:v>
                </c:pt>
                <c:pt idx="3" formatCode="0%">
                  <c:v>0.1393939393939394</c:v>
                </c:pt>
                <c:pt idx="4" formatCode="0%">
                  <c:v>3.9393939393939391E-2</c:v>
                </c:pt>
                <c:pt idx="5" formatCode="0%">
                  <c:v>0.13030303030303031</c:v>
                </c:pt>
                <c:pt idx="6" formatCode="0%">
                  <c:v>5.7575757575757579E-2</c:v>
                </c:pt>
                <c:pt idx="7" formatCode="0%">
                  <c:v>2.7272727272727271E-2</c:v>
                </c:pt>
                <c:pt idx="8" formatCode="0%">
                  <c:v>4.2424242424242427E-2</c:v>
                </c:pt>
                <c:pt idx="9" formatCode="0%">
                  <c:v>0.11212121212121212</c:v>
                </c:pt>
                <c:pt idx="10" formatCode="0%">
                  <c:v>0.10606060606060606</c:v>
                </c:pt>
                <c:pt idx="11" formatCode="0%">
                  <c:v>8.7878787878787876E-2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18-41E0-9DB0-C66349160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829465"/>
        <c:axId val="1973286363"/>
      </c:barChart>
      <c:catAx>
        <c:axId val="1857829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3286363"/>
        <c:crosses val="autoZero"/>
        <c:auto val="1"/>
        <c:lblAlgn val="ctr"/>
        <c:lblOffset val="100"/>
        <c:noMultiLvlLbl val="1"/>
      </c:catAx>
      <c:valAx>
        <c:axId val="197328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78294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14</xdr:row>
      <xdr:rowOff>171450</xdr:rowOff>
    </xdr:from>
    <xdr:ext cx="8705850" cy="5153025"/>
    <xdr:graphicFrame macro="">
      <xdr:nvGraphicFramePr>
        <xdr:cNvPr id="19714947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771525</xdr:colOff>
      <xdr:row>14</xdr:row>
      <xdr:rowOff>161925</xdr:rowOff>
    </xdr:from>
    <xdr:ext cx="8867775" cy="5238750"/>
    <xdr:graphicFrame macro="">
      <xdr:nvGraphicFramePr>
        <xdr:cNvPr id="143736081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704850</xdr:colOff>
      <xdr:row>0</xdr:row>
      <xdr:rowOff>0</xdr:rowOff>
    </xdr:from>
    <xdr:ext cx="6591300" cy="3924300"/>
    <xdr:graphicFrame macro="">
      <xdr:nvGraphicFramePr>
        <xdr:cNvPr id="46875030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6</xdr:row>
      <xdr:rowOff>390525</xdr:rowOff>
    </xdr:from>
    <xdr:ext cx="3076575" cy="600075"/>
    <xdr:pic>
      <xdr:nvPicPr>
        <xdr:cNvPr id="2" name="image5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552450</xdr:colOff>
      <xdr:row>15</xdr:row>
      <xdr:rowOff>190500</xdr:rowOff>
    </xdr:from>
    <xdr:ext cx="2105025" cy="600075"/>
    <xdr:pic>
      <xdr:nvPicPr>
        <xdr:cNvPr id="3" name="image8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552450</xdr:colOff>
      <xdr:row>20</xdr:row>
      <xdr:rowOff>190500</xdr:rowOff>
    </xdr:from>
    <xdr:ext cx="2105025" cy="666750"/>
    <xdr:pic>
      <xdr:nvPicPr>
        <xdr:cNvPr id="4" name="image7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600075</xdr:colOff>
      <xdr:row>24</xdr:row>
      <xdr:rowOff>123825</xdr:rowOff>
    </xdr:from>
    <xdr:ext cx="2152650" cy="666750"/>
    <xdr:pic>
      <xdr:nvPicPr>
        <xdr:cNvPr id="5" name="image1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34</xdr:row>
      <xdr:rowOff>66675</xdr:rowOff>
    </xdr:from>
    <xdr:ext cx="2790825" cy="1581150"/>
    <xdr:pic>
      <xdr:nvPicPr>
        <xdr:cNvPr id="6" name="image4.png" title="Imagen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276225</xdr:colOff>
      <xdr:row>48</xdr:row>
      <xdr:rowOff>238125</xdr:rowOff>
    </xdr:from>
    <xdr:ext cx="2657475" cy="1400175"/>
    <xdr:pic>
      <xdr:nvPicPr>
        <xdr:cNvPr id="7" name="image9.png" title="Imagen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59</xdr:row>
      <xdr:rowOff>95250</xdr:rowOff>
    </xdr:from>
    <xdr:ext cx="2790825" cy="561975"/>
    <xdr:pic>
      <xdr:nvPicPr>
        <xdr:cNvPr id="8" name="image2.png" title="Imagen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62</xdr:row>
      <xdr:rowOff>495300</xdr:rowOff>
    </xdr:from>
    <xdr:ext cx="2752725" cy="600075"/>
    <xdr:pic>
      <xdr:nvPicPr>
        <xdr:cNvPr id="9" name="image6.png" title="Imagen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66</xdr:row>
      <xdr:rowOff>66675</xdr:rowOff>
    </xdr:from>
    <xdr:ext cx="3076575" cy="342900"/>
    <xdr:pic>
      <xdr:nvPicPr>
        <xdr:cNvPr id="10" name="image3.png" title="Imagen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3"/>
  <sheetViews>
    <sheetView workbookViewId="0">
      <selection sqref="A1:A2"/>
    </sheetView>
  </sheetViews>
  <sheetFormatPr baseColWidth="10" defaultColWidth="14.44140625" defaultRowHeight="15" customHeight="1"/>
  <cols>
    <col min="1" max="1" width="32.88671875" customWidth="1"/>
    <col min="12" max="12" width="11.88671875" customWidth="1"/>
  </cols>
  <sheetData>
    <row r="1" spans="1:12">
      <c r="A1" s="109" t="s">
        <v>0</v>
      </c>
      <c r="B1" s="111" t="s">
        <v>1</v>
      </c>
      <c r="C1" s="112"/>
      <c r="D1" s="112"/>
      <c r="E1" s="112"/>
      <c r="F1" s="112"/>
      <c r="G1" s="112"/>
      <c r="H1" s="112"/>
      <c r="I1" s="112"/>
      <c r="J1" s="112"/>
      <c r="K1" s="112"/>
      <c r="L1" s="113"/>
    </row>
    <row r="2" spans="1:12">
      <c r="A2" s="110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</row>
    <row r="3" spans="1:12">
      <c r="A3" s="2" t="s">
        <v>2</v>
      </c>
      <c r="B3" s="114"/>
      <c r="C3" s="103"/>
      <c r="D3" s="103"/>
      <c r="E3" s="104"/>
      <c r="F3" s="3"/>
      <c r="G3" s="3"/>
      <c r="H3" s="3"/>
      <c r="I3" s="3"/>
      <c r="J3" s="3"/>
      <c r="K3" s="3"/>
      <c r="L3" s="3"/>
    </row>
    <row r="4" spans="1:12">
      <c r="A4" s="2" t="s">
        <v>3</v>
      </c>
      <c r="B4" s="115"/>
      <c r="C4" s="103"/>
      <c r="D4" s="103"/>
      <c r="E4" s="103"/>
      <c r="F4" s="103"/>
      <c r="G4" s="103"/>
      <c r="H4" s="103"/>
      <c r="I4" s="103"/>
      <c r="J4" s="104"/>
      <c r="K4" s="3"/>
      <c r="L4" s="4"/>
    </row>
    <row r="5" spans="1:12">
      <c r="A5" s="2" t="s">
        <v>4</v>
      </c>
      <c r="B5" s="116"/>
      <c r="C5" s="103"/>
      <c r="D5" s="103"/>
      <c r="E5" s="103"/>
      <c r="F5" s="103"/>
      <c r="G5" s="103"/>
      <c r="H5" s="103"/>
      <c r="I5" s="103"/>
      <c r="J5" s="103"/>
      <c r="K5" s="104"/>
      <c r="L5" s="3"/>
    </row>
    <row r="6" spans="1:12">
      <c r="A6" s="2" t="s">
        <v>5</v>
      </c>
      <c r="B6" s="5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6" t="s">
        <v>6</v>
      </c>
      <c r="B7" s="107"/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1:12">
      <c r="A8" s="2" t="s">
        <v>7</v>
      </c>
      <c r="B8" s="117"/>
      <c r="C8" s="103"/>
      <c r="D8" s="103"/>
      <c r="E8" s="103"/>
      <c r="F8" s="103"/>
      <c r="G8" s="103"/>
      <c r="H8" s="103"/>
      <c r="I8" s="104"/>
      <c r="J8" s="3"/>
      <c r="K8" s="3"/>
      <c r="L8" s="3"/>
    </row>
    <row r="9" spans="1:12">
      <c r="A9" s="2" t="s">
        <v>8</v>
      </c>
      <c r="B9" s="102"/>
      <c r="C9" s="103"/>
      <c r="D9" s="103"/>
      <c r="E9" s="103"/>
      <c r="F9" s="104"/>
      <c r="G9" s="3"/>
      <c r="H9" s="3"/>
      <c r="I9" s="3"/>
      <c r="J9" s="3"/>
      <c r="K9" s="3"/>
      <c r="L9" s="3"/>
    </row>
    <row r="10" spans="1:12">
      <c r="A10" s="2" t="s">
        <v>9</v>
      </c>
      <c r="B10" s="105"/>
      <c r="C10" s="104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10</v>
      </c>
      <c r="B11" s="106"/>
      <c r="C11" s="103"/>
      <c r="D11" s="104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11</v>
      </c>
      <c r="B12" s="107"/>
      <c r="C12" s="103"/>
      <c r="D12" s="103"/>
      <c r="E12" s="103"/>
      <c r="F12" s="103"/>
      <c r="G12" s="103"/>
      <c r="H12" s="104"/>
      <c r="I12" s="3"/>
      <c r="J12" s="3"/>
      <c r="K12" s="3"/>
      <c r="L12" s="3"/>
    </row>
    <row r="13" spans="1:12">
      <c r="A13" s="2" t="s">
        <v>12</v>
      </c>
      <c r="B13" s="108"/>
      <c r="C13" s="103"/>
      <c r="D13" s="103"/>
      <c r="E13" s="103"/>
      <c r="F13" s="103"/>
      <c r="G13" s="104"/>
      <c r="H13" s="4"/>
      <c r="I13" s="4"/>
      <c r="J13" s="3"/>
      <c r="K13" s="3"/>
      <c r="L13" s="3"/>
    </row>
  </sheetData>
  <mergeCells count="12">
    <mergeCell ref="B7:L7"/>
    <mergeCell ref="B8:I8"/>
    <mergeCell ref="A1:A2"/>
    <mergeCell ref="B1:L1"/>
    <mergeCell ref="B3:E3"/>
    <mergeCell ref="B4:J4"/>
    <mergeCell ref="B5:K5"/>
    <mergeCell ref="B9:F9"/>
    <mergeCell ref="B10:C10"/>
    <mergeCell ref="B11:D11"/>
    <mergeCell ref="B12:H12"/>
    <mergeCell ref="B13:G1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baseColWidth="10" defaultColWidth="14.44140625" defaultRowHeight="15" customHeight="1"/>
  <cols>
    <col min="1" max="1" width="21.44140625" customWidth="1"/>
    <col min="2" max="2" width="72.109375" customWidth="1"/>
    <col min="3" max="3" width="27.33203125" customWidth="1"/>
  </cols>
  <sheetData>
    <row r="1" spans="1:3" ht="14.4">
      <c r="A1" s="73" t="s">
        <v>30</v>
      </c>
      <c r="B1" s="74" t="str">
        <f>"ESC-CAL-"&amp;Top10Preguntas!A$7&amp;"-01"</f>
        <v>ESC-CAL-CAR-REN-0005-01</v>
      </c>
      <c r="C1" s="87" t="s">
        <v>493</v>
      </c>
    </row>
    <row r="2" spans="1:3" ht="14.4">
      <c r="A2" s="73" t="s">
        <v>335</v>
      </c>
      <c r="B2" s="74" t="str">
        <f>Top10Preguntas!A$7</f>
        <v>CAR-REN-0005</v>
      </c>
      <c r="C2" s="127" t="s">
        <v>494</v>
      </c>
    </row>
    <row r="3" spans="1:3" ht="14.4">
      <c r="A3" s="73" t="s">
        <v>33</v>
      </c>
      <c r="B3" s="74" t="str">
        <f>Top10Preguntas!D$7</f>
        <v>Tiempo de Operaciones</v>
      </c>
      <c r="C3" s="126"/>
    </row>
    <row r="4" spans="1:3" ht="14.4">
      <c r="A4" s="73" t="s">
        <v>25</v>
      </c>
      <c r="B4" s="74" t="str">
        <f>Top10Preguntas!E$7</f>
        <v>Rendimiento</v>
      </c>
      <c r="C4" s="126"/>
    </row>
    <row r="5" spans="1:3" ht="14.4">
      <c r="A5" s="73" t="s">
        <v>337</v>
      </c>
      <c r="B5" s="74" t="s">
        <v>338</v>
      </c>
      <c r="C5" s="126"/>
    </row>
    <row r="6" spans="1:3" ht="14.4">
      <c r="A6" s="73" t="s">
        <v>339</v>
      </c>
      <c r="B6" s="74" t="s">
        <v>340</v>
      </c>
      <c r="C6" s="126"/>
    </row>
    <row r="7" spans="1:3" ht="42.75" customHeight="1">
      <c r="A7" s="73" t="s">
        <v>341</v>
      </c>
      <c r="B7" s="78" t="s">
        <v>495</v>
      </c>
      <c r="C7" s="126"/>
    </row>
    <row r="8" spans="1:3" ht="14.4">
      <c r="A8" s="76" t="s">
        <v>343</v>
      </c>
      <c r="B8" s="77" t="s">
        <v>344</v>
      </c>
      <c r="C8" s="126"/>
    </row>
    <row r="9" spans="1:3" ht="14.4">
      <c r="A9" s="76" t="s">
        <v>345</v>
      </c>
      <c r="B9" s="77" t="s">
        <v>496</v>
      </c>
      <c r="C9" s="126"/>
    </row>
    <row r="10" spans="1:3" ht="14.4">
      <c r="A10" s="76" t="s">
        <v>347</v>
      </c>
      <c r="B10" s="77" t="s">
        <v>348</v>
      </c>
      <c r="C10" s="126"/>
    </row>
    <row r="11" spans="1:3" ht="14.4">
      <c r="A11" s="76" t="s">
        <v>349</v>
      </c>
      <c r="B11" s="77" t="s">
        <v>350</v>
      </c>
      <c r="C11" s="126"/>
    </row>
    <row r="12" spans="1:3" ht="14.4">
      <c r="A12" s="76" t="s">
        <v>35</v>
      </c>
      <c r="B12" s="77" t="s">
        <v>497</v>
      </c>
      <c r="C12" s="126"/>
    </row>
    <row r="13" spans="1:3" ht="28.8">
      <c r="A13" s="76" t="s">
        <v>352</v>
      </c>
      <c r="B13" s="77" t="s">
        <v>498</v>
      </c>
      <c r="C13" s="110"/>
    </row>
    <row r="14" spans="1:3" ht="15" customHeight="1">
      <c r="A14" s="57"/>
      <c r="B14" s="57"/>
      <c r="C14" s="88"/>
    </row>
    <row r="15" spans="1:3" ht="14.4">
      <c r="A15" s="73" t="s">
        <v>30</v>
      </c>
      <c r="B15" s="74" t="str">
        <f>"ESC-CAL-"&amp;Top10Preguntas!A$7&amp;"-02"</f>
        <v>ESC-CAL-CAR-REN-0005-02</v>
      </c>
      <c r="C15" s="88"/>
    </row>
    <row r="16" spans="1:3" ht="14.4">
      <c r="A16" s="73" t="s">
        <v>335</v>
      </c>
      <c r="B16" s="74" t="str">
        <f>Top10Preguntas!A$7</f>
        <v>CAR-REN-0005</v>
      </c>
      <c r="C16" s="88"/>
    </row>
    <row r="17" spans="1:3" ht="14.4">
      <c r="A17" s="73" t="s">
        <v>33</v>
      </c>
      <c r="B17" s="74" t="str">
        <f>Top10Preguntas!D$7</f>
        <v>Tiempo de Operaciones</v>
      </c>
      <c r="C17" s="88"/>
    </row>
    <row r="18" spans="1:3" ht="14.4">
      <c r="A18" s="73" t="s">
        <v>25</v>
      </c>
      <c r="B18" s="74" t="str">
        <f>Top10Preguntas!E$7</f>
        <v>Rendimiento</v>
      </c>
      <c r="C18" s="88"/>
    </row>
    <row r="19" spans="1:3" ht="14.4">
      <c r="A19" s="73" t="s">
        <v>337</v>
      </c>
      <c r="B19" s="74" t="s">
        <v>338</v>
      </c>
      <c r="C19" s="88"/>
    </row>
    <row r="20" spans="1:3" ht="14.4">
      <c r="A20" s="73" t="s">
        <v>339</v>
      </c>
      <c r="B20" s="74" t="s">
        <v>340</v>
      </c>
      <c r="C20" s="88"/>
    </row>
    <row r="21" spans="1:3" ht="34.5" customHeight="1">
      <c r="A21" s="73" t="s">
        <v>341</v>
      </c>
      <c r="B21" s="75" t="s">
        <v>499</v>
      </c>
      <c r="C21" s="88"/>
    </row>
    <row r="22" spans="1:3" ht="14.4">
      <c r="A22" s="76" t="s">
        <v>343</v>
      </c>
      <c r="B22" s="77" t="s">
        <v>344</v>
      </c>
      <c r="C22" s="88"/>
    </row>
    <row r="23" spans="1:3" ht="14.4">
      <c r="A23" s="76" t="s">
        <v>345</v>
      </c>
      <c r="B23" s="77" t="s">
        <v>500</v>
      </c>
      <c r="C23" s="88"/>
    </row>
    <row r="24" spans="1:3" ht="14.4">
      <c r="A24" s="76" t="s">
        <v>347</v>
      </c>
      <c r="B24" s="77" t="s">
        <v>348</v>
      </c>
      <c r="C24" s="88"/>
    </row>
    <row r="25" spans="1:3" ht="14.4">
      <c r="A25" s="76" t="s">
        <v>349</v>
      </c>
      <c r="B25" s="77" t="s">
        <v>350</v>
      </c>
      <c r="C25" s="88"/>
    </row>
    <row r="26" spans="1:3" ht="14.4">
      <c r="A26" s="76" t="s">
        <v>35</v>
      </c>
      <c r="B26" s="77" t="s">
        <v>501</v>
      </c>
      <c r="C26" s="88"/>
    </row>
    <row r="27" spans="1:3" ht="28.8">
      <c r="A27" s="76" t="s">
        <v>352</v>
      </c>
      <c r="B27" s="77" t="s">
        <v>502</v>
      </c>
      <c r="C27" s="88"/>
    </row>
    <row r="28" spans="1:3" ht="15" customHeight="1">
      <c r="A28" s="57"/>
      <c r="B28" s="57"/>
      <c r="C28" s="88"/>
    </row>
    <row r="29" spans="1:3" ht="14.4">
      <c r="A29" s="73" t="s">
        <v>30</v>
      </c>
      <c r="B29" s="74" t="str">
        <f>"ESC-CAL-"&amp;Top10Preguntas!A$7&amp;"-03"</f>
        <v>ESC-CAL-CAR-REN-0005-03</v>
      </c>
      <c r="C29" s="88"/>
    </row>
    <row r="30" spans="1:3" ht="14.4">
      <c r="A30" s="73" t="s">
        <v>335</v>
      </c>
      <c r="B30" s="74" t="str">
        <f>Top10Preguntas!A$7</f>
        <v>CAR-REN-0005</v>
      </c>
      <c r="C30" s="88"/>
    </row>
    <row r="31" spans="1:3" ht="14.4">
      <c r="A31" s="73" t="s">
        <v>33</v>
      </c>
      <c r="B31" s="74" t="str">
        <f>Top10Preguntas!D$7</f>
        <v>Tiempo de Operaciones</v>
      </c>
      <c r="C31" s="88"/>
    </row>
    <row r="32" spans="1:3" ht="14.4">
      <c r="A32" s="73" t="s">
        <v>25</v>
      </c>
      <c r="B32" s="74" t="str">
        <f>Top10Preguntas!E$7</f>
        <v>Rendimiento</v>
      </c>
      <c r="C32" s="88"/>
    </row>
    <row r="33" spans="1:3" ht="14.4">
      <c r="A33" s="73" t="s">
        <v>337</v>
      </c>
      <c r="B33" s="74" t="s">
        <v>338</v>
      </c>
      <c r="C33" s="88"/>
    </row>
    <row r="34" spans="1:3" ht="14.4">
      <c r="A34" s="73" t="s">
        <v>339</v>
      </c>
      <c r="B34" s="74" t="s">
        <v>340</v>
      </c>
      <c r="C34" s="88"/>
    </row>
    <row r="35" spans="1:3" ht="36" customHeight="1">
      <c r="A35" s="73" t="s">
        <v>341</v>
      </c>
      <c r="B35" s="75" t="s">
        <v>503</v>
      </c>
      <c r="C35" s="88"/>
    </row>
    <row r="36" spans="1:3" ht="14.4">
      <c r="A36" s="76" t="s">
        <v>343</v>
      </c>
      <c r="B36" s="77" t="s">
        <v>23</v>
      </c>
      <c r="C36" s="88"/>
    </row>
    <row r="37" spans="1:3" ht="14.4">
      <c r="A37" s="76" t="s">
        <v>345</v>
      </c>
      <c r="B37" s="77" t="s">
        <v>504</v>
      </c>
      <c r="C37" s="88"/>
    </row>
    <row r="38" spans="1:3" ht="14.4">
      <c r="A38" s="76" t="s">
        <v>347</v>
      </c>
      <c r="B38" s="77" t="s">
        <v>348</v>
      </c>
      <c r="C38" s="88"/>
    </row>
    <row r="39" spans="1:3" ht="14.4">
      <c r="A39" s="76" t="s">
        <v>349</v>
      </c>
      <c r="B39" s="77" t="s">
        <v>350</v>
      </c>
      <c r="C39" s="88"/>
    </row>
    <row r="40" spans="1:3" ht="14.4">
      <c r="A40" s="76" t="s">
        <v>35</v>
      </c>
      <c r="B40" s="77" t="s">
        <v>505</v>
      </c>
      <c r="C40" s="88"/>
    </row>
    <row r="41" spans="1:3" ht="28.8">
      <c r="A41" s="76" t="s">
        <v>352</v>
      </c>
      <c r="B41" s="77" t="s">
        <v>506</v>
      </c>
      <c r="C41" s="88"/>
    </row>
    <row r="42" spans="1:3" ht="15" customHeight="1">
      <c r="A42" s="57"/>
      <c r="B42" s="57"/>
      <c r="C42" s="88"/>
    </row>
    <row r="43" spans="1:3" ht="14.4">
      <c r="A43" s="73" t="s">
        <v>30</v>
      </c>
      <c r="B43" s="74" t="str">
        <f>"ESC-CAL-"&amp;Top10Preguntas!A$7&amp;"-04"</f>
        <v>ESC-CAL-CAR-REN-0005-04</v>
      </c>
      <c r="C43" s="88"/>
    </row>
    <row r="44" spans="1:3" ht="14.4">
      <c r="A44" s="73" t="s">
        <v>335</v>
      </c>
      <c r="B44" s="74" t="str">
        <f>Top10Preguntas!A$7</f>
        <v>CAR-REN-0005</v>
      </c>
      <c r="C44" s="88"/>
    </row>
    <row r="45" spans="1:3" ht="14.4">
      <c r="A45" s="73" t="s">
        <v>33</v>
      </c>
      <c r="B45" s="74" t="str">
        <f>Top10Preguntas!D$7</f>
        <v>Tiempo de Operaciones</v>
      </c>
      <c r="C45" s="88"/>
    </row>
    <row r="46" spans="1:3" ht="14.4">
      <c r="A46" s="73" t="s">
        <v>25</v>
      </c>
      <c r="B46" s="74" t="str">
        <f>Top10Preguntas!E$7</f>
        <v>Rendimiento</v>
      </c>
      <c r="C46" s="88"/>
    </row>
    <row r="47" spans="1:3" ht="14.4">
      <c r="A47" s="73" t="s">
        <v>337</v>
      </c>
      <c r="B47" s="74" t="s">
        <v>338</v>
      </c>
      <c r="C47" s="88"/>
    </row>
    <row r="48" spans="1:3" ht="14.4">
      <c r="A48" s="73" t="s">
        <v>339</v>
      </c>
      <c r="B48" s="74" t="s">
        <v>340</v>
      </c>
      <c r="C48" s="88"/>
    </row>
    <row r="49" spans="1:3" ht="49.5" customHeight="1">
      <c r="A49" s="73" t="s">
        <v>341</v>
      </c>
      <c r="B49" s="75" t="s">
        <v>507</v>
      </c>
      <c r="C49" s="88"/>
    </row>
    <row r="50" spans="1:3" ht="14.4">
      <c r="A50" s="76" t="s">
        <v>343</v>
      </c>
      <c r="B50" s="77" t="s">
        <v>22</v>
      </c>
      <c r="C50" s="88"/>
    </row>
    <row r="51" spans="1:3" ht="14.4">
      <c r="A51" s="76" t="s">
        <v>345</v>
      </c>
      <c r="B51" s="77" t="s">
        <v>508</v>
      </c>
      <c r="C51" s="88"/>
    </row>
    <row r="52" spans="1:3" ht="14.4">
      <c r="A52" s="76" t="s">
        <v>347</v>
      </c>
      <c r="B52" s="77" t="s">
        <v>348</v>
      </c>
      <c r="C52" s="88"/>
    </row>
    <row r="53" spans="1:3" ht="14.4">
      <c r="A53" s="76" t="s">
        <v>349</v>
      </c>
      <c r="B53" s="77" t="s">
        <v>350</v>
      </c>
      <c r="C53" s="88"/>
    </row>
    <row r="54" spans="1:3" ht="14.4">
      <c r="A54" s="76" t="s">
        <v>35</v>
      </c>
      <c r="B54" s="77" t="s">
        <v>509</v>
      </c>
      <c r="C54" s="88"/>
    </row>
    <row r="55" spans="1:3" ht="28.8">
      <c r="A55" s="76" t="s">
        <v>352</v>
      </c>
      <c r="B55" s="77" t="s">
        <v>502</v>
      </c>
      <c r="C55" s="88"/>
    </row>
    <row r="56" spans="1:3" ht="15" customHeight="1">
      <c r="A56" s="57"/>
      <c r="B56" s="57"/>
      <c r="C56" s="88"/>
    </row>
    <row r="57" spans="1:3" ht="14.4">
      <c r="A57" s="73" t="s">
        <v>30</v>
      </c>
      <c r="B57" s="74" t="str">
        <f>"ESC-CAL-"&amp;Top10Preguntas!A$7&amp;"-05"</f>
        <v>ESC-CAL-CAR-REN-0005-05</v>
      </c>
      <c r="C57" s="88"/>
    </row>
    <row r="58" spans="1:3" ht="14.4">
      <c r="A58" s="73" t="s">
        <v>335</v>
      </c>
      <c r="B58" s="74" t="str">
        <f>Top10Preguntas!A$7</f>
        <v>CAR-REN-0005</v>
      </c>
      <c r="C58" s="88"/>
    </row>
    <row r="59" spans="1:3" ht="14.4">
      <c r="A59" s="73" t="s">
        <v>33</v>
      </c>
      <c r="B59" s="74" t="str">
        <f>Top10Preguntas!D$7</f>
        <v>Tiempo de Operaciones</v>
      </c>
      <c r="C59" s="88"/>
    </row>
    <row r="60" spans="1:3" ht="14.4">
      <c r="A60" s="73" t="s">
        <v>25</v>
      </c>
      <c r="B60" s="74" t="str">
        <f>Top10Preguntas!E$7</f>
        <v>Rendimiento</v>
      </c>
      <c r="C60" s="88"/>
    </row>
    <row r="61" spans="1:3" ht="14.4">
      <c r="A61" s="73" t="s">
        <v>337</v>
      </c>
      <c r="B61" s="74" t="s">
        <v>338</v>
      </c>
      <c r="C61" s="88"/>
    </row>
    <row r="62" spans="1:3" ht="14.4">
      <c r="A62" s="73" t="s">
        <v>339</v>
      </c>
      <c r="B62" s="74" t="s">
        <v>340</v>
      </c>
      <c r="C62" s="88"/>
    </row>
    <row r="63" spans="1:3" ht="30.75" customHeight="1">
      <c r="A63" s="73" t="s">
        <v>341</v>
      </c>
      <c r="B63" s="78" t="s">
        <v>510</v>
      </c>
      <c r="C63" s="88"/>
    </row>
    <row r="64" spans="1:3" ht="14.4">
      <c r="A64" s="76" t="s">
        <v>343</v>
      </c>
      <c r="B64" s="77" t="s">
        <v>19</v>
      </c>
      <c r="C64" s="88"/>
    </row>
    <row r="65" spans="1:3" ht="14.4">
      <c r="A65" s="76" t="s">
        <v>345</v>
      </c>
      <c r="B65" s="77" t="s">
        <v>511</v>
      </c>
      <c r="C65" s="88"/>
    </row>
    <row r="66" spans="1:3" ht="14.4">
      <c r="A66" s="76" t="s">
        <v>347</v>
      </c>
      <c r="B66" s="77" t="s">
        <v>348</v>
      </c>
      <c r="C66" s="88"/>
    </row>
    <row r="67" spans="1:3" ht="14.4">
      <c r="A67" s="76" t="s">
        <v>349</v>
      </c>
      <c r="B67" s="77" t="s">
        <v>350</v>
      </c>
      <c r="C67" s="88"/>
    </row>
    <row r="68" spans="1:3" ht="28.8">
      <c r="A68" s="76" t="s">
        <v>35</v>
      </c>
      <c r="B68" s="77" t="s">
        <v>512</v>
      </c>
      <c r="C68" s="88"/>
    </row>
    <row r="69" spans="1:3" ht="28.8">
      <c r="A69" s="76" t="s">
        <v>352</v>
      </c>
      <c r="B69" s="77" t="s">
        <v>502</v>
      </c>
      <c r="C69" s="88"/>
    </row>
    <row r="70" spans="1:3" ht="14.4">
      <c r="C70" s="88"/>
    </row>
    <row r="71" spans="1:3" ht="14.4">
      <c r="A71" s="73" t="s">
        <v>30</v>
      </c>
      <c r="B71" s="74" t="str">
        <f>"ESC-CAL-"&amp;Top10Preguntas!A$7&amp;"-06"</f>
        <v>ESC-CAL-CAR-REN-0005-06</v>
      </c>
      <c r="C71" s="88"/>
    </row>
    <row r="72" spans="1:3" ht="14.4">
      <c r="A72" s="73" t="s">
        <v>335</v>
      </c>
      <c r="B72" s="74" t="str">
        <f>Top10Preguntas!A$7</f>
        <v>CAR-REN-0005</v>
      </c>
      <c r="C72" s="88"/>
    </row>
    <row r="73" spans="1:3" ht="14.4">
      <c r="A73" s="73" t="s">
        <v>33</v>
      </c>
      <c r="B73" s="74" t="str">
        <f>Top10Preguntas!D$7</f>
        <v>Tiempo de Operaciones</v>
      </c>
      <c r="C73" s="88"/>
    </row>
    <row r="74" spans="1:3" ht="14.4">
      <c r="A74" s="73" t="s">
        <v>25</v>
      </c>
      <c r="B74" s="74" t="str">
        <f>Top10Preguntas!E$7</f>
        <v>Rendimiento</v>
      </c>
      <c r="C74" s="88"/>
    </row>
    <row r="75" spans="1:3" ht="14.4">
      <c r="A75" s="73" t="s">
        <v>337</v>
      </c>
      <c r="B75" s="74" t="s">
        <v>338</v>
      </c>
      <c r="C75" s="88"/>
    </row>
    <row r="76" spans="1:3" ht="14.4">
      <c r="A76" s="73" t="s">
        <v>339</v>
      </c>
      <c r="B76" s="74" t="s">
        <v>340</v>
      </c>
      <c r="C76" s="88"/>
    </row>
    <row r="77" spans="1:3" ht="62.4">
      <c r="A77" s="73" t="s">
        <v>341</v>
      </c>
      <c r="B77" s="78" t="s">
        <v>513</v>
      </c>
      <c r="C77" s="88"/>
    </row>
    <row r="78" spans="1:3" ht="14.4">
      <c r="A78" s="76" t="s">
        <v>343</v>
      </c>
      <c r="B78" s="77" t="s">
        <v>19</v>
      </c>
      <c r="C78" s="88"/>
    </row>
    <row r="79" spans="1:3" ht="14.4">
      <c r="A79" s="76" t="s">
        <v>345</v>
      </c>
      <c r="B79" s="77" t="s">
        <v>514</v>
      </c>
      <c r="C79" s="88"/>
    </row>
    <row r="80" spans="1:3" ht="14.4">
      <c r="A80" s="76" t="s">
        <v>347</v>
      </c>
      <c r="B80" s="77" t="s">
        <v>348</v>
      </c>
      <c r="C80" s="88"/>
    </row>
    <row r="81" spans="1:3" ht="14.4">
      <c r="A81" s="76" t="s">
        <v>349</v>
      </c>
      <c r="B81" s="77" t="s">
        <v>350</v>
      </c>
      <c r="C81" s="88"/>
    </row>
    <row r="82" spans="1:3" ht="14.4">
      <c r="A82" s="76" t="s">
        <v>35</v>
      </c>
      <c r="B82" s="77" t="s">
        <v>515</v>
      </c>
      <c r="C82" s="88"/>
    </row>
    <row r="83" spans="1:3" ht="28.8">
      <c r="A83" s="76" t="s">
        <v>352</v>
      </c>
      <c r="B83" s="77" t="s">
        <v>506</v>
      </c>
      <c r="C83" s="88"/>
    </row>
    <row r="84" spans="1:3" ht="14.4">
      <c r="C84" s="88"/>
    </row>
    <row r="85" spans="1:3" ht="14.4">
      <c r="A85" s="73" t="s">
        <v>30</v>
      </c>
      <c r="B85" s="74" t="str">
        <f>"ESC-CAL-"&amp;Top10Preguntas!A$7&amp;"-07"</f>
        <v>ESC-CAL-CAR-REN-0005-07</v>
      </c>
      <c r="C85" s="88"/>
    </row>
    <row r="86" spans="1:3" ht="14.4">
      <c r="A86" s="73" t="s">
        <v>335</v>
      </c>
      <c r="B86" s="74" t="str">
        <f>Top10Preguntas!A$7</f>
        <v>CAR-REN-0005</v>
      </c>
      <c r="C86" s="88"/>
    </row>
    <row r="87" spans="1:3" ht="14.4">
      <c r="A87" s="73" t="s">
        <v>33</v>
      </c>
      <c r="B87" s="74" t="str">
        <f>Top10Preguntas!D$7</f>
        <v>Tiempo de Operaciones</v>
      </c>
      <c r="C87" s="88"/>
    </row>
    <row r="88" spans="1:3" ht="14.4">
      <c r="A88" s="73" t="s">
        <v>25</v>
      </c>
      <c r="B88" s="74" t="str">
        <f>Top10Preguntas!E$7</f>
        <v>Rendimiento</v>
      </c>
      <c r="C88" s="88"/>
    </row>
    <row r="89" spans="1:3" ht="14.4">
      <c r="A89" s="73" t="s">
        <v>337</v>
      </c>
      <c r="B89" s="74" t="s">
        <v>338</v>
      </c>
      <c r="C89" s="88"/>
    </row>
    <row r="90" spans="1:3" ht="14.4">
      <c r="A90" s="73" t="s">
        <v>339</v>
      </c>
      <c r="B90" s="74" t="s">
        <v>340</v>
      </c>
      <c r="C90" s="88"/>
    </row>
    <row r="91" spans="1:3" ht="46.8">
      <c r="A91" s="73" t="s">
        <v>341</v>
      </c>
      <c r="B91" s="78" t="s">
        <v>516</v>
      </c>
      <c r="C91" s="88"/>
    </row>
    <row r="92" spans="1:3" ht="14.4">
      <c r="A92" s="76" t="s">
        <v>343</v>
      </c>
      <c r="B92" s="77" t="s">
        <v>19</v>
      </c>
      <c r="C92" s="88"/>
    </row>
    <row r="93" spans="1:3" ht="14.4">
      <c r="A93" s="76" t="s">
        <v>345</v>
      </c>
      <c r="B93" s="77" t="s">
        <v>517</v>
      </c>
      <c r="C93" s="88"/>
    </row>
    <row r="94" spans="1:3" ht="14.4">
      <c r="A94" s="76" t="s">
        <v>347</v>
      </c>
      <c r="B94" s="77" t="s">
        <v>348</v>
      </c>
      <c r="C94" s="88"/>
    </row>
    <row r="95" spans="1:3" ht="14.4">
      <c r="A95" s="76" t="s">
        <v>349</v>
      </c>
      <c r="B95" s="77" t="s">
        <v>350</v>
      </c>
      <c r="C95" s="88"/>
    </row>
    <row r="96" spans="1:3" ht="14.4">
      <c r="A96" s="76" t="s">
        <v>35</v>
      </c>
      <c r="B96" s="77" t="s">
        <v>518</v>
      </c>
      <c r="C96" s="88"/>
    </row>
    <row r="97" spans="1:3" ht="28.8">
      <c r="A97" s="76" t="s">
        <v>352</v>
      </c>
      <c r="B97" s="77" t="s">
        <v>519</v>
      </c>
      <c r="C97" s="88"/>
    </row>
    <row r="98" spans="1:3" ht="14.4">
      <c r="C98" s="88"/>
    </row>
    <row r="99" spans="1:3" ht="14.4">
      <c r="A99" s="73" t="s">
        <v>30</v>
      </c>
      <c r="B99" s="74" t="str">
        <f>"ESC-CAL-"&amp;Top10Preguntas!A$7&amp;"-08"</f>
        <v>ESC-CAL-CAR-REN-0005-08</v>
      </c>
      <c r="C99" s="88"/>
    </row>
    <row r="100" spans="1:3" ht="14.4">
      <c r="A100" s="73" t="s">
        <v>335</v>
      </c>
      <c r="B100" s="74" t="str">
        <f>Top10Preguntas!A$7</f>
        <v>CAR-REN-0005</v>
      </c>
      <c r="C100" s="88"/>
    </row>
    <row r="101" spans="1:3" ht="14.4">
      <c r="A101" s="73" t="s">
        <v>33</v>
      </c>
      <c r="B101" s="74" t="str">
        <f>Top10Preguntas!D$7</f>
        <v>Tiempo de Operaciones</v>
      </c>
      <c r="C101" s="88"/>
    </row>
    <row r="102" spans="1:3" ht="14.4">
      <c r="A102" s="73" t="s">
        <v>25</v>
      </c>
      <c r="B102" s="74" t="str">
        <f>Top10Preguntas!E$7</f>
        <v>Rendimiento</v>
      </c>
      <c r="C102" s="88"/>
    </row>
    <row r="103" spans="1:3" ht="14.4">
      <c r="A103" s="73" t="s">
        <v>337</v>
      </c>
      <c r="B103" s="74" t="s">
        <v>338</v>
      </c>
      <c r="C103" s="88"/>
    </row>
    <row r="104" spans="1:3" ht="14.4">
      <c r="A104" s="73" t="s">
        <v>339</v>
      </c>
      <c r="B104" s="74" t="s">
        <v>340</v>
      </c>
      <c r="C104" s="88"/>
    </row>
    <row r="105" spans="1:3" ht="46.8">
      <c r="A105" s="73" t="s">
        <v>341</v>
      </c>
      <c r="B105" s="78" t="s">
        <v>520</v>
      </c>
      <c r="C105" s="88"/>
    </row>
    <row r="106" spans="1:3" ht="14.4">
      <c r="A106" s="76" t="s">
        <v>343</v>
      </c>
      <c r="B106" s="77" t="s">
        <v>19</v>
      </c>
      <c r="C106" s="88"/>
    </row>
    <row r="107" spans="1:3" ht="14.4">
      <c r="A107" s="76" t="s">
        <v>345</v>
      </c>
      <c r="B107" s="77" t="s">
        <v>521</v>
      </c>
      <c r="C107" s="88"/>
    </row>
    <row r="108" spans="1:3" ht="14.4">
      <c r="A108" s="76" t="s">
        <v>347</v>
      </c>
      <c r="B108" s="77" t="s">
        <v>348</v>
      </c>
      <c r="C108" s="88"/>
    </row>
    <row r="109" spans="1:3" ht="14.4">
      <c r="A109" s="76" t="s">
        <v>349</v>
      </c>
      <c r="B109" s="77" t="s">
        <v>350</v>
      </c>
      <c r="C109" s="88"/>
    </row>
    <row r="110" spans="1:3" ht="14.4">
      <c r="A110" s="76" t="s">
        <v>35</v>
      </c>
      <c r="B110" s="77" t="s">
        <v>522</v>
      </c>
      <c r="C110" s="88"/>
    </row>
    <row r="111" spans="1:3" ht="28.8">
      <c r="A111" s="76" t="s">
        <v>352</v>
      </c>
      <c r="B111" s="77" t="s">
        <v>523</v>
      </c>
      <c r="C111" s="88"/>
    </row>
    <row r="112" spans="1:3" ht="14.4">
      <c r="C112" s="88"/>
    </row>
    <row r="113" spans="1:3" ht="14.4">
      <c r="A113" s="73" t="s">
        <v>30</v>
      </c>
      <c r="B113" s="74" t="str">
        <f>"ESC-CAL-"&amp;Top10Preguntas!A$7&amp;"-09"</f>
        <v>ESC-CAL-CAR-REN-0005-09</v>
      </c>
      <c r="C113" s="88"/>
    </row>
    <row r="114" spans="1:3" ht="14.4">
      <c r="A114" s="73" t="s">
        <v>335</v>
      </c>
      <c r="B114" s="74" t="str">
        <f>Top10Preguntas!A$7</f>
        <v>CAR-REN-0005</v>
      </c>
      <c r="C114" s="88"/>
    </row>
    <row r="115" spans="1:3" ht="14.4">
      <c r="A115" s="73" t="s">
        <v>33</v>
      </c>
      <c r="B115" s="74" t="str">
        <f>Top10Preguntas!D$7</f>
        <v>Tiempo de Operaciones</v>
      </c>
      <c r="C115" s="88"/>
    </row>
    <row r="116" spans="1:3" ht="14.4">
      <c r="A116" s="73" t="s">
        <v>25</v>
      </c>
      <c r="B116" s="74" t="str">
        <f>Top10Preguntas!E$7</f>
        <v>Rendimiento</v>
      </c>
      <c r="C116" s="88"/>
    </row>
    <row r="117" spans="1:3" ht="14.4">
      <c r="A117" s="73" t="s">
        <v>337</v>
      </c>
      <c r="B117" s="74" t="s">
        <v>338</v>
      </c>
      <c r="C117" s="88"/>
    </row>
    <row r="118" spans="1:3" ht="14.4">
      <c r="A118" s="73" t="s">
        <v>339</v>
      </c>
      <c r="B118" s="74" t="s">
        <v>340</v>
      </c>
      <c r="C118" s="88"/>
    </row>
    <row r="119" spans="1:3" ht="31.2">
      <c r="A119" s="73" t="s">
        <v>341</v>
      </c>
      <c r="B119" s="75" t="s">
        <v>524</v>
      </c>
      <c r="C119" s="88"/>
    </row>
    <row r="120" spans="1:3" ht="14.4">
      <c r="A120" s="76" t="s">
        <v>343</v>
      </c>
      <c r="B120" s="77" t="s">
        <v>525</v>
      </c>
      <c r="C120" s="88"/>
    </row>
    <row r="121" spans="1:3" ht="14.4">
      <c r="A121" s="76" t="s">
        <v>345</v>
      </c>
      <c r="B121" s="77" t="s">
        <v>526</v>
      </c>
      <c r="C121" s="88"/>
    </row>
    <row r="122" spans="1:3" ht="14.4">
      <c r="A122" s="76" t="s">
        <v>347</v>
      </c>
      <c r="B122" s="77" t="s">
        <v>348</v>
      </c>
      <c r="C122" s="88"/>
    </row>
    <row r="123" spans="1:3" ht="14.4">
      <c r="A123" s="76" t="s">
        <v>349</v>
      </c>
      <c r="B123" s="77" t="s">
        <v>350</v>
      </c>
      <c r="C123" s="88"/>
    </row>
    <row r="124" spans="1:3" ht="14.4">
      <c r="A124" s="76" t="s">
        <v>35</v>
      </c>
      <c r="B124" s="77" t="s">
        <v>527</v>
      </c>
      <c r="C124" s="88"/>
    </row>
    <row r="125" spans="1:3" ht="28.8">
      <c r="A125" s="76" t="s">
        <v>352</v>
      </c>
      <c r="B125" s="77" t="s">
        <v>528</v>
      </c>
      <c r="C125" s="88"/>
    </row>
    <row r="126" spans="1:3" ht="14.4">
      <c r="C126" s="88"/>
    </row>
    <row r="127" spans="1:3" ht="14.4">
      <c r="C127" s="88"/>
    </row>
    <row r="128" spans="1:3" ht="14.4">
      <c r="C128" s="88"/>
    </row>
    <row r="129" spans="3:3" ht="14.4">
      <c r="C129" s="88"/>
    </row>
    <row r="130" spans="3:3" ht="14.4">
      <c r="C130" s="88"/>
    </row>
    <row r="131" spans="3:3" ht="14.4">
      <c r="C131" s="88"/>
    </row>
    <row r="132" spans="3:3" ht="14.4">
      <c r="C132" s="88"/>
    </row>
    <row r="133" spans="3:3" ht="14.4">
      <c r="C133" s="88"/>
    </row>
    <row r="134" spans="3:3" ht="14.4">
      <c r="C134" s="88"/>
    </row>
    <row r="135" spans="3:3" ht="14.4">
      <c r="C135" s="88"/>
    </row>
    <row r="136" spans="3:3" ht="14.4">
      <c r="C136" s="88"/>
    </row>
    <row r="137" spans="3:3" ht="14.4">
      <c r="C137" s="88"/>
    </row>
    <row r="138" spans="3:3" ht="14.4">
      <c r="C138" s="88"/>
    </row>
    <row r="139" spans="3:3" ht="14.4">
      <c r="C139" s="88"/>
    </row>
    <row r="140" spans="3:3" ht="14.4">
      <c r="C140" s="88"/>
    </row>
    <row r="141" spans="3:3" ht="14.4">
      <c r="C141" s="88"/>
    </row>
    <row r="142" spans="3:3" ht="14.4">
      <c r="C142" s="88"/>
    </row>
    <row r="143" spans="3:3" ht="14.4">
      <c r="C143" s="88"/>
    </row>
    <row r="144" spans="3:3" ht="14.4">
      <c r="C144" s="88"/>
    </row>
    <row r="145" spans="3:3" ht="14.4">
      <c r="C145" s="88"/>
    </row>
    <row r="146" spans="3:3" ht="14.4">
      <c r="C146" s="88"/>
    </row>
    <row r="147" spans="3:3" ht="14.4">
      <c r="C147" s="88"/>
    </row>
    <row r="148" spans="3:3" ht="14.4">
      <c r="C148" s="88"/>
    </row>
    <row r="149" spans="3:3" ht="14.4">
      <c r="C149" s="88"/>
    </row>
    <row r="150" spans="3:3" ht="14.4">
      <c r="C150" s="88"/>
    </row>
    <row r="151" spans="3:3" ht="14.4">
      <c r="C151" s="88"/>
    </row>
    <row r="152" spans="3:3" ht="14.4">
      <c r="C152" s="88"/>
    </row>
    <row r="153" spans="3:3" ht="14.4">
      <c r="C153" s="88"/>
    </row>
    <row r="154" spans="3:3" ht="14.4">
      <c r="C154" s="88"/>
    </row>
    <row r="155" spans="3:3" ht="14.4">
      <c r="C155" s="88"/>
    </row>
    <row r="156" spans="3:3" ht="14.4">
      <c r="C156" s="88"/>
    </row>
    <row r="157" spans="3:3" ht="14.4">
      <c r="C157" s="88"/>
    </row>
    <row r="158" spans="3:3" ht="14.4">
      <c r="C158" s="88"/>
    </row>
    <row r="159" spans="3:3" ht="14.4">
      <c r="C159" s="88"/>
    </row>
    <row r="160" spans="3:3" ht="14.4">
      <c r="C160" s="88"/>
    </row>
    <row r="161" spans="3:3" ht="14.4">
      <c r="C161" s="88"/>
    </row>
    <row r="162" spans="3:3" ht="14.4">
      <c r="C162" s="88"/>
    </row>
    <row r="163" spans="3:3" ht="14.4">
      <c r="C163" s="88"/>
    </row>
    <row r="164" spans="3:3" ht="14.4">
      <c r="C164" s="88"/>
    </row>
    <row r="165" spans="3:3" ht="14.4">
      <c r="C165" s="88"/>
    </row>
    <row r="166" spans="3:3" ht="14.4">
      <c r="C166" s="88"/>
    </row>
    <row r="167" spans="3:3" ht="14.4">
      <c r="C167" s="88"/>
    </row>
    <row r="168" spans="3:3" ht="14.4">
      <c r="C168" s="88"/>
    </row>
    <row r="169" spans="3:3" ht="14.4">
      <c r="C169" s="88"/>
    </row>
    <row r="170" spans="3:3" ht="14.4">
      <c r="C170" s="88"/>
    </row>
    <row r="171" spans="3:3" ht="14.4">
      <c r="C171" s="88"/>
    </row>
    <row r="172" spans="3:3" ht="14.4">
      <c r="C172" s="88"/>
    </row>
    <row r="173" spans="3:3" ht="14.4">
      <c r="C173" s="88"/>
    </row>
    <row r="174" spans="3:3" ht="14.4">
      <c r="C174" s="88"/>
    </row>
    <row r="175" spans="3:3" ht="14.4">
      <c r="C175" s="88"/>
    </row>
    <row r="176" spans="3:3" ht="14.4">
      <c r="C176" s="88"/>
    </row>
    <row r="177" spans="3:3" ht="14.4">
      <c r="C177" s="88"/>
    </row>
    <row r="178" spans="3:3" ht="14.4">
      <c r="C178" s="88"/>
    </row>
    <row r="179" spans="3:3" ht="14.4">
      <c r="C179" s="88"/>
    </row>
    <row r="180" spans="3:3" ht="14.4">
      <c r="C180" s="88"/>
    </row>
    <row r="181" spans="3:3" ht="14.4">
      <c r="C181" s="88"/>
    </row>
    <row r="182" spans="3:3" ht="14.4">
      <c r="C182" s="88"/>
    </row>
    <row r="183" spans="3:3" ht="14.4">
      <c r="C183" s="88"/>
    </row>
    <row r="184" spans="3:3" ht="14.4">
      <c r="C184" s="88"/>
    </row>
    <row r="185" spans="3:3" ht="14.4">
      <c r="C185" s="88"/>
    </row>
    <row r="186" spans="3:3" ht="14.4">
      <c r="C186" s="88"/>
    </row>
    <row r="187" spans="3:3" ht="14.4">
      <c r="C187" s="88"/>
    </row>
    <row r="188" spans="3:3" ht="14.4">
      <c r="C188" s="88"/>
    </row>
    <row r="189" spans="3:3" ht="14.4">
      <c r="C189" s="88"/>
    </row>
    <row r="190" spans="3:3" ht="14.4">
      <c r="C190" s="88"/>
    </row>
    <row r="191" spans="3:3" ht="14.4">
      <c r="C191" s="88"/>
    </row>
    <row r="192" spans="3:3" ht="14.4">
      <c r="C192" s="88"/>
    </row>
    <row r="193" spans="3:3" ht="14.4">
      <c r="C193" s="88"/>
    </row>
    <row r="194" spans="3:3" ht="14.4">
      <c r="C194" s="88"/>
    </row>
    <row r="195" spans="3:3" ht="14.4">
      <c r="C195" s="88"/>
    </row>
    <row r="196" spans="3:3" ht="14.4">
      <c r="C196" s="88"/>
    </row>
    <row r="197" spans="3:3" ht="14.4">
      <c r="C197" s="88"/>
    </row>
    <row r="198" spans="3:3" ht="14.4">
      <c r="C198" s="88"/>
    </row>
    <row r="199" spans="3:3" ht="14.4">
      <c r="C199" s="88"/>
    </row>
    <row r="200" spans="3:3" ht="14.4">
      <c r="C200" s="88"/>
    </row>
    <row r="201" spans="3:3" ht="14.4">
      <c r="C201" s="88"/>
    </row>
    <row r="202" spans="3:3" ht="14.4">
      <c r="C202" s="88"/>
    </row>
    <row r="203" spans="3:3" ht="14.4">
      <c r="C203" s="88"/>
    </row>
    <row r="204" spans="3:3" ht="14.4">
      <c r="C204" s="88"/>
    </row>
    <row r="205" spans="3:3" ht="14.4">
      <c r="C205" s="88"/>
    </row>
    <row r="206" spans="3:3" ht="14.4">
      <c r="C206" s="88"/>
    </row>
    <row r="207" spans="3:3" ht="14.4">
      <c r="C207" s="88"/>
    </row>
    <row r="208" spans="3:3" ht="14.4">
      <c r="C208" s="88"/>
    </row>
    <row r="209" spans="3:3" ht="14.4">
      <c r="C209" s="88"/>
    </row>
    <row r="210" spans="3:3" ht="14.4">
      <c r="C210" s="88"/>
    </row>
    <row r="211" spans="3:3" ht="14.4">
      <c r="C211" s="88"/>
    </row>
    <row r="212" spans="3:3" ht="14.4">
      <c r="C212" s="88"/>
    </row>
    <row r="213" spans="3:3" ht="14.4">
      <c r="C213" s="88"/>
    </row>
    <row r="214" spans="3:3" ht="14.4">
      <c r="C214" s="88"/>
    </row>
    <row r="215" spans="3:3" ht="14.4">
      <c r="C215" s="88"/>
    </row>
    <row r="216" spans="3:3" ht="14.4">
      <c r="C216" s="88"/>
    </row>
    <row r="217" spans="3:3" ht="14.4">
      <c r="C217" s="88"/>
    </row>
    <row r="218" spans="3:3" ht="14.4">
      <c r="C218" s="88"/>
    </row>
    <row r="219" spans="3:3" ht="14.4">
      <c r="C219" s="88"/>
    </row>
    <row r="220" spans="3:3" ht="14.4">
      <c r="C220" s="88"/>
    </row>
    <row r="221" spans="3:3" ht="14.4">
      <c r="C221" s="88"/>
    </row>
    <row r="222" spans="3:3" ht="14.4">
      <c r="C222" s="88"/>
    </row>
    <row r="223" spans="3:3" ht="14.4">
      <c r="C223" s="88"/>
    </row>
    <row r="224" spans="3:3" ht="14.4">
      <c r="C224" s="88"/>
    </row>
    <row r="225" spans="3:3" ht="14.4">
      <c r="C225" s="88"/>
    </row>
    <row r="226" spans="3:3" ht="14.4">
      <c r="C226" s="88"/>
    </row>
    <row r="227" spans="3:3" ht="14.4">
      <c r="C227" s="88"/>
    </row>
    <row r="228" spans="3:3" ht="14.4">
      <c r="C228" s="88"/>
    </row>
    <row r="229" spans="3:3" ht="14.4">
      <c r="C229" s="88"/>
    </row>
    <row r="230" spans="3:3" ht="14.4">
      <c r="C230" s="88"/>
    </row>
    <row r="231" spans="3:3" ht="14.4">
      <c r="C231" s="88"/>
    </row>
    <row r="232" spans="3:3" ht="14.4">
      <c r="C232" s="88"/>
    </row>
    <row r="233" spans="3:3" ht="14.4">
      <c r="C233" s="88"/>
    </row>
    <row r="234" spans="3:3" ht="14.4">
      <c r="C234" s="88"/>
    </row>
    <row r="235" spans="3:3" ht="14.4">
      <c r="C235" s="88"/>
    </row>
    <row r="236" spans="3:3" ht="14.4">
      <c r="C236" s="88"/>
    </row>
    <row r="237" spans="3:3" ht="14.4">
      <c r="C237" s="88"/>
    </row>
    <row r="238" spans="3:3" ht="14.4">
      <c r="C238" s="88"/>
    </row>
    <row r="239" spans="3:3" ht="14.4">
      <c r="C239" s="88"/>
    </row>
    <row r="240" spans="3:3" ht="14.4">
      <c r="C240" s="88"/>
    </row>
    <row r="241" spans="3:3" ht="14.4">
      <c r="C241" s="88"/>
    </row>
    <row r="242" spans="3:3" ht="14.4">
      <c r="C242" s="88"/>
    </row>
    <row r="243" spans="3:3" ht="14.4">
      <c r="C243" s="88"/>
    </row>
    <row r="244" spans="3:3" ht="14.4">
      <c r="C244" s="88"/>
    </row>
    <row r="245" spans="3:3" ht="14.4">
      <c r="C245" s="88"/>
    </row>
    <row r="246" spans="3:3" ht="14.4">
      <c r="C246" s="88"/>
    </row>
    <row r="247" spans="3:3" ht="14.4">
      <c r="C247" s="88"/>
    </row>
    <row r="248" spans="3:3" ht="14.4">
      <c r="C248" s="88"/>
    </row>
    <row r="249" spans="3:3" ht="14.4">
      <c r="C249" s="88"/>
    </row>
    <row r="250" spans="3:3" ht="14.4">
      <c r="C250" s="88"/>
    </row>
    <row r="251" spans="3:3" ht="14.4">
      <c r="C251" s="88"/>
    </row>
    <row r="252" spans="3:3" ht="14.4">
      <c r="C252" s="88"/>
    </row>
    <row r="253" spans="3:3" ht="14.4">
      <c r="C253" s="88"/>
    </row>
    <row r="254" spans="3:3" ht="14.4">
      <c r="C254" s="88"/>
    </row>
    <row r="255" spans="3:3" ht="14.4">
      <c r="C255" s="88"/>
    </row>
    <row r="256" spans="3:3" ht="14.4">
      <c r="C256" s="88"/>
    </row>
    <row r="257" spans="3:3" ht="14.4">
      <c r="C257" s="88"/>
    </row>
    <row r="258" spans="3:3" ht="14.4">
      <c r="C258" s="88"/>
    </row>
    <row r="259" spans="3:3" ht="14.4">
      <c r="C259" s="88"/>
    </row>
    <row r="260" spans="3:3" ht="14.4">
      <c r="C260" s="88"/>
    </row>
    <row r="261" spans="3:3" ht="14.4">
      <c r="C261" s="88"/>
    </row>
    <row r="262" spans="3:3" ht="14.4">
      <c r="C262" s="88"/>
    </row>
    <row r="263" spans="3:3" ht="14.4">
      <c r="C263" s="88"/>
    </row>
    <row r="264" spans="3:3" ht="14.4">
      <c r="C264" s="88"/>
    </row>
    <row r="265" spans="3:3" ht="14.4">
      <c r="C265" s="88"/>
    </row>
    <row r="266" spans="3:3" ht="14.4">
      <c r="C266" s="88"/>
    </row>
    <row r="267" spans="3:3" ht="14.4">
      <c r="C267" s="88"/>
    </row>
    <row r="268" spans="3:3" ht="14.4">
      <c r="C268" s="88"/>
    </row>
    <row r="269" spans="3:3" ht="14.4">
      <c r="C269" s="88"/>
    </row>
    <row r="270" spans="3:3" ht="14.4">
      <c r="C270" s="88"/>
    </row>
    <row r="271" spans="3:3" ht="14.4">
      <c r="C271" s="88"/>
    </row>
    <row r="272" spans="3:3" ht="14.4">
      <c r="C272" s="88"/>
    </row>
    <row r="273" spans="3:3" ht="14.4">
      <c r="C273" s="88"/>
    </row>
    <row r="274" spans="3:3" ht="14.4">
      <c r="C274" s="88"/>
    </row>
    <row r="275" spans="3:3" ht="14.4">
      <c r="C275" s="88"/>
    </row>
    <row r="276" spans="3:3" ht="14.4">
      <c r="C276" s="88"/>
    </row>
    <row r="277" spans="3:3" ht="14.4">
      <c r="C277" s="88"/>
    </row>
    <row r="278" spans="3:3" ht="14.4">
      <c r="C278" s="88"/>
    </row>
    <row r="279" spans="3:3" ht="14.4">
      <c r="C279" s="88"/>
    </row>
    <row r="280" spans="3:3" ht="14.4">
      <c r="C280" s="88"/>
    </row>
    <row r="281" spans="3:3" ht="14.4">
      <c r="C281" s="88"/>
    </row>
    <row r="282" spans="3:3" ht="14.4">
      <c r="C282" s="88"/>
    </row>
    <row r="283" spans="3:3" ht="14.4">
      <c r="C283" s="88"/>
    </row>
    <row r="284" spans="3:3" ht="14.4">
      <c r="C284" s="88"/>
    </row>
    <row r="285" spans="3:3" ht="14.4">
      <c r="C285" s="88"/>
    </row>
    <row r="286" spans="3:3" ht="14.4">
      <c r="C286" s="88"/>
    </row>
    <row r="287" spans="3:3" ht="14.4">
      <c r="C287" s="88"/>
    </row>
    <row r="288" spans="3:3" ht="14.4">
      <c r="C288" s="88"/>
    </row>
    <row r="289" spans="3:3" ht="14.4">
      <c r="C289" s="88"/>
    </row>
    <row r="290" spans="3:3" ht="14.4">
      <c r="C290" s="88"/>
    </row>
    <row r="291" spans="3:3" ht="14.4">
      <c r="C291" s="88"/>
    </row>
    <row r="292" spans="3:3" ht="14.4">
      <c r="C292" s="88"/>
    </row>
    <row r="293" spans="3:3" ht="14.4">
      <c r="C293" s="88"/>
    </row>
    <row r="294" spans="3:3" ht="14.4">
      <c r="C294" s="88"/>
    </row>
    <row r="295" spans="3:3" ht="14.4">
      <c r="C295" s="88"/>
    </row>
    <row r="296" spans="3:3" ht="14.4">
      <c r="C296" s="88"/>
    </row>
    <row r="297" spans="3:3" ht="14.4">
      <c r="C297" s="88"/>
    </row>
    <row r="298" spans="3:3" ht="14.4">
      <c r="C298" s="88"/>
    </row>
    <row r="299" spans="3:3" ht="14.4">
      <c r="C299" s="88"/>
    </row>
    <row r="300" spans="3:3" ht="14.4">
      <c r="C300" s="88"/>
    </row>
    <row r="301" spans="3:3" ht="14.4">
      <c r="C301" s="88"/>
    </row>
    <row r="302" spans="3:3" ht="14.4">
      <c r="C302" s="88"/>
    </row>
    <row r="303" spans="3:3" ht="14.4">
      <c r="C303" s="88"/>
    </row>
    <row r="304" spans="3:3" ht="14.4">
      <c r="C304" s="88"/>
    </row>
    <row r="305" spans="3:3" ht="14.4">
      <c r="C305" s="88"/>
    </row>
    <row r="306" spans="3:3" ht="14.4">
      <c r="C306" s="88"/>
    </row>
    <row r="307" spans="3:3" ht="14.4">
      <c r="C307" s="88"/>
    </row>
    <row r="308" spans="3:3" ht="14.4">
      <c r="C308" s="88"/>
    </row>
    <row r="309" spans="3:3" ht="14.4">
      <c r="C309" s="88"/>
    </row>
    <row r="310" spans="3:3" ht="14.4">
      <c r="C310" s="88"/>
    </row>
    <row r="311" spans="3:3" ht="14.4">
      <c r="C311" s="88"/>
    </row>
    <row r="312" spans="3:3" ht="14.4">
      <c r="C312" s="88"/>
    </row>
    <row r="313" spans="3:3" ht="14.4">
      <c r="C313" s="88"/>
    </row>
    <row r="314" spans="3:3" ht="14.4">
      <c r="C314" s="88"/>
    </row>
    <row r="315" spans="3:3" ht="14.4">
      <c r="C315" s="88"/>
    </row>
    <row r="316" spans="3:3" ht="14.4">
      <c r="C316" s="88"/>
    </row>
    <row r="317" spans="3:3" ht="14.4">
      <c r="C317" s="88"/>
    </row>
    <row r="318" spans="3:3" ht="14.4">
      <c r="C318" s="88"/>
    </row>
    <row r="319" spans="3:3" ht="14.4">
      <c r="C319" s="88"/>
    </row>
    <row r="320" spans="3:3" ht="14.4">
      <c r="C320" s="88"/>
    </row>
    <row r="321" spans="3:3" ht="14.4">
      <c r="C321" s="88"/>
    </row>
    <row r="322" spans="3:3" ht="14.4">
      <c r="C322" s="88"/>
    </row>
    <row r="323" spans="3:3" ht="14.4">
      <c r="C323" s="88"/>
    </row>
    <row r="324" spans="3:3" ht="14.4">
      <c r="C324" s="88"/>
    </row>
    <row r="325" spans="3:3" ht="14.4">
      <c r="C325" s="88"/>
    </row>
    <row r="326" spans="3:3" ht="14.4">
      <c r="C326" s="88"/>
    </row>
    <row r="327" spans="3:3" ht="14.4">
      <c r="C327" s="88"/>
    </row>
    <row r="328" spans="3:3" ht="14.4">
      <c r="C328" s="88"/>
    </row>
    <row r="329" spans="3:3" ht="14.4">
      <c r="C329" s="88"/>
    </row>
    <row r="330" spans="3:3" ht="14.4">
      <c r="C330" s="88"/>
    </row>
    <row r="331" spans="3:3" ht="14.4">
      <c r="C331" s="88"/>
    </row>
    <row r="332" spans="3:3" ht="14.4">
      <c r="C332" s="88"/>
    </row>
    <row r="333" spans="3:3" ht="14.4">
      <c r="C333" s="88"/>
    </row>
    <row r="334" spans="3:3" ht="14.4">
      <c r="C334" s="88"/>
    </row>
    <row r="335" spans="3:3" ht="14.4">
      <c r="C335" s="88"/>
    </row>
    <row r="336" spans="3:3" ht="14.4">
      <c r="C336" s="88"/>
    </row>
    <row r="337" spans="3:3" ht="14.4">
      <c r="C337" s="88"/>
    </row>
    <row r="338" spans="3:3" ht="14.4">
      <c r="C338" s="88"/>
    </row>
    <row r="339" spans="3:3" ht="14.4">
      <c r="C339" s="88"/>
    </row>
    <row r="340" spans="3:3" ht="14.4">
      <c r="C340" s="88"/>
    </row>
    <row r="341" spans="3:3" ht="14.4">
      <c r="C341" s="88"/>
    </row>
    <row r="342" spans="3:3" ht="14.4">
      <c r="C342" s="88"/>
    </row>
    <row r="343" spans="3:3" ht="14.4">
      <c r="C343" s="88"/>
    </row>
    <row r="344" spans="3:3" ht="14.4">
      <c r="C344" s="88"/>
    </row>
    <row r="345" spans="3:3" ht="14.4">
      <c r="C345" s="88"/>
    </row>
    <row r="346" spans="3:3" ht="14.4">
      <c r="C346" s="88"/>
    </row>
    <row r="347" spans="3:3" ht="14.4">
      <c r="C347" s="88"/>
    </row>
    <row r="348" spans="3:3" ht="14.4">
      <c r="C348" s="88"/>
    </row>
    <row r="349" spans="3:3" ht="14.4">
      <c r="C349" s="88"/>
    </row>
    <row r="350" spans="3:3" ht="14.4">
      <c r="C350" s="88"/>
    </row>
    <row r="351" spans="3:3" ht="14.4">
      <c r="C351" s="88"/>
    </row>
    <row r="352" spans="3:3" ht="14.4">
      <c r="C352" s="88"/>
    </row>
    <row r="353" spans="3:3" ht="14.4">
      <c r="C353" s="88"/>
    </row>
    <row r="354" spans="3:3" ht="14.4">
      <c r="C354" s="88"/>
    </row>
    <row r="355" spans="3:3" ht="14.4">
      <c r="C355" s="88"/>
    </row>
    <row r="356" spans="3:3" ht="14.4">
      <c r="C356" s="88"/>
    </row>
    <row r="357" spans="3:3" ht="14.4">
      <c r="C357" s="88"/>
    </row>
    <row r="358" spans="3:3" ht="14.4">
      <c r="C358" s="88"/>
    </row>
    <row r="359" spans="3:3" ht="14.4">
      <c r="C359" s="88"/>
    </row>
    <row r="360" spans="3:3" ht="14.4">
      <c r="C360" s="88"/>
    </row>
    <row r="361" spans="3:3" ht="14.4">
      <c r="C361" s="88"/>
    </row>
    <row r="362" spans="3:3" ht="14.4">
      <c r="C362" s="88"/>
    </row>
    <row r="363" spans="3:3" ht="14.4">
      <c r="C363" s="88"/>
    </row>
    <row r="364" spans="3:3" ht="14.4">
      <c r="C364" s="88"/>
    </row>
    <row r="365" spans="3:3" ht="14.4">
      <c r="C365" s="88"/>
    </row>
    <row r="366" spans="3:3" ht="14.4">
      <c r="C366" s="88"/>
    </row>
    <row r="367" spans="3:3" ht="14.4">
      <c r="C367" s="88"/>
    </row>
    <row r="368" spans="3:3" ht="14.4">
      <c r="C368" s="88"/>
    </row>
    <row r="369" spans="3:3" ht="14.4">
      <c r="C369" s="88"/>
    </row>
    <row r="370" spans="3:3" ht="14.4">
      <c r="C370" s="88"/>
    </row>
    <row r="371" spans="3:3" ht="14.4">
      <c r="C371" s="88"/>
    </row>
    <row r="372" spans="3:3" ht="14.4">
      <c r="C372" s="88"/>
    </row>
    <row r="373" spans="3:3" ht="14.4">
      <c r="C373" s="88"/>
    </row>
    <row r="374" spans="3:3" ht="14.4">
      <c r="C374" s="88"/>
    </row>
    <row r="375" spans="3:3" ht="14.4">
      <c r="C375" s="88"/>
    </row>
    <row r="376" spans="3:3" ht="14.4">
      <c r="C376" s="88"/>
    </row>
    <row r="377" spans="3:3" ht="14.4">
      <c r="C377" s="88"/>
    </row>
    <row r="378" spans="3:3" ht="14.4">
      <c r="C378" s="88"/>
    </row>
    <row r="379" spans="3:3" ht="14.4">
      <c r="C379" s="88"/>
    </row>
    <row r="380" spans="3:3" ht="14.4">
      <c r="C380" s="88"/>
    </row>
    <row r="381" spans="3:3" ht="14.4">
      <c r="C381" s="88"/>
    </row>
    <row r="382" spans="3:3" ht="14.4">
      <c r="C382" s="88"/>
    </row>
    <row r="383" spans="3:3" ht="14.4">
      <c r="C383" s="88"/>
    </row>
    <row r="384" spans="3:3" ht="14.4">
      <c r="C384" s="88"/>
    </row>
    <row r="385" spans="3:3" ht="14.4">
      <c r="C385" s="88"/>
    </row>
    <row r="386" spans="3:3" ht="14.4">
      <c r="C386" s="88"/>
    </row>
    <row r="387" spans="3:3" ht="14.4">
      <c r="C387" s="88"/>
    </row>
    <row r="388" spans="3:3" ht="14.4">
      <c r="C388" s="88"/>
    </row>
    <row r="389" spans="3:3" ht="14.4">
      <c r="C389" s="88"/>
    </row>
    <row r="390" spans="3:3" ht="14.4">
      <c r="C390" s="88"/>
    </row>
    <row r="391" spans="3:3" ht="14.4">
      <c r="C391" s="88"/>
    </row>
    <row r="392" spans="3:3" ht="14.4">
      <c r="C392" s="88"/>
    </row>
    <row r="393" spans="3:3" ht="14.4">
      <c r="C393" s="88"/>
    </row>
    <row r="394" spans="3:3" ht="14.4">
      <c r="C394" s="88"/>
    </row>
    <row r="395" spans="3:3" ht="14.4">
      <c r="C395" s="88"/>
    </row>
    <row r="396" spans="3:3" ht="14.4">
      <c r="C396" s="88"/>
    </row>
    <row r="397" spans="3:3" ht="14.4">
      <c r="C397" s="88"/>
    </row>
    <row r="398" spans="3:3" ht="14.4">
      <c r="C398" s="88"/>
    </row>
    <row r="399" spans="3:3" ht="14.4">
      <c r="C399" s="88"/>
    </row>
    <row r="400" spans="3:3" ht="14.4">
      <c r="C400" s="88"/>
    </row>
    <row r="401" spans="3:3" ht="14.4">
      <c r="C401" s="88"/>
    </row>
    <row r="402" spans="3:3" ht="14.4">
      <c r="C402" s="88"/>
    </row>
    <row r="403" spans="3:3" ht="14.4">
      <c r="C403" s="88"/>
    </row>
    <row r="404" spans="3:3" ht="14.4">
      <c r="C404" s="88"/>
    </row>
    <row r="405" spans="3:3" ht="14.4">
      <c r="C405" s="88"/>
    </row>
    <row r="406" spans="3:3" ht="14.4">
      <c r="C406" s="88"/>
    </row>
    <row r="407" spans="3:3" ht="14.4">
      <c r="C407" s="88"/>
    </row>
    <row r="408" spans="3:3" ht="14.4">
      <c r="C408" s="88"/>
    </row>
    <row r="409" spans="3:3" ht="14.4">
      <c r="C409" s="88"/>
    </row>
    <row r="410" spans="3:3" ht="14.4">
      <c r="C410" s="88"/>
    </row>
    <row r="411" spans="3:3" ht="14.4">
      <c r="C411" s="88"/>
    </row>
    <row r="412" spans="3:3" ht="14.4">
      <c r="C412" s="88"/>
    </row>
    <row r="413" spans="3:3" ht="14.4">
      <c r="C413" s="88"/>
    </row>
    <row r="414" spans="3:3" ht="14.4">
      <c r="C414" s="88"/>
    </row>
    <row r="415" spans="3:3" ht="14.4">
      <c r="C415" s="88"/>
    </row>
    <row r="416" spans="3:3" ht="14.4">
      <c r="C416" s="88"/>
    </row>
    <row r="417" spans="3:3" ht="14.4">
      <c r="C417" s="88"/>
    </row>
    <row r="418" spans="3:3" ht="14.4">
      <c r="C418" s="88"/>
    </row>
    <row r="419" spans="3:3" ht="14.4">
      <c r="C419" s="88"/>
    </row>
    <row r="420" spans="3:3" ht="14.4">
      <c r="C420" s="88"/>
    </row>
    <row r="421" spans="3:3" ht="14.4">
      <c r="C421" s="88"/>
    </row>
    <row r="422" spans="3:3" ht="14.4">
      <c r="C422" s="88"/>
    </row>
    <row r="423" spans="3:3" ht="14.4">
      <c r="C423" s="88"/>
    </row>
    <row r="424" spans="3:3" ht="14.4">
      <c r="C424" s="88"/>
    </row>
    <row r="425" spans="3:3" ht="14.4">
      <c r="C425" s="88"/>
    </row>
    <row r="426" spans="3:3" ht="14.4">
      <c r="C426" s="88"/>
    </row>
    <row r="427" spans="3:3" ht="14.4">
      <c r="C427" s="88"/>
    </row>
    <row r="428" spans="3:3" ht="14.4">
      <c r="C428" s="88"/>
    </row>
    <row r="429" spans="3:3" ht="14.4">
      <c r="C429" s="88"/>
    </row>
    <row r="430" spans="3:3" ht="14.4">
      <c r="C430" s="88"/>
    </row>
    <row r="431" spans="3:3" ht="14.4">
      <c r="C431" s="88"/>
    </row>
    <row r="432" spans="3:3" ht="14.4">
      <c r="C432" s="88"/>
    </row>
    <row r="433" spans="3:3" ht="14.4">
      <c r="C433" s="88"/>
    </row>
    <row r="434" spans="3:3" ht="14.4">
      <c r="C434" s="88"/>
    </row>
    <row r="435" spans="3:3" ht="14.4">
      <c r="C435" s="88"/>
    </row>
    <row r="436" spans="3:3" ht="14.4">
      <c r="C436" s="88"/>
    </row>
    <row r="437" spans="3:3" ht="14.4">
      <c r="C437" s="88"/>
    </row>
    <row r="438" spans="3:3" ht="14.4">
      <c r="C438" s="88"/>
    </row>
    <row r="439" spans="3:3" ht="14.4">
      <c r="C439" s="88"/>
    </row>
    <row r="440" spans="3:3" ht="14.4">
      <c r="C440" s="88"/>
    </row>
    <row r="441" spans="3:3" ht="14.4">
      <c r="C441" s="88"/>
    </row>
    <row r="442" spans="3:3" ht="14.4">
      <c r="C442" s="88"/>
    </row>
    <row r="443" spans="3:3" ht="14.4">
      <c r="C443" s="88"/>
    </row>
    <row r="444" spans="3:3" ht="14.4">
      <c r="C444" s="88"/>
    </row>
    <row r="445" spans="3:3" ht="14.4">
      <c r="C445" s="88"/>
    </row>
    <row r="446" spans="3:3" ht="14.4">
      <c r="C446" s="88"/>
    </row>
    <row r="447" spans="3:3" ht="14.4">
      <c r="C447" s="88"/>
    </row>
    <row r="448" spans="3:3" ht="14.4">
      <c r="C448" s="88"/>
    </row>
    <row r="449" spans="3:3" ht="14.4">
      <c r="C449" s="88"/>
    </row>
    <row r="450" spans="3:3" ht="14.4">
      <c r="C450" s="88"/>
    </row>
    <row r="451" spans="3:3" ht="14.4">
      <c r="C451" s="88"/>
    </row>
    <row r="452" spans="3:3" ht="14.4">
      <c r="C452" s="88"/>
    </row>
    <row r="453" spans="3:3" ht="14.4">
      <c r="C453" s="88"/>
    </row>
    <row r="454" spans="3:3" ht="14.4">
      <c r="C454" s="88"/>
    </row>
    <row r="455" spans="3:3" ht="14.4">
      <c r="C455" s="88"/>
    </row>
    <row r="456" spans="3:3" ht="14.4">
      <c r="C456" s="88"/>
    </row>
    <row r="457" spans="3:3" ht="14.4">
      <c r="C457" s="88"/>
    </row>
    <row r="458" spans="3:3" ht="14.4">
      <c r="C458" s="88"/>
    </row>
    <row r="459" spans="3:3" ht="14.4">
      <c r="C459" s="88"/>
    </row>
    <row r="460" spans="3:3" ht="14.4">
      <c r="C460" s="88"/>
    </row>
    <row r="461" spans="3:3" ht="14.4">
      <c r="C461" s="88"/>
    </row>
    <row r="462" spans="3:3" ht="14.4">
      <c r="C462" s="88"/>
    </row>
    <row r="463" spans="3:3" ht="14.4">
      <c r="C463" s="88"/>
    </row>
    <row r="464" spans="3:3" ht="14.4">
      <c r="C464" s="88"/>
    </row>
    <row r="465" spans="3:3" ht="14.4">
      <c r="C465" s="88"/>
    </row>
    <row r="466" spans="3:3" ht="14.4">
      <c r="C466" s="88"/>
    </row>
    <row r="467" spans="3:3" ht="14.4">
      <c r="C467" s="88"/>
    </row>
    <row r="468" spans="3:3" ht="14.4">
      <c r="C468" s="88"/>
    </row>
    <row r="469" spans="3:3" ht="14.4">
      <c r="C469" s="88"/>
    </row>
    <row r="470" spans="3:3" ht="14.4">
      <c r="C470" s="88"/>
    </row>
    <row r="471" spans="3:3" ht="14.4">
      <c r="C471" s="88"/>
    </row>
    <row r="472" spans="3:3" ht="14.4">
      <c r="C472" s="88"/>
    </row>
    <row r="473" spans="3:3" ht="14.4">
      <c r="C473" s="88"/>
    </row>
    <row r="474" spans="3:3" ht="14.4">
      <c r="C474" s="88"/>
    </row>
    <row r="475" spans="3:3" ht="14.4">
      <c r="C475" s="88"/>
    </row>
    <row r="476" spans="3:3" ht="14.4">
      <c r="C476" s="88"/>
    </row>
    <row r="477" spans="3:3" ht="14.4">
      <c r="C477" s="88"/>
    </row>
    <row r="478" spans="3:3" ht="14.4">
      <c r="C478" s="88"/>
    </row>
    <row r="479" spans="3:3" ht="14.4">
      <c r="C479" s="88"/>
    </row>
    <row r="480" spans="3:3" ht="14.4">
      <c r="C480" s="88"/>
    </row>
    <row r="481" spans="3:3" ht="14.4">
      <c r="C481" s="88"/>
    </row>
    <row r="482" spans="3:3" ht="14.4">
      <c r="C482" s="88"/>
    </row>
    <row r="483" spans="3:3" ht="14.4">
      <c r="C483" s="88"/>
    </row>
    <row r="484" spans="3:3" ht="14.4">
      <c r="C484" s="88"/>
    </row>
    <row r="485" spans="3:3" ht="14.4">
      <c r="C485" s="88"/>
    </row>
    <row r="486" spans="3:3" ht="14.4">
      <c r="C486" s="88"/>
    </row>
    <row r="487" spans="3:3" ht="14.4">
      <c r="C487" s="88"/>
    </row>
    <row r="488" spans="3:3" ht="14.4">
      <c r="C488" s="88"/>
    </row>
    <row r="489" spans="3:3" ht="14.4">
      <c r="C489" s="88"/>
    </row>
    <row r="490" spans="3:3" ht="14.4">
      <c r="C490" s="88"/>
    </row>
    <row r="491" spans="3:3" ht="14.4">
      <c r="C491" s="88"/>
    </row>
    <row r="492" spans="3:3" ht="14.4">
      <c r="C492" s="88"/>
    </row>
    <row r="493" spans="3:3" ht="14.4">
      <c r="C493" s="88"/>
    </row>
    <row r="494" spans="3:3" ht="14.4">
      <c r="C494" s="88"/>
    </row>
    <row r="495" spans="3:3" ht="14.4">
      <c r="C495" s="88"/>
    </row>
    <row r="496" spans="3:3" ht="14.4">
      <c r="C496" s="88"/>
    </row>
    <row r="497" spans="3:3" ht="14.4">
      <c r="C497" s="88"/>
    </row>
    <row r="498" spans="3:3" ht="14.4">
      <c r="C498" s="88"/>
    </row>
    <row r="499" spans="3:3" ht="14.4">
      <c r="C499" s="88"/>
    </row>
    <row r="500" spans="3:3" ht="14.4">
      <c r="C500" s="88"/>
    </row>
    <row r="501" spans="3:3" ht="14.4">
      <c r="C501" s="88"/>
    </row>
    <row r="502" spans="3:3" ht="14.4">
      <c r="C502" s="88"/>
    </row>
    <row r="503" spans="3:3" ht="14.4">
      <c r="C503" s="88"/>
    </row>
    <row r="504" spans="3:3" ht="14.4">
      <c r="C504" s="88"/>
    </row>
    <row r="505" spans="3:3" ht="14.4">
      <c r="C505" s="88"/>
    </row>
    <row r="506" spans="3:3" ht="14.4">
      <c r="C506" s="88"/>
    </row>
    <row r="507" spans="3:3" ht="14.4">
      <c r="C507" s="88"/>
    </row>
    <row r="508" spans="3:3" ht="14.4">
      <c r="C508" s="88"/>
    </row>
    <row r="509" spans="3:3" ht="14.4">
      <c r="C509" s="88"/>
    </row>
    <row r="510" spans="3:3" ht="14.4">
      <c r="C510" s="88"/>
    </row>
    <row r="511" spans="3:3" ht="14.4">
      <c r="C511" s="88"/>
    </row>
    <row r="512" spans="3:3" ht="14.4">
      <c r="C512" s="88"/>
    </row>
    <row r="513" spans="3:3" ht="14.4">
      <c r="C513" s="88"/>
    </row>
    <row r="514" spans="3:3" ht="14.4">
      <c r="C514" s="88"/>
    </row>
    <row r="515" spans="3:3" ht="14.4">
      <c r="C515" s="88"/>
    </row>
    <row r="516" spans="3:3" ht="14.4">
      <c r="C516" s="88"/>
    </row>
    <row r="517" spans="3:3" ht="14.4">
      <c r="C517" s="88"/>
    </row>
    <row r="518" spans="3:3" ht="14.4">
      <c r="C518" s="88"/>
    </row>
    <row r="519" spans="3:3" ht="14.4">
      <c r="C519" s="88"/>
    </row>
    <row r="520" spans="3:3" ht="14.4">
      <c r="C520" s="88"/>
    </row>
    <row r="521" spans="3:3" ht="14.4">
      <c r="C521" s="88"/>
    </row>
    <row r="522" spans="3:3" ht="14.4">
      <c r="C522" s="88"/>
    </row>
    <row r="523" spans="3:3" ht="14.4">
      <c r="C523" s="88"/>
    </row>
    <row r="524" spans="3:3" ht="14.4">
      <c r="C524" s="88"/>
    </row>
    <row r="525" spans="3:3" ht="14.4">
      <c r="C525" s="88"/>
    </row>
    <row r="526" spans="3:3" ht="14.4">
      <c r="C526" s="88"/>
    </row>
    <row r="527" spans="3:3" ht="14.4">
      <c r="C527" s="88"/>
    </row>
    <row r="528" spans="3:3" ht="14.4">
      <c r="C528" s="88"/>
    </row>
    <row r="529" spans="3:3" ht="14.4">
      <c r="C529" s="88"/>
    </row>
    <row r="530" spans="3:3" ht="14.4">
      <c r="C530" s="88"/>
    </row>
    <row r="531" spans="3:3" ht="14.4">
      <c r="C531" s="88"/>
    </row>
    <row r="532" spans="3:3" ht="14.4">
      <c r="C532" s="88"/>
    </row>
    <row r="533" spans="3:3" ht="14.4">
      <c r="C533" s="88"/>
    </row>
    <row r="534" spans="3:3" ht="14.4">
      <c r="C534" s="88"/>
    </row>
    <row r="535" spans="3:3" ht="14.4">
      <c r="C535" s="88"/>
    </row>
    <row r="536" spans="3:3" ht="14.4">
      <c r="C536" s="88"/>
    </row>
    <row r="537" spans="3:3" ht="14.4">
      <c r="C537" s="88"/>
    </row>
    <row r="538" spans="3:3" ht="14.4">
      <c r="C538" s="88"/>
    </row>
    <row r="539" spans="3:3" ht="14.4">
      <c r="C539" s="88"/>
    </row>
    <row r="540" spans="3:3" ht="14.4">
      <c r="C540" s="88"/>
    </row>
    <row r="541" spans="3:3" ht="14.4">
      <c r="C541" s="88"/>
    </row>
    <row r="542" spans="3:3" ht="14.4">
      <c r="C542" s="88"/>
    </row>
    <row r="543" spans="3:3" ht="14.4">
      <c r="C543" s="88"/>
    </row>
    <row r="544" spans="3:3" ht="14.4">
      <c r="C544" s="88"/>
    </row>
    <row r="545" spans="3:3" ht="14.4">
      <c r="C545" s="88"/>
    </row>
    <row r="546" spans="3:3" ht="14.4">
      <c r="C546" s="88"/>
    </row>
    <row r="547" spans="3:3" ht="14.4">
      <c r="C547" s="88"/>
    </row>
    <row r="548" spans="3:3" ht="14.4">
      <c r="C548" s="88"/>
    </row>
    <row r="549" spans="3:3" ht="14.4">
      <c r="C549" s="88"/>
    </row>
    <row r="550" spans="3:3" ht="14.4">
      <c r="C550" s="88"/>
    </row>
    <row r="551" spans="3:3" ht="14.4">
      <c r="C551" s="88"/>
    </row>
    <row r="552" spans="3:3" ht="14.4">
      <c r="C552" s="88"/>
    </row>
    <row r="553" spans="3:3" ht="14.4">
      <c r="C553" s="88"/>
    </row>
    <row r="554" spans="3:3" ht="14.4">
      <c r="C554" s="88"/>
    </row>
    <row r="555" spans="3:3" ht="14.4">
      <c r="C555" s="88"/>
    </row>
    <row r="556" spans="3:3" ht="14.4">
      <c r="C556" s="88"/>
    </row>
    <row r="557" spans="3:3" ht="14.4">
      <c r="C557" s="88"/>
    </row>
    <row r="558" spans="3:3" ht="14.4">
      <c r="C558" s="88"/>
    </row>
    <row r="559" spans="3:3" ht="14.4">
      <c r="C559" s="88"/>
    </row>
    <row r="560" spans="3:3" ht="14.4">
      <c r="C560" s="88"/>
    </row>
    <row r="561" spans="3:3" ht="14.4">
      <c r="C561" s="88"/>
    </row>
    <row r="562" spans="3:3" ht="14.4">
      <c r="C562" s="88"/>
    </row>
    <row r="563" spans="3:3" ht="14.4">
      <c r="C563" s="88"/>
    </row>
    <row r="564" spans="3:3" ht="14.4">
      <c r="C564" s="88"/>
    </row>
    <row r="565" spans="3:3" ht="14.4">
      <c r="C565" s="88"/>
    </row>
    <row r="566" spans="3:3" ht="14.4">
      <c r="C566" s="88"/>
    </row>
    <row r="567" spans="3:3" ht="14.4">
      <c r="C567" s="88"/>
    </row>
    <row r="568" spans="3:3" ht="14.4">
      <c r="C568" s="88"/>
    </row>
    <row r="569" spans="3:3" ht="14.4">
      <c r="C569" s="88"/>
    </row>
    <row r="570" spans="3:3" ht="14.4">
      <c r="C570" s="88"/>
    </row>
    <row r="571" spans="3:3" ht="14.4">
      <c r="C571" s="88"/>
    </row>
    <row r="572" spans="3:3" ht="14.4">
      <c r="C572" s="88"/>
    </row>
    <row r="573" spans="3:3" ht="14.4">
      <c r="C573" s="88"/>
    </row>
    <row r="574" spans="3:3" ht="14.4">
      <c r="C574" s="88"/>
    </row>
    <row r="575" spans="3:3" ht="14.4">
      <c r="C575" s="88"/>
    </row>
    <row r="576" spans="3:3" ht="14.4">
      <c r="C576" s="88"/>
    </row>
    <row r="577" spans="3:3" ht="14.4">
      <c r="C577" s="88"/>
    </row>
    <row r="578" spans="3:3" ht="14.4">
      <c r="C578" s="88"/>
    </row>
    <row r="579" spans="3:3" ht="14.4">
      <c r="C579" s="88"/>
    </row>
    <row r="580" spans="3:3" ht="14.4">
      <c r="C580" s="88"/>
    </row>
    <row r="581" spans="3:3" ht="14.4">
      <c r="C581" s="88"/>
    </row>
    <row r="582" spans="3:3" ht="14.4">
      <c r="C582" s="88"/>
    </row>
    <row r="583" spans="3:3" ht="14.4">
      <c r="C583" s="88"/>
    </row>
    <row r="584" spans="3:3" ht="14.4">
      <c r="C584" s="88"/>
    </row>
    <row r="585" spans="3:3" ht="14.4">
      <c r="C585" s="88"/>
    </row>
    <row r="586" spans="3:3" ht="14.4">
      <c r="C586" s="88"/>
    </row>
    <row r="587" spans="3:3" ht="14.4">
      <c r="C587" s="88"/>
    </row>
    <row r="588" spans="3:3" ht="14.4">
      <c r="C588" s="88"/>
    </row>
    <row r="589" spans="3:3" ht="14.4">
      <c r="C589" s="88"/>
    </row>
    <row r="590" spans="3:3" ht="14.4">
      <c r="C590" s="88"/>
    </row>
    <row r="591" spans="3:3" ht="14.4">
      <c r="C591" s="88"/>
    </row>
    <row r="592" spans="3:3" ht="14.4">
      <c r="C592" s="88"/>
    </row>
    <row r="593" spans="3:3" ht="14.4">
      <c r="C593" s="88"/>
    </row>
    <row r="594" spans="3:3" ht="14.4">
      <c r="C594" s="88"/>
    </row>
    <row r="595" spans="3:3" ht="14.4">
      <c r="C595" s="88"/>
    </row>
    <row r="596" spans="3:3" ht="14.4">
      <c r="C596" s="88"/>
    </row>
    <row r="597" spans="3:3" ht="14.4">
      <c r="C597" s="88"/>
    </row>
    <row r="598" spans="3:3" ht="14.4">
      <c r="C598" s="88"/>
    </row>
    <row r="599" spans="3:3" ht="14.4">
      <c r="C599" s="88"/>
    </row>
    <row r="600" spans="3:3" ht="14.4">
      <c r="C600" s="88"/>
    </row>
    <row r="601" spans="3:3" ht="14.4">
      <c r="C601" s="88"/>
    </row>
    <row r="602" spans="3:3" ht="14.4">
      <c r="C602" s="88"/>
    </row>
    <row r="603" spans="3:3" ht="14.4">
      <c r="C603" s="88"/>
    </row>
    <row r="604" spans="3:3" ht="14.4">
      <c r="C604" s="88"/>
    </row>
    <row r="605" spans="3:3" ht="14.4">
      <c r="C605" s="88"/>
    </row>
    <row r="606" spans="3:3" ht="14.4">
      <c r="C606" s="88"/>
    </row>
    <row r="607" spans="3:3" ht="14.4">
      <c r="C607" s="88"/>
    </row>
    <row r="608" spans="3:3" ht="14.4">
      <c r="C608" s="88"/>
    </row>
    <row r="609" spans="3:3" ht="14.4">
      <c r="C609" s="88"/>
    </row>
    <row r="610" spans="3:3" ht="14.4">
      <c r="C610" s="88"/>
    </row>
    <row r="611" spans="3:3" ht="14.4">
      <c r="C611" s="88"/>
    </row>
    <row r="612" spans="3:3" ht="14.4">
      <c r="C612" s="88"/>
    </row>
    <row r="613" spans="3:3" ht="14.4">
      <c r="C613" s="88"/>
    </row>
    <row r="614" spans="3:3" ht="14.4">
      <c r="C614" s="88"/>
    </row>
    <row r="615" spans="3:3" ht="14.4">
      <c r="C615" s="88"/>
    </row>
    <row r="616" spans="3:3" ht="14.4">
      <c r="C616" s="88"/>
    </row>
    <row r="617" spans="3:3" ht="14.4">
      <c r="C617" s="88"/>
    </row>
    <row r="618" spans="3:3" ht="14.4">
      <c r="C618" s="88"/>
    </row>
    <row r="619" spans="3:3" ht="14.4">
      <c r="C619" s="88"/>
    </row>
    <row r="620" spans="3:3" ht="14.4">
      <c r="C620" s="88"/>
    </row>
    <row r="621" spans="3:3" ht="14.4">
      <c r="C621" s="88"/>
    </row>
    <row r="622" spans="3:3" ht="14.4">
      <c r="C622" s="88"/>
    </row>
    <row r="623" spans="3:3" ht="14.4">
      <c r="C623" s="88"/>
    </row>
    <row r="624" spans="3:3" ht="14.4">
      <c r="C624" s="88"/>
    </row>
    <row r="625" spans="3:3" ht="14.4">
      <c r="C625" s="88"/>
    </row>
    <row r="626" spans="3:3" ht="14.4">
      <c r="C626" s="88"/>
    </row>
    <row r="627" spans="3:3" ht="14.4">
      <c r="C627" s="88"/>
    </row>
    <row r="628" spans="3:3" ht="14.4">
      <c r="C628" s="88"/>
    </row>
    <row r="629" spans="3:3" ht="14.4">
      <c r="C629" s="88"/>
    </row>
    <row r="630" spans="3:3" ht="14.4">
      <c r="C630" s="88"/>
    </row>
    <row r="631" spans="3:3" ht="14.4">
      <c r="C631" s="88"/>
    </row>
    <row r="632" spans="3:3" ht="14.4">
      <c r="C632" s="88"/>
    </row>
    <row r="633" spans="3:3" ht="14.4">
      <c r="C633" s="88"/>
    </row>
    <row r="634" spans="3:3" ht="14.4">
      <c r="C634" s="88"/>
    </row>
    <row r="635" spans="3:3" ht="14.4">
      <c r="C635" s="88"/>
    </row>
    <row r="636" spans="3:3" ht="14.4">
      <c r="C636" s="88"/>
    </row>
    <row r="637" spans="3:3" ht="14.4">
      <c r="C637" s="88"/>
    </row>
    <row r="638" spans="3:3" ht="14.4">
      <c r="C638" s="88"/>
    </row>
    <row r="639" spans="3:3" ht="14.4">
      <c r="C639" s="88"/>
    </row>
    <row r="640" spans="3:3" ht="14.4">
      <c r="C640" s="88"/>
    </row>
    <row r="641" spans="3:3" ht="14.4">
      <c r="C641" s="88"/>
    </row>
    <row r="642" spans="3:3" ht="14.4">
      <c r="C642" s="88"/>
    </row>
    <row r="643" spans="3:3" ht="14.4">
      <c r="C643" s="88"/>
    </row>
    <row r="644" spans="3:3" ht="14.4">
      <c r="C644" s="88"/>
    </row>
    <row r="645" spans="3:3" ht="14.4">
      <c r="C645" s="88"/>
    </row>
    <row r="646" spans="3:3" ht="14.4">
      <c r="C646" s="88"/>
    </row>
    <row r="647" spans="3:3" ht="14.4">
      <c r="C647" s="88"/>
    </row>
    <row r="648" spans="3:3" ht="14.4">
      <c r="C648" s="88"/>
    </row>
    <row r="649" spans="3:3" ht="14.4">
      <c r="C649" s="88"/>
    </row>
    <row r="650" spans="3:3" ht="14.4">
      <c r="C650" s="88"/>
    </row>
    <row r="651" spans="3:3" ht="14.4">
      <c r="C651" s="88"/>
    </row>
    <row r="652" spans="3:3" ht="14.4">
      <c r="C652" s="88"/>
    </row>
    <row r="653" spans="3:3" ht="14.4">
      <c r="C653" s="88"/>
    </row>
    <row r="654" spans="3:3" ht="14.4">
      <c r="C654" s="88"/>
    </row>
    <row r="655" spans="3:3" ht="14.4">
      <c r="C655" s="88"/>
    </row>
    <row r="656" spans="3:3" ht="14.4">
      <c r="C656" s="88"/>
    </row>
    <row r="657" spans="3:3" ht="14.4">
      <c r="C657" s="88"/>
    </row>
    <row r="658" spans="3:3" ht="14.4">
      <c r="C658" s="88"/>
    </row>
    <row r="659" spans="3:3" ht="14.4">
      <c r="C659" s="88"/>
    </row>
    <row r="660" spans="3:3" ht="14.4">
      <c r="C660" s="88"/>
    </row>
    <row r="661" spans="3:3" ht="14.4">
      <c r="C661" s="88"/>
    </row>
    <row r="662" spans="3:3" ht="14.4">
      <c r="C662" s="88"/>
    </row>
    <row r="663" spans="3:3" ht="14.4">
      <c r="C663" s="88"/>
    </row>
    <row r="664" spans="3:3" ht="14.4">
      <c r="C664" s="88"/>
    </row>
    <row r="665" spans="3:3" ht="14.4">
      <c r="C665" s="88"/>
    </row>
    <row r="666" spans="3:3" ht="14.4">
      <c r="C666" s="88"/>
    </row>
    <row r="667" spans="3:3" ht="14.4">
      <c r="C667" s="88"/>
    </row>
    <row r="668" spans="3:3" ht="14.4">
      <c r="C668" s="88"/>
    </row>
    <row r="669" spans="3:3" ht="14.4">
      <c r="C669" s="88"/>
    </row>
    <row r="670" spans="3:3" ht="14.4">
      <c r="C670" s="88"/>
    </row>
    <row r="671" spans="3:3" ht="14.4">
      <c r="C671" s="88"/>
    </row>
    <row r="672" spans="3:3" ht="14.4">
      <c r="C672" s="88"/>
    </row>
    <row r="673" spans="3:3" ht="14.4">
      <c r="C673" s="88"/>
    </row>
    <row r="674" spans="3:3" ht="14.4">
      <c r="C674" s="88"/>
    </row>
    <row r="675" spans="3:3" ht="14.4">
      <c r="C675" s="88"/>
    </row>
    <row r="676" spans="3:3" ht="14.4">
      <c r="C676" s="88"/>
    </row>
    <row r="677" spans="3:3" ht="14.4">
      <c r="C677" s="88"/>
    </row>
    <row r="678" spans="3:3" ht="14.4">
      <c r="C678" s="88"/>
    </row>
    <row r="679" spans="3:3" ht="14.4">
      <c r="C679" s="88"/>
    </row>
    <row r="680" spans="3:3" ht="14.4">
      <c r="C680" s="88"/>
    </row>
    <row r="681" spans="3:3" ht="14.4">
      <c r="C681" s="88"/>
    </row>
    <row r="682" spans="3:3" ht="14.4">
      <c r="C682" s="88"/>
    </row>
    <row r="683" spans="3:3" ht="14.4">
      <c r="C683" s="88"/>
    </row>
    <row r="684" spans="3:3" ht="14.4">
      <c r="C684" s="88"/>
    </row>
    <row r="685" spans="3:3" ht="14.4">
      <c r="C685" s="88"/>
    </row>
    <row r="686" spans="3:3" ht="14.4">
      <c r="C686" s="88"/>
    </row>
    <row r="687" spans="3:3" ht="14.4">
      <c r="C687" s="88"/>
    </row>
    <row r="688" spans="3:3" ht="14.4">
      <c r="C688" s="88"/>
    </row>
    <row r="689" spans="3:3" ht="14.4">
      <c r="C689" s="88"/>
    </row>
    <row r="690" spans="3:3" ht="14.4">
      <c r="C690" s="88"/>
    </row>
    <row r="691" spans="3:3" ht="14.4">
      <c r="C691" s="88"/>
    </row>
    <row r="692" spans="3:3" ht="14.4">
      <c r="C692" s="88"/>
    </row>
    <row r="693" spans="3:3" ht="14.4">
      <c r="C693" s="88"/>
    </row>
    <row r="694" spans="3:3" ht="14.4">
      <c r="C694" s="88"/>
    </row>
    <row r="695" spans="3:3" ht="14.4">
      <c r="C695" s="88"/>
    </row>
    <row r="696" spans="3:3" ht="14.4">
      <c r="C696" s="88"/>
    </row>
    <row r="697" spans="3:3" ht="14.4">
      <c r="C697" s="88"/>
    </row>
    <row r="698" spans="3:3" ht="14.4">
      <c r="C698" s="88"/>
    </row>
    <row r="699" spans="3:3" ht="14.4">
      <c r="C699" s="88"/>
    </row>
    <row r="700" spans="3:3" ht="14.4">
      <c r="C700" s="88"/>
    </row>
    <row r="701" spans="3:3" ht="14.4">
      <c r="C701" s="88"/>
    </row>
    <row r="702" spans="3:3" ht="14.4">
      <c r="C702" s="88"/>
    </row>
    <row r="703" spans="3:3" ht="14.4">
      <c r="C703" s="88"/>
    </row>
    <row r="704" spans="3:3" ht="14.4">
      <c r="C704" s="88"/>
    </row>
    <row r="705" spans="3:3" ht="14.4">
      <c r="C705" s="88"/>
    </row>
    <row r="706" spans="3:3" ht="14.4">
      <c r="C706" s="88"/>
    </row>
    <row r="707" spans="3:3" ht="14.4">
      <c r="C707" s="88"/>
    </row>
    <row r="708" spans="3:3" ht="14.4">
      <c r="C708" s="88"/>
    </row>
    <row r="709" spans="3:3" ht="14.4">
      <c r="C709" s="88"/>
    </row>
    <row r="710" spans="3:3" ht="14.4">
      <c r="C710" s="88"/>
    </row>
    <row r="711" spans="3:3" ht="14.4">
      <c r="C711" s="88"/>
    </row>
    <row r="712" spans="3:3" ht="14.4">
      <c r="C712" s="88"/>
    </row>
    <row r="713" spans="3:3" ht="14.4">
      <c r="C713" s="88"/>
    </row>
    <row r="714" spans="3:3" ht="14.4">
      <c r="C714" s="88"/>
    </row>
    <row r="715" spans="3:3" ht="14.4">
      <c r="C715" s="88"/>
    </row>
    <row r="716" spans="3:3" ht="14.4">
      <c r="C716" s="88"/>
    </row>
    <row r="717" spans="3:3" ht="14.4">
      <c r="C717" s="88"/>
    </row>
    <row r="718" spans="3:3" ht="14.4">
      <c r="C718" s="88"/>
    </row>
    <row r="719" spans="3:3" ht="14.4">
      <c r="C719" s="88"/>
    </row>
    <row r="720" spans="3:3" ht="14.4">
      <c r="C720" s="88"/>
    </row>
    <row r="721" spans="3:3" ht="14.4">
      <c r="C721" s="88"/>
    </row>
    <row r="722" spans="3:3" ht="14.4">
      <c r="C722" s="88"/>
    </row>
    <row r="723" spans="3:3" ht="14.4">
      <c r="C723" s="88"/>
    </row>
    <row r="724" spans="3:3" ht="14.4">
      <c r="C724" s="88"/>
    </row>
    <row r="725" spans="3:3" ht="14.4">
      <c r="C725" s="88"/>
    </row>
    <row r="726" spans="3:3" ht="14.4">
      <c r="C726" s="88"/>
    </row>
    <row r="727" spans="3:3" ht="14.4">
      <c r="C727" s="88"/>
    </row>
    <row r="728" spans="3:3" ht="14.4">
      <c r="C728" s="88"/>
    </row>
    <row r="729" spans="3:3" ht="14.4">
      <c r="C729" s="88"/>
    </row>
    <row r="730" spans="3:3" ht="14.4">
      <c r="C730" s="88"/>
    </row>
    <row r="731" spans="3:3" ht="14.4">
      <c r="C731" s="88"/>
    </row>
    <row r="732" spans="3:3" ht="14.4">
      <c r="C732" s="88"/>
    </row>
    <row r="733" spans="3:3" ht="14.4">
      <c r="C733" s="88"/>
    </row>
    <row r="734" spans="3:3" ht="14.4">
      <c r="C734" s="88"/>
    </row>
    <row r="735" spans="3:3" ht="14.4">
      <c r="C735" s="88"/>
    </row>
    <row r="736" spans="3:3" ht="14.4">
      <c r="C736" s="88"/>
    </row>
    <row r="737" spans="3:3" ht="14.4">
      <c r="C737" s="88"/>
    </row>
    <row r="738" spans="3:3" ht="14.4">
      <c r="C738" s="88"/>
    </row>
    <row r="739" spans="3:3" ht="14.4">
      <c r="C739" s="88"/>
    </row>
    <row r="740" spans="3:3" ht="14.4">
      <c r="C740" s="88"/>
    </row>
    <row r="741" spans="3:3" ht="14.4">
      <c r="C741" s="88"/>
    </row>
    <row r="742" spans="3:3" ht="14.4">
      <c r="C742" s="88"/>
    </row>
    <row r="743" spans="3:3" ht="14.4">
      <c r="C743" s="88"/>
    </row>
    <row r="744" spans="3:3" ht="14.4">
      <c r="C744" s="88"/>
    </row>
    <row r="745" spans="3:3" ht="14.4">
      <c r="C745" s="88"/>
    </row>
    <row r="746" spans="3:3" ht="14.4">
      <c r="C746" s="88"/>
    </row>
    <row r="747" spans="3:3" ht="14.4">
      <c r="C747" s="88"/>
    </row>
    <row r="748" spans="3:3" ht="14.4">
      <c r="C748" s="88"/>
    </row>
    <row r="749" spans="3:3" ht="14.4">
      <c r="C749" s="88"/>
    </row>
    <row r="750" spans="3:3" ht="14.4">
      <c r="C750" s="88"/>
    </row>
    <row r="751" spans="3:3" ht="14.4">
      <c r="C751" s="88"/>
    </row>
    <row r="752" spans="3:3" ht="14.4">
      <c r="C752" s="88"/>
    </row>
    <row r="753" spans="3:3" ht="14.4">
      <c r="C753" s="88"/>
    </row>
    <row r="754" spans="3:3" ht="14.4">
      <c r="C754" s="88"/>
    </row>
    <row r="755" spans="3:3" ht="14.4">
      <c r="C755" s="88"/>
    </row>
    <row r="756" spans="3:3" ht="14.4">
      <c r="C756" s="88"/>
    </row>
    <row r="757" spans="3:3" ht="14.4">
      <c r="C757" s="88"/>
    </row>
    <row r="758" spans="3:3" ht="14.4">
      <c r="C758" s="88"/>
    </row>
    <row r="759" spans="3:3" ht="14.4">
      <c r="C759" s="88"/>
    </row>
    <row r="760" spans="3:3" ht="14.4">
      <c r="C760" s="88"/>
    </row>
    <row r="761" spans="3:3" ht="14.4">
      <c r="C761" s="88"/>
    </row>
    <row r="762" spans="3:3" ht="14.4">
      <c r="C762" s="88"/>
    </row>
    <row r="763" spans="3:3" ht="14.4">
      <c r="C763" s="88"/>
    </row>
    <row r="764" spans="3:3" ht="14.4">
      <c r="C764" s="88"/>
    </row>
    <row r="765" spans="3:3" ht="14.4">
      <c r="C765" s="88"/>
    </row>
    <row r="766" spans="3:3" ht="14.4">
      <c r="C766" s="88"/>
    </row>
    <row r="767" spans="3:3" ht="14.4">
      <c r="C767" s="88"/>
    </row>
    <row r="768" spans="3:3" ht="14.4">
      <c r="C768" s="88"/>
    </row>
    <row r="769" spans="3:3" ht="14.4">
      <c r="C769" s="88"/>
    </row>
    <row r="770" spans="3:3" ht="14.4">
      <c r="C770" s="88"/>
    </row>
    <row r="771" spans="3:3" ht="14.4">
      <c r="C771" s="88"/>
    </row>
    <row r="772" spans="3:3" ht="14.4">
      <c r="C772" s="88"/>
    </row>
    <row r="773" spans="3:3" ht="14.4">
      <c r="C773" s="88"/>
    </row>
    <row r="774" spans="3:3" ht="14.4">
      <c r="C774" s="88"/>
    </row>
    <row r="775" spans="3:3" ht="14.4">
      <c r="C775" s="88"/>
    </row>
    <row r="776" spans="3:3" ht="14.4">
      <c r="C776" s="88"/>
    </row>
    <row r="777" spans="3:3" ht="14.4">
      <c r="C777" s="88"/>
    </row>
    <row r="778" spans="3:3" ht="14.4">
      <c r="C778" s="88"/>
    </row>
    <row r="779" spans="3:3" ht="14.4">
      <c r="C779" s="88"/>
    </row>
    <row r="780" spans="3:3" ht="14.4">
      <c r="C780" s="88"/>
    </row>
    <row r="781" spans="3:3" ht="14.4">
      <c r="C781" s="88"/>
    </row>
    <row r="782" spans="3:3" ht="14.4">
      <c r="C782" s="88"/>
    </row>
    <row r="783" spans="3:3" ht="14.4">
      <c r="C783" s="88"/>
    </row>
    <row r="784" spans="3:3" ht="14.4">
      <c r="C784" s="88"/>
    </row>
    <row r="785" spans="3:3" ht="14.4">
      <c r="C785" s="88"/>
    </row>
    <row r="786" spans="3:3" ht="14.4">
      <c r="C786" s="88"/>
    </row>
    <row r="787" spans="3:3" ht="14.4">
      <c r="C787" s="88"/>
    </row>
    <row r="788" spans="3:3" ht="14.4">
      <c r="C788" s="88"/>
    </row>
    <row r="789" spans="3:3" ht="14.4">
      <c r="C789" s="88"/>
    </row>
    <row r="790" spans="3:3" ht="14.4">
      <c r="C790" s="88"/>
    </row>
    <row r="791" spans="3:3" ht="14.4">
      <c r="C791" s="88"/>
    </row>
    <row r="792" spans="3:3" ht="14.4">
      <c r="C792" s="88"/>
    </row>
    <row r="793" spans="3:3" ht="14.4">
      <c r="C793" s="88"/>
    </row>
    <row r="794" spans="3:3" ht="14.4">
      <c r="C794" s="88"/>
    </row>
    <row r="795" spans="3:3" ht="14.4">
      <c r="C795" s="88"/>
    </row>
    <row r="796" spans="3:3" ht="14.4">
      <c r="C796" s="88"/>
    </row>
    <row r="797" spans="3:3" ht="14.4">
      <c r="C797" s="88"/>
    </row>
    <row r="798" spans="3:3" ht="14.4">
      <c r="C798" s="88"/>
    </row>
    <row r="799" spans="3:3" ht="14.4">
      <c r="C799" s="88"/>
    </row>
    <row r="800" spans="3:3" ht="14.4">
      <c r="C800" s="88"/>
    </row>
    <row r="801" spans="3:3" ht="14.4">
      <c r="C801" s="88"/>
    </row>
    <row r="802" spans="3:3" ht="14.4">
      <c r="C802" s="88"/>
    </row>
    <row r="803" spans="3:3" ht="14.4">
      <c r="C803" s="88"/>
    </row>
    <row r="804" spans="3:3" ht="14.4">
      <c r="C804" s="88"/>
    </row>
    <row r="805" spans="3:3" ht="14.4">
      <c r="C805" s="88"/>
    </row>
    <row r="806" spans="3:3" ht="14.4">
      <c r="C806" s="88"/>
    </row>
    <row r="807" spans="3:3" ht="14.4">
      <c r="C807" s="88"/>
    </row>
    <row r="808" spans="3:3" ht="14.4">
      <c r="C808" s="88"/>
    </row>
    <row r="809" spans="3:3" ht="14.4">
      <c r="C809" s="88"/>
    </row>
    <row r="810" spans="3:3" ht="14.4">
      <c r="C810" s="88"/>
    </row>
    <row r="811" spans="3:3" ht="14.4">
      <c r="C811" s="88"/>
    </row>
    <row r="812" spans="3:3" ht="14.4">
      <c r="C812" s="88"/>
    </row>
    <row r="813" spans="3:3" ht="14.4">
      <c r="C813" s="88"/>
    </row>
    <row r="814" spans="3:3" ht="14.4">
      <c r="C814" s="88"/>
    </row>
    <row r="815" spans="3:3" ht="14.4">
      <c r="C815" s="88"/>
    </row>
    <row r="816" spans="3:3" ht="14.4">
      <c r="C816" s="88"/>
    </row>
    <row r="817" spans="3:3" ht="14.4">
      <c r="C817" s="88"/>
    </row>
    <row r="818" spans="3:3" ht="14.4">
      <c r="C818" s="88"/>
    </row>
    <row r="819" spans="3:3" ht="14.4">
      <c r="C819" s="88"/>
    </row>
    <row r="820" spans="3:3" ht="14.4">
      <c r="C820" s="88"/>
    </row>
    <row r="821" spans="3:3" ht="14.4">
      <c r="C821" s="88"/>
    </row>
    <row r="822" spans="3:3" ht="14.4">
      <c r="C822" s="88"/>
    </row>
    <row r="823" spans="3:3" ht="14.4">
      <c r="C823" s="88"/>
    </row>
    <row r="824" spans="3:3" ht="14.4">
      <c r="C824" s="88"/>
    </row>
    <row r="825" spans="3:3" ht="14.4">
      <c r="C825" s="88"/>
    </row>
    <row r="826" spans="3:3" ht="14.4">
      <c r="C826" s="88"/>
    </row>
    <row r="827" spans="3:3" ht="14.4">
      <c r="C827" s="88"/>
    </row>
    <row r="828" spans="3:3" ht="14.4">
      <c r="C828" s="88"/>
    </row>
    <row r="829" spans="3:3" ht="14.4">
      <c r="C829" s="88"/>
    </row>
    <row r="830" spans="3:3" ht="14.4">
      <c r="C830" s="88"/>
    </row>
    <row r="831" spans="3:3" ht="14.4">
      <c r="C831" s="88"/>
    </row>
    <row r="832" spans="3:3" ht="14.4">
      <c r="C832" s="88"/>
    </row>
    <row r="833" spans="3:3" ht="14.4">
      <c r="C833" s="88"/>
    </row>
    <row r="834" spans="3:3" ht="14.4">
      <c r="C834" s="88"/>
    </row>
    <row r="835" spans="3:3" ht="14.4">
      <c r="C835" s="88"/>
    </row>
    <row r="836" spans="3:3" ht="14.4">
      <c r="C836" s="88"/>
    </row>
    <row r="837" spans="3:3" ht="14.4">
      <c r="C837" s="88"/>
    </row>
    <row r="838" spans="3:3" ht="14.4">
      <c r="C838" s="88"/>
    </row>
    <row r="839" spans="3:3" ht="14.4">
      <c r="C839" s="88"/>
    </row>
    <row r="840" spans="3:3" ht="14.4">
      <c r="C840" s="88"/>
    </row>
    <row r="841" spans="3:3" ht="14.4">
      <c r="C841" s="88"/>
    </row>
    <row r="842" spans="3:3" ht="14.4">
      <c r="C842" s="88"/>
    </row>
    <row r="843" spans="3:3" ht="14.4">
      <c r="C843" s="88"/>
    </row>
    <row r="844" spans="3:3" ht="14.4">
      <c r="C844" s="88"/>
    </row>
    <row r="845" spans="3:3" ht="14.4">
      <c r="C845" s="88"/>
    </row>
    <row r="846" spans="3:3" ht="14.4">
      <c r="C846" s="88"/>
    </row>
    <row r="847" spans="3:3" ht="14.4">
      <c r="C847" s="88"/>
    </row>
    <row r="848" spans="3:3" ht="14.4">
      <c r="C848" s="88"/>
    </row>
    <row r="849" spans="3:3" ht="14.4">
      <c r="C849" s="88"/>
    </row>
    <row r="850" spans="3:3" ht="14.4">
      <c r="C850" s="88"/>
    </row>
    <row r="851" spans="3:3" ht="14.4">
      <c r="C851" s="88"/>
    </row>
    <row r="852" spans="3:3" ht="14.4">
      <c r="C852" s="88"/>
    </row>
    <row r="853" spans="3:3" ht="14.4">
      <c r="C853" s="88"/>
    </row>
    <row r="854" spans="3:3" ht="14.4">
      <c r="C854" s="88"/>
    </row>
    <row r="855" spans="3:3" ht="14.4">
      <c r="C855" s="88"/>
    </row>
    <row r="856" spans="3:3" ht="14.4">
      <c r="C856" s="88"/>
    </row>
    <row r="857" spans="3:3" ht="14.4">
      <c r="C857" s="88"/>
    </row>
    <row r="858" spans="3:3" ht="14.4">
      <c r="C858" s="88"/>
    </row>
    <row r="859" spans="3:3" ht="14.4">
      <c r="C859" s="88"/>
    </row>
    <row r="860" spans="3:3" ht="14.4">
      <c r="C860" s="88"/>
    </row>
    <row r="861" spans="3:3" ht="14.4">
      <c r="C861" s="88"/>
    </row>
    <row r="862" spans="3:3" ht="14.4">
      <c r="C862" s="88"/>
    </row>
    <row r="863" spans="3:3" ht="14.4">
      <c r="C863" s="88"/>
    </row>
    <row r="864" spans="3:3" ht="14.4">
      <c r="C864" s="88"/>
    </row>
    <row r="865" spans="3:3" ht="14.4">
      <c r="C865" s="88"/>
    </row>
    <row r="866" spans="3:3" ht="14.4">
      <c r="C866" s="88"/>
    </row>
    <row r="867" spans="3:3" ht="14.4">
      <c r="C867" s="88"/>
    </row>
    <row r="868" spans="3:3" ht="14.4">
      <c r="C868" s="88"/>
    </row>
    <row r="869" spans="3:3" ht="14.4">
      <c r="C869" s="88"/>
    </row>
    <row r="870" spans="3:3" ht="14.4">
      <c r="C870" s="88"/>
    </row>
    <row r="871" spans="3:3" ht="14.4">
      <c r="C871" s="88"/>
    </row>
    <row r="872" spans="3:3" ht="14.4">
      <c r="C872" s="88"/>
    </row>
    <row r="873" spans="3:3" ht="14.4">
      <c r="C873" s="88"/>
    </row>
    <row r="874" spans="3:3" ht="14.4">
      <c r="C874" s="88"/>
    </row>
    <row r="875" spans="3:3" ht="14.4">
      <c r="C875" s="88"/>
    </row>
    <row r="876" spans="3:3" ht="14.4">
      <c r="C876" s="88"/>
    </row>
    <row r="877" spans="3:3" ht="14.4">
      <c r="C877" s="88"/>
    </row>
    <row r="878" spans="3:3" ht="14.4">
      <c r="C878" s="88"/>
    </row>
    <row r="879" spans="3:3" ht="14.4">
      <c r="C879" s="88"/>
    </row>
    <row r="880" spans="3:3" ht="14.4">
      <c r="C880" s="88"/>
    </row>
    <row r="881" spans="3:3" ht="14.4">
      <c r="C881" s="88"/>
    </row>
    <row r="882" spans="3:3" ht="14.4">
      <c r="C882" s="88"/>
    </row>
    <row r="883" spans="3:3" ht="14.4">
      <c r="C883" s="88"/>
    </row>
    <row r="884" spans="3:3" ht="14.4">
      <c r="C884" s="88"/>
    </row>
    <row r="885" spans="3:3" ht="14.4">
      <c r="C885" s="88"/>
    </row>
    <row r="886" spans="3:3" ht="14.4">
      <c r="C886" s="88"/>
    </row>
    <row r="887" spans="3:3" ht="14.4">
      <c r="C887" s="88"/>
    </row>
    <row r="888" spans="3:3" ht="14.4">
      <c r="C888" s="88"/>
    </row>
    <row r="889" spans="3:3" ht="14.4">
      <c r="C889" s="88"/>
    </row>
    <row r="890" spans="3:3" ht="14.4">
      <c r="C890" s="88"/>
    </row>
    <row r="891" spans="3:3" ht="14.4">
      <c r="C891" s="88"/>
    </row>
    <row r="892" spans="3:3" ht="14.4">
      <c r="C892" s="88"/>
    </row>
    <row r="893" spans="3:3" ht="14.4">
      <c r="C893" s="88"/>
    </row>
    <row r="894" spans="3:3" ht="14.4">
      <c r="C894" s="88"/>
    </row>
    <row r="895" spans="3:3" ht="14.4">
      <c r="C895" s="88"/>
    </row>
    <row r="896" spans="3:3" ht="14.4">
      <c r="C896" s="88"/>
    </row>
    <row r="897" spans="3:3" ht="14.4">
      <c r="C897" s="88"/>
    </row>
    <row r="898" spans="3:3" ht="14.4">
      <c r="C898" s="88"/>
    </row>
    <row r="899" spans="3:3" ht="14.4">
      <c r="C899" s="88"/>
    </row>
    <row r="900" spans="3:3" ht="14.4">
      <c r="C900" s="88"/>
    </row>
    <row r="901" spans="3:3" ht="14.4">
      <c r="C901" s="88"/>
    </row>
    <row r="902" spans="3:3" ht="14.4">
      <c r="C902" s="88"/>
    </row>
    <row r="903" spans="3:3" ht="14.4">
      <c r="C903" s="88"/>
    </row>
    <row r="904" spans="3:3" ht="14.4">
      <c r="C904" s="88"/>
    </row>
    <row r="905" spans="3:3" ht="14.4">
      <c r="C905" s="88"/>
    </row>
    <row r="906" spans="3:3" ht="14.4">
      <c r="C906" s="88"/>
    </row>
    <row r="907" spans="3:3" ht="14.4">
      <c r="C907" s="88"/>
    </row>
    <row r="908" spans="3:3" ht="14.4">
      <c r="C908" s="88"/>
    </row>
    <row r="909" spans="3:3" ht="14.4">
      <c r="C909" s="88"/>
    </row>
    <row r="910" spans="3:3" ht="14.4">
      <c r="C910" s="88"/>
    </row>
    <row r="911" spans="3:3" ht="14.4">
      <c r="C911" s="88"/>
    </row>
    <row r="912" spans="3:3" ht="14.4">
      <c r="C912" s="88"/>
    </row>
    <row r="913" spans="3:3" ht="14.4">
      <c r="C913" s="88"/>
    </row>
    <row r="914" spans="3:3" ht="14.4">
      <c r="C914" s="88"/>
    </row>
    <row r="915" spans="3:3" ht="14.4">
      <c r="C915" s="88"/>
    </row>
    <row r="916" spans="3:3" ht="14.4">
      <c r="C916" s="88"/>
    </row>
    <row r="917" spans="3:3" ht="14.4">
      <c r="C917" s="88"/>
    </row>
    <row r="918" spans="3:3" ht="14.4">
      <c r="C918" s="88"/>
    </row>
    <row r="919" spans="3:3" ht="14.4">
      <c r="C919" s="88"/>
    </row>
    <row r="920" spans="3:3" ht="14.4">
      <c r="C920" s="88"/>
    </row>
    <row r="921" spans="3:3" ht="14.4">
      <c r="C921" s="88"/>
    </row>
    <row r="922" spans="3:3" ht="14.4">
      <c r="C922" s="88"/>
    </row>
    <row r="923" spans="3:3" ht="14.4">
      <c r="C923" s="88"/>
    </row>
    <row r="924" spans="3:3" ht="14.4">
      <c r="C924" s="88"/>
    </row>
    <row r="925" spans="3:3" ht="14.4">
      <c r="C925" s="88"/>
    </row>
    <row r="926" spans="3:3" ht="14.4">
      <c r="C926" s="88"/>
    </row>
    <row r="927" spans="3:3" ht="14.4">
      <c r="C927" s="88"/>
    </row>
    <row r="928" spans="3:3" ht="14.4">
      <c r="C928" s="88"/>
    </row>
    <row r="929" spans="3:3" ht="14.4">
      <c r="C929" s="88"/>
    </row>
    <row r="930" spans="3:3" ht="14.4">
      <c r="C930" s="88"/>
    </row>
    <row r="931" spans="3:3" ht="14.4">
      <c r="C931" s="88"/>
    </row>
    <row r="932" spans="3:3" ht="14.4">
      <c r="C932" s="88"/>
    </row>
    <row r="933" spans="3:3" ht="14.4">
      <c r="C933" s="88"/>
    </row>
    <row r="934" spans="3:3" ht="14.4">
      <c r="C934" s="88"/>
    </row>
    <row r="935" spans="3:3" ht="14.4">
      <c r="C935" s="88"/>
    </row>
    <row r="936" spans="3:3" ht="14.4">
      <c r="C936" s="88"/>
    </row>
    <row r="937" spans="3:3" ht="14.4">
      <c r="C937" s="88"/>
    </row>
    <row r="938" spans="3:3" ht="14.4">
      <c r="C938" s="88"/>
    </row>
    <row r="939" spans="3:3" ht="14.4">
      <c r="C939" s="88"/>
    </row>
    <row r="940" spans="3:3" ht="14.4">
      <c r="C940" s="88"/>
    </row>
    <row r="941" spans="3:3" ht="14.4">
      <c r="C941" s="88"/>
    </row>
    <row r="942" spans="3:3" ht="14.4">
      <c r="C942" s="88"/>
    </row>
    <row r="943" spans="3:3" ht="14.4">
      <c r="C943" s="88"/>
    </row>
    <row r="944" spans="3:3" ht="14.4">
      <c r="C944" s="88"/>
    </row>
    <row r="945" spans="3:3" ht="14.4">
      <c r="C945" s="88"/>
    </row>
    <row r="946" spans="3:3" ht="14.4">
      <c r="C946" s="88"/>
    </row>
    <row r="947" spans="3:3" ht="14.4">
      <c r="C947" s="88"/>
    </row>
    <row r="948" spans="3:3" ht="14.4">
      <c r="C948" s="88"/>
    </row>
    <row r="949" spans="3:3" ht="14.4">
      <c r="C949" s="88"/>
    </row>
    <row r="950" spans="3:3" ht="14.4">
      <c r="C950" s="88"/>
    </row>
    <row r="951" spans="3:3" ht="14.4">
      <c r="C951" s="88"/>
    </row>
    <row r="952" spans="3:3" ht="14.4">
      <c r="C952" s="88"/>
    </row>
    <row r="953" spans="3:3" ht="14.4">
      <c r="C953" s="88"/>
    </row>
    <row r="954" spans="3:3" ht="14.4">
      <c r="C954" s="88"/>
    </row>
    <row r="955" spans="3:3" ht="14.4">
      <c r="C955" s="88"/>
    </row>
    <row r="956" spans="3:3" ht="14.4">
      <c r="C956" s="88"/>
    </row>
    <row r="957" spans="3:3" ht="14.4">
      <c r="C957" s="88"/>
    </row>
    <row r="958" spans="3:3" ht="14.4">
      <c r="C958" s="88"/>
    </row>
    <row r="959" spans="3:3" ht="14.4">
      <c r="C959" s="88"/>
    </row>
    <row r="960" spans="3:3" ht="14.4">
      <c r="C960" s="88"/>
    </row>
    <row r="961" spans="3:3" ht="14.4">
      <c r="C961" s="88"/>
    </row>
    <row r="962" spans="3:3" ht="14.4">
      <c r="C962" s="88"/>
    </row>
    <row r="963" spans="3:3" ht="14.4">
      <c r="C963" s="88"/>
    </row>
    <row r="964" spans="3:3" ht="14.4">
      <c r="C964" s="88"/>
    </row>
    <row r="965" spans="3:3" ht="14.4">
      <c r="C965" s="88"/>
    </row>
    <row r="966" spans="3:3" ht="14.4">
      <c r="C966" s="88"/>
    </row>
    <row r="967" spans="3:3" ht="14.4">
      <c r="C967" s="88"/>
    </row>
    <row r="968" spans="3:3" ht="14.4">
      <c r="C968" s="88"/>
    </row>
    <row r="969" spans="3:3" ht="14.4">
      <c r="C969" s="88"/>
    </row>
    <row r="970" spans="3:3" ht="14.4">
      <c r="C970" s="88"/>
    </row>
    <row r="971" spans="3:3" ht="14.4">
      <c r="C971" s="88"/>
    </row>
    <row r="972" spans="3:3" ht="14.4">
      <c r="C972" s="88"/>
    </row>
    <row r="973" spans="3:3" ht="14.4">
      <c r="C973" s="88"/>
    </row>
    <row r="974" spans="3:3" ht="14.4">
      <c r="C974" s="88"/>
    </row>
    <row r="975" spans="3:3" ht="14.4">
      <c r="C975" s="88"/>
    </row>
    <row r="976" spans="3:3" ht="14.4">
      <c r="C976" s="88"/>
    </row>
    <row r="977" spans="3:3" ht="14.4">
      <c r="C977" s="88"/>
    </row>
    <row r="978" spans="3:3" ht="14.4">
      <c r="C978" s="88"/>
    </row>
    <row r="979" spans="3:3" ht="14.4">
      <c r="C979" s="88"/>
    </row>
    <row r="980" spans="3:3" ht="14.4">
      <c r="C980" s="88"/>
    </row>
    <row r="981" spans="3:3" ht="14.4">
      <c r="C981" s="88"/>
    </row>
    <row r="982" spans="3:3" ht="14.4">
      <c r="C982" s="88"/>
    </row>
    <row r="983" spans="3:3" ht="14.4">
      <c r="C983" s="88"/>
    </row>
    <row r="984" spans="3:3" ht="14.4">
      <c r="C984" s="88"/>
    </row>
    <row r="985" spans="3:3" ht="14.4">
      <c r="C985" s="88"/>
    </row>
    <row r="986" spans="3:3" ht="14.4">
      <c r="C986" s="88"/>
    </row>
    <row r="987" spans="3:3" ht="14.4">
      <c r="C987" s="88"/>
    </row>
    <row r="988" spans="3:3" ht="14.4">
      <c r="C988" s="88"/>
    </row>
    <row r="989" spans="3:3" ht="14.4">
      <c r="C989" s="88"/>
    </row>
    <row r="990" spans="3:3" ht="14.4">
      <c r="C990" s="88"/>
    </row>
    <row r="991" spans="3:3" ht="14.4">
      <c r="C991" s="88"/>
    </row>
    <row r="992" spans="3:3" ht="14.4">
      <c r="C992" s="88"/>
    </row>
    <row r="993" spans="3:3" ht="14.4">
      <c r="C993" s="88"/>
    </row>
    <row r="994" spans="3:3" ht="14.4">
      <c r="C994" s="88"/>
    </row>
    <row r="995" spans="3:3" ht="14.4">
      <c r="C995" s="88"/>
    </row>
    <row r="996" spans="3:3" ht="14.4">
      <c r="C996" s="88"/>
    </row>
    <row r="997" spans="3:3" ht="14.4">
      <c r="C997" s="88"/>
    </row>
    <row r="998" spans="3:3" ht="14.4">
      <c r="C998" s="88"/>
    </row>
    <row r="999" spans="3:3" ht="14.4">
      <c r="C999" s="88"/>
    </row>
    <row r="1000" spans="3:3" ht="14.4">
      <c r="C1000" s="88"/>
    </row>
  </sheetData>
  <mergeCells count="1">
    <mergeCell ref="C2:C1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87"/>
  <sheetViews>
    <sheetView workbookViewId="0"/>
  </sheetViews>
  <sheetFormatPr baseColWidth="10" defaultColWidth="14.44140625" defaultRowHeight="15" customHeight="1"/>
  <cols>
    <col min="1" max="1" width="20.109375" customWidth="1"/>
    <col min="2" max="2" width="54.88671875" customWidth="1"/>
  </cols>
  <sheetData>
    <row r="1" spans="1:2">
      <c r="A1" s="89" t="s">
        <v>30</v>
      </c>
      <c r="B1" s="70" t="str">
        <f>"ESC-CAL-CAR-FIA-0012-01"</f>
        <v>ESC-CAL-CAR-FIA-0012-01</v>
      </c>
    </row>
    <row r="2" spans="1:2">
      <c r="A2" s="89" t="s">
        <v>335</v>
      </c>
      <c r="B2" s="70" t="str">
        <f>Top10Preguntas!A$6</f>
        <v>CAR-FIA-0012</v>
      </c>
    </row>
    <row r="3" spans="1:2">
      <c r="A3" s="89" t="s">
        <v>33</v>
      </c>
      <c r="B3" s="70" t="str">
        <f>Top10Preguntas!D$6</f>
        <v>resiliencia</v>
      </c>
    </row>
    <row r="4" spans="1:2">
      <c r="A4" s="89" t="s">
        <v>25</v>
      </c>
      <c r="B4" s="70" t="str">
        <f>Top10Preguntas!E$6</f>
        <v>Fiabilidad</v>
      </c>
    </row>
    <row r="5" spans="1:2">
      <c r="A5" s="89" t="s">
        <v>337</v>
      </c>
      <c r="B5" s="70" t="s">
        <v>338</v>
      </c>
    </row>
    <row r="6" spans="1:2">
      <c r="A6" s="89" t="s">
        <v>339</v>
      </c>
      <c r="B6" s="70" t="s">
        <v>340</v>
      </c>
    </row>
    <row r="7" spans="1:2">
      <c r="A7" s="89" t="s">
        <v>341</v>
      </c>
      <c r="B7" s="70" t="s">
        <v>529</v>
      </c>
    </row>
    <row r="8" spans="1:2">
      <c r="A8" s="90" t="s">
        <v>343</v>
      </c>
      <c r="B8" s="91" t="s">
        <v>348</v>
      </c>
    </row>
    <row r="9" spans="1:2">
      <c r="A9" s="90" t="s">
        <v>345</v>
      </c>
      <c r="B9" s="91" t="s">
        <v>530</v>
      </c>
    </row>
    <row r="10" spans="1:2">
      <c r="A10" s="90" t="s">
        <v>347</v>
      </c>
      <c r="B10" s="91" t="s">
        <v>348</v>
      </c>
    </row>
    <row r="11" spans="1:2">
      <c r="A11" s="90" t="s">
        <v>349</v>
      </c>
      <c r="B11" s="91" t="s">
        <v>350</v>
      </c>
    </row>
    <row r="12" spans="1:2">
      <c r="A12" s="90" t="s">
        <v>35</v>
      </c>
      <c r="B12" s="91" t="s">
        <v>531</v>
      </c>
    </row>
    <row r="13" spans="1:2">
      <c r="A13" s="90" t="s">
        <v>352</v>
      </c>
      <c r="B13" s="91" t="s">
        <v>532</v>
      </c>
    </row>
    <row r="14" spans="1:2">
      <c r="A14" s="92"/>
      <c r="B14" s="57"/>
    </row>
    <row r="15" spans="1:2">
      <c r="A15" s="89" t="s">
        <v>30</v>
      </c>
      <c r="B15" s="70" t="str">
        <f>"ESC-CAL-CAR-FIA-0012-02"</f>
        <v>ESC-CAL-CAR-FIA-0012-02</v>
      </c>
    </row>
    <row r="16" spans="1:2">
      <c r="A16" s="89" t="s">
        <v>335</v>
      </c>
      <c r="B16" s="70" t="str">
        <f>Top10Preguntas!A$6</f>
        <v>CAR-FIA-0012</v>
      </c>
    </row>
    <row r="17" spans="1:2">
      <c r="A17" s="89" t="s">
        <v>33</v>
      </c>
      <c r="B17" s="70" t="str">
        <f>Top10Preguntas!D$6</f>
        <v>resiliencia</v>
      </c>
    </row>
    <row r="18" spans="1:2">
      <c r="A18" s="89" t="s">
        <v>25</v>
      </c>
      <c r="B18" s="70" t="str">
        <f>Top10Preguntas!E$6</f>
        <v>Fiabilidad</v>
      </c>
    </row>
    <row r="19" spans="1:2">
      <c r="A19" s="89" t="s">
        <v>337</v>
      </c>
      <c r="B19" s="70" t="s">
        <v>338</v>
      </c>
    </row>
    <row r="20" spans="1:2">
      <c r="A20" s="89" t="s">
        <v>339</v>
      </c>
      <c r="B20" s="70" t="s">
        <v>340</v>
      </c>
    </row>
    <row r="21" spans="1:2">
      <c r="A21" s="89" t="s">
        <v>341</v>
      </c>
      <c r="B21" s="70" t="s">
        <v>533</v>
      </c>
    </row>
    <row r="22" spans="1:2">
      <c r="A22" s="90" t="s">
        <v>343</v>
      </c>
      <c r="B22" s="91" t="s">
        <v>348</v>
      </c>
    </row>
    <row r="23" spans="1:2">
      <c r="A23" s="90" t="s">
        <v>345</v>
      </c>
      <c r="B23" s="91" t="s">
        <v>534</v>
      </c>
    </row>
    <row r="24" spans="1:2">
      <c r="A24" s="90" t="s">
        <v>347</v>
      </c>
      <c r="B24" s="91" t="s">
        <v>348</v>
      </c>
    </row>
    <row r="25" spans="1:2">
      <c r="A25" s="90" t="s">
        <v>349</v>
      </c>
      <c r="B25" s="91" t="s">
        <v>350</v>
      </c>
    </row>
    <row r="26" spans="1:2">
      <c r="A26" s="90" t="s">
        <v>35</v>
      </c>
      <c r="B26" s="91" t="s">
        <v>535</v>
      </c>
    </row>
    <row r="27" spans="1:2">
      <c r="A27" s="90" t="s">
        <v>352</v>
      </c>
      <c r="B27" s="91" t="s">
        <v>536</v>
      </c>
    </row>
    <row r="28" spans="1:2">
      <c r="A28" s="92"/>
      <c r="B28" s="57"/>
    </row>
    <row r="29" spans="1:2">
      <c r="A29" s="89" t="s">
        <v>30</v>
      </c>
      <c r="B29" s="70" t="str">
        <f>"ESC-CAL-CAR-FIA-0012-03"</f>
        <v>ESC-CAL-CAR-FIA-0012-03</v>
      </c>
    </row>
    <row r="30" spans="1:2">
      <c r="A30" s="89" t="s">
        <v>335</v>
      </c>
      <c r="B30" s="70" t="str">
        <f>Top10Preguntas!A$6</f>
        <v>CAR-FIA-0012</v>
      </c>
    </row>
    <row r="31" spans="1:2">
      <c r="A31" s="89" t="s">
        <v>33</v>
      </c>
      <c r="B31" s="70" t="str">
        <f>Top10Preguntas!D$6</f>
        <v>resiliencia</v>
      </c>
    </row>
    <row r="32" spans="1:2">
      <c r="A32" s="89" t="s">
        <v>25</v>
      </c>
      <c r="B32" s="70" t="str">
        <f>Top10Preguntas!E$6</f>
        <v>Fiabilidad</v>
      </c>
    </row>
    <row r="33" spans="1:2">
      <c r="A33" s="89" t="s">
        <v>337</v>
      </c>
      <c r="B33" s="70" t="s">
        <v>338</v>
      </c>
    </row>
    <row r="34" spans="1:2">
      <c r="A34" s="89" t="s">
        <v>339</v>
      </c>
      <c r="B34" s="70" t="s">
        <v>340</v>
      </c>
    </row>
    <row r="35" spans="1:2">
      <c r="A35" s="89" t="s">
        <v>341</v>
      </c>
      <c r="B35" s="70" t="s">
        <v>537</v>
      </c>
    </row>
    <row r="36" spans="1:2">
      <c r="A36" s="90" t="s">
        <v>343</v>
      </c>
      <c r="B36" s="91" t="s">
        <v>348</v>
      </c>
    </row>
    <row r="37" spans="1:2">
      <c r="A37" s="90" t="s">
        <v>345</v>
      </c>
      <c r="B37" s="91" t="s">
        <v>538</v>
      </c>
    </row>
    <row r="38" spans="1:2">
      <c r="A38" s="90" t="s">
        <v>347</v>
      </c>
      <c r="B38" s="91" t="s">
        <v>348</v>
      </c>
    </row>
    <row r="39" spans="1:2">
      <c r="A39" s="90" t="s">
        <v>349</v>
      </c>
      <c r="B39" s="91" t="s">
        <v>350</v>
      </c>
    </row>
    <row r="40" spans="1:2">
      <c r="A40" s="90" t="s">
        <v>35</v>
      </c>
      <c r="B40" s="91" t="s">
        <v>539</v>
      </c>
    </row>
    <row r="41" spans="1:2">
      <c r="A41" s="90" t="s">
        <v>352</v>
      </c>
      <c r="B41" s="91" t="s">
        <v>540</v>
      </c>
    </row>
    <row r="42" spans="1:2">
      <c r="A42" s="92"/>
      <c r="B42" s="57"/>
    </row>
    <row r="43" spans="1:2">
      <c r="A43" s="89" t="s">
        <v>30</v>
      </c>
      <c r="B43" s="70" t="str">
        <f>"ESC-CAL-CAR-FIA-0012-04"</f>
        <v>ESC-CAL-CAR-FIA-0012-04</v>
      </c>
    </row>
    <row r="44" spans="1:2">
      <c r="A44" s="89" t="s">
        <v>335</v>
      </c>
      <c r="B44" s="70" t="str">
        <f>Top10Preguntas!A$6</f>
        <v>CAR-FIA-0012</v>
      </c>
    </row>
    <row r="45" spans="1:2">
      <c r="A45" s="89" t="s">
        <v>33</v>
      </c>
      <c r="B45" s="70" t="str">
        <f>Top10Preguntas!D$6</f>
        <v>resiliencia</v>
      </c>
    </row>
    <row r="46" spans="1:2">
      <c r="A46" s="89" t="s">
        <v>25</v>
      </c>
      <c r="B46" s="70" t="str">
        <f>Top10Preguntas!E$6</f>
        <v>Fiabilidad</v>
      </c>
    </row>
    <row r="47" spans="1:2">
      <c r="A47" s="89" t="s">
        <v>337</v>
      </c>
      <c r="B47" s="70" t="s">
        <v>338</v>
      </c>
    </row>
    <row r="48" spans="1:2">
      <c r="A48" s="89" t="s">
        <v>339</v>
      </c>
      <c r="B48" s="70" t="s">
        <v>340</v>
      </c>
    </row>
    <row r="49" spans="1:2">
      <c r="A49" s="89" t="s">
        <v>341</v>
      </c>
      <c r="B49" s="70" t="s">
        <v>541</v>
      </c>
    </row>
    <row r="50" spans="1:2">
      <c r="A50" s="90" t="s">
        <v>343</v>
      </c>
      <c r="B50" s="91" t="s">
        <v>348</v>
      </c>
    </row>
    <row r="51" spans="1:2">
      <c r="A51" s="90" t="s">
        <v>345</v>
      </c>
      <c r="B51" s="91" t="s">
        <v>542</v>
      </c>
    </row>
    <row r="52" spans="1:2">
      <c r="A52" s="90" t="s">
        <v>347</v>
      </c>
      <c r="B52" s="91" t="s">
        <v>348</v>
      </c>
    </row>
    <row r="53" spans="1:2">
      <c r="A53" s="90" t="s">
        <v>349</v>
      </c>
      <c r="B53" s="91" t="s">
        <v>350</v>
      </c>
    </row>
    <row r="54" spans="1:2">
      <c r="A54" s="90" t="s">
        <v>35</v>
      </c>
      <c r="B54" s="91" t="s">
        <v>543</v>
      </c>
    </row>
    <row r="55" spans="1:2">
      <c r="A55" s="90" t="s">
        <v>352</v>
      </c>
      <c r="B55" s="91" t="s">
        <v>544</v>
      </c>
    </row>
    <row r="56" spans="1:2">
      <c r="A56" s="92"/>
      <c r="B56" s="93"/>
    </row>
    <row r="57" spans="1:2">
      <c r="A57" s="92"/>
      <c r="B57" s="93"/>
    </row>
    <row r="58" spans="1:2">
      <c r="A58" s="92"/>
      <c r="B58" s="93"/>
    </row>
    <row r="59" spans="1:2">
      <c r="A59" s="92"/>
      <c r="B59" s="93"/>
    </row>
    <row r="60" spans="1:2">
      <c r="A60" s="92"/>
      <c r="B60" s="93"/>
    </row>
    <row r="61" spans="1:2">
      <c r="A61" s="92"/>
      <c r="B61" s="93"/>
    </row>
    <row r="62" spans="1:2">
      <c r="A62" s="92"/>
      <c r="B62" s="93"/>
    </row>
    <row r="63" spans="1:2">
      <c r="A63" s="92"/>
      <c r="B63" s="93"/>
    </row>
    <row r="64" spans="1:2">
      <c r="A64" s="92"/>
      <c r="B64" s="93"/>
    </row>
    <row r="65" spans="1:2">
      <c r="A65" s="92"/>
      <c r="B65" s="93"/>
    </row>
    <row r="66" spans="1:2">
      <c r="A66" s="92"/>
      <c r="B66" s="93"/>
    </row>
    <row r="67" spans="1:2">
      <c r="A67" s="92"/>
      <c r="B67" s="93"/>
    </row>
    <row r="68" spans="1:2">
      <c r="A68" s="92"/>
      <c r="B68" s="93"/>
    </row>
    <row r="69" spans="1:2">
      <c r="A69" s="92"/>
      <c r="B69" s="93"/>
    </row>
    <row r="70" spans="1:2">
      <c r="A70" s="92"/>
      <c r="B70" s="93"/>
    </row>
    <row r="71" spans="1:2">
      <c r="A71" s="92"/>
      <c r="B71" s="93"/>
    </row>
    <row r="72" spans="1:2">
      <c r="A72" s="92"/>
      <c r="B72" s="93"/>
    </row>
    <row r="73" spans="1:2">
      <c r="A73" s="92"/>
      <c r="B73" s="93"/>
    </row>
    <row r="74" spans="1:2">
      <c r="A74" s="92"/>
      <c r="B74" s="93"/>
    </row>
    <row r="75" spans="1:2">
      <c r="A75" s="92"/>
      <c r="B75" s="93"/>
    </row>
    <row r="76" spans="1:2">
      <c r="A76" s="92"/>
      <c r="B76" s="93"/>
    </row>
    <row r="77" spans="1:2">
      <c r="A77" s="92"/>
      <c r="B77" s="93"/>
    </row>
    <row r="78" spans="1:2">
      <c r="A78" s="92"/>
      <c r="B78" s="93"/>
    </row>
    <row r="79" spans="1:2">
      <c r="A79" s="92"/>
      <c r="B79" s="93"/>
    </row>
    <row r="80" spans="1:2">
      <c r="A80" s="92"/>
      <c r="B80" s="93"/>
    </row>
    <row r="81" spans="1:2">
      <c r="A81" s="92"/>
      <c r="B81" s="93"/>
    </row>
    <row r="82" spans="1:2">
      <c r="A82" s="92"/>
      <c r="B82" s="93"/>
    </row>
    <row r="83" spans="1:2">
      <c r="A83" s="92"/>
      <c r="B83" s="93"/>
    </row>
    <row r="84" spans="1:2">
      <c r="A84" s="92"/>
      <c r="B84" s="93"/>
    </row>
    <row r="85" spans="1:2">
      <c r="A85" s="92"/>
      <c r="B85" s="93"/>
    </row>
    <row r="86" spans="1:2">
      <c r="A86" s="92"/>
      <c r="B86" s="93"/>
    </row>
    <row r="87" spans="1:2">
      <c r="A87" s="92"/>
      <c r="B87" s="93"/>
    </row>
    <row r="88" spans="1:2">
      <c r="A88" s="92"/>
      <c r="B88" s="93"/>
    </row>
    <row r="89" spans="1:2">
      <c r="A89" s="92"/>
      <c r="B89" s="93"/>
    </row>
    <row r="90" spans="1:2">
      <c r="A90" s="92"/>
      <c r="B90" s="93"/>
    </row>
    <row r="91" spans="1:2">
      <c r="A91" s="92"/>
      <c r="B91" s="93"/>
    </row>
    <row r="92" spans="1:2">
      <c r="A92" s="92"/>
      <c r="B92" s="93"/>
    </row>
    <row r="93" spans="1:2">
      <c r="A93" s="92"/>
      <c r="B93" s="93"/>
    </row>
    <row r="94" spans="1:2">
      <c r="A94" s="92"/>
      <c r="B94" s="93"/>
    </row>
    <row r="95" spans="1:2">
      <c r="A95" s="92"/>
      <c r="B95" s="93"/>
    </row>
    <row r="96" spans="1:2">
      <c r="A96" s="92"/>
      <c r="B96" s="93"/>
    </row>
    <row r="97" spans="1:2">
      <c r="A97" s="92"/>
      <c r="B97" s="93"/>
    </row>
    <row r="98" spans="1:2">
      <c r="A98" s="92"/>
      <c r="B98" s="93"/>
    </row>
    <row r="99" spans="1:2">
      <c r="A99" s="92"/>
      <c r="B99" s="93"/>
    </row>
    <row r="100" spans="1:2">
      <c r="A100" s="92"/>
      <c r="B100" s="93"/>
    </row>
    <row r="101" spans="1:2">
      <c r="A101" s="92"/>
      <c r="B101" s="93"/>
    </row>
    <row r="102" spans="1:2">
      <c r="A102" s="92"/>
      <c r="B102" s="93"/>
    </row>
    <row r="103" spans="1:2">
      <c r="A103" s="92"/>
      <c r="B103" s="93"/>
    </row>
    <row r="104" spans="1:2">
      <c r="A104" s="92"/>
      <c r="B104" s="93"/>
    </row>
    <row r="105" spans="1:2">
      <c r="A105" s="92"/>
      <c r="B105" s="93"/>
    </row>
    <row r="106" spans="1:2">
      <c r="A106" s="92"/>
      <c r="B106" s="93"/>
    </row>
    <row r="107" spans="1:2">
      <c r="A107" s="92"/>
      <c r="B107" s="93"/>
    </row>
    <row r="108" spans="1:2">
      <c r="A108" s="92"/>
      <c r="B108" s="93"/>
    </row>
    <row r="109" spans="1:2">
      <c r="A109" s="92"/>
      <c r="B109" s="93"/>
    </row>
    <row r="110" spans="1:2">
      <c r="A110" s="92"/>
      <c r="B110" s="93"/>
    </row>
    <row r="111" spans="1:2">
      <c r="A111" s="92"/>
      <c r="B111" s="93"/>
    </row>
    <row r="112" spans="1:2">
      <c r="A112" s="92"/>
      <c r="B112" s="93"/>
    </row>
    <row r="113" spans="1:2">
      <c r="A113" s="92"/>
      <c r="B113" s="93"/>
    </row>
    <row r="114" spans="1:2">
      <c r="A114" s="92"/>
      <c r="B114" s="93"/>
    </row>
    <row r="115" spans="1:2">
      <c r="A115" s="92"/>
      <c r="B115" s="93"/>
    </row>
    <row r="116" spans="1:2">
      <c r="A116" s="92"/>
      <c r="B116" s="93"/>
    </row>
    <row r="117" spans="1:2">
      <c r="A117" s="92"/>
      <c r="B117" s="93"/>
    </row>
    <row r="118" spans="1:2">
      <c r="A118" s="92"/>
      <c r="B118" s="93"/>
    </row>
    <row r="119" spans="1:2">
      <c r="A119" s="92"/>
      <c r="B119" s="93"/>
    </row>
    <row r="120" spans="1:2">
      <c r="A120" s="92"/>
      <c r="B120" s="93"/>
    </row>
    <row r="121" spans="1:2">
      <c r="A121" s="92"/>
      <c r="B121" s="93"/>
    </row>
    <row r="122" spans="1:2">
      <c r="A122" s="92"/>
      <c r="B122" s="93"/>
    </row>
    <row r="123" spans="1:2">
      <c r="A123" s="92"/>
      <c r="B123" s="93"/>
    </row>
    <row r="124" spans="1:2">
      <c r="A124" s="92"/>
      <c r="B124" s="93"/>
    </row>
    <row r="125" spans="1:2">
      <c r="A125" s="92"/>
      <c r="B125" s="93"/>
    </row>
    <row r="126" spans="1:2">
      <c r="A126" s="92"/>
      <c r="B126" s="93"/>
    </row>
    <row r="127" spans="1:2">
      <c r="A127" s="92"/>
      <c r="B127" s="93"/>
    </row>
    <row r="128" spans="1:2">
      <c r="A128" s="92"/>
      <c r="B128" s="93"/>
    </row>
    <row r="129" spans="1:2">
      <c r="A129" s="92"/>
      <c r="B129" s="93"/>
    </row>
    <row r="130" spans="1:2">
      <c r="A130" s="92"/>
      <c r="B130" s="93"/>
    </row>
    <row r="131" spans="1:2">
      <c r="A131" s="92"/>
      <c r="B131" s="93"/>
    </row>
    <row r="132" spans="1:2">
      <c r="A132" s="92"/>
      <c r="B132" s="93"/>
    </row>
    <row r="133" spans="1:2">
      <c r="A133" s="92"/>
      <c r="B133" s="93"/>
    </row>
    <row r="134" spans="1:2">
      <c r="A134" s="92"/>
      <c r="B134" s="93"/>
    </row>
    <row r="135" spans="1:2">
      <c r="A135" s="92"/>
      <c r="B135" s="93"/>
    </row>
    <row r="136" spans="1:2">
      <c r="A136" s="92"/>
      <c r="B136" s="93"/>
    </row>
    <row r="137" spans="1:2">
      <c r="A137" s="92"/>
      <c r="B137" s="93"/>
    </row>
    <row r="138" spans="1:2">
      <c r="A138" s="92"/>
      <c r="B138" s="93"/>
    </row>
    <row r="139" spans="1:2">
      <c r="A139" s="92"/>
      <c r="B139" s="93"/>
    </row>
    <row r="140" spans="1:2">
      <c r="A140" s="92"/>
      <c r="B140" s="93"/>
    </row>
    <row r="141" spans="1:2">
      <c r="A141" s="92"/>
      <c r="B141" s="93"/>
    </row>
    <row r="142" spans="1:2">
      <c r="A142" s="92"/>
      <c r="B142" s="93"/>
    </row>
    <row r="143" spans="1:2">
      <c r="A143" s="92"/>
      <c r="B143" s="93"/>
    </row>
    <row r="144" spans="1:2">
      <c r="A144" s="92"/>
      <c r="B144" s="93"/>
    </row>
    <row r="145" spans="1:2">
      <c r="A145" s="92"/>
      <c r="B145" s="93"/>
    </row>
    <row r="146" spans="1:2">
      <c r="A146" s="92"/>
      <c r="B146" s="93"/>
    </row>
    <row r="147" spans="1:2">
      <c r="A147" s="92"/>
      <c r="B147" s="93"/>
    </row>
    <row r="148" spans="1:2">
      <c r="A148" s="92"/>
      <c r="B148" s="93"/>
    </row>
    <row r="149" spans="1:2">
      <c r="A149" s="92"/>
      <c r="B149" s="93"/>
    </row>
    <row r="150" spans="1:2">
      <c r="A150" s="92"/>
      <c r="B150" s="93"/>
    </row>
    <row r="151" spans="1:2">
      <c r="A151" s="92"/>
      <c r="B151" s="93"/>
    </row>
    <row r="152" spans="1:2">
      <c r="A152" s="92"/>
      <c r="B152" s="93"/>
    </row>
    <row r="153" spans="1:2">
      <c r="A153" s="92"/>
      <c r="B153" s="93"/>
    </row>
    <row r="154" spans="1:2">
      <c r="A154" s="92"/>
      <c r="B154" s="93"/>
    </row>
    <row r="155" spans="1:2">
      <c r="A155" s="92"/>
      <c r="B155" s="93"/>
    </row>
    <row r="156" spans="1:2">
      <c r="A156" s="92"/>
      <c r="B156" s="93"/>
    </row>
    <row r="157" spans="1:2">
      <c r="A157" s="92"/>
      <c r="B157" s="93"/>
    </row>
    <row r="158" spans="1:2">
      <c r="A158" s="92"/>
      <c r="B158" s="93"/>
    </row>
    <row r="159" spans="1:2">
      <c r="A159" s="92"/>
      <c r="B159" s="93"/>
    </row>
    <row r="160" spans="1:2">
      <c r="A160" s="92"/>
      <c r="B160" s="93"/>
    </row>
    <row r="161" spans="1:2">
      <c r="A161" s="92"/>
      <c r="B161" s="93"/>
    </row>
    <row r="162" spans="1:2">
      <c r="A162" s="92"/>
      <c r="B162" s="93"/>
    </row>
    <row r="163" spans="1:2">
      <c r="A163" s="92"/>
      <c r="B163" s="93"/>
    </row>
    <row r="164" spans="1:2">
      <c r="A164" s="92"/>
      <c r="B164" s="93"/>
    </row>
    <row r="165" spans="1:2">
      <c r="A165" s="92"/>
      <c r="B165" s="93"/>
    </row>
    <row r="166" spans="1:2">
      <c r="A166" s="92"/>
      <c r="B166" s="93"/>
    </row>
    <row r="167" spans="1:2">
      <c r="A167" s="92"/>
      <c r="B167" s="93"/>
    </row>
    <row r="168" spans="1:2">
      <c r="A168" s="92"/>
      <c r="B168" s="93"/>
    </row>
    <row r="169" spans="1:2">
      <c r="A169" s="92"/>
      <c r="B169" s="93"/>
    </row>
    <row r="170" spans="1:2">
      <c r="A170" s="92"/>
      <c r="B170" s="93"/>
    </row>
    <row r="171" spans="1:2">
      <c r="A171" s="92"/>
      <c r="B171" s="93"/>
    </row>
    <row r="172" spans="1:2">
      <c r="A172" s="92"/>
      <c r="B172" s="93"/>
    </row>
    <row r="173" spans="1:2">
      <c r="A173" s="92"/>
      <c r="B173" s="93"/>
    </row>
    <row r="174" spans="1:2">
      <c r="A174" s="92"/>
      <c r="B174" s="93"/>
    </row>
    <row r="175" spans="1:2">
      <c r="A175" s="92"/>
      <c r="B175" s="93"/>
    </row>
    <row r="176" spans="1:2">
      <c r="A176" s="92"/>
      <c r="B176" s="93"/>
    </row>
    <row r="177" spans="1:2">
      <c r="A177" s="92"/>
      <c r="B177" s="93"/>
    </row>
    <row r="178" spans="1:2">
      <c r="A178" s="92"/>
      <c r="B178" s="93"/>
    </row>
    <row r="179" spans="1:2">
      <c r="A179" s="92"/>
      <c r="B179" s="93"/>
    </row>
    <row r="180" spans="1:2">
      <c r="A180" s="92"/>
      <c r="B180" s="93"/>
    </row>
    <row r="181" spans="1:2">
      <c r="A181" s="92"/>
      <c r="B181" s="93"/>
    </row>
    <row r="182" spans="1:2">
      <c r="A182" s="92"/>
      <c r="B182" s="93"/>
    </row>
    <row r="183" spans="1:2">
      <c r="A183" s="92"/>
      <c r="B183" s="93"/>
    </row>
    <row r="184" spans="1:2">
      <c r="A184" s="92"/>
      <c r="B184" s="93"/>
    </row>
    <row r="185" spans="1:2">
      <c r="A185" s="92"/>
      <c r="B185" s="93"/>
    </row>
    <row r="186" spans="1:2">
      <c r="A186" s="92"/>
      <c r="B186" s="93"/>
    </row>
    <row r="187" spans="1:2">
      <c r="A187" s="92"/>
      <c r="B187" s="93"/>
    </row>
    <row r="188" spans="1:2">
      <c r="A188" s="92"/>
      <c r="B188" s="93"/>
    </row>
    <row r="189" spans="1:2">
      <c r="A189" s="92"/>
      <c r="B189" s="93"/>
    </row>
    <row r="190" spans="1:2">
      <c r="A190" s="92"/>
      <c r="B190" s="93"/>
    </row>
    <row r="191" spans="1:2">
      <c r="A191" s="92"/>
      <c r="B191" s="93"/>
    </row>
    <row r="192" spans="1:2">
      <c r="A192" s="92"/>
      <c r="B192" s="93"/>
    </row>
    <row r="193" spans="1:2">
      <c r="A193" s="92"/>
      <c r="B193" s="93"/>
    </row>
    <row r="194" spans="1:2">
      <c r="A194" s="92"/>
      <c r="B194" s="93"/>
    </row>
    <row r="195" spans="1:2">
      <c r="A195" s="92"/>
      <c r="B195" s="93"/>
    </row>
    <row r="196" spans="1:2">
      <c r="A196" s="92"/>
      <c r="B196" s="93"/>
    </row>
    <row r="197" spans="1:2">
      <c r="A197" s="92"/>
      <c r="B197" s="93"/>
    </row>
    <row r="198" spans="1:2">
      <c r="A198" s="92"/>
      <c r="B198" s="93"/>
    </row>
    <row r="199" spans="1:2">
      <c r="A199" s="92"/>
      <c r="B199" s="93"/>
    </row>
    <row r="200" spans="1:2">
      <c r="A200" s="92"/>
      <c r="B200" s="93"/>
    </row>
    <row r="201" spans="1:2">
      <c r="A201" s="92"/>
      <c r="B201" s="93"/>
    </row>
    <row r="202" spans="1:2">
      <c r="A202" s="92"/>
      <c r="B202" s="93"/>
    </row>
    <row r="203" spans="1:2">
      <c r="A203" s="92"/>
      <c r="B203" s="93"/>
    </row>
    <row r="204" spans="1:2">
      <c r="A204" s="92"/>
      <c r="B204" s="93"/>
    </row>
    <row r="205" spans="1:2">
      <c r="A205" s="92"/>
      <c r="B205" s="93"/>
    </row>
    <row r="206" spans="1:2">
      <c r="A206" s="92"/>
      <c r="B206" s="93"/>
    </row>
    <row r="207" spans="1:2">
      <c r="A207" s="92"/>
      <c r="B207" s="93"/>
    </row>
    <row r="208" spans="1:2">
      <c r="A208" s="92"/>
      <c r="B208" s="93"/>
    </row>
    <row r="209" spans="1:2">
      <c r="A209" s="92"/>
      <c r="B209" s="93"/>
    </row>
    <row r="210" spans="1:2">
      <c r="A210" s="92"/>
      <c r="B210" s="93"/>
    </row>
    <row r="211" spans="1:2">
      <c r="A211" s="92"/>
      <c r="B211" s="93"/>
    </row>
    <row r="212" spans="1:2">
      <c r="A212" s="92"/>
      <c r="B212" s="93"/>
    </row>
    <row r="213" spans="1:2">
      <c r="A213" s="92"/>
      <c r="B213" s="93"/>
    </row>
    <row r="214" spans="1:2">
      <c r="A214" s="92"/>
      <c r="B214" s="93"/>
    </row>
    <row r="215" spans="1:2">
      <c r="A215" s="92"/>
      <c r="B215" s="93"/>
    </row>
    <row r="216" spans="1:2">
      <c r="A216" s="92"/>
      <c r="B216" s="93"/>
    </row>
    <row r="217" spans="1:2">
      <c r="A217" s="92"/>
      <c r="B217" s="93"/>
    </row>
    <row r="218" spans="1:2">
      <c r="A218" s="92"/>
      <c r="B218" s="93"/>
    </row>
    <row r="219" spans="1:2">
      <c r="A219" s="92"/>
      <c r="B219" s="93"/>
    </row>
    <row r="220" spans="1:2">
      <c r="A220" s="92"/>
      <c r="B220" s="93"/>
    </row>
    <row r="221" spans="1:2">
      <c r="A221" s="92"/>
      <c r="B221" s="93"/>
    </row>
    <row r="222" spans="1:2">
      <c r="A222" s="92"/>
      <c r="B222" s="93"/>
    </row>
    <row r="223" spans="1:2">
      <c r="A223" s="92"/>
      <c r="B223" s="93"/>
    </row>
    <row r="224" spans="1:2">
      <c r="A224" s="92"/>
      <c r="B224" s="93"/>
    </row>
    <row r="225" spans="1:2">
      <c r="A225" s="92"/>
      <c r="B225" s="93"/>
    </row>
    <row r="226" spans="1:2">
      <c r="A226" s="92"/>
      <c r="B226" s="93"/>
    </row>
    <row r="227" spans="1:2">
      <c r="A227" s="92"/>
      <c r="B227" s="93"/>
    </row>
    <row r="228" spans="1:2">
      <c r="A228" s="92"/>
      <c r="B228" s="93"/>
    </row>
    <row r="229" spans="1:2">
      <c r="A229" s="92"/>
      <c r="B229" s="93"/>
    </row>
    <row r="230" spans="1:2">
      <c r="A230" s="92"/>
      <c r="B230" s="93"/>
    </row>
    <row r="231" spans="1:2">
      <c r="A231" s="92"/>
      <c r="B231" s="93"/>
    </row>
    <row r="232" spans="1:2">
      <c r="A232" s="92"/>
      <c r="B232" s="93"/>
    </row>
    <row r="233" spans="1:2">
      <c r="A233" s="92"/>
      <c r="B233" s="93"/>
    </row>
    <row r="234" spans="1:2">
      <c r="A234" s="92"/>
      <c r="B234" s="93"/>
    </row>
    <row r="235" spans="1:2">
      <c r="A235" s="92"/>
      <c r="B235" s="93"/>
    </row>
    <row r="236" spans="1:2">
      <c r="A236" s="92"/>
      <c r="B236" s="93"/>
    </row>
    <row r="237" spans="1:2">
      <c r="A237" s="92"/>
      <c r="B237" s="93"/>
    </row>
    <row r="238" spans="1:2">
      <c r="A238" s="92"/>
      <c r="B238" s="93"/>
    </row>
    <row r="239" spans="1:2">
      <c r="A239" s="92"/>
      <c r="B239" s="93"/>
    </row>
    <row r="240" spans="1:2">
      <c r="A240" s="92"/>
      <c r="B240" s="93"/>
    </row>
    <row r="241" spans="1:2">
      <c r="A241" s="92"/>
      <c r="B241" s="93"/>
    </row>
    <row r="242" spans="1:2">
      <c r="A242" s="92"/>
      <c r="B242" s="93"/>
    </row>
    <row r="243" spans="1:2">
      <c r="A243" s="92"/>
      <c r="B243" s="93"/>
    </row>
    <row r="244" spans="1:2">
      <c r="A244" s="92"/>
      <c r="B244" s="93"/>
    </row>
    <row r="245" spans="1:2">
      <c r="A245" s="92"/>
      <c r="B245" s="93"/>
    </row>
    <row r="246" spans="1:2">
      <c r="A246" s="92"/>
      <c r="B246" s="93"/>
    </row>
    <row r="247" spans="1:2">
      <c r="A247" s="92"/>
      <c r="B247" s="93"/>
    </row>
    <row r="248" spans="1:2">
      <c r="A248" s="92"/>
      <c r="B248" s="93"/>
    </row>
    <row r="249" spans="1:2">
      <c r="A249" s="92"/>
      <c r="B249" s="93"/>
    </row>
    <row r="250" spans="1:2">
      <c r="A250" s="92"/>
      <c r="B250" s="93"/>
    </row>
    <row r="251" spans="1:2">
      <c r="A251" s="92"/>
      <c r="B251" s="93"/>
    </row>
    <row r="252" spans="1:2">
      <c r="A252" s="92"/>
      <c r="B252" s="93"/>
    </row>
    <row r="253" spans="1:2">
      <c r="A253" s="92"/>
      <c r="B253" s="93"/>
    </row>
    <row r="254" spans="1:2">
      <c r="A254" s="92"/>
      <c r="B254" s="93"/>
    </row>
    <row r="255" spans="1:2">
      <c r="A255" s="92"/>
      <c r="B255" s="93"/>
    </row>
    <row r="256" spans="1:2">
      <c r="A256" s="92"/>
      <c r="B256" s="93"/>
    </row>
    <row r="257" spans="1:2">
      <c r="A257" s="92"/>
      <c r="B257" s="93"/>
    </row>
    <row r="258" spans="1:2">
      <c r="A258" s="92"/>
      <c r="B258" s="93"/>
    </row>
    <row r="259" spans="1:2">
      <c r="A259" s="92"/>
      <c r="B259" s="93"/>
    </row>
    <row r="260" spans="1:2">
      <c r="A260" s="92"/>
      <c r="B260" s="93"/>
    </row>
    <row r="261" spans="1:2">
      <c r="A261" s="92"/>
      <c r="B261" s="93"/>
    </row>
    <row r="262" spans="1:2">
      <c r="A262" s="92"/>
      <c r="B262" s="93"/>
    </row>
    <row r="263" spans="1:2">
      <c r="A263" s="92"/>
      <c r="B263" s="93"/>
    </row>
    <row r="264" spans="1:2">
      <c r="A264" s="92"/>
      <c r="B264" s="93"/>
    </row>
    <row r="265" spans="1:2">
      <c r="A265" s="92"/>
      <c r="B265" s="93"/>
    </row>
    <row r="266" spans="1:2">
      <c r="A266" s="92"/>
      <c r="B266" s="93"/>
    </row>
    <row r="267" spans="1:2">
      <c r="A267" s="92"/>
      <c r="B267" s="93"/>
    </row>
    <row r="268" spans="1:2">
      <c r="A268" s="92"/>
      <c r="B268" s="93"/>
    </row>
    <row r="269" spans="1:2">
      <c r="A269" s="92"/>
      <c r="B269" s="93"/>
    </row>
    <row r="270" spans="1:2">
      <c r="A270" s="92"/>
      <c r="B270" s="93"/>
    </row>
    <row r="271" spans="1:2">
      <c r="A271" s="92"/>
      <c r="B271" s="93"/>
    </row>
    <row r="272" spans="1:2">
      <c r="A272" s="92"/>
      <c r="B272" s="93"/>
    </row>
    <row r="273" spans="1:2">
      <c r="A273" s="92"/>
      <c r="B273" s="93"/>
    </row>
    <row r="274" spans="1:2">
      <c r="A274" s="92"/>
      <c r="B274" s="93"/>
    </row>
    <row r="275" spans="1:2">
      <c r="A275" s="92"/>
      <c r="B275" s="93"/>
    </row>
    <row r="276" spans="1:2">
      <c r="A276" s="92"/>
      <c r="B276" s="93"/>
    </row>
    <row r="277" spans="1:2">
      <c r="A277" s="92"/>
      <c r="B277" s="93"/>
    </row>
    <row r="278" spans="1:2">
      <c r="A278" s="92"/>
      <c r="B278" s="93"/>
    </row>
    <row r="279" spans="1:2">
      <c r="A279" s="92"/>
      <c r="B279" s="93"/>
    </row>
    <row r="280" spans="1:2">
      <c r="A280" s="92"/>
      <c r="B280" s="93"/>
    </row>
    <row r="281" spans="1:2">
      <c r="A281" s="92"/>
      <c r="B281" s="93"/>
    </row>
    <row r="282" spans="1:2">
      <c r="A282" s="92"/>
      <c r="B282" s="93"/>
    </row>
    <row r="283" spans="1:2">
      <c r="A283" s="92"/>
      <c r="B283" s="93"/>
    </row>
    <row r="284" spans="1:2">
      <c r="A284" s="92"/>
      <c r="B284" s="93"/>
    </row>
    <row r="285" spans="1:2">
      <c r="A285" s="92"/>
      <c r="B285" s="93"/>
    </row>
    <row r="286" spans="1:2">
      <c r="A286" s="92"/>
      <c r="B286" s="93"/>
    </row>
    <row r="287" spans="1:2">
      <c r="A287" s="92"/>
      <c r="B287" s="93"/>
    </row>
    <row r="288" spans="1:2">
      <c r="A288" s="92"/>
      <c r="B288" s="93"/>
    </row>
    <row r="289" spans="1:2">
      <c r="A289" s="92"/>
      <c r="B289" s="93"/>
    </row>
    <row r="290" spans="1:2">
      <c r="A290" s="92"/>
      <c r="B290" s="93"/>
    </row>
    <row r="291" spans="1:2">
      <c r="A291" s="92"/>
      <c r="B291" s="93"/>
    </row>
    <row r="292" spans="1:2">
      <c r="A292" s="92"/>
      <c r="B292" s="93"/>
    </row>
    <row r="293" spans="1:2">
      <c r="A293" s="92"/>
      <c r="B293" s="93"/>
    </row>
    <row r="294" spans="1:2">
      <c r="A294" s="92"/>
      <c r="B294" s="93"/>
    </row>
    <row r="295" spans="1:2">
      <c r="A295" s="92"/>
      <c r="B295" s="93"/>
    </row>
    <row r="296" spans="1:2">
      <c r="A296" s="92"/>
      <c r="B296" s="93"/>
    </row>
    <row r="297" spans="1:2">
      <c r="A297" s="92"/>
      <c r="B297" s="93"/>
    </row>
    <row r="298" spans="1:2">
      <c r="A298" s="92"/>
      <c r="B298" s="93"/>
    </row>
    <row r="299" spans="1:2">
      <c r="A299" s="92"/>
      <c r="B299" s="93"/>
    </row>
    <row r="300" spans="1:2">
      <c r="A300" s="92"/>
      <c r="B300" s="93"/>
    </row>
    <row r="301" spans="1:2">
      <c r="A301" s="92"/>
      <c r="B301" s="93"/>
    </row>
    <row r="302" spans="1:2">
      <c r="A302" s="92"/>
      <c r="B302" s="93"/>
    </row>
    <row r="303" spans="1:2">
      <c r="A303" s="92"/>
      <c r="B303" s="93"/>
    </row>
    <row r="304" spans="1:2">
      <c r="A304" s="92"/>
      <c r="B304" s="93"/>
    </row>
    <row r="305" spans="1:2">
      <c r="A305" s="92"/>
      <c r="B305" s="93"/>
    </row>
    <row r="306" spans="1:2">
      <c r="A306" s="92"/>
      <c r="B306" s="93"/>
    </row>
    <row r="307" spans="1:2">
      <c r="A307" s="92"/>
      <c r="B307" s="93"/>
    </row>
    <row r="308" spans="1:2">
      <c r="A308" s="92"/>
      <c r="B308" s="93"/>
    </row>
    <row r="309" spans="1:2">
      <c r="A309" s="92"/>
      <c r="B309" s="93"/>
    </row>
    <row r="310" spans="1:2">
      <c r="A310" s="92"/>
      <c r="B310" s="93"/>
    </row>
    <row r="311" spans="1:2">
      <c r="A311" s="92"/>
      <c r="B311" s="93"/>
    </row>
    <row r="312" spans="1:2">
      <c r="A312" s="92"/>
      <c r="B312" s="93"/>
    </row>
    <row r="313" spans="1:2">
      <c r="A313" s="92"/>
      <c r="B313" s="93"/>
    </row>
    <row r="314" spans="1:2">
      <c r="A314" s="92"/>
      <c r="B314" s="93"/>
    </row>
    <row r="315" spans="1:2">
      <c r="A315" s="92"/>
      <c r="B315" s="93"/>
    </row>
    <row r="316" spans="1:2">
      <c r="A316" s="92"/>
      <c r="B316" s="93"/>
    </row>
    <row r="317" spans="1:2">
      <c r="A317" s="92"/>
      <c r="B317" s="93"/>
    </row>
    <row r="318" spans="1:2">
      <c r="A318" s="92"/>
      <c r="B318" s="93"/>
    </row>
    <row r="319" spans="1:2">
      <c r="A319" s="92"/>
      <c r="B319" s="93"/>
    </row>
    <row r="320" spans="1:2">
      <c r="A320" s="92"/>
      <c r="B320" s="93"/>
    </row>
    <row r="321" spans="1:2">
      <c r="A321" s="92"/>
      <c r="B321" s="93"/>
    </row>
    <row r="322" spans="1:2">
      <c r="A322" s="92"/>
      <c r="B322" s="93"/>
    </row>
    <row r="323" spans="1:2">
      <c r="A323" s="92"/>
      <c r="B323" s="93"/>
    </row>
    <row r="324" spans="1:2">
      <c r="A324" s="92"/>
      <c r="B324" s="93"/>
    </row>
    <row r="325" spans="1:2">
      <c r="A325" s="92"/>
      <c r="B325" s="93"/>
    </row>
    <row r="326" spans="1:2">
      <c r="A326" s="92"/>
      <c r="B326" s="93"/>
    </row>
    <row r="327" spans="1:2">
      <c r="A327" s="92"/>
      <c r="B327" s="93"/>
    </row>
    <row r="328" spans="1:2">
      <c r="A328" s="92"/>
      <c r="B328" s="93"/>
    </row>
    <row r="329" spans="1:2">
      <c r="A329" s="92"/>
      <c r="B329" s="93"/>
    </row>
    <row r="330" spans="1:2">
      <c r="A330" s="92"/>
      <c r="B330" s="93"/>
    </row>
    <row r="331" spans="1:2">
      <c r="A331" s="92"/>
      <c r="B331" s="93"/>
    </row>
    <row r="332" spans="1:2">
      <c r="A332" s="92"/>
      <c r="B332" s="93"/>
    </row>
    <row r="333" spans="1:2">
      <c r="A333" s="92"/>
      <c r="B333" s="93"/>
    </row>
    <row r="334" spans="1:2">
      <c r="A334" s="92"/>
      <c r="B334" s="93"/>
    </row>
    <row r="335" spans="1:2">
      <c r="A335" s="92"/>
      <c r="B335" s="93"/>
    </row>
    <row r="336" spans="1:2">
      <c r="A336" s="92"/>
      <c r="B336" s="93"/>
    </row>
    <row r="337" spans="1:2">
      <c r="A337" s="92"/>
      <c r="B337" s="93"/>
    </row>
    <row r="338" spans="1:2">
      <c r="A338" s="92"/>
      <c r="B338" s="93"/>
    </row>
    <row r="339" spans="1:2">
      <c r="A339" s="92"/>
      <c r="B339" s="93"/>
    </row>
    <row r="340" spans="1:2">
      <c r="A340" s="92"/>
      <c r="B340" s="93"/>
    </row>
    <row r="341" spans="1:2">
      <c r="A341" s="92"/>
      <c r="B341" s="93"/>
    </row>
    <row r="342" spans="1:2">
      <c r="A342" s="92"/>
      <c r="B342" s="93"/>
    </row>
    <row r="343" spans="1:2">
      <c r="A343" s="92"/>
      <c r="B343" s="93"/>
    </row>
    <row r="344" spans="1:2">
      <c r="A344" s="92"/>
      <c r="B344" s="93"/>
    </row>
    <row r="345" spans="1:2">
      <c r="A345" s="92"/>
      <c r="B345" s="93"/>
    </row>
    <row r="346" spans="1:2">
      <c r="A346" s="92"/>
      <c r="B346" s="93"/>
    </row>
    <row r="347" spans="1:2">
      <c r="A347" s="92"/>
      <c r="B347" s="93"/>
    </row>
    <row r="348" spans="1:2">
      <c r="A348" s="92"/>
      <c r="B348" s="93"/>
    </row>
    <row r="349" spans="1:2">
      <c r="A349" s="92"/>
      <c r="B349" s="93"/>
    </row>
    <row r="350" spans="1:2">
      <c r="A350" s="92"/>
      <c r="B350" s="93"/>
    </row>
    <row r="351" spans="1:2">
      <c r="A351" s="92"/>
      <c r="B351" s="93"/>
    </row>
    <row r="352" spans="1:2">
      <c r="A352" s="92"/>
      <c r="B352" s="93"/>
    </row>
    <row r="353" spans="1:2">
      <c r="A353" s="92"/>
      <c r="B353" s="93"/>
    </row>
    <row r="354" spans="1:2">
      <c r="A354" s="92"/>
      <c r="B354" s="93"/>
    </row>
    <row r="355" spans="1:2">
      <c r="A355" s="92"/>
      <c r="B355" s="93"/>
    </row>
    <row r="356" spans="1:2">
      <c r="A356" s="92"/>
      <c r="B356" s="93"/>
    </row>
    <row r="357" spans="1:2">
      <c r="A357" s="92"/>
      <c r="B357" s="93"/>
    </row>
    <row r="358" spans="1:2">
      <c r="A358" s="92"/>
      <c r="B358" s="93"/>
    </row>
    <row r="359" spans="1:2">
      <c r="A359" s="92"/>
      <c r="B359" s="93"/>
    </row>
    <row r="360" spans="1:2">
      <c r="A360" s="92"/>
      <c r="B360" s="93"/>
    </row>
    <row r="361" spans="1:2">
      <c r="A361" s="92"/>
      <c r="B361" s="93"/>
    </row>
    <row r="362" spans="1:2">
      <c r="A362" s="92"/>
      <c r="B362" s="93"/>
    </row>
    <row r="363" spans="1:2">
      <c r="A363" s="92"/>
      <c r="B363" s="93"/>
    </row>
    <row r="364" spans="1:2">
      <c r="A364" s="92"/>
      <c r="B364" s="93"/>
    </row>
    <row r="365" spans="1:2">
      <c r="A365" s="92"/>
      <c r="B365" s="93"/>
    </row>
    <row r="366" spans="1:2">
      <c r="A366" s="92"/>
      <c r="B366" s="93"/>
    </row>
    <row r="367" spans="1:2">
      <c r="A367" s="92"/>
      <c r="B367" s="93"/>
    </row>
    <row r="368" spans="1:2">
      <c r="A368" s="92"/>
      <c r="B368" s="93"/>
    </row>
    <row r="369" spans="1:2">
      <c r="A369" s="92"/>
      <c r="B369" s="93"/>
    </row>
    <row r="370" spans="1:2">
      <c r="A370" s="92"/>
      <c r="B370" s="93"/>
    </row>
    <row r="371" spans="1:2">
      <c r="A371" s="92"/>
      <c r="B371" s="93"/>
    </row>
    <row r="372" spans="1:2">
      <c r="A372" s="92"/>
      <c r="B372" s="93"/>
    </row>
    <row r="373" spans="1:2">
      <c r="A373" s="92"/>
      <c r="B373" s="93"/>
    </row>
    <row r="374" spans="1:2">
      <c r="A374" s="92"/>
      <c r="B374" s="93"/>
    </row>
    <row r="375" spans="1:2">
      <c r="A375" s="92"/>
      <c r="B375" s="93"/>
    </row>
    <row r="376" spans="1:2">
      <c r="A376" s="92"/>
      <c r="B376" s="93"/>
    </row>
    <row r="377" spans="1:2">
      <c r="A377" s="92"/>
      <c r="B377" s="93"/>
    </row>
    <row r="378" spans="1:2">
      <c r="A378" s="92"/>
      <c r="B378" s="93"/>
    </row>
    <row r="379" spans="1:2">
      <c r="A379" s="92"/>
      <c r="B379" s="93"/>
    </row>
    <row r="380" spans="1:2">
      <c r="A380" s="92"/>
      <c r="B380" s="93"/>
    </row>
    <row r="381" spans="1:2">
      <c r="A381" s="92"/>
      <c r="B381" s="93"/>
    </row>
    <row r="382" spans="1:2">
      <c r="A382" s="92"/>
      <c r="B382" s="93"/>
    </row>
    <row r="383" spans="1:2">
      <c r="A383" s="92"/>
      <c r="B383" s="93"/>
    </row>
    <row r="384" spans="1:2">
      <c r="A384" s="92"/>
      <c r="B384" s="93"/>
    </row>
    <row r="385" spans="1:2">
      <c r="A385" s="92"/>
      <c r="B385" s="93"/>
    </row>
    <row r="386" spans="1:2">
      <c r="A386" s="92"/>
      <c r="B386" s="93"/>
    </row>
    <row r="387" spans="1:2">
      <c r="A387" s="92"/>
      <c r="B387" s="93"/>
    </row>
    <row r="388" spans="1:2">
      <c r="A388" s="92"/>
      <c r="B388" s="93"/>
    </row>
    <row r="389" spans="1:2">
      <c r="A389" s="92"/>
      <c r="B389" s="93"/>
    </row>
    <row r="390" spans="1:2">
      <c r="A390" s="92"/>
      <c r="B390" s="93"/>
    </row>
    <row r="391" spans="1:2">
      <c r="A391" s="92"/>
      <c r="B391" s="93"/>
    </row>
    <row r="392" spans="1:2">
      <c r="A392" s="92"/>
      <c r="B392" s="93"/>
    </row>
    <row r="393" spans="1:2">
      <c r="A393" s="92"/>
      <c r="B393" s="93"/>
    </row>
    <row r="394" spans="1:2">
      <c r="A394" s="92"/>
      <c r="B394" s="93"/>
    </row>
    <row r="395" spans="1:2">
      <c r="A395" s="92"/>
      <c r="B395" s="93"/>
    </row>
    <row r="396" spans="1:2">
      <c r="A396" s="92"/>
      <c r="B396" s="93"/>
    </row>
    <row r="397" spans="1:2">
      <c r="A397" s="92"/>
      <c r="B397" s="93"/>
    </row>
    <row r="398" spans="1:2">
      <c r="A398" s="92"/>
      <c r="B398" s="93"/>
    </row>
    <row r="399" spans="1:2">
      <c r="A399" s="92"/>
      <c r="B399" s="93"/>
    </row>
    <row r="400" spans="1:2">
      <c r="A400" s="92"/>
      <c r="B400" s="93"/>
    </row>
    <row r="401" spans="1:2">
      <c r="A401" s="92"/>
      <c r="B401" s="93"/>
    </row>
    <row r="402" spans="1:2">
      <c r="A402" s="92"/>
      <c r="B402" s="93"/>
    </row>
    <row r="403" spans="1:2">
      <c r="A403" s="92"/>
      <c r="B403" s="93"/>
    </row>
    <row r="404" spans="1:2">
      <c r="A404" s="92"/>
      <c r="B404" s="93"/>
    </row>
    <row r="405" spans="1:2">
      <c r="A405" s="92"/>
      <c r="B405" s="93"/>
    </row>
    <row r="406" spans="1:2">
      <c r="A406" s="92"/>
      <c r="B406" s="93"/>
    </row>
    <row r="407" spans="1:2">
      <c r="A407" s="92"/>
      <c r="B407" s="93"/>
    </row>
    <row r="408" spans="1:2">
      <c r="A408" s="92"/>
      <c r="B408" s="93"/>
    </row>
    <row r="409" spans="1:2">
      <c r="A409" s="92"/>
      <c r="B409" s="93"/>
    </row>
    <row r="410" spans="1:2">
      <c r="A410" s="92"/>
      <c r="B410" s="93"/>
    </row>
    <row r="411" spans="1:2">
      <c r="A411" s="92"/>
      <c r="B411" s="93"/>
    </row>
    <row r="412" spans="1:2">
      <c r="A412" s="92"/>
      <c r="B412" s="93"/>
    </row>
    <row r="413" spans="1:2">
      <c r="A413" s="92"/>
      <c r="B413" s="93"/>
    </row>
    <row r="414" spans="1:2">
      <c r="A414" s="92"/>
      <c r="B414" s="93"/>
    </row>
    <row r="415" spans="1:2">
      <c r="A415" s="92"/>
      <c r="B415" s="93"/>
    </row>
    <row r="416" spans="1:2">
      <c r="A416" s="92"/>
      <c r="B416" s="93"/>
    </row>
    <row r="417" spans="1:2">
      <c r="A417" s="92"/>
      <c r="B417" s="93"/>
    </row>
    <row r="418" spans="1:2">
      <c r="A418" s="92"/>
      <c r="B418" s="93"/>
    </row>
    <row r="419" spans="1:2">
      <c r="A419" s="92"/>
      <c r="B419" s="93"/>
    </row>
    <row r="420" spans="1:2">
      <c r="A420" s="92"/>
      <c r="B420" s="93"/>
    </row>
    <row r="421" spans="1:2">
      <c r="A421" s="92"/>
      <c r="B421" s="93"/>
    </row>
    <row r="422" spans="1:2">
      <c r="A422" s="92"/>
      <c r="B422" s="93"/>
    </row>
    <row r="423" spans="1:2">
      <c r="A423" s="92"/>
      <c r="B423" s="93"/>
    </row>
    <row r="424" spans="1:2">
      <c r="A424" s="92"/>
      <c r="B424" s="93"/>
    </row>
    <row r="425" spans="1:2">
      <c r="A425" s="92"/>
      <c r="B425" s="93"/>
    </row>
    <row r="426" spans="1:2">
      <c r="A426" s="92"/>
      <c r="B426" s="93"/>
    </row>
    <row r="427" spans="1:2">
      <c r="A427" s="92"/>
      <c r="B427" s="93"/>
    </row>
    <row r="428" spans="1:2">
      <c r="A428" s="92"/>
      <c r="B428" s="93"/>
    </row>
    <row r="429" spans="1:2">
      <c r="A429" s="92"/>
      <c r="B429" s="93"/>
    </row>
    <row r="430" spans="1:2">
      <c r="A430" s="92"/>
      <c r="B430" s="93"/>
    </row>
    <row r="431" spans="1:2">
      <c r="A431" s="92"/>
      <c r="B431" s="93"/>
    </row>
    <row r="432" spans="1:2">
      <c r="A432" s="92"/>
      <c r="B432" s="93"/>
    </row>
    <row r="433" spans="1:2">
      <c r="A433" s="92"/>
      <c r="B433" s="93"/>
    </row>
    <row r="434" spans="1:2">
      <c r="A434" s="92"/>
      <c r="B434" s="93"/>
    </row>
    <row r="435" spans="1:2">
      <c r="A435" s="92"/>
      <c r="B435" s="93"/>
    </row>
    <row r="436" spans="1:2">
      <c r="A436" s="92"/>
      <c r="B436" s="93"/>
    </row>
    <row r="437" spans="1:2">
      <c r="A437" s="92"/>
      <c r="B437" s="93"/>
    </row>
    <row r="438" spans="1:2">
      <c r="A438" s="92"/>
      <c r="B438" s="93"/>
    </row>
    <row r="439" spans="1:2">
      <c r="A439" s="92"/>
      <c r="B439" s="93"/>
    </row>
    <row r="440" spans="1:2">
      <c r="A440" s="92"/>
      <c r="B440" s="93"/>
    </row>
    <row r="441" spans="1:2">
      <c r="A441" s="92"/>
      <c r="B441" s="93"/>
    </row>
    <row r="442" spans="1:2">
      <c r="A442" s="92"/>
      <c r="B442" s="93"/>
    </row>
    <row r="443" spans="1:2">
      <c r="A443" s="92"/>
      <c r="B443" s="93"/>
    </row>
    <row r="444" spans="1:2">
      <c r="A444" s="92"/>
      <c r="B444" s="93"/>
    </row>
    <row r="445" spans="1:2">
      <c r="A445" s="92"/>
      <c r="B445" s="93"/>
    </row>
    <row r="446" spans="1:2">
      <c r="A446" s="92"/>
      <c r="B446" s="93"/>
    </row>
    <row r="447" spans="1:2">
      <c r="A447" s="92"/>
      <c r="B447" s="93"/>
    </row>
    <row r="448" spans="1:2">
      <c r="A448" s="92"/>
      <c r="B448" s="93"/>
    </row>
    <row r="449" spans="1:2">
      <c r="A449" s="92"/>
      <c r="B449" s="93"/>
    </row>
    <row r="450" spans="1:2">
      <c r="A450" s="92"/>
      <c r="B450" s="93"/>
    </row>
    <row r="451" spans="1:2">
      <c r="A451" s="92"/>
      <c r="B451" s="93"/>
    </row>
    <row r="452" spans="1:2">
      <c r="A452" s="92"/>
      <c r="B452" s="93"/>
    </row>
    <row r="453" spans="1:2">
      <c r="A453" s="92"/>
      <c r="B453" s="93"/>
    </row>
    <row r="454" spans="1:2">
      <c r="A454" s="92"/>
      <c r="B454" s="93"/>
    </row>
    <row r="455" spans="1:2">
      <c r="A455" s="92"/>
      <c r="B455" s="93"/>
    </row>
    <row r="456" spans="1:2">
      <c r="A456" s="92"/>
      <c r="B456" s="93"/>
    </row>
    <row r="457" spans="1:2">
      <c r="A457" s="92"/>
      <c r="B457" s="93"/>
    </row>
    <row r="458" spans="1:2">
      <c r="A458" s="92"/>
      <c r="B458" s="93"/>
    </row>
    <row r="459" spans="1:2">
      <c r="A459" s="92"/>
      <c r="B459" s="93"/>
    </row>
    <row r="460" spans="1:2">
      <c r="A460" s="92"/>
      <c r="B460" s="93"/>
    </row>
    <row r="461" spans="1:2">
      <c r="A461" s="92"/>
      <c r="B461" s="93"/>
    </row>
    <row r="462" spans="1:2">
      <c r="A462" s="92"/>
      <c r="B462" s="93"/>
    </row>
    <row r="463" spans="1:2">
      <c r="A463" s="92"/>
      <c r="B463" s="93"/>
    </row>
    <row r="464" spans="1:2">
      <c r="A464" s="92"/>
      <c r="B464" s="93"/>
    </row>
    <row r="465" spans="1:2">
      <c r="A465" s="92"/>
      <c r="B465" s="93"/>
    </row>
    <row r="466" spans="1:2">
      <c r="A466" s="92"/>
      <c r="B466" s="93"/>
    </row>
    <row r="467" spans="1:2">
      <c r="A467" s="92"/>
      <c r="B467" s="93"/>
    </row>
    <row r="468" spans="1:2">
      <c r="A468" s="92"/>
      <c r="B468" s="93"/>
    </row>
    <row r="469" spans="1:2">
      <c r="A469" s="92"/>
      <c r="B469" s="93"/>
    </row>
    <row r="470" spans="1:2">
      <c r="A470" s="92"/>
      <c r="B470" s="93"/>
    </row>
    <row r="471" spans="1:2">
      <c r="A471" s="92"/>
      <c r="B471" s="93"/>
    </row>
    <row r="472" spans="1:2">
      <c r="A472" s="92"/>
      <c r="B472" s="93"/>
    </row>
    <row r="473" spans="1:2">
      <c r="A473" s="92"/>
      <c r="B473" s="93"/>
    </row>
    <row r="474" spans="1:2">
      <c r="A474" s="92"/>
      <c r="B474" s="93"/>
    </row>
    <row r="475" spans="1:2">
      <c r="A475" s="92"/>
      <c r="B475" s="93"/>
    </row>
    <row r="476" spans="1:2">
      <c r="A476" s="92"/>
      <c r="B476" s="93"/>
    </row>
    <row r="477" spans="1:2">
      <c r="A477" s="92"/>
      <c r="B477" s="93"/>
    </row>
    <row r="478" spans="1:2">
      <c r="A478" s="92"/>
      <c r="B478" s="93"/>
    </row>
    <row r="479" spans="1:2">
      <c r="A479" s="92"/>
      <c r="B479" s="93"/>
    </row>
    <row r="480" spans="1:2">
      <c r="A480" s="92"/>
      <c r="B480" s="93"/>
    </row>
    <row r="481" spans="1:2">
      <c r="A481" s="92"/>
      <c r="B481" s="93"/>
    </row>
    <row r="482" spans="1:2">
      <c r="A482" s="92"/>
      <c r="B482" s="93"/>
    </row>
    <row r="483" spans="1:2">
      <c r="A483" s="92"/>
      <c r="B483" s="93"/>
    </row>
    <row r="484" spans="1:2">
      <c r="A484" s="92"/>
      <c r="B484" s="93"/>
    </row>
    <row r="485" spans="1:2">
      <c r="A485" s="92"/>
      <c r="B485" s="93"/>
    </row>
    <row r="486" spans="1:2">
      <c r="A486" s="92"/>
      <c r="B486" s="93"/>
    </row>
    <row r="487" spans="1:2">
      <c r="A487" s="92"/>
      <c r="B487" s="93"/>
    </row>
    <row r="488" spans="1:2">
      <c r="A488" s="92"/>
      <c r="B488" s="93"/>
    </row>
    <row r="489" spans="1:2">
      <c r="A489" s="92"/>
      <c r="B489" s="93"/>
    </row>
    <row r="490" spans="1:2">
      <c r="A490" s="92"/>
      <c r="B490" s="93"/>
    </row>
    <row r="491" spans="1:2">
      <c r="A491" s="92"/>
      <c r="B491" s="93"/>
    </row>
    <row r="492" spans="1:2">
      <c r="A492" s="92"/>
      <c r="B492" s="93"/>
    </row>
    <row r="493" spans="1:2">
      <c r="A493" s="92"/>
      <c r="B493" s="93"/>
    </row>
    <row r="494" spans="1:2">
      <c r="A494" s="92"/>
      <c r="B494" s="93"/>
    </row>
    <row r="495" spans="1:2">
      <c r="A495" s="92"/>
      <c r="B495" s="93"/>
    </row>
    <row r="496" spans="1:2">
      <c r="A496" s="92"/>
      <c r="B496" s="93"/>
    </row>
    <row r="497" spans="1:2">
      <c r="A497" s="92"/>
      <c r="B497" s="93"/>
    </row>
    <row r="498" spans="1:2">
      <c r="A498" s="92"/>
      <c r="B498" s="93"/>
    </row>
    <row r="499" spans="1:2">
      <c r="A499" s="92"/>
      <c r="B499" s="93"/>
    </row>
    <row r="500" spans="1:2">
      <c r="A500" s="92"/>
      <c r="B500" s="93"/>
    </row>
    <row r="501" spans="1:2">
      <c r="A501" s="92"/>
      <c r="B501" s="93"/>
    </row>
    <row r="502" spans="1:2">
      <c r="A502" s="92"/>
      <c r="B502" s="93"/>
    </row>
    <row r="503" spans="1:2">
      <c r="A503" s="92"/>
      <c r="B503" s="93"/>
    </row>
    <row r="504" spans="1:2">
      <c r="A504" s="92"/>
      <c r="B504" s="93"/>
    </row>
    <row r="505" spans="1:2">
      <c r="A505" s="92"/>
      <c r="B505" s="93"/>
    </row>
    <row r="506" spans="1:2">
      <c r="A506" s="92"/>
      <c r="B506" s="93"/>
    </row>
    <row r="507" spans="1:2">
      <c r="A507" s="92"/>
      <c r="B507" s="93"/>
    </row>
    <row r="508" spans="1:2">
      <c r="A508" s="92"/>
      <c r="B508" s="93"/>
    </row>
    <row r="509" spans="1:2">
      <c r="A509" s="92"/>
      <c r="B509" s="93"/>
    </row>
    <row r="510" spans="1:2">
      <c r="A510" s="92"/>
      <c r="B510" s="93"/>
    </row>
    <row r="511" spans="1:2">
      <c r="A511" s="92"/>
      <c r="B511" s="93"/>
    </row>
    <row r="512" spans="1:2">
      <c r="A512" s="92"/>
      <c r="B512" s="93"/>
    </row>
    <row r="513" spans="1:2">
      <c r="A513" s="92"/>
      <c r="B513" s="93"/>
    </row>
    <row r="514" spans="1:2">
      <c r="A514" s="92"/>
      <c r="B514" s="93"/>
    </row>
    <row r="515" spans="1:2">
      <c r="A515" s="92"/>
      <c r="B515" s="93"/>
    </row>
    <row r="516" spans="1:2">
      <c r="A516" s="92"/>
      <c r="B516" s="93"/>
    </row>
    <row r="517" spans="1:2">
      <c r="A517" s="92"/>
      <c r="B517" s="93"/>
    </row>
    <row r="518" spans="1:2">
      <c r="A518" s="92"/>
      <c r="B518" s="93"/>
    </row>
    <row r="519" spans="1:2">
      <c r="A519" s="92"/>
      <c r="B519" s="93"/>
    </row>
    <row r="520" spans="1:2">
      <c r="A520" s="92"/>
      <c r="B520" s="93"/>
    </row>
    <row r="521" spans="1:2">
      <c r="A521" s="92"/>
      <c r="B521" s="93"/>
    </row>
    <row r="522" spans="1:2">
      <c r="A522" s="92"/>
      <c r="B522" s="93"/>
    </row>
    <row r="523" spans="1:2">
      <c r="A523" s="92"/>
      <c r="B523" s="93"/>
    </row>
    <row r="524" spans="1:2">
      <c r="A524" s="92"/>
      <c r="B524" s="93"/>
    </row>
    <row r="525" spans="1:2">
      <c r="A525" s="92"/>
      <c r="B525" s="93"/>
    </row>
    <row r="526" spans="1:2">
      <c r="A526" s="92"/>
      <c r="B526" s="93"/>
    </row>
    <row r="527" spans="1:2">
      <c r="A527" s="92"/>
      <c r="B527" s="93"/>
    </row>
    <row r="528" spans="1:2">
      <c r="A528" s="92"/>
      <c r="B528" s="93"/>
    </row>
    <row r="529" spans="1:2">
      <c r="A529" s="92"/>
      <c r="B529" s="93"/>
    </row>
    <row r="530" spans="1:2">
      <c r="A530" s="92"/>
      <c r="B530" s="93"/>
    </row>
    <row r="531" spans="1:2">
      <c r="A531" s="92"/>
      <c r="B531" s="93"/>
    </row>
    <row r="532" spans="1:2">
      <c r="A532" s="92"/>
      <c r="B532" s="93"/>
    </row>
    <row r="533" spans="1:2">
      <c r="A533" s="92"/>
      <c r="B533" s="93"/>
    </row>
    <row r="534" spans="1:2">
      <c r="A534" s="92"/>
      <c r="B534" s="93"/>
    </row>
    <row r="535" spans="1:2">
      <c r="A535" s="92"/>
      <c r="B535" s="93"/>
    </row>
    <row r="536" spans="1:2">
      <c r="A536" s="92"/>
      <c r="B536" s="93"/>
    </row>
    <row r="537" spans="1:2">
      <c r="A537" s="92"/>
      <c r="B537" s="93"/>
    </row>
    <row r="538" spans="1:2">
      <c r="A538" s="92"/>
      <c r="B538" s="93"/>
    </row>
    <row r="539" spans="1:2">
      <c r="A539" s="92"/>
      <c r="B539" s="93"/>
    </row>
    <row r="540" spans="1:2">
      <c r="A540" s="92"/>
      <c r="B540" s="93"/>
    </row>
    <row r="541" spans="1:2">
      <c r="A541" s="92"/>
      <c r="B541" s="93"/>
    </row>
    <row r="542" spans="1:2">
      <c r="A542" s="92"/>
      <c r="B542" s="93"/>
    </row>
    <row r="543" spans="1:2">
      <c r="A543" s="92"/>
      <c r="B543" s="93"/>
    </row>
    <row r="544" spans="1:2">
      <c r="A544" s="92"/>
      <c r="B544" s="93"/>
    </row>
    <row r="545" spans="1:2">
      <c r="A545" s="92"/>
      <c r="B545" s="93"/>
    </row>
    <row r="546" spans="1:2">
      <c r="A546" s="92"/>
      <c r="B546" s="93"/>
    </row>
    <row r="547" spans="1:2">
      <c r="A547" s="92"/>
      <c r="B547" s="93"/>
    </row>
    <row r="548" spans="1:2">
      <c r="A548" s="92"/>
      <c r="B548" s="93"/>
    </row>
    <row r="549" spans="1:2">
      <c r="A549" s="92"/>
      <c r="B549" s="93"/>
    </row>
    <row r="550" spans="1:2">
      <c r="A550" s="92"/>
      <c r="B550" s="93"/>
    </row>
    <row r="551" spans="1:2">
      <c r="A551" s="92"/>
      <c r="B551" s="93"/>
    </row>
    <row r="552" spans="1:2">
      <c r="A552" s="92"/>
      <c r="B552" s="93"/>
    </row>
    <row r="553" spans="1:2">
      <c r="A553" s="92"/>
      <c r="B553" s="93"/>
    </row>
    <row r="554" spans="1:2">
      <c r="A554" s="92"/>
      <c r="B554" s="93"/>
    </row>
    <row r="555" spans="1:2">
      <c r="A555" s="92"/>
      <c r="B555" s="93"/>
    </row>
    <row r="556" spans="1:2">
      <c r="A556" s="92"/>
      <c r="B556" s="93"/>
    </row>
    <row r="557" spans="1:2">
      <c r="A557" s="92"/>
      <c r="B557" s="93"/>
    </row>
    <row r="558" spans="1:2">
      <c r="A558" s="92"/>
      <c r="B558" s="93"/>
    </row>
    <row r="559" spans="1:2">
      <c r="A559" s="92"/>
      <c r="B559" s="93"/>
    </row>
    <row r="560" spans="1:2">
      <c r="A560" s="92"/>
      <c r="B560" s="93"/>
    </row>
    <row r="561" spans="1:2">
      <c r="A561" s="92"/>
      <c r="B561" s="93"/>
    </row>
    <row r="562" spans="1:2">
      <c r="A562" s="92"/>
      <c r="B562" s="93"/>
    </row>
    <row r="563" spans="1:2">
      <c r="A563" s="92"/>
      <c r="B563" s="93"/>
    </row>
    <row r="564" spans="1:2">
      <c r="A564" s="92"/>
      <c r="B564" s="93"/>
    </row>
    <row r="565" spans="1:2">
      <c r="A565" s="92"/>
      <c r="B565" s="93"/>
    </row>
    <row r="566" spans="1:2">
      <c r="A566" s="92"/>
      <c r="B566" s="93"/>
    </row>
    <row r="567" spans="1:2">
      <c r="A567" s="92"/>
      <c r="B567" s="93"/>
    </row>
    <row r="568" spans="1:2">
      <c r="A568" s="92"/>
      <c r="B568" s="93"/>
    </row>
    <row r="569" spans="1:2">
      <c r="A569" s="92"/>
      <c r="B569" s="93"/>
    </row>
    <row r="570" spans="1:2">
      <c r="A570" s="92"/>
      <c r="B570" s="93"/>
    </row>
    <row r="571" spans="1:2">
      <c r="A571" s="92"/>
      <c r="B571" s="93"/>
    </row>
    <row r="572" spans="1:2">
      <c r="A572" s="92"/>
      <c r="B572" s="93"/>
    </row>
    <row r="573" spans="1:2">
      <c r="A573" s="92"/>
      <c r="B573" s="93"/>
    </row>
    <row r="574" spans="1:2">
      <c r="A574" s="92"/>
      <c r="B574" s="93"/>
    </row>
    <row r="575" spans="1:2">
      <c r="A575" s="92"/>
      <c r="B575" s="93"/>
    </row>
    <row r="576" spans="1:2">
      <c r="A576" s="92"/>
      <c r="B576" s="93"/>
    </row>
    <row r="577" spans="1:2">
      <c r="A577" s="92"/>
      <c r="B577" s="93"/>
    </row>
    <row r="578" spans="1:2">
      <c r="A578" s="92"/>
      <c r="B578" s="93"/>
    </row>
    <row r="579" spans="1:2">
      <c r="A579" s="92"/>
      <c r="B579" s="93"/>
    </row>
    <row r="580" spans="1:2">
      <c r="A580" s="92"/>
      <c r="B580" s="93"/>
    </row>
    <row r="581" spans="1:2">
      <c r="A581" s="92"/>
      <c r="B581" s="93"/>
    </row>
    <row r="582" spans="1:2">
      <c r="A582" s="92"/>
      <c r="B582" s="93"/>
    </row>
    <row r="583" spans="1:2">
      <c r="A583" s="92"/>
      <c r="B583" s="93"/>
    </row>
    <row r="584" spans="1:2">
      <c r="A584" s="92"/>
      <c r="B584" s="93"/>
    </row>
    <row r="585" spans="1:2">
      <c r="A585" s="92"/>
      <c r="B585" s="93"/>
    </row>
    <row r="586" spans="1:2">
      <c r="A586" s="92"/>
      <c r="B586" s="93"/>
    </row>
    <row r="587" spans="1:2">
      <c r="A587" s="92"/>
      <c r="B587" s="93"/>
    </row>
    <row r="588" spans="1:2">
      <c r="A588" s="92"/>
      <c r="B588" s="93"/>
    </row>
    <row r="589" spans="1:2">
      <c r="A589" s="92"/>
      <c r="B589" s="93"/>
    </row>
    <row r="590" spans="1:2">
      <c r="A590" s="92"/>
      <c r="B590" s="93"/>
    </row>
    <row r="591" spans="1:2">
      <c r="A591" s="92"/>
      <c r="B591" s="93"/>
    </row>
    <row r="592" spans="1:2">
      <c r="A592" s="92"/>
      <c r="B592" s="93"/>
    </row>
    <row r="593" spans="1:2">
      <c r="A593" s="92"/>
      <c r="B593" s="93"/>
    </row>
    <row r="594" spans="1:2">
      <c r="A594" s="92"/>
      <c r="B594" s="93"/>
    </row>
    <row r="595" spans="1:2">
      <c r="A595" s="92"/>
      <c r="B595" s="93"/>
    </row>
    <row r="596" spans="1:2">
      <c r="A596" s="92"/>
      <c r="B596" s="93"/>
    </row>
    <row r="597" spans="1:2">
      <c r="A597" s="92"/>
      <c r="B597" s="93"/>
    </row>
    <row r="598" spans="1:2">
      <c r="A598" s="92"/>
      <c r="B598" s="93"/>
    </row>
    <row r="599" spans="1:2">
      <c r="A599" s="92"/>
      <c r="B599" s="93"/>
    </row>
    <row r="600" spans="1:2">
      <c r="A600" s="92"/>
      <c r="B600" s="93"/>
    </row>
    <row r="601" spans="1:2">
      <c r="A601" s="92"/>
      <c r="B601" s="93"/>
    </row>
    <row r="602" spans="1:2">
      <c r="A602" s="92"/>
      <c r="B602" s="93"/>
    </row>
    <row r="603" spans="1:2">
      <c r="A603" s="92"/>
      <c r="B603" s="93"/>
    </row>
    <row r="604" spans="1:2">
      <c r="A604" s="92"/>
      <c r="B604" s="93"/>
    </row>
    <row r="605" spans="1:2">
      <c r="A605" s="92"/>
      <c r="B605" s="93"/>
    </row>
    <row r="606" spans="1:2">
      <c r="A606" s="92"/>
      <c r="B606" s="93"/>
    </row>
    <row r="607" spans="1:2">
      <c r="A607" s="92"/>
      <c r="B607" s="93"/>
    </row>
    <row r="608" spans="1:2">
      <c r="A608" s="92"/>
      <c r="B608" s="93"/>
    </row>
    <row r="609" spans="1:2">
      <c r="A609" s="92"/>
      <c r="B609" s="93"/>
    </row>
    <row r="610" spans="1:2">
      <c r="A610" s="92"/>
      <c r="B610" s="93"/>
    </row>
    <row r="611" spans="1:2">
      <c r="A611" s="92"/>
      <c r="B611" s="93"/>
    </row>
    <row r="612" spans="1:2">
      <c r="A612" s="92"/>
      <c r="B612" s="93"/>
    </row>
    <row r="613" spans="1:2">
      <c r="A613" s="92"/>
      <c r="B613" s="93"/>
    </row>
    <row r="614" spans="1:2">
      <c r="A614" s="92"/>
      <c r="B614" s="93"/>
    </row>
    <row r="615" spans="1:2">
      <c r="A615" s="92"/>
      <c r="B615" s="93"/>
    </row>
    <row r="616" spans="1:2">
      <c r="A616" s="92"/>
      <c r="B616" s="93"/>
    </row>
    <row r="617" spans="1:2">
      <c r="A617" s="92"/>
      <c r="B617" s="93"/>
    </row>
    <row r="618" spans="1:2">
      <c r="A618" s="92"/>
      <c r="B618" s="93"/>
    </row>
    <row r="619" spans="1:2">
      <c r="A619" s="92"/>
      <c r="B619" s="93"/>
    </row>
    <row r="620" spans="1:2">
      <c r="A620" s="92"/>
      <c r="B620" s="93"/>
    </row>
    <row r="621" spans="1:2">
      <c r="A621" s="92"/>
      <c r="B621" s="93"/>
    </row>
    <row r="622" spans="1:2">
      <c r="A622" s="92"/>
      <c r="B622" s="93"/>
    </row>
    <row r="623" spans="1:2">
      <c r="A623" s="92"/>
      <c r="B623" s="93"/>
    </row>
    <row r="624" spans="1:2">
      <c r="A624" s="92"/>
      <c r="B624" s="93"/>
    </row>
    <row r="625" spans="1:2">
      <c r="A625" s="92"/>
      <c r="B625" s="93"/>
    </row>
    <row r="626" spans="1:2">
      <c r="A626" s="92"/>
      <c r="B626" s="93"/>
    </row>
    <row r="627" spans="1:2">
      <c r="A627" s="92"/>
      <c r="B627" s="93"/>
    </row>
    <row r="628" spans="1:2">
      <c r="A628" s="92"/>
      <c r="B628" s="93"/>
    </row>
    <row r="629" spans="1:2">
      <c r="A629" s="92"/>
      <c r="B629" s="93"/>
    </row>
    <row r="630" spans="1:2">
      <c r="A630" s="92"/>
      <c r="B630" s="93"/>
    </row>
    <row r="631" spans="1:2">
      <c r="A631" s="92"/>
      <c r="B631" s="93"/>
    </row>
    <row r="632" spans="1:2">
      <c r="A632" s="92"/>
      <c r="B632" s="93"/>
    </row>
    <row r="633" spans="1:2">
      <c r="A633" s="92"/>
      <c r="B633" s="93"/>
    </row>
    <row r="634" spans="1:2">
      <c r="A634" s="92"/>
      <c r="B634" s="93"/>
    </row>
    <row r="635" spans="1:2">
      <c r="A635" s="92"/>
      <c r="B635" s="93"/>
    </row>
    <row r="636" spans="1:2">
      <c r="A636" s="92"/>
      <c r="B636" s="93"/>
    </row>
    <row r="637" spans="1:2">
      <c r="A637" s="92"/>
      <c r="B637" s="93"/>
    </row>
    <row r="638" spans="1:2">
      <c r="A638" s="92"/>
      <c r="B638" s="93"/>
    </row>
    <row r="639" spans="1:2">
      <c r="A639" s="92"/>
      <c r="B639" s="93"/>
    </row>
    <row r="640" spans="1:2">
      <c r="A640" s="92"/>
      <c r="B640" s="93"/>
    </row>
    <row r="641" spans="1:2">
      <c r="A641" s="92"/>
      <c r="B641" s="93"/>
    </row>
    <row r="642" spans="1:2">
      <c r="A642" s="92"/>
      <c r="B642" s="93"/>
    </row>
    <row r="643" spans="1:2">
      <c r="A643" s="92"/>
      <c r="B643" s="93"/>
    </row>
    <row r="644" spans="1:2">
      <c r="A644" s="92"/>
      <c r="B644" s="93"/>
    </row>
    <row r="645" spans="1:2">
      <c r="A645" s="92"/>
      <c r="B645" s="93"/>
    </row>
    <row r="646" spans="1:2">
      <c r="A646" s="92"/>
      <c r="B646" s="93"/>
    </row>
    <row r="647" spans="1:2">
      <c r="A647" s="92"/>
      <c r="B647" s="93"/>
    </row>
    <row r="648" spans="1:2">
      <c r="A648" s="92"/>
      <c r="B648" s="93"/>
    </row>
    <row r="649" spans="1:2">
      <c r="A649" s="92"/>
      <c r="B649" s="93"/>
    </row>
    <row r="650" spans="1:2">
      <c r="A650" s="92"/>
      <c r="B650" s="93"/>
    </row>
    <row r="651" spans="1:2">
      <c r="A651" s="92"/>
      <c r="B651" s="93"/>
    </row>
    <row r="652" spans="1:2">
      <c r="A652" s="92"/>
      <c r="B652" s="93"/>
    </row>
    <row r="653" spans="1:2">
      <c r="A653" s="92"/>
      <c r="B653" s="93"/>
    </row>
    <row r="654" spans="1:2">
      <c r="A654" s="92"/>
      <c r="B654" s="93"/>
    </row>
    <row r="655" spans="1:2">
      <c r="A655" s="92"/>
      <c r="B655" s="93"/>
    </row>
    <row r="656" spans="1:2">
      <c r="A656" s="92"/>
      <c r="B656" s="93"/>
    </row>
    <row r="657" spans="1:2">
      <c r="A657" s="92"/>
      <c r="B657" s="93"/>
    </row>
    <row r="658" spans="1:2">
      <c r="A658" s="92"/>
      <c r="B658" s="93"/>
    </row>
    <row r="659" spans="1:2">
      <c r="A659" s="92"/>
      <c r="B659" s="93"/>
    </row>
    <row r="660" spans="1:2">
      <c r="A660" s="92"/>
      <c r="B660" s="93"/>
    </row>
    <row r="661" spans="1:2">
      <c r="A661" s="92"/>
      <c r="B661" s="93"/>
    </row>
    <row r="662" spans="1:2">
      <c r="A662" s="92"/>
      <c r="B662" s="93"/>
    </row>
    <row r="663" spans="1:2">
      <c r="A663" s="92"/>
      <c r="B663" s="93"/>
    </row>
    <row r="664" spans="1:2">
      <c r="A664" s="92"/>
      <c r="B664" s="93"/>
    </row>
    <row r="665" spans="1:2">
      <c r="A665" s="92"/>
      <c r="B665" s="93"/>
    </row>
    <row r="666" spans="1:2">
      <c r="A666" s="92"/>
      <c r="B666" s="93"/>
    </row>
    <row r="667" spans="1:2">
      <c r="A667" s="92"/>
      <c r="B667" s="93"/>
    </row>
    <row r="668" spans="1:2">
      <c r="A668" s="92"/>
      <c r="B668" s="93"/>
    </row>
    <row r="669" spans="1:2">
      <c r="A669" s="92"/>
      <c r="B669" s="93"/>
    </row>
    <row r="670" spans="1:2">
      <c r="A670" s="92"/>
      <c r="B670" s="93"/>
    </row>
    <row r="671" spans="1:2">
      <c r="A671" s="92"/>
      <c r="B671" s="93"/>
    </row>
    <row r="672" spans="1:2">
      <c r="A672" s="92"/>
      <c r="B672" s="93"/>
    </row>
    <row r="673" spans="1:2">
      <c r="A673" s="92"/>
      <c r="B673" s="93"/>
    </row>
    <row r="674" spans="1:2">
      <c r="A674" s="92"/>
      <c r="B674" s="93"/>
    </row>
    <row r="675" spans="1:2">
      <c r="A675" s="92"/>
      <c r="B675" s="93"/>
    </row>
    <row r="676" spans="1:2">
      <c r="A676" s="92"/>
      <c r="B676" s="93"/>
    </row>
    <row r="677" spans="1:2">
      <c r="A677" s="92"/>
      <c r="B677" s="93"/>
    </row>
    <row r="678" spans="1:2">
      <c r="A678" s="92"/>
      <c r="B678" s="93"/>
    </row>
    <row r="679" spans="1:2">
      <c r="A679" s="92"/>
      <c r="B679" s="93"/>
    </row>
    <row r="680" spans="1:2">
      <c r="A680" s="92"/>
      <c r="B680" s="93"/>
    </row>
    <row r="681" spans="1:2">
      <c r="A681" s="92"/>
      <c r="B681" s="93"/>
    </row>
    <row r="682" spans="1:2">
      <c r="A682" s="92"/>
      <c r="B682" s="93"/>
    </row>
    <row r="683" spans="1:2">
      <c r="A683" s="92"/>
      <c r="B683" s="93"/>
    </row>
    <row r="684" spans="1:2">
      <c r="A684" s="92"/>
      <c r="B684" s="93"/>
    </row>
    <row r="685" spans="1:2">
      <c r="A685" s="92"/>
      <c r="B685" s="93"/>
    </row>
    <row r="686" spans="1:2">
      <c r="A686" s="92"/>
      <c r="B686" s="93"/>
    </row>
    <row r="687" spans="1:2">
      <c r="A687" s="92"/>
      <c r="B687" s="93"/>
    </row>
    <row r="688" spans="1:2">
      <c r="A688" s="92"/>
      <c r="B688" s="93"/>
    </row>
    <row r="689" spans="1:2">
      <c r="A689" s="92"/>
      <c r="B689" s="93"/>
    </row>
    <row r="690" spans="1:2">
      <c r="A690" s="92"/>
      <c r="B690" s="93"/>
    </row>
    <row r="691" spans="1:2">
      <c r="A691" s="92"/>
      <c r="B691" s="93"/>
    </row>
    <row r="692" spans="1:2">
      <c r="A692" s="92"/>
      <c r="B692" s="93"/>
    </row>
    <row r="693" spans="1:2">
      <c r="A693" s="92"/>
      <c r="B693" s="93"/>
    </row>
    <row r="694" spans="1:2">
      <c r="A694" s="92"/>
      <c r="B694" s="93"/>
    </row>
    <row r="695" spans="1:2">
      <c r="A695" s="92"/>
      <c r="B695" s="93"/>
    </row>
    <row r="696" spans="1:2">
      <c r="A696" s="92"/>
      <c r="B696" s="93"/>
    </row>
    <row r="697" spans="1:2">
      <c r="A697" s="92"/>
      <c r="B697" s="93"/>
    </row>
    <row r="698" spans="1:2">
      <c r="A698" s="92"/>
      <c r="B698" s="93"/>
    </row>
    <row r="699" spans="1:2">
      <c r="A699" s="92"/>
      <c r="B699" s="93"/>
    </row>
    <row r="700" spans="1:2">
      <c r="A700" s="92"/>
      <c r="B700" s="93"/>
    </row>
    <row r="701" spans="1:2">
      <c r="A701" s="92"/>
      <c r="B701" s="93"/>
    </row>
    <row r="702" spans="1:2">
      <c r="A702" s="92"/>
      <c r="B702" s="93"/>
    </row>
    <row r="703" spans="1:2">
      <c r="A703" s="92"/>
      <c r="B703" s="93"/>
    </row>
    <row r="704" spans="1:2">
      <c r="A704" s="92"/>
      <c r="B704" s="93"/>
    </row>
    <row r="705" spans="1:2">
      <c r="A705" s="92"/>
      <c r="B705" s="93"/>
    </row>
    <row r="706" spans="1:2">
      <c r="A706" s="92"/>
      <c r="B706" s="93"/>
    </row>
    <row r="707" spans="1:2">
      <c r="A707" s="92"/>
      <c r="B707" s="93"/>
    </row>
    <row r="708" spans="1:2">
      <c r="A708" s="92"/>
      <c r="B708" s="93"/>
    </row>
    <row r="709" spans="1:2">
      <c r="A709" s="92"/>
      <c r="B709" s="93"/>
    </row>
    <row r="710" spans="1:2">
      <c r="A710" s="92"/>
      <c r="B710" s="93"/>
    </row>
    <row r="711" spans="1:2">
      <c r="A711" s="92"/>
      <c r="B711" s="93"/>
    </row>
    <row r="712" spans="1:2">
      <c r="A712" s="92"/>
      <c r="B712" s="93"/>
    </row>
    <row r="713" spans="1:2">
      <c r="A713" s="92"/>
      <c r="B713" s="93"/>
    </row>
    <row r="714" spans="1:2">
      <c r="A714" s="92"/>
      <c r="B714" s="93"/>
    </row>
    <row r="715" spans="1:2">
      <c r="A715" s="92"/>
      <c r="B715" s="93"/>
    </row>
    <row r="716" spans="1:2">
      <c r="A716" s="92"/>
      <c r="B716" s="93"/>
    </row>
    <row r="717" spans="1:2">
      <c r="A717" s="92"/>
      <c r="B717" s="93"/>
    </row>
    <row r="718" spans="1:2">
      <c r="A718" s="92"/>
      <c r="B718" s="93"/>
    </row>
    <row r="719" spans="1:2">
      <c r="A719" s="92"/>
      <c r="B719" s="93"/>
    </row>
    <row r="720" spans="1:2">
      <c r="A720" s="92"/>
      <c r="B720" s="93"/>
    </row>
    <row r="721" spans="1:2">
      <c r="A721" s="92"/>
      <c r="B721" s="93"/>
    </row>
    <row r="722" spans="1:2">
      <c r="A722" s="92"/>
      <c r="B722" s="93"/>
    </row>
    <row r="723" spans="1:2">
      <c r="A723" s="92"/>
      <c r="B723" s="93"/>
    </row>
    <row r="724" spans="1:2">
      <c r="A724" s="92"/>
      <c r="B724" s="93"/>
    </row>
    <row r="725" spans="1:2">
      <c r="A725" s="92"/>
      <c r="B725" s="93"/>
    </row>
    <row r="726" spans="1:2">
      <c r="A726" s="92"/>
      <c r="B726" s="93"/>
    </row>
    <row r="727" spans="1:2">
      <c r="A727" s="92"/>
      <c r="B727" s="93"/>
    </row>
    <row r="728" spans="1:2">
      <c r="A728" s="92"/>
      <c r="B728" s="93"/>
    </row>
    <row r="729" spans="1:2">
      <c r="A729" s="92"/>
      <c r="B729" s="93"/>
    </row>
    <row r="730" spans="1:2">
      <c r="A730" s="92"/>
      <c r="B730" s="93"/>
    </row>
    <row r="731" spans="1:2">
      <c r="A731" s="92"/>
      <c r="B731" s="93"/>
    </row>
    <row r="732" spans="1:2">
      <c r="A732" s="92"/>
      <c r="B732" s="93"/>
    </row>
    <row r="733" spans="1:2">
      <c r="A733" s="92"/>
      <c r="B733" s="93"/>
    </row>
    <row r="734" spans="1:2">
      <c r="A734" s="92"/>
      <c r="B734" s="93"/>
    </row>
    <row r="735" spans="1:2">
      <c r="A735" s="92"/>
      <c r="B735" s="93"/>
    </row>
    <row r="736" spans="1:2">
      <c r="A736" s="92"/>
      <c r="B736" s="93"/>
    </row>
    <row r="737" spans="1:2">
      <c r="A737" s="92"/>
      <c r="B737" s="93"/>
    </row>
    <row r="738" spans="1:2">
      <c r="A738" s="92"/>
      <c r="B738" s="93"/>
    </row>
    <row r="739" spans="1:2">
      <c r="A739" s="92"/>
      <c r="B739" s="93"/>
    </row>
    <row r="740" spans="1:2">
      <c r="A740" s="92"/>
      <c r="B740" s="93"/>
    </row>
    <row r="741" spans="1:2">
      <c r="A741" s="92"/>
      <c r="B741" s="93"/>
    </row>
    <row r="742" spans="1:2">
      <c r="A742" s="92"/>
      <c r="B742" s="93"/>
    </row>
    <row r="743" spans="1:2">
      <c r="A743" s="92"/>
      <c r="B743" s="93"/>
    </row>
    <row r="744" spans="1:2">
      <c r="A744" s="92"/>
      <c r="B744" s="93"/>
    </row>
    <row r="745" spans="1:2">
      <c r="A745" s="92"/>
      <c r="B745" s="93"/>
    </row>
    <row r="746" spans="1:2">
      <c r="A746" s="92"/>
      <c r="B746" s="93"/>
    </row>
    <row r="747" spans="1:2">
      <c r="A747" s="92"/>
      <c r="B747" s="93"/>
    </row>
    <row r="748" spans="1:2">
      <c r="A748" s="92"/>
      <c r="B748" s="93"/>
    </row>
    <row r="749" spans="1:2">
      <c r="A749" s="92"/>
      <c r="B749" s="93"/>
    </row>
    <row r="750" spans="1:2">
      <c r="A750" s="92"/>
      <c r="B750" s="93"/>
    </row>
    <row r="751" spans="1:2">
      <c r="A751" s="92"/>
      <c r="B751" s="93"/>
    </row>
    <row r="752" spans="1:2">
      <c r="A752" s="92"/>
      <c r="B752" s="93"/>
    </row>
    <row r="753" spans="1:2">
      <c r="A753" s="92"/>
      <c r="B753" s="93"/>
    </row>
    <row r="754" spans="1:2">
      <c r="A754" s="92"/>
      <c r="B754" s="93"/>
    </row>
    <row r="755" spans="1:2">
      <c r="A755" s="92"/>
      <c r="B755" s="93"/>
    </row>
    <row r="756" spans="1:2">
      <c r="A756" s="92"/>
      <c r="B756" s="93"/>
    </row>
    <row r="757" spans="1:2">
      <c r="A757" s="92"/>
      <c r="B757" s="93"/>
    </row>
    <row r="758" spans="1:2">
      <c r="A758" s="92"/>
      <c r="B758" s="93"/>
    </row>
    <row r="759" spans="1:2">
      <c r="A759" s="92"/>
      <c r="B759" s="93"/>
    </row>
    <row r="760" spans="1:2">
      <c r="A760" s="92"/>
      <c r="B760" s="93"/>
    </row>
    <row r="761" spans="1:2">
      <c r="A761" s="92"/>
      <c r="B761" s="93"/>
    </row>
    <row r="762" spans="1:2">
      <c r="A762" s="92"/>
      <c r="B762" s="93"/>
    </row>
    <row r="763" spans="1:2">
      <c r="A763" s="92"/>
      <c r="B763" s="93"/>
    </row>
    <row r="764" spans="1:2">
      <c r="A764" s="92"/>
      <c r="B764" s="93"/>
    </row>
    <row r="765" spans="1:2">
      <c r="A765" s="92"/>
      <c r="B765" s="93"/>
    </row>
    <row r="766" spans="1:2">
      <c r="A766" s="92"/>
      <c r="B766" s="93"/>
    </row>
    <row r="767" spans="1:2">
      <c r="A767" s="92"/>
      <c r="B767" s="93"/>
    </row>
    <row r="768" spans="1:2">
      <c r="A768" s="92"/>
      <c r="B768" s="93"/>
    </row>
    <row r="769" spans="1:2">
      <c r="A769" s="92"/>
      <c r="B769" s="93"/>
    </row>
    <row r="770" spans="1:2">
      <c r="A770" s="92"/>
      <c r="B770" s="93"/>
    </row>
    <row r="771" spans="1:2">
      <c r="A771" s="92"/>
      <c r="B771" s="93"/>
    </row>
    <row r="772" spans="1:2">
      <c r="A772" s="92"/>
      <c r="B772" s="93"/>
    </row>
    <row r="773" spans="1:2">
      <c r="A773" s="92"/>
      <c r="B773" s="93"/>
    </row>
    <row r="774" spans="1:2">
      <c r="A774" s="92"/>
      <c r="B774" s="93"/>
    </row>
    <row r="775" spans="1:2">
      <c r="A775" s="92"/>
      <c r="B775" s="93"/>
    </row>
    <row r="776" spans="1:2">
      <c r="A776" s="92"/>
      <c r="B776" s="93"/>
    </row>
    <row r="777" spans="1:2">
      <c r="A777" s="92"/>
      <c r="B777" s="93"/>
    </row>
    <row r="778" spans="1:2">
      <c r="A778" s="92"/>
      <c r="B778" s="93"/>
    </row>
    <row r="779" spans="1:2">
      <c r="A779" s="92"/>
      <c r="B779" s="93"/>
    </row>
    <row r="780" spans="1:2">
      <c r="A780" s="92"/>
      <c r="B780" s="93"/>
    </row>
    <row r="781" spans="1:2">
      <c r="A781" s="92"/>
      <c r="B781" s="93"/>
    </row>
    <row r="782" spans="1:2">
      <c r="A782" s="92"/>
      <c r="B782" s="93"/>
    </row>
    <row r="783" spans="1:2">
      <c r="A783" s="92"/>
      <c r="B783" s="93"/>
    </row>
    <row r="784" spans="1:2">
      <c r="A784" s="92"/>
      <c r="B784" s="93"/>
    </row>
    <row r="785" spans="1:2">
      <c r="A785" s="92"/>
      <c r="B785" s="93"/>
    </row>
    <row r="786" spans="1:2">
      <c r="A786" s="92"/>
      <c r="B786" s="93"/>
    </row>
    <row r="787" spans="1:2">
      <c r="A787" s="92"/>
      <c r="B787" s="93"/>
    </row>
    <row r="788" spans="1:2">
      <c r="A788" s="92"/>
      <c r="B788" s="93"/>
    </row>
    <row r="789" spans="1:2">
      <c r="A789" s="92"/>
      <c r="B789" s="93"/>
    </row>
    <row r="790" spans="1:2">
      <c r="A790" s="92"/>
      <c r="B790" s="93"/>
    </row>
    <row r="791" spans="1:2">
      <c r="A791" s="92"/>
      <c r="B791" s="93"/>
    </row>
    <row r="792" spans="1:2">
      <c r="A792" s="92"/>
      <c r="B792" s="93"/>
    </row>
    <row r="793" spans="1:2">
      <c r="A793" s="92"/>
      <c r="B793" s="93"/>
    </row>
    <row r="794" spans="1:2">
      <c r="A794" s="92"/>
      <c r="B794" s="93"/>
    </row>
    <row r="795" spans="1:2">
      <c r="A795" s="92"/>
      <c r="B795" s="93"/>
    </row>
    <row r="796" spans="1:2">
      <c r="A796" s="92"/>
      <c r="B796" s="93"/>
    </row>
    <row r="797" spans="1:2">
      <c r="A797" s="92"/>
      <c r="B797" s="93"/>
    </row>
    <row r="798" spans="1:2">
      <c r="A798" s="92"/>
      <c r="B798" s="93"/>
    </row>
    <row r="799" spans="1:2">
      <c r="A799" s="92"/>
      <c r="B799" s="93"/>
    </row>
    <row r="800" spans="1:2">
      <c r="A800" s="92"/>
      <c r="B800" s="93"/>
    </row>
    <row r="801" spans="1:2">
      <c r="A801" s="92"/>
      <c r="B801" s="93"/>
    </row>
    <row r="802" spans="1:2">
      <c r="A802" s="92"/>
      <c r="B802" s="93"/>
    </row>
    <row r="803" spans="1:2">
      <c r="A803" s="92"/>
      <c r="B803" s="93"/>
    </row>
    <row r="804" spans="1:2">
      <c r="A804" s="92"/>
      <c r="B804" s="93"/>
    </row>
    <row r="805" spans="1:2">
      <c r="A805" s="92"/>
      <c r="B805" s="93"/>
    </row>
    <row r="806" spans="1:2">
      <c r="A806" s="92"/>
      <c r="B806" s="93"/>
    </row>
    <row r="807" spans="1:2">
      <c r="A807" s="92"/>
      <c r="B807" s="93"/>
    </row>
    <row r="808" spans="1:2">
      <c r="A808" s="92"/>
      <c r="B808" s="93"/>
    </row>
    <row r="809" spans="1:2">
      <c r="A809" s="92"/>
      <c r="B809" s="93"/>
    </row>
    <row r="810" spans="1:2">
      <c r="A810" s="92"/>
      <c r="B810" s="93"/>
    </row>
    <row r="811" spans="1:2">
      <c r="A811" s="92"/>
      <c r="B811" s="93"/>
    </row>
    <row r="812" spans="1:2">
      <c r="A812" s="92"/>
      <c r="B812" s="93"/>
    </row>
    <row r="813" spans="1:2">
      <c r="A813" s="92"/>
      <c r="B813" s="93"/>
    </row>
    <row r="814" spans="1:2">
      <c r="A814" s="92"/>
      <c r="B814" s="93"/>
    </row>
    <row r="815" spans="1:2">
      <c r="A815" s="92"/>
      <c r="B815" s="93"/>
    </row>
    <row r="816" spans="1:2">
      <c r="A816" s="92"/>
      <c r="B816" s="93"/>
    </row>
    <row r="817" spans="1:2">
      <c r="A817" s="92"/>
      <c r="B817" s="93"/>
    </row>
    <row r="818" spans="1:2">
      <c r="A818" s="92"/>
      <c r="B818" s="93"/>
    </row>
    <row r="819" spans="1:2">
      <c r="A819" s="92"/>
      <c r="B819" s="93"/>
    </row>
    <row r="820" spans="1:2">
      <c r="A820" s="92"/>
      <c r="B820" s="93"/>
    </row>
    <row r="821" spans="1:2">
      <c r="A821" s="92"/>
      <c r="B821" s="93"/>
    </row>
    <row r="822" spans="1:2">
      <c r="A822" s="92"/>
      <c r="B822" s="93"/>
    </row>
    <row r="823" spans="1:2">
      <c r="A823" s="92"/>
      <c r="B823" s="93"/>
    </row>
    <row r="824" spans="1:2">
      <c r="A824" s="92"/>
      <c r="B824" s="93"/>
    </row>
    <row r="825" spans="1:2">
      <c r="A825" s="92"/>
      <c r="B825" s="93"/>
    </row>
    <row r="826" spans="1:2">
      <c r="A826" s="92"/>
      <c r="B826" s="93"/>
    </row>
    <row r="827" spans="1:2">
      <c r="A827" s="92"/>
      <c r="B827" s="93"/>
    </row>
    <row r="828" spans="1:2">
      <c r="A828" s="92"/>
      <c r="B828" s="93"/>
    </row>
    <row r="829" spans="1:2">
      <c r="A829" s="92"/>
      <c r="B829" s="93"/>
    </row>
    <row r="830" spans="1:2">
      <c r="A830" s="92"/>
      <c r="B830" s="93"/>
    </row>
    <row r="831" spans="1:2">
      <c r="A831" s="92"/>
      <c r="B831" s="93"/>
    </row>
    <row r="832" spans="1:2">
      <c r="A832" s="92"/>
      <c r="B832" s="93"/>
    </row>
    <row r="833" spans="1:2">
      <c r="A833" s="92"/>
      <c r="B833" s="93"/>
    </row>
    <row r="834" spans="1:2">
      <c r="A834" s="92"/>
      <c r="B834" s="93"/>
    </row>
    <row r="835" spans="1:2">
      <c r="A835" s="92"/>
      <c r="B835" s="93"/>
    </row>
    <row r="836" spans="1:2">
      <c r="A836" s="92"/>
      <c r="B836" s="93"/>
    </row>
    <row r="837" spans="1:2">
      <c r="A837" s="92"/>
      <c r="B837" s="93"/>
    </row>
    <row r="838" spans="1:2">
      <c r="A838" s="92"/>
      <c r="B838" s="93"/>
    </row>
    <row r="839" spans="1:2">
      <c r="A839" s="92"/>
      <c r="B839" s="93"/>
    </row>
    <row r="840" spans="1:2">
      <c r="A840" s="92"/>
      <c r="B840" s="93"/>
    </row>
    <row r="841" spans="1:2">
      <c r="A841" s="92"/>
      <c r="B841" s="93"/>
    </row>
    <row r="842" spans="1:2">
      <c r="A842" s="92"/>
      <c r="B842" s="93"/>
    </row>
    <row r="843" spans="1:2">
      <c r="A843" s="92"/>
      <c r="B843" s="93"/>
    </row>
    <row r="844" spans="1:2">
      <c r="A844" s="92"/>
      <c r="B844" s="93"/>
    </row>
    <row r="845" spans="1:2">
      <c r="A845" s="92"/>
      <c r="B845" s="93"/>
    </row>
    <row r="846" spans="1:2">
      <c r="A846" s="92"/>
      <c r="B846" s="93"/>
    </row>
    <row r="847" spans="1:2">
      <c r="A847" s="92"/>
      <c r="B847" s="93"/>
    </row>
    <row r="848" spans="1:2">
      <c r="A848" s="92"/>
      <c r="B848" s="93"/>
    </row>
    <row r="849" spans="1:2">
      <c r="A849" s="92"/>
      <c r="B849" s="93"/>
    </row>
    <row r="850" spans="1:2">
      <c r="A850" s="92"/>
      <c r="B850" s="93"/>
    </row>
    <row r="851" spans="1:2">
      <c r="A851" s="92"/>
      <c r="B851" s="93"/>
    </row>
    <row r="852" spans="1:2">
      <c r="A852" s="92"/>
      <c r="B852" s="93"/>
    </row>
    <row r="853" spans="1:2">
      <c r="A853" s="92"/>
      <c r="B853" s="93"/>
    </row>
    <row r="854" spans="1:2">
      <c r="A854" s="92"/>
      <c r="B854" s="93"/>
    </row>
    <row r="855" spans="1:2">
      <c r="A855" s="92"/>
      <c r="B855" s="93"/>
    </row>
    <row r="856" spans="1:2">
      <c r="A856" s="92"/>
      <c r="B856" s="93"/>
    </row>
    <row r="857" spans="1:2">
      <c r="A857" s="92"/>
      <c r="B857" s="93"/>
    </row>
    <row r="858" spans="1:2">
      <c r="A858" s="92"/>
      <c r="B858" s="93"/>
    </row>
    <row r="859" spans="1:2">
      <c r="A859" s="92"/>
      <c r="B859" s="93"/>
    </row>
    <row r="860" spans="1:2">
      <c r="A860" s="92"/>
      <c r="B860" s="93"/>
    </row>
    <row r="861" spans="1:2">
      <c r="A861" s="92"/>
      <c r="B861" s="93"/>
    </row>
    <row r="862" spans="1:2">
      <c r="A862" s="92"/>
      <c r="B862" s="93"/>
    </row>
    <row r="863" spans="1:2">
      <c r="A863" s="92"/>
      <c r="B863" s="93"/>
    </row>
    <row r="864" spans="1:2">
      <c r="A864" s="92"/>
      <c r="B864" s="93"/>
    </row>
    <row r="865" spans="1:2">
      <c r="A865" s="92"/>
      <c r="B865" s="93"/>
    </row>
    <row r="866" spans="1:2">
      <c r="A866" s="92"/>
      <c r="B866" s="93"/>
    </row>
    <row r="867" spans="1:2">
      <c r="A867" s="92"/>
      <c r="B867" s="93"/>
    </row>
    <row r="868" spans="1:2">
      <c r="A868" s="92"/>
      <c r="B868" s="93"/>
    </row>
    <row r="869" spans="1:2">
      <c r="A869" s="92"/>
      <c r="B869" s="93"/>
    </row>
    <row r="870" spans="1:2">
      <c r="A870" s="92"/>
      <c r="B870" s="93"/>
    </row>
    <row r="871" spans="1:2">
      <c r="A871" s="92"/>
      <c r="B871" s="93"/>
    </row>
    <row r="872" spans="1:2">
      <c r="A872" s="92"/>
      <c r="B872" s="93"/>
    </row>
    <row r="873" spans="1:2">
      <c r="A873" s="92"/>
      <c r="B873" s="93"/>
    </row>
    <row r="874" spans="1:2">
      <c r="A874" s="92"/>
      <c r="B874" s="93"/>
    </row>
    <row r="875" spans="1:2">
      <c r="A875" s="92"/>
      <c r="B875" s="93"/>
    </row>
    <row r="876" spans="1:2">
      <c r="A876" s="92"/>
      <c r="B876" s="93"/>
    </row>
    <row r="877" spans="1:2">
      <c r="A877" s="92"/>
      <c r="B877" s="93"/>
    </row>
    <row r="878" spans="1:2">
      <c r="A878" s="92"/>
      <c r="B878" s="93"/>
    </row>
    <row r="879" spans="1:2">
      <c r="A879" s="92"/>
      <c r="B879" s="93"/>
    </row>
    <row r="880" spans="1:2">
      <c r="A880" s="92"/>
      <c r="B880" s="93"/>
    </row>
    <row r="881" spans="1:2">
      <c r="A881" s="92"/>
      <c r="B881" s="93"/>
    </row>
    <row r="882" spans="1:2">
      <c r="A882" s="92"/>
      <c r="B882" s="93"/>
    </row>
    <row r="883" spans="1:2">
      <c r="A883" s="92"/>
      <c r="B883" s="93"/>
    </row>
    <row r="884" spans="1:2">
      <c r="A884" s="92"/>
      <c r="B884" s="93"/>
    </row>
    <row r="885" spans="1:2">
      <c r="A885" s="92"/>
      <c r="B885" s="93"/>
    </row>
    <row r="886" spans="1:2">
      <c r="A886" s="92"/>
      <c r="B886" s="93"/>
    </row>
    <row r="887" spans="1:2">
      <c r="A887" s="92"/>
      <c r="B887" s="93"/>
    </row>
    <row r="888" spans="1:2">
      <c r="A888" s="92"/>
      <c r="B888" s="93"/>
    </row>
    <row r="889" spans="1:2">
      <c r="A889" s="92"/>
      <c r="B889" s="93"/>
    </row>
    <row r="890" spans="1:2">
      <c r="A890" s="92"/>
      <c r="B890" s="93"/>
    </row>
    <row r="891" spans="1:2">
      <c r="A891" s="92"/>
      <c r="B891" s="93"/>
    </row>
    <row r="892" spans="1:2">
      <c r="A892" s="92"/>
      <c r="B892" s="93"/>
    </row>
    <row r="893" spans="1:2">
      <c r="A893" s="92"/>
      <c r="B893" s="93"/>
    </row>
    <row r="894" spans="1:2">
      <c r="A894" s="92"/>
      <c r="B894" s="93"/>
    </row>
    <row r="895" spans="1:2">
      <c r="A895" s="92"/>
      <c r="B895" s="93"/>
    </row>
    <row r="896" spans="1:2">
      <c r="A896" s="92"/>
      <c r="B896" s="93"/>
    </row>
    <row r="897" spans="1:2">
      <c r="A897" s="92"/>
      <c r="B897" s="93"/>
    </row>
    <row r="898" spans="1:2">
      <c r="A898" s="92"/>
      <c r="B898" s="93"/>
    </row>
    <row r="899" spans="1:2">
      <c r="A899" s="92"/>
      <c r="B899" s="93"/>
    </row>
    <row r="900" spans="1:2">
      <c r="A900" s="92"/>
      <c r="B900" s="93"/>
    </row>
    <row r="901" spans="1:2">
      <c r="A901" s="92"/>
      <c r="B901" s="93"/>
    </row>
    <row r="902" spans="1:2">
      <c r="A902" s="92"/>
      <c r="B902" s="93"/>
    </row>
    <row r="903" spans="1:2">
      <c r="A903" s="92"/>
      <c r="B903" s="93"/>
    </row>
    <row r="904" spans="1:2">
      <c r="A904" s="92"/>
      <c r="B904" s="93"/>
    </row>
    <row r="905" spans="1:2">
      <c r="A905" s="92"/>
      <c r="B905" s="93"/>
    </row>
    <row r="906" spans="1:2">
      <c r="A906" s="92"/>
      <c r="B906" s="93"/>
    </row>
    <row r="907" spans="1:2">
      <c r="A907" s="92"/>
      <c r="B907" s="93"/>
    </row>
    <row r="908" spans="1:2">
      <c r="A908" s="92"/>
      <c r="B908" s="93"/>
    </row>
    <row r="909" spans="1:2">
      <c r="A909" s="92"/>
      <c r="B909" s="93"/>
    </row>
    <row r="910" spans="1:2">
      <c r="A910" s="92"/>
      <c r="B910" s="93"/>
    </row>
    <row r="911" spans="1:2">
      <c r="A911" s="92"/>
      <c r="B911" s="93"/>
    </row>
    <row r="912" spans="1:2">
      <c r="A912" s="92"/>
      <c r="B912" s="93"/>
    </row>
    <row r="913" spans="1:2">
      <c r="A913" s="92"/>
      <c r="B913" s="93"/>
    </row>
    <row r="914" spans="1:2">
      <c r="A914" s="92"/>
      <c r="B914" s="93"/>
    </row>
    <row r="915" spans="1:2">
      <c r="A915" s="92"/>
      <c r="B915" s="93"/>
    </row>
    <row r="916" spans="1:2">
      <c r="A916" s="92"/>
      <c r="B916" s="93"/>
    </row>
    <row r="917" spans="1:2">
      <c r="A917" s="92"/>
      <c r="B917" s="93"/>
    </row>
    <row r="918" spans="1:2">
      <c r="A918" s="92"/>
      <c r="B918" s="93"/>
    </row>
    <row r="919" spans="1:2">
      <c r="A919" s="92"/>
      <c r="B919" s="93"/>
    </row>
    <row r="920" spans="1:2">
      <c r="A920" s="92"/>
      <c r="B920" s="93"/>
    </row>
    <row r="921" spans="1:2">
      <c r="A921" s="92"/>
      <c r="B921" s="93"/>
    </row>
    <row r="922" spans="1:2">
      <c r="A922" s="92"/>
      <c r="B922" s="93"/>
    </row>
    <row r="923" spans="1:2">
      <c r="A923" s="92"/>
      <c r="B923" s="93"/>
    </row>
    <row r="924" spans="1:2">
      <c r="A924" s="92"/>
      <c r="B924" s="93"/>
    </row>
    <row r="925" spans="1:2">
      <c r="A925" s="92"/>
      <c r="B925" s="93"/>
    </row>
    <row r="926" spans="1:2">
      <c r="A926" s="92"/>
      <c r="B926" s="93"/>
    </row>
    <row r="927" spans="1:2">
      <c r="A927" s="92"/>
      <c r="B927" s="93"/>
    </row>
    <row r="928" spans="1:2">
      <c r="A928" s="92"/>
      <c r="B928" s="93"/>
    </row>
    <row r="929" spans="1:2">
      <c r="A929" s="92"/>
      <c r="B929" s="93"/>
    </row>
    <row r="930" spans="1:2">
      <c r="A930" s="92"/>
      <c r="B930" s="93"/>
    </row>
    <row r="931" spans="1:2">
      <c r="A931" s="92"/>
      <c r="B931" s="93"/>
    </row>
    <row r="932" spans="1:2">
      <c r="A932" s="92"/>
      <c r="B932" s="93"/>
    </row>
    <row r="933" spans="1:2">
      <c r="A933" s="92"/>
      <c r="B933" s="93"/>
    </row>
    <row r="934" spans="1:2">
      <c r="A934" s="92"/>
      <c r="B934" s="93"/>
    </row>
    <row r="935" spans="1:2">
      <c r="A935" s="92"/>
      <c r="B935" s="93"/>
    </row>
    <row r="936" spans="1:2">
      <c r="A936" s="92"/>
      <c r="B936" s="93"/>
    </row>
    <row r="937" spans="1:2">
      <c r="A937" s="92"/>
      <c r="B937" s="93"/>
    </row>
    <row r="938" spans="1:2">
      <c r="A938" s="92"/>
      <c r="B938" s="93"/>
    </row>
    <row r="939" spans="1:2">
      <c r="A939" s="92"/>
      <c r="B939" s="93"/>
    </row>
    <row r="940" spans="1:2">
      <c r="A940" s="92"/>
      <c r="B940" s="93"/>
    </row>
    <row r="941" spans="1:2">
      <c r="A941" s="92"/>
      <c r="B941" s="93"/>
    </row>
    <row r="942" spans="1:2">
      <c r="A942" s="92"/>
      <c r="B942" s="93"/>
    </row>
    <row r="943" spans="1:2">
      <c r="A943" s="92"/>
      <c r="B943" s="93"/>
    </row>
    <row r="944" spans="1:2">
      <c r="A944" s="92"/>
      <c r="B944" s="93"/>
    </row>
    <row r="945" spans="1:2">
      <c r="A945" s="92"/>
      <c r="B945" s="93"/>
    </row>
    <row r="946" spans="1:2">
      <c r="A946" s="92"/>
      <c r="B946" s="93"/>
    </row>
    <row r="947" spans="1:2">
      <c r="A947" s="92"/>
      <c r="B947" s="93"/>
    </row>
    <row r="948" spans="1:2">
      <c r="A948" s="92"/>
      <c r="B948" s="93"/>
    </row>
    <row r="949" spans="1:2">
      <c r="A949" s="92"/>
      <c r="B949" s="93"/>
    </row>
    <row r="950" spans="1:2">
      <c r="A950" s="92"/>
      <c r="B950" s="93"/>
    </row>
    <row r="951" spans="1:2">
      <c r="A951" s="92"/>
      <c r="B951" s="93"/>
    </row>
    <row r="952" spans="1:2">
      <c r="A952" s="92"/>
      <c r="B952" s="93"/>
    </row>
    <row r="953" spans="1:2">
      <c r="A953" s="92"/>
      <c r="B953" s="93"/>
    </row>
    <row r="954" spans="1:2">
      <c r="A954" s="92"/>
      <c r="B954" s="93"/>
    </row>
    <row r="955" spans="1:2">
      <c r="A955" s="92"/>
      <c r="B955" s="93"/>
    </row>
    <row r="956" spans="1:2">
      <c r="A956" s="92"/>
      <c r="B956" s="93"/>
    </row>
    <row r="957" spans="1:2">
      <c r="A957" s="92"/>
      <c r="B957" s="93"/>
    </row>
    <row r="958" spans="1:2">
      <c r="A958" s="92"/>
      <c r="B958" s="93"/>
    </row>
    <row r="959" spans="1:2">
      <c r="A959" s="92"/>
      <c r="B959" s="93"/>
    </row>
    <row r="960" spans="1:2">
      <c r="A960" s="92"/>
      <c r="B960" s="93"/>
    </row>
    <row r="961" spans="1:2">
      <c r="A961" s="92"/>
      <c r="B961" s="93"/>
    </row>
    <row r="962" spans="1:2">
      <c r="A962" s="92"/>
      <c r="B962" s="93"/>
    </row>
    <row r="963" spans="1:2">
      <c r="A963" s="92"/>
      <c r="B963" s="93"/>
    </row>
    <row r="964" spans="1:2">
      <c r="A964" s="92"/>
      <c r="B964" s="93"/>
    </row>
    <row r="965" spans="1:2">
      <c r="A965" s="92"/>
      <c r="B965" s="93"/>
    </row>
    <row r="966" spans="1:2">
      <c r="A966" s="92"/>
      <c r="B966" s="93"/>
    </row>
    <row r="967" spans="1:2">
      <c r="A967" s="92"/>
      <c r="B967" s="93"/>
    </row>
    <row r="968" spans="1:2">
      <c r="A968" s="92"/>
      <c r="B968" s="93"/>
    </row>
    <row r="969" spans="1:2">
      <c r="A969" s="92"/>
      <c r="B969" s="93"/>
    </row>
    <row r="970" spans="1:2">
      <c r="A970" s="92"/>
      <c r="B970" s="93"/>
    </row>
    <row r="971" spans="1:2">
      <c r="A971" s="92"/>
      <c r="B971" s="93"/>
    </row>
    <row r="972" spans="1:2">
      <c r="A972" s="92"/>
      <c r="B972" s="93"/>
    </row>
    <row r="973" spans="1:2">
      <c r="A973" s="92"/>
      <c r="B973" s="93"/>
    </row>
    <row r="974" spans="1:2">
      <c r="A974" s="92"/>
      <c r="B974" s="93"/>
    </row>
    <row r="975" spans="1:2">
      <c r="A975" s="92"/>
      <c r="B975" s="93"/>
    </row>
    <row r="976" spans="1:2">
      <c r="A976" s="92"/>
      <c r="B976" s="93"/>
    </row>
    <row r="977" spans="1:2">
      <c r="A977" s="92"/>
      <c r="B977" s="93"/>
    </row>
    <row r="978" spans="1:2">
      <c r="A978" s="92"/>
      <c r="B978" s="93"/>
    </row>
    <row r="979" spans="1:2">
      <c r="A979" s="92"/>
      <c r="B979" s="93"/>
    </row>
    <row r="980" spans="1:2">
      <c r="A980" s="92"/>
      <c r="B980" s="93"/>
    </row>
    <row r="981" spans="1:2">
      <c r="A981" s="92"/>
      <c r="B981" s="93"/>
    </row>
    <row r="982" spans="1:2">
      <c r="A982" s="92"/>
      <c r="B982" s="93"/>
    </row>
    <row r="983" spans="1:2">
      <c r="A983" s="92"/>
      <c r="B983" s="93"/>
    </row>
    <row r="984" spans="1:2">
      <c r="A984" s="92"/>
      <c r="B984" s="93"/>
    </row>
    <row r="985" spans="1:2">
      <c r="A985" s="92"/>
      <c r="B985" s="93"/>
    </row>
    <row r="986" spans="1:2">
      <c r="A986" s="92"/>
      <c r="B986" s="93"/>
    </row>
    <row r="987" spans="1:2">
      <c r="A987" s="92"/>
      <c r="B987" s="93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7"/>
  <sheetViews>
    <sheetView workbookViewId="0"/>
  </sheetViews>
  <sheetFormatPr baseColWidth="10" defaultColWidth="14.44140625" defaultRowHeight="15" customHeight="1"/>
  <cols>
    <col min="1" max="1" width="22" customWidth="1"/>
    <col min="2" max="2" width="58" customWidth="1"/>
  </cols>
  <sheetData>
    <row r="1" spans="1:2">
      <c r="A1" s="94" t="s">
        <v>30</v>
      </c>
      <c r="B1" s="74" t="str">
        <f>"ESC-CAL-CAR-SEG-0006-01"</f>
        <v>ESC-CAL-CAR-SEG-0006-01</v>
      </c>
    </row>
    <row r="2" spans="1:2">
      <c r="A2" s="94" t="s">
        <v>335</v>
      </c>
      <c r="B2" s="74" t="s">
        <v>53</v>
      </c>
    </row>
    <row r="3" spans="1:2">
      <c r="A3" s="94" t="s">
        <v>33</v>
      </c>
      <c r="B3" s="71" t="s">
        <v>41</v>
      </c>
    </row>
    <row r="4" spans="1:2">
      <c r="A4" s="94" t="s">
        <v>25</v>
      </c>
      <c r="B4" s="71" t="s">
        <v>2</v>
      </c>
    </row>
    <row r="5" spans="1:2">
      <c r="A5" s="95" t="s">
        <v>337</v>
      </c>
      <c r="B5" s="96" t="s">
        <v>338</v>
      </c>
    </row>
    <row r="6" spans="1:2">
      <c r="A6" s="95" t="s">
        <v>339</v>
      </c>
      <c r="B6" s="74" t="s">
        <v>340</v>
      </c>
    </row>
    <row r="7" spans="1:2">
      <c r="A7" s="95" t="s">
        <v>341</v>
      </c>
      <c r="B7" s="74" t="s">
        <v>545</v>
      </c>
    </row>
    <row r="8" spans="1:2">
      <c r="A8" s="97" t="s">
        <v>343</v>
      </c>
      <c r="B8" s="77" t="s">
        <v>344</v>
      </c>
    </row>
    <row r="9" spans="1:2">
      <c r="A9" s="97" t="s">
        <v>345</v>
      </c>
      <c r="B9" s="77" t="s">
        <v>546</v>
      </c>
    </row>
    <row r="10" spans="1:2">
      <c r="A10" s="97" t="s">
        <v>347</v>
      </c>
      <c r="B10" s="77" t="s">
        <v>348</v>
      </c>
    </row>
    <row r="11" spans="1:2">
      <c r="A11" s="97" t="s">
        <v>349</v>
      </c>
      <c r="B11" s="77" t="s">
        <v>350</v>
      </c>
    </row>
    <row r="12" spans="1:2">
      <c r="A12" s="97" t="s">
        <v>35</v>
      </c>
      <c r="B12" s="77" t="s">
        <v>547</v>
      </c>
    </row>
    <row r="13" spans="1:2">
      <c r="A13" s="97" t="s">
        <v>352</v>
      </c>
      <c r="B13" s="77" t="s">
        <v>548</v>
      </c>
    </row>
    <row r="15" spans="1:2">
      <c r="A15" s="95" t="s">
        <v>30</v>
      </c>
      <c r="B15" s="84" t="str">
        <f>"ESC-CAL-CAR-SEG-0006-02"</f>
        <v>ESC-CAL-CAR-SEG-0006-02</v>
      </c>
    </row>
    <row r="16" spans="1:2">
      <c r="A16" s="94" t="s">
        <v>335</v>
      </c>
      <c r="B16" s="74" t="s">
        <v>53</v>
      </c>
    </row>
    <row r="17" spans="1:2">
      <c r="A17" s="94" t="s">
        <v>33</v>
      </c>
      <c r="B17" s="71" t="s">
        <v>41</v>
      </c>
    </row>
    <row r="18" spans="1:2">
      <c r="A18" s="94" t="s">
        <v>25</v>
      </c>
      <c r="B18" s="71" t="s">
        <v>2</v>
      </c>
    </row>
    <row r="19" spans="1:2">
      <c r="A19" s="94" t="s">
        <v>337</v>
      </c>
      <c r="B19" s="74" t="s">
        <v>338</v>
      </c>
    </row>
    <row r="20" spans="1:2">
      <c r="A20" s="95" t="s">
        <v>339</v>
      </c>
      <c r="B20" s="96" t="s">
        <v>340</v>
      </c>
    </row>
    <row r="21" spans="1:2">
      <c r="A21" s="95" t="s">
        <v>341</v>
      </c>
      <c r="B21" s="74" t="s">
        <v>549</v>
      </c>
    </row>
    <row r="22" spans="1:2">
      <c r="A22" s="97" t="s">
        <v>343</v>
      </c>
      <c r="B22" s="77" t="s">
        <v>344</v>
      </c>
    </row>
    <row r="23" spans="1:2">
      <c r="A23" s="97" t="s">
        <v>345</v>
      </c>
      <c r="B23" s="77" t="s">
        <v>546</v>
      </c>
    </row>
    <row r="24" spans="1:2">
      <c r="A24" s="97" t="s">
        <v>347</v>
      </c>
      <c r="B24" s="77" t="s">
        <v>348</v>
      </c>
    </row>
    <row r="25" spans="1:2">
      <c r="A25" s="97" t="s">
        <v>349</v>
      </c>
      <c r="B25" s="77" t="s">
        <v>350</v>
      </c>
    </row>
    <row r="26" spans="1:2">
      <c r="A26" s="97" t="s">
        <v>35</v>
      </c>
      <c r="B26" s="77" t="s">
        <v>550</v>
      </c>
    </row>
    <row r="27" spans="1:2">
      <c r="A27" s="97" t="s">
        <v>352</v>
      </c>
      <c r="B27" s="77" t="s">
        <v>551</v>
      </c>
    </row>
    <row r="29" spans="1:2">
      <c r="A29" s="95" t="s">
        <v>30</v>
      </c>
      <c r="B29" s="84" t="str">
        <f>"ESC-CAL-CAR-SEG-0006-03"</f>
        <v>ESC-CAL-CAR-SEG-0006-03</v>
      </c>
    </row>
    <row r="30" spans="1:2">
      <c r="A30" s="94" t="s">
        <v>335</v>
      </c>
      <c r="B30" s="74" t="s">
        <v>53</v>
      </c>
    </row>
    <row r="31" spans="1:2">
      <c r="A31" s="94" t="s">
        <v>33</v>
      </c>
      <c r="B31" s="71" t="s">
        <v>41</v>
      </c>
    </row>
    <row r="32" spans="1:2">
      <c r="A32" s="94" t="s">
        <v>25</v>
      </c>
      <c r="B32" s="71" t="s">
        <v>2</v>
      </c>
    </row>
    <row r="33" spans="1:2">
      <c r="A33" s="94" t="s">
        <v>337</v>
      </c>
      <c r="B33" s="74" t="s">
        <v>338</v>
      </c>
    </row>
    <row r="34" spans="1:2">
      <c r="A34" s="95" t="s">
        <v>339</v>
      </c>
      <c r="B34" s="96" t="s">
        <v>340</v>
      </c>
    </row>
    <row r="35" spans="1:2">
      <c r="A35" s="95" t="s">
        <v>341</v>
      </c>
      <c r="B35" s="74" t="s">
        <v>549</v>
      </c>
    </row>
    <row r="36" spans="1:2">
      <c r="A36" s="97" t="s">
        <v>343</v>
      </c>
      <c r="B36" s="77" t="s">
        <v>344</v>
      </c>
    </row>
    <row r="37" spans="1:2">
      <c r="A37" s="97" t="s">
        <v>345</v>
      </c>
      <c r="B37" s="77" t="s">
        <v>546</v>
      </c>
    </row>
    <row r="38" spans="1:2">
      <c r="A38" s="97" t="s">
        <v>347</v>
      </c>
      <c r="B38" s="77" t="s">
        <v>348</v>
      </c>
    </row>
    <row r="39" spans="1:2">
      <c r="A39" s="97" t="s">
        <v>349</v>
      </c>
      <c r="B39" s="77" t="s">
        <v>350</v>
      </c>
    </row>
    <row r="40" spans="1:2">
      <c r="A40" s="97" t="s">
        <v>35</v>
      </c>
      <c r="B40" s="77" t="s">
        <v>552</v>
      </c>
    </row>
    <row r="41" spans="1:2">
      <c r="A41" s="97" t="s">
        <v>352</v>
      </c>
      <c r="B41" s="77" t="s">
        <v>553</v>
      </c>
    </row>
    <row r="43" spans="1:2">
      <c r="A43" s="95" t="s">
        <v>30</v>
      </c>
      <c r="B43" s="84" t="str">
        <f>"ESC-CAL-CAR-SEG-0006-04"</f>
        <v>ESC-CAL-CAR-SEG-0006-04</v>
      </c>
    </row>
    <row r="44" spans="1:2">
      <c r="A44" s="94" t="s">
        <v>335</v>
      </c>
      <c r="B44" s="74" t="s">
        <v>53</v>
      </c>
    </row>
    <row r="45" spans="1:2">
      <c r="A45" s="94" t="s">
        <v>33</v>
      </c>
      <c r="B45" s="71" t="s">
        <v>41</v>
      </c>
    </row>
    <row r="46" spans="1:2">
      <c r="A46" s="94" t="s">
        <v>25</v>
      </c>
      <c r="B46" s="71" t="s">
        <v>2</v>
      </c>
    </row>
    <row r="47" spans="1:2">
      <c r="A47" s="94" t="s">
        <v>337</v>
      </c>
      <c r="B47" s="74" t="s">
        <v>338</v>
      </c>
    </row>
    <row r="48" spans="1:2">
      <c r="A48" s="95" t="s">
        <v>339</v>
      </c>
      <c r="B48" s="96" t="s">
        <v>340</v>
      </c>
    </row>
    <row r="49" spans="1:2">
      <c r="A49" s="95" t="s">
        <v>341</v>
      </c>
      <c r="B49" s="74" t="s">
        <v>554</v>
      </c>
    </row>
    <row r="50" spans="1:2">
      <c r="A50" s="97" t="s">
        <v>343</v>
      </c>
      <c r="B50" s="77" t="s">
        <v>344</v>
      </c>
    </row>
    <row r="51" spans="1:2">
      <c r="A51" s="97" t="s">
        <v>345</v>
      </c>
      <c r="B51" s="77" t="s">
        <v>546</v>
      </c>
    </row>
    <row r="52" spans="1:2">
      <c r="A52" s="97" t="s">
        <v>347</v>
      </c>
      <c r="B52" s="77" t="s">
        <v>348</v>
      </c>
    </row>
    <row r="53" spans="1:2">
      <c r="A53" s="97" t="s">
        <v>349</v>
      </c>
      <c r="B53" s="77" t="s">
        <v>350</v>
      </c>
    </row>
    <row r="54" spans="1:2">
      <c r="A54" s="97" t="s">
        <v>35</v>
      </c>
      <c r="B54" s="77" t="s">
        <v>555</v>
      </c>
    </row>
    <row r="55" spans="1:2">
      <c r="A55" s="97" t="s">
        <v>352</v>
      </c>
      <c r="B55" s="77" t="s">
        <v>556</v>
      </c>
    </row>
    <row r="57" spans="1:2">
      <c r="A57" s="95" t="s">
        <v>30</v>
      </c>
      <c r="B57" s="84" t="str">
        <f>"ESC-CAL-CAR-SEG-0006-05"</f>
        <v>ESC-CAL-CAR-SEG-0006-05</v>
      </c>
    </row>
    <row r="58" spans="1:2">
      <c r="A58" s="94" t="s">
        <v>335</v>
      </c>
      <c r="B58" s="74" t="s">
        <v>53</v>
      </c>
    </row>
    <row r="59" spans="1:2">
      <c r="A59" s="94" t="s">
        <v>33</v>
      </c>
      <c r="B59" s="71" t="s">
        <v>41</v>
      </c>
    </row>
    <row r="60" spans="1:2">
      <c r="A60" s="94" t="s">
        <v>25</v>
      </c>
      <c r="B60" s="71" t="s">
        <v>2</v>
      </c>
    </row>
    <row r="61" spans="1:2">
      <c r="A61" s="94" t="s">
        <v>337</v>
      </c>
      <c r="B61" s="74" t="s">
        <v>557</v>
      </c>
    </row>
    <row r="62" spans="1:2">
      <c r="A62" s="95" t="s">
        <v>339</v>
      </c>
      <c r="B62" s="96" t="s">
        <v>340</v>
      </c>
    </row>
    <row r="63" spans="1:2">
      <c r="A63" s="95" t="s">
        <v>341</v>
      </c>
      <c r="B63" s="74" t="s">
        <v>558</v>
      </c>
    </row>
    <row r="64" spans="1:2">
      <c r="A64" s="97" t="s">
        <v>343</v>
      </c>
      <c r="B64" s="77" t="s">
        <v>344</v>
      </c>
    </row>
    <row r="65" spans="1:2">
      <c r="A65" s="97" t="s">
        <v>345</v>
      </c>
      <c r="B65" s="77" t="s">
        <v>546</v>
      </c>
    </row>
    <row r="66" spans="1:2">
      <c r="A66" s="97" t="s">
        <v>347</v>
      </c>
      <c r="B66" s="77" t="s">
        <v>348</v>
      </c>
    </row>
    <row r="67" spans="1:2">
      <c r="A67" s="97" t="s">
        <v>349</v>
      </c>
      <c r="B67" s="77" t="s">
        <v>350</v>
      </c>
    </row>
    <row r="68" spans="1:2">
      <c r="A68" s="97" t="s">
        <v>35</v>
      </c>
      <c r="B68" s="77" t="s">
        <v>559</v>
      </c>
    </row>
    <row r="69" spans="1:2">
      <c r="A69" s="97" t="s">
        <v>352</v>
      </c>
      <c r="B69" s="77" t="s">
        <v>560</v>
      </c>
    </row>
    <row r="71" spans="1:2">
      <c r="A71" s="95" t="s">
        <v>30</v>
      </c>
      <c r="B71" s="84" t="str">
        <f>"ESC-CAL-CAR-SEG-0006-06"</f>
        <v>ESC-CAL-CAR-SEG-0006-06</v>
      </c>
    </row>
    <row r="72" spans="1:2">
      <c r="A72" s="94" t="s">
        <v>335</v>
      </c>
      <c r="B72" s="74" t="s">
        <v>53</v>
      </c>
    </row>
    <row r="73" spans="1:2">
      <c r="A73" s="94" t="s">
        <v>33</v>
      </c>
      <c r="B73" s="71" t="s">
        <v>41</v>
      </c>
    </row>
    <row r="74" spans="1:2">
      <c r="A74" s="94" t="s">
        <v>25</v>
      </c>
      <c r="B74" s="71" t="s">
        <v>2</v>
      </c>
    </row>
    <row r="75" spans="1:2">
      <c r="A75" s="94" t="s">
        <v>337</v>
      </c>
      <c r="B75" s="74" t="s">
        <v>557</v>
      </c>
    </row>
    <row r="76" spans="1:2">
      <c r="A76" s="94" t="s">
        <v>339</v>
      </c>
      <c r="B76" s="74" t="s">
        <v>340</v>
      </c>
    </row>
    <row r="77" spans="1:2">
      <c r="A77" s="95" t="s">
        <v>341</v>
      </c>
      <c r="B77" s="96" t="s">
        <v>561</v>
      </c>
    </row>
    <row r="78" spans="1:2">
      <c r="A78" s="97" t="s">
        <v>343</v>
      </c>
      <c r="B78" s="77" t="s">
        <v>344</v>
      </c>
    </row>
    <row r="79" spans="1:2">
      <c r="A79" s="97" t="s">
        <v>345</v>
      </c>
      <c r="B79" s="77" t="s">
        <v>546</v>
      </c>
    </row>
    <row r="80" spans="1:2">
      <c r="A80" s="97" t="s">
        <v>347</v>
      </c>
      <c r="B80" s="77" t="s">
        <v>348</v>
      </c>
    </row>
    <row r="81" spans="1:2">
      <c r="A81" s="97" t="s">
        <v>349</v>
      </c>
      <c r="B81" s="77" t="s">
        <v>350</v>
      </c>
    </row>
    <row r="82" spans="1:2">
      <c r="A82" s="97" t="s">
        <v>35</v>
      </c>
      <c r="B82" s="77" t="s">
        <v>562</v>
      </c>
    </row>
    <row r="83" spans="1:2">
      <c r="A83" s="97" t="s">
        <v>352</v>
      </c>
      <c r="B83" s="77" t="s">
        <v>560</v>
      </c>
    </row>
    <row r="85" spans="1:2">
      <c r="A85" s="73" t="s">
        <v>30</v>
      </c>
      <c r="B85" s="84" t="str">
        <f>"ESC-CAL-CAR-SEG-0006-07"</f>
        <v>ESC-CAL-CAR-SEG-0006-07</v>
      </c>
    </row>
    <row r="86" spans="1:2">
      <c r="A86" s="85" t="s">
        <v>335</v>
      </c>
      <c r="B86" s="74" t="s">
        <v>53</v>
      </c>
    </row>
    <row r="87" spans="1:2">
      <c r="A87" s="85" t="s">
        <v>33</v>
      </c>
      <c r="B87" s="71" t="s">
        <v>41</v>
      </c>
    </row>
    <row r="88" spans="1:2">
      <c r="A88" s="85" t="s">
        <v>25</v>
      </c>
      <c r="B88" s="71" t="s">
        <v>2</v>
      </c>
    </row>
    <row r="89" spans="1:2">
      <c r="A89" s="85" t="s">
        <v>337</v>
      </c>
      <c r="B89" s="74" t="s">
        <v>563</v>
      </c>
    </row>
    <row r="90" spans="1:2">
      <c r="A90" s="73" t="s">
        <v>339</v>
      </c>
      <c r="B90" s="96" t="s">
        <v>340</v>
      </c>
    </row>
    <row r="91" spans="1:2">
      <c r="A91" s="73" t="s">
        <v>341</v>
      </c>
      <c r="B91" s="74" t="s">
        <v>564</v>
      </c>
    </row>
    <row r="92" spans="1:2">
      <c r="A92" s="76" t="s">
        <v>343</v>
      </c>
      <c r="B92" s="77" t="s">
        <v>344</v>
      </c>
    </row>
    <row r="93" spans="1:2">
      <c r="A93" s="76" t="s">
        <v>345</v>
      </c>
      <c r="B93" s="77" t="s">
        <v>565</v>
      </c>
    </row>
    <row r="94" spans="1:2">
      <c r="A94" s="76" t="s">
        <v>347</v>
      </c>
      <c r="B94" s="77" t="s">
        <v>348</v>
      </c>
    </row>
    <row r="95" spans="1:2">
      <c r="A95" s="76" t="s">
        <v>349</v>
      </c>
      <c r="B95" s="77" t="s">
        <v>350</v>
      </c>
    </row>
    <row r="96" spans="1:2">
      <c r="A96" s="76" t="s">
        <v>35</v>
      </c>
      <c r="B96" s="77" t="s">
        <v>566</v>
      </c>
    </row>
    <row r="97" spans="1:2">
      <c r="A97" s="76" t="s">
        <v>352</v>
      </c>
      <c r="B97" s="77" t="s">
        <v>567</v>
      </c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65"/>
  <sheetViews>
    <sheetView workbookViewId="0"/>
  </sheetViews>
  <sheetFormatPr baseColWidth="10" defaultColWidth="14.44140625" defaultRowHeight="15" customHeight="1"/>
  <cols>
    <col min="1" max="1" width="21.33203125" customWidth="1"/>
    <col min="2" max="2" width="61.5546875" customWidth="1"/>
  </cols>
  <sheetData>
    <row r="1" spans="1:2" ht="14.4">
      <c r="A1" s="95" t="s">
        <v>30</v>
      </c>
      <c r="B1" s="74" t="str">
        <f>"ESC-CAL-CAR-SEG-0010-01"</f>
        <v>ESC-CAL-CAR-SEG-0010-01</v>
      </c>
    </row>
    <row r="2" spans="1:2" ht="14.4">
      <c r="A2" s="95" t="s">
        <v>335</v>
      </c>
      <c r="B2" s="74" t="s">
        <v>62</v>
      </c>
    </row>
    <row r="3" spans="1:2" ht="14.4">
      <c r="A3" s="95" t="s">
        <v>33</v>
      </c>
      <c r="B3" s="98" t="s">
        <v>61</v>
      </c>
    </row>
    <row r="4" spans="1:2" ht="14.4">
      <c r="A4" s="95" t="s">
        <v>25</v>
      </c>
      <c r="B4" s="99" t="s">
        <v>2</v>
      </c>
    </row>
    <row r="5" spans="1:2" ht="14.4">
      <c r="A5" s="95" t="s">
        <v>337</v>
      </c>
      <c r="B5" s="74" t="s">
        <v>338</v>
      </c>
    </row>
    <row r="6" spans="1:2" ht="14.4">
      <c r="A6" s="95" t="s">
        <v>339</v>
      </c>
      <c r="B6" s="74" t="s">
        <v>340</v>
      </c>
    </row>
    <row r="7" spans="1:2" ht="43.2">
      <c r="A7" s="95" t="s">
        <v>341</v>
      </c>
      <c r="B7" s="74" t="s">
        <v>568</v>
      </c>
    </row>
    <row r="8" spans="1:2" ht="14.4">
      <c r="A8" s="97" t="s">
        <v>343</v>
      </c>
      <c r="B8" s="77" t="s">
        <v>344</v>
      </c>
    </row>
    <row r="9" spans="1:2" ht="14.4">
      <c r="A9" s="97" t="s">
        <v>345</v>
      </c>
      <c r="B9" s="77" t="s">
        <v>569</v>
      </c>
    </row>
    <row r="10" spans="1:2" ht="14.4">
      <c r="A10" s="97" t="s">
        <v>347</v>
      </c>
      <c r="B10" s="77" t="s">
        <v>348</v>
      </c>
    </row>
    <row r="11" spans="1:2" ht="14.4">
      <c r="A11" s="97" t="s">
        <v>349</v>
      </c>
      <c r="B11" s="77" t="s">
        <v>350</v>
      </c>
    </row>
    <row r="12" spans="1:2" ht="28.8">
      <c r="A12" s="97" t="s">
        <v>35</v>
      </c>
      <c r="B12" s="77" t="s">
        <v>570</v>
      </c>
    </row>
    <row r="13" spans="1:2" ht="27" customHeight="1">
      <c r="A13" s="97" t="s">
        <v>352</v>
      </c>
      <c r="B13" s="77" t="s">
        <v>571</v>
      </c>
    </row>
    <row r="15" spans="1:2" ht="14.4">
      <c r="A15" s="95" t="s">
        <v>30</v>
      </c>
      <c r="B15" s="74" t="str">
        <f>"ESC-CAL-CAR-SEG-0010-02"</f>
        <v>ESC-CAL-CAR-SEG-0010-02</v>
      </c>
    </row>
    <row r="16" spans="1:2" ht="14.4">
      <c r="A16" s="95" t="s">
        <v>335</v>
      </c>
      <c r="B16" s="74" t="s">
        <v>62</v>
      </c>
    </row>
    <row r="17" spans="1:2" ht="14.4">
      <c r="A17" s="95" t="s">
        <v>33</v>
      </c>
      <c r="B17" s="100" t="s">
        <v>61</v>
      </c>
    </row>
    <row r="18" spans="1:2" ht="14.4">
      <c r="A18" s="95" t="s">
        <v>25</v>
      </c>
      <c r="B18" s="99" t="s">
        <v>2</v>
      </c>
    </row>
    <row r="19" spans="1:2" ht="14.4">
      <c r="A19" s="95" t="s">
        <v>337</v>
      </c>
      <c r="B19" s="74" t="s">
        <v>338</v>
      </c>
    </row>
    <row r="20" spans="1:2" ht="14.4">
      <c r="A20" s="95" t="s">
        <v>339</v>
      </c>
      <c r="B20" s="74" t="s">
        <v>340</v>
      </c>
    </row>
    <row r="21" spans="1:2" ht="57.6">
      <c r="A21" s="95" t="s">
        <v>341</v>
      </c>
      <c r="B21" s="74" t="s">
        <v>572</v>
      </c>
    </row>
    <row r="22" spans="1:2" ht="14.4">
      <c r="A22" s="97" t="s">
        <v>343</v>
      </c>
      <c r="B22" s="77" t="s">
        <v>344</v>
      </c>
    </row>
    <row r="23" spans="1:2" ht="14.4">
      <c r="A23" s="97" t="s">
        <v>345</v>
      </c>
      <c r="B23" s="77" t="s">
        <v>569</v>
      </c>
    </row>
    <row r="24" spans="1:2" ht="14.4">
      <c r="A24" s="97" t="s">
        <v>347</v>
      </c>
      <c r="B24" s="77" t="s">
        <v>348</v>
      </c>
    </row>
    <row r="25" spans="1:2" ht="14.4">
      <c r="A25" s="97" t="s">
        <v>349</v>
      </c>
      <c r="B25" s="77" t="s">
        <v>350</v>
      </c>
    </row>
    <row r="26" spans="1:2" ht="28.8">
      <c r="A26" s="97" t="s">
        <v>35</v>
      </c>
      <c r="B26" s="77" t="s">
        <v>573</v>
      </c>
    </row>
    <row r="27" spans="1:2" ht="43.2">
      <c r="A27" s="97" t="s">
        <v>352</v>
      </c>
      <c r="B27" s="77" t="s">
        <v>574</v>
      </c>
    </row>
    <row r="29" spans="1:2" ht="14.4">
      <c r="A29" s="95" t="s">
        <v>30</v>
      </c>
      <c r="B29" s="74" t="str">
        <f>"ESC-CAL-CAR-SEG-0010-03"</f>
        <v>ESC-CAL-CAR-SEG-0010-03</v>
      </c>
    </row>
    <row r="30" spans="1:2" ht="14.4">
      <c r="A30" s="95" t="s">
        <v>335</v>
      </c>
      <c r="B30" s="74" t="s">
        <v>62</v>
      </c>
    </row>
    <row r="31" spans="1:2" ht="14.4">
      <c r="A31" s="95" t="s">
        <v>33</v>
      </c>
      <c r="B31" s="100" t="s">
        <v>61</v>
      </c>
    </row>
    <row r="32" spans="1:2" ht="14.4">
      <c r="A32" s="95" t="s">
        <v>25</v>
      </c>
      <c r="B32" s="99" t="s">
        <v>2</v>
      </c>
    </row>
    <row r="33" spans="1:2" ht="14.4">
      <c r="A33" s="95" t="s">
        <v>337</v>
      </c>
      <c r="B33" s="74" t="s">
        <v>338</v>
      </c>
    </row>
    <row r="34" spans="1:2" ht="14.4">
      <c r="A34" s="95" t="s">
        <v>339</v>
      </c>
      <c r="B34" s="74" t="s">
        <v>340</v>
      </c>
    </row>
    <row r="35" spans="1:2" ht="72">
      <c r="A35" s="95" t="s">
        <v>341</v>
      </c>
      <c r="B35" s="74" t="s">
        <v>575</v>
      </c>
    </row>
    <row r="36" spans="1:2" ht="14.4">
      <c r="A36" s="97" t="s">
        <v>343</v>
      </c>
      <c r="B36" s="77" t="s">
        <v>344</v>
      </c>
    </row>
    <row r="37" spans="1:2" ht="14.4">
      <c r="A37" s="97" t="s">
        <v>345</v>
      </c>
      <c r="B37" s="77" t="s">
        <v>569</v>
      </c>
    </row>
    <row r="38" spans="1:2" ht="14.4">
      <c r="A38" s="97" t="s">
        <v>347</v>
      </c>
      <c r="B38" s="77" t="s">
        <v>348</v>
      </c>
    </row>
    <row r="39" spans="1:2" ht="14.4">
      <c r="A39" s="97" t="s">
        <v>349</v>
      </c>
      <c r="B39" s="77" t="s">
        <v>350</v>
      </c>
    </row>
    <row r="40" spans="1:2" ht="28.8">
      <c r="A40" s="97" t="s">
        <v>35</v>
      </c>
      <c r="B40" s="77" t="s">
        <v>576</v>
      </c>
    </row>
    <row r="41" spans="1:2" ht="28.8">
      <c r="A41" s="97" t="s">
        <v>352</v>
      </c>
      <c r="B41" s="77" t="s">
        <v>577</v>
      </c>
    </row>
    <row r="43" spans="1:2" ht="14.4">
      <c r="A43" s="95" t="s">
        <v>30</v>
      </c>
      <c r="B43" s="74" t="str">
        <f>"ESC-CAL-CAR-SEG-0010-04"</f>
        <v>ESC-CAL-CAR-SEG-0010-04</v>
      </c>
    </row>
    <row r="44" spans="1:2" ht="14.4">
      <c r="A44" s="95" t="s">
        <v>335</v>
      </c>
      <c r="B44" s="74" t="s">
        <v>62</v>
      </c>
    </row>
    <row r="45" spans="1:2" ht="14.4">
      <c r="A45" s="95" t="s">
        <v>33</v>
      </c>
      <c r="B45" s="98" t="s">
        <v>61</v>
      </c>
    </row>
    <row r="46" spans="1:2" ht="14.4">
      <c r="A46" s="95" t="s">
        <v>25</v>
      </c>
      <c r="B46" s="99" t="s">
        <v>2</v>
      </c>
    </row>
    <row r="47" spans="1:2" ht="14.4">
      <c r="A47" s="95" t="s">
        <v>337</v>
      </c>
      <c r="B47" s="74" t="s">
        <v>338</v>
      </c>
    </row>
    <row r="48" spans="1:2" ht="14.4">
      <c r="A48" s="95" t="s">
        <v>339</v>
      </c>
      <c r="B48" s="74" t="s">
        <v>340</v>
      </c>
    </row>
    <row r="49" spans="1:2" ht="43.2">
      <c r="A49" s="95" t="s">
        <v>341</v>
      </c>
      <c r="B49" s="74" t="s">
        <v>578</v>
      </c>
    </row>
    <row r="50" spans="1:2" ht="14.4">
      <c r="A50" s="97" t="s">
        <v>343</v>
      </c>
      <c r="B50" s="77" t="s">
        <v>344</v>
      </c>
    </row>
    <row r="51" spans="1:2" ht="14.4">
      <c r="A51" s="97" t="s">
        <v>345</v>
      </c>
      <c r="B51" s="77" t="s">
        <v>579</v>
      </c>
    </row>
    <row r="52" spans="1:2" ht="14.4">
      <c r="A52" s="97" t="s">
        <v>347</v>
      </c>
      <c r="B52" s="77" t="s">
        <v>348</v>
      </c>
    </row>
    <row r="53" spans="1:2" ht="14.4">
      <c r="A53" s="97" t="s">
        <v>349</v>
      </c>
      <c r="B53" s="77" t="s">
        <v>350</v>
      </c>
    </row>
    <row r="54" spans="1:2" ht="28.8">
      <c r="A54" s="97" t="s">
        <v>35</v>
      </c>
      <c r="B54" s="77" t="s">
        <v>580</v>
      </c>
    </row>
    <row r="55" spans="1:2" ht="43.2">
      <c r="A55" s="97" t="s">
        <v>352</v>
      </c>
      <c r="B55" s="77" t="s">
        <v>581</v>
      </c>
    </row>
    <row r="57" spans="1:2" ht="14.4">
      <c r="A57" s="95" t="s">
        <v>30</v>
      </c>
      <c r="B57" s="74" t="str">
        <f>"ESC-CAL-CAR-SEG-0010-05"</f>
        <v>ESC-CAL-CAR-SEG-0010-05</v>
      </c>
    </row>
    <row r="58" spans="1:2" ht="14.4">
      <c r="A58" s="95" t="s">
        <v>335</v>
      </c>
      <c r="B58" s="74" t="s">
        <v>62</v>
      </c>
    </row>
    <row r="59" spans="1:2" ht="14.4">
      <c r="A59" s="95" t="s">
        <v>33</v>
      </c>
      <c r="B59" s="100" t="s">
        <v>61</v>
      </c>
    </row>
    <row r="60" spans="1:2" ht="14.4">
      <c r="A60" s="95" t="s">
        <v>25</v>
      </c>
      <c r="B60" s="99" t="s">
        <v>2</v>
      </c>
    </row>
    <row r="61" spans="1:2" ht="14.4">
      <c r="A61" s="95" t="s">
        <v>337</v>
      </c>
      <c r="B61" s="74" t="s">
        <v>338</v>
      </c>
    </row>
    <row r="62" spans="1:2" ht="14.4">
      <c r="A62" s="95" t="s">
        <v>339</v>
      </c>
      <c r="B62" s="74" t="s">
        <v>340</v>
      </c>
    </row>
    <row r="63" spans="1:2" ht="57.6">
      <c r="A63" s="95" t="s">
        <v>341</v>
      </c>
      <c r="B63" s="74" t="s">
        <v>582</v>
      </c>
    </row>
    <row r="64" spans="1:2" ht="14.4">
      <c r="A64" s="97" t="s">
        <v>343</v>
      </c>
      <c r="B64" s="77" t="s">
        <v>344</v>
      </c>
    </row>
    <row r="65" spans="1:2" ht="14.4">
      <c r="A65" s="97" t="s">
        <v>345</v>
      </c>
      <c r="B65" s="77" t="s">
        <v>583</v>
      </c>
    </row>
    <row r="66" spans="1:2" ht="14.4">
      <c r="A66" s="97" t="s">
        <v>347</v>
      </c>
      <c r="B66" s="77" t="s">
        <v>348</v>
      </c>
    </row>
    <row r="67" spans="1:2" ht="14.4">
      <c r="A67" s="97" t="s">
        <v>349</v>
      </c>
      <c r="B67" s="77" t="s">
        <v>350</v>
      </c>
    </row>
    <row r="68" spans="1:2" ht="28.8">
      <c r="A68" s="97" t="s">
        <v>35</v>
      </c>
      <c r="B68" s="77" t="s">
        <v>584</v>
      </c>
    </row>
    <row r="69" spans="1:2" ht="43.2">
      <c r="A69" s="97" t="s">
        <v>352</v>
      </c>
      <c r="B69" s="77" t="s">
        <v>585</v>
      </c>
    </row>
    <row r="71" spans="1:2" ht="14.4">
      <c r="A71" s="94" t="s">
        <v>30</v>
      </c>
      <c r="B71" s="74" t="str">
        <f>"ESC-CAL-CAR-SEG-0010-06"</f>
        <v>ESC-CAL-CAR-SEG-0010-06</v>
      </c>
    </row>
    <row r="72" spans="1:2" ht="14.4">
      <c r="A72" s="94" t="s">
        <v>335</v>
      </c>
      <c r="B72" s="74" t="s">
        <v>62</v>
      </c>
    </row>
    <row r="73" spans="1:2" ht="14.4">
      <c r="A73" s="94" t="s">
        <v>33</v>
      </c>
      <c r="B73" s="74" t="s">
        <v>61</v>
      </c>
    </row>
    <row r="74" spans="1:2" ht="14.4">
      <c r="A74" s="94" t="s">
        <v>25</v>
      </c>
      <c r="B74" s="71" t="s">
        <v>2</v>
      </c>
    </row>
    <row r="75" spans="1:2" ht="14.4">
      <c r="A75" s="94" t="s">
        <v>337</v>
      </c>
      <c r="B75" s="74" t="s">
        <v>338</v>
      </c>
    </row>
    <row r="76" spans="1:2" ht="14.4">
      <c r="A76" s="94" t="s">
        <v>339</v>
      </c>
      <c r="B76" s="74" t="s">
        <v>340</v>
      </c>
    </row>
    <row r="77" spans="1:2" ht="72">
      <c r="A77" s="94" t="s">
        <v>341</v>
      </c>
      <c r="B77" s="74" t="s">
        <v>586</v>
      </c>
    </row>
    <row r="78" spans="1:2" ht="14.4">
      <c r="A78" s="97" t="s">
        <v>343</v>
      </c>
      <c r="B78" s="86" t="s">
        <v>344</v>
      </c>
    </row>
    <row r="79" spans="1:2" ht="14.4">
      <c r="A79" s="97" t="s">
        <v>345</v>
      </c>
      <c r="B79" s="77" t="s">
        <v>583</v>
      </c>
    </row>
    <row r="80" spans="1:2" ht="14.4">
      <c r="A80" s="97" t="s">
        <v>347</v>
      </c>
      <c r="B80" s="77" t="s">
        <v>348</v>
      </c>
    </row>
    <row r="81" spans="1:2" ht="14.4">
      <c r="A81" s="97" t="s">
        <v>349</v>
      </c>
      <c r="B81" s="77" t="s">
        <v>350</v>
      </c>
    </row>
    <row r="82" spans="1:2" ht="28.8">
      <c r="A82" s="97" t="s">
        <v>35</v>
      </c>
      <c r="B82" s="77" t="s">
        <v>587</v>
      </c>
    </row>
    <row r="83" spans="1:2" ht="43.2">
      <c r="A83" s="97" t="s">
        <v>352</v>
      </c>
      <c r="B83" s="77" t="s">
        <v>588</v>
      </c>
    </row>
    <row r="85" spans="1:2" ht="14.4">
      <c r="A85" s="94" t="s">
        <v>30</v>
      </c>
      <c r="B85" s="74" t="str">
        <f>"ESC-CAL-CAR-SEG-0010-07"</f>
        <v>ESC-CAL-CAR-SEG-0010-07</v>
      </c>
    </row>
    <row r="86" spans="1:2" ht="14.4">
      <c r="A86" s="94" t="s">
        <v>335</v>
      </c>
      <c r="B86" s="74" t="s">
        <v>62</v>
      </c>
    </row>
    <row r="87" spans="1:2" ht="14.4">
      <c r="A87" s="94" t="s">
        <v>33</v>
      </c>
      <c r="B87" s="74" t="s">
        <v>61</v>
      </c>
    </row>
    <row r="88" spans="1:2" ht="14.4">
      <c r="A88" s="94" t="s">
        <v>25</v>
      </c>
      <c r="B88" s="71" t="s">
        <v>2</v>
      </c>
    </row>
    <row r="89" spans="1:2" ht="14.4">
      <c r="A89" s="94" t="s">
        <v>337</v>
      </c>
      <c r="B89" s="74" t="s">
        <v>338</v>
      </c>
    </row>
    <row r="90" spans="1:2" ht="14.4">
      <c r="A90" s="94" t="s">
        <v>339</v>
      </c>
      <c r="B90" s="74" t="s">
        <v>340</v>
      </c>
    </row>
    <row r="91" spans="1:2" ht="43.2">
      <c r="A91" s="94" t="s">
        <v>341</v>
      </c>
      <c r="B91" s="74" t="s">
        <v>589</v>
      </c>
    </row>
    <row r="92" spans="1:2" ht="14.4">
      <c r="A92" s="97" t="s">
        <v>343</v>
      </c>
      <c r="B92" s="86" t="s">
        <v>344</v>
      </c>
    </row>
    <row r="93" spans="1:2" ht="14.4">
      <c r="A93" s="97" t="s">
        <v>345</v>
      </c>
      <c r="B93" s="77" t="s">
        <v>590</v>
      </c>
    </row>
    <row r="94" spans="1:2" ht="14.4">
      <c r="A94" s="97" t="s">
        <v>347</v>
      </c>
      <c r="B94" s="77" t="s">
        <v>348</v>
      </c>
    </row>
    <row r="95" spans="1:2" ht="14.4">
      <c r="A95" s="97" t="s">
        <v>349</v>
      </c>
      <c r="B95" s="77" t="s">
        <v>350</v>
      </c>
    </row>
    <row r="96" spans="1:2" ht="28.8">
      <c r="A96" s="97" t="s">
        <v>35</v>
      </c>
      <c r="B96" s="77" t="s">
        <v>591</v>
      </c>
    </row>
    <row r="97" spans="1:2" ht="43.2">
      <c r="A97" s="97" t="s">
        <v>352</v>
      </c>
      <c r="B97" s="77" t="s">
        <v>592</v>
      </c>
    </row>
    <row r="99" spans="1:2" ht="14.4">
      <c r="A99" s="94" t="s">
        <v>30</v>
      </c>
      <c r="B99" s="74" t="str">
        <f>"ESC-CAL-CAR-SEG-0010-08"</f>
        <v>ESC-CAL-CAR-SEG-0010-08</v>
      </c>
    </row>
    <row r="100" spans="1:2" ht="14.4">
      <c r="A100" s="94" t="s">
        <v>335</v>
      </c>
      <c r="B100" s="74" t="s">
        <v>62</v>
      </c>
    </row>
    <row r="101" spans="1:2" ht="14.4">
      <c r="A101" s="94" t="s">
        <v>33</v>
      </c>
      <c r="B101" s="74" t="s">
        <v>61</v>
      </c>
    </row>
    <row r="102" spans="1:2" ht="14.4">
      <c r="A102" s="94" t="s">
        <v>25</v>
      </c>
      <c r="B102" s="71" t="s">
        <v>2</v>
      </c>
    </row>
    <row r="103" spans="1:2" ht="14.4">
      <c r="A103" s="94" t="s">
        <v>337</v>
      </c>
      <c r="B103" s="74" t="s">
        <v>338</v>
      </c>
    </row>
    <row r="104" spans="1:2" ht="14.4">
      <c r="A104" s="94" t="s">
        <v>339</v>
      </c>
      <c r="B104" s="74" t="s">
        <v>340</v>
      </c>
    </row>
    <row r="105" spans="1:2" ht="57.6">
      <c r="A105" s="94" t="s">
        <v>341</v>
      </c>
      <c r="B105" s="74" t="s">
        <v>593</v>
      </c>
    </row>
    <row r="106" spans="1:2" ht="14.4">
      <c r="A106" s="97" t="s">
        <v>343</v>
      </c>
      <c r="B106" s="86" t="s">
        <v>344</v>
      </c>
    </row>
    <row r="107" spans="1:2" ht="14.4">
      <c r="A107" s="97" t="s">
        <v>345</v>
      </c>
      <c r="B107" s="77" t="s">
        <v>594</v>
      </c>
    </row>
    <row r="108" spans="1:2" ht="14.4">
      <c r="A108" s="97" t="s">
        <v>347</v>
      </c>
      <c r="B108" s="77" t="s">
        <v>348</v>
      </c>
    </row>
    <row r="109" spans="1:2" ht="14.4">
      <c r="A109" s="97" t="s">
        <v>349</v>
      </c>
      <c r="B109" s="77" t="s">
        <v>350</v>
      </c>
    </row>
    <row r="110" spans="1:2" ht="28.8">
      <c r="A110" s="97" t="s">
        <v>35</v>
      </c>
      <c r="B110" s="77" t="s">
        <v>595</v>
      </c>
    </row>
    <row r="111" spans="1:2" ht="43.2">
      <c r="A111" s="97" t="s">
        <v>352</v>
      </c>
      <c r="B111" s="77" t="s">
        <v>596</v>
      </c>
    </row>
    <row r="113" spans="1:2" ht="14.4">
      <c r="A113" s="94" t="s">
        <v>30</v>
      </c>
      <c r="B113" s="74" t="str">
        <f>"ESC-CAL-CAR-SEG-0010-09"</f>
        <v>ESC-CAL-CAR-SEG-0010-09</v>
      </c>
    </row>
    <row r="114" spans="1:2" ht="14.4">
      <c r="A114" s="94" t="s">
        <v>335</v>
      </c>
      <c r="B114" s="74" t="s">
        <v>62</v>
      </c>
    </row>
    <row r="115" spans="1:2" ht="14.4">
      <c r="A115" s="94" t="s">
        <v>33</v>
      </c>
      <c r="B115" s="74" t="s">
        <v>61</v>
      </c>
    </row>
    <row r="116" spans="1:2" ht="14.4">
      <c r="A116" s="94" t="s">
        <v>25</v>
      </c>
      <c r="B116" s="71" t="s">
        <v>2</v>
      </c>
    </row>
    <row r="117" spans="1:2" ht="14.4">
      <c r="A117" s="94" t="s">
        <v>337</v>
      </c>
      <c r="B117" s="74" t="s">
        <v>338</v>
      </c>
    </row>
    <row r="118" spans="1:2" ht="14.4">
      <c r="A118" s="94" t="s">
        <v>339</v>
      </c>
      <c r="B118" s="74" t="s">
        <v>340</v>
      </c>
    </row>
    <row r="119" spans="1:2" ht="72">
      <c r="A119" s="94" t="s">
        <v>341</v>
      </c>
      <c r="B119" s="74" t="s">
        <v>597</v>
      </c>
    </row>
    <row r="120" spans="1:2" ht="14.4">
      <c r="A120" s="97" t="s">
        <v>343</v>
      </c>
      <c r="B120" s="86" t="s">
        <v>344</v>
      </c>
    </row>
    <row r="121" spans="1:2" ht="14.4">
      <c r="A121" s="97" t="s">
        <v>345</v>
      </c>
      <c r="B121" s="77" t="s">
        <v>594</v>
      </c>
    </row>
    <row r="122" spans="1:2" ht="14.4">
      <c r="A122" s="97" t="s">
        <v>347</v>
      </c>
      <c r="B122" s="77" t="s">
        <v>348</v>
      </c>
    </row>
    <row r="123" spans="1:2" ht="14.4">
      <c r="A123" s="97" t="s">
        <v>349</v>
      </c>
      <c r="B123" s="77" t="s">
        <v>350</v>
      </c>
    </row>
    <row r="124" spans="1:2" ht="43.2">
      <c r="A124" s="97" t="s">
        <v>35</v>
      </c>
      <c r="B124" s="77" t="s">
        <v>598</v>
      </c>
    </row>
    <row r="125" spans="1:2" ht="43.2">
      <c r="A125" s="97" t="s">
        <v>352</v>
      </c>
      <c r="B125" s="77" t="s">
        <v>599</v>
      </c>
    </row>
    <row r="127" spans="1:2" ht="14.4">
      <c r="A127" s="94" t="s">
        <v>30</v>
      </c>
      <c r="B127" s="74" t="str">
        <f>"ESC-CAL-CAR-SEG-0010-10"</f>
        <v>ESC-CAL-CAR-SEG-0010-10</v>
      </c>
    </row>
    <row r="128" spans="1:2" ht="14.4">
      <c r="A128" s="94" t="s">
        <v>335</v>
      </c>
      <c r="B128" s="74" t="s">
        <v>62</v>
      </c>
    </row>
    <row r="129" spans="1:2" ht="14.4">
      <c r="A129" s="94" t="s">
        <v>33</v>
      </c>
      <c r="B129" s="74" t="s">
        <v>61</v>
      </c>
    </row>
    <row r="130" spans="1:2" ht="14.4">
      <c r="A130" s="94" t="s">
        <v>25</v>
      </c>
      <c r="B130" s="71" t="s">
        <v>2</v>
      </c>
    </row>
    <row r="131" spans="1:2" ht="14.4">
      <c r="A131" s="94" t="s">
        <v>337</v>
      </c>
      <c r="B131" s="74" t="s">
        <v>338</v>
      </c>
    </row>
    <row r="132" spans="1:2" ht="14.4">
      <c r="A132" s="94" t="s">
        <v>339</v>
      </c>
      <c r="B132" s="74" t="s">
        <v>340</v>
      </c>
    </row>
    <row r="133" spans="1:2" ht="43.2">
      <c r="A133" s="94" t="s">
        <v>341</v>
      </c>
      <c r="B133" s="74" t="s">
        <v>600</v>
      </c>
    </row>
    <row r="134" spans="1:2" ht="14.4">
      <c r="A134" s="97" t="s">
        <v>343</v>
      </c>
      <c r="B134" s="86" t="s">
        <v>344</v>
      </c>
    </row>
    <row r="135" spans="1:2" ht="14.4">
      <c r="A135" s="97" t="s">
        <v>345</v>
      </c>
      <c r="B135" s="77" t="s">
        <v>601</v>
      </c>
    </row>
    <row r="136" spans="1:2" ht="14.4">
      <c r="A136" s="97" t="s">
        <v>347</v>
      </c>
      <c r="B136" s="77" t="s">
        <v>348</v>
      </c>
    </row>
    <row r="137" spans="1:2" ht="14.4">
      <c r="A137" s="97" t="s">
        <v>349</v>
      </c>
      <c r="B137" s="77" t="s">
        <v>350</v>
      </c>
    </row>
    <row r="138" spans="1:2" ht="28.8">
      <c r="A138" s="97" t="s">
        <v>35</v>
      </c>
      <c r="B138" s="77" t="s">
        <v>602</v>
      </c>
    </row>
    <row r="139" spans="1:2" ht="28.8">
      <c r="A139" s="97" t="s">
        <v>352</v>
      </c>
      <c r="B139" s="77" t="s">
        <v>603</v>
      </c>
    </row>
    <row r="141" spans="1:2" ht="14.4">
      <c r="A141" s="94" t="s">
        <v>30</v>
      </c>
      <c r="B141" s="74" t="str">
        <f>"ESC-CAL-CAR-SEG-0010-11"</f>
        <v>ESC-CAL-CAR-SEG-0010-11</v>
      </c>
    </row>
    <row r="142" spans="1:2" ht="14.4">
      <c r="A142" s="94" t="s">
        <v>335</v>
      </c>
      <c r="B142" s="74" t="s">
        <v>62</v>
      </c>
    </row>
    <row r="143" spans="1:2" ht="14.4">
      <c r="A143" s="94" t="s">
        <v>33</v>
      </c>
      <c r="B143" s="74" t="s">
        <v>61</v>
      </c>
    </row>
    <row r="144" spans="1:2" ht="14.4">
      <c r="A144" s="94" t="s">
        <v>25</v>
      </c>
      <c r="B144" s="71" t="s">
        <v>2</v>
      </c>
    </row>
    <row r="145" spans="1:2" ht="14.4">
      <c r="A145" s="94" t="s">
        <v>337</v>
      </c>
      <c r="B145" s="74" t="s">
        <v>338</v>
      </c>
    </row>
    <row r="146" spans="1:2" ht="14.4">
      <c r="A146" s="94" t="s">
        <v>339</v>
      </c>
      <c r="B146" s="74" t="s">
        <v>340</v>
      </c>
    </row>
    <row r="147" spans="1:2" ht="57.6">
      <c r="A147" s="94" t="s">
        <v>341</v>
      </c>
      <c r="B147" s="74" t="s">
        <v>604</v>
      </c>
    </row>
    <row r="148" spans="1:2" ht="14.4">
      <c r="A148" s="97" t="s">
        <v>343</v>
      </c>
      <c r="B148" s="86" t="s">
        <v>344</v>
      </c>
    </row>
    <row r="149" spans="1:2" ht="14.4">
      <c r="A149" s="97" t="s">
        <v>345</v>
      </c>
      <c r="B149" s="77" t="s">
        <v>601</v>
      </c>
    </row>
    <row r="150" spans="1:2" ht="14.4">
      <c r="A150" s="97" t="s">
        <v>347</v>
      </c>
      <c r="B150" s="77" t="s">
        <v>348</v>
      </c>
    </row>
    <row r="151" spans="1:2" ht="14.4">
      <c r="A151" s="97" t="s">
        <v>349</v>
      </c>
      <c r="B151" s="77" t="s">
        <v>350</v>
      </c>
    </row>
    <row r="152" spans="1:2" ht="28.8">
      <c r="A152" s="97" t="s">
        <v>35</v>
      </c>
      <c r="B152" s="77" t="s">
        <v>605</v>
      </c>
    </row>
    <row r="153" spans="1:2" ht="43.2">
      <c r="A153" s="97" t="s">
        <v>352</v>
      </c>
      <c r="B153" s="77" t="s">
        <v>606</v>
      </c>
    </row>
    <row r="155" spans="1:2" ht="14.4">
      <c r="A155" s="94" t="s">
        <v>30</v>
      </c>
      <c r="B155" s="74" t="str">
        <f>"ESC-CAL-CAR-SEG-0010-12"</f>
        <v>ESC-CAL-CAR-SEG-0010-12</v>
      </c>
    </row>
    <row r="156" spans="1:2" ht="14.4">
      <c r="A156" s="94" t="s">
        <v>335</v>
      </c>
      <c r="B156" s="74" t="s">
        <v>62</v>
      </c>
    </row>
    <row r="157" spans="1:2" ht="14.4">
      <c r="A157" s="94" t="s">
        <v>33</v>
      </c>
      <c r="B157" s="74" t="s">
        <v>61</v>
      </c>
    </row>
    <row r="158" spans="1:2" ht="14.4">
      <c r="A158" s="94" t="s">
        <v>25</v>
      </c>
      <c r="B158" s="71" t="s">
        <v>2</v>
      </c>
    </row>
    <row r="159" spans="1:2" ht="14.4">
      <c r="A159" s="94" t="s">
        <v>337</v>
      </c>
      <c r="B159" s="74" t="s">
        <v>338</v>
      </c>
    </row>
    <row r="160" spans="1:2" ht="14.4">
      <c r="A160" s="94" t="s">
        <v>339</v>
      </c>
      <c r="B160" s="74" t="s">
        <v>340</v>
      </c>
    </row>
    <row r="161" spans="1:2" ht="43.2">
      <c r="A161" s="94" t="s">
        <v>341</v>
      </c>
      <c r="B161" s="74" t="s">
        <v>600</v>
      </c>
    </row>
    <row r="162" spans="1:2" ht="14.4">
      <c r="A162" s="97" t="s">
        <v>343</v>
      </c>
      <c r="B162" s="86" t="s">
        <v>344</v>
      </c>
    </row>
    <row r="163" spans="1:2" ht="14.4">
      <c r="A163" s="97" t="s">
        <v>345</v>
      </c>
      <c r="B163" s="77" t="s">
        <v>601</v>
      </c>
    </row>
    <row r="164" spans="1:2" ht="14.4">
      <c r="A164" s="97" t="s">
        <v>347</v>
      </c>
      <c r="B164" s="77" t="s">
        <v>348</v>
      </c>
    </row>
    <row r="165" spans="1:2" ht="14.4">
      <c r="A165" s="97" t="s">
        <v>349</v>
      </c>
      <c r="B165" s="77" t="s">
        <v>350</v>
      </c>
    </row>
    <row r="166" spans="1:2" ht="28.8">
      <c r="A166" s="97" t="s">
        <v>35</v>
      </c>
      <c r="B166" s="77" t="s">
        <v>602</v>
      </c>
    </row>
    <row r="167" spans="1:2" ht="28.8">
      <c r="A167" s="97" t="s">
        <v>352</v>
      </c>
      <c r="B167" s="77" t="s">
        <v>603</v>
      </c>
    </row>
    <row r="169" spans="1:2" ht="14.4">
      <c r="A169" s="94" t="s">
        <v>30</v>
      </c>
      <c r="B169" s="74" t="str">
        <f>"ESC-CAL-CAR-SEG-0010-13"</f>
        <v>ESC-CAL-CAR-SEG-0010-13</v>
      </c>
    </row>
    <row r="170" spans="1:2" ht="14.4">
      <c r="A170" s="94" t="s">
        <v>335</v>
      </c>
      <c r="B170" s="74" t="s">
        <v>62</v>
      </c>
    </row>
    <row r="171" spans="1:2" ht="14.4">
      <c r="A171" s="94" t="s">
        <v>33</v>
      </c>
      <c r="B171" s="74" t="s">
        <v>61</v>
      </c>
    </row>
    <row r="172" spans="1:2" ht="14.4">
      <c r="A172" s="94" t="s">
        <v>25</v>
      </c>
      <c r="B172" s="71" t="s">
        <v>2</v>
      </c>
    </row>
    <row r="173" spans="1:2" ht="14.4">
      <c r="A173" s="94" t="s">
        <v>337</v>
      </c>
      <c r="B173" s="74" t="s">
        <v>338</v>
      </c>
    </row>
    <row r="174" spans="1:2" ht="14.4">
      <c r="A174" s="94" t="s">
        <v>339</v>
      </c>
      <c r="B174" s="74" t="s">
        <v>340</v>
      </c>
    </row>
    <row r="175" spans="1:2" ht="43.2">
      <c r="A175" s="94" t="s">
        <v>341</v>
      </c>
      <c r="B175" s="74" t="s">
        <v>607</v>
      </c>
    </row>
    <row r="176" spans="1:2" ht="14.4">
      <c r="A176" s="97" t="s">
        <v>343</v>
      </c>
      <c r="B176" s="86" t="s">
        <v>344</v>
      </c>
    </row>
    <row r="177" spans="1:2" ht="14.4">
      <c r="A177" s="97" t="s">
        <v>345</v>
      </c>
      <c r="B177" s="77" t="s">
        <v>608</v>
      </c>
    </row>
    <row r="178" spans="1:2" ht="14.4">
      <c r="A178" s="97" t="s">
        <v>347</v>
      </c>
      <c r="B178" s="77" t="s">
        <v>348</v>
      </c>
    </row>
    <row r="179" spans="1:2" ht="14.4">
      <c r="A179" s="97" t="s">
        <v>349</v>
      </c>
      <c r="B179" s="77" t="s">
        <v>350</v>
      </c>
    </row>
    <row r="180" spans="1:2" ht="28.8">
      <c r="A180" s="97" t="s">
        <v>35</v>
      </c>
      <c r="B180" s="77" t="s">
        <v>609</v>
      </c>
    </row>
    <row r="181" spans="1:2" ht="43.2">
      <c r="A181" s="97" t="s">
        <v>352</v>
      </c>
      <c r="B181" s="77" t="s">
        <v>610</v>
      </c>
    </row>
    <row r="183" spans="1:2" ht="14.4">
      <c r="A183" s="94" t="s">
        <v>30</v>
      </c>
      <c r="B183" s="74" t="str">
        <f>"ESC-CAL-CAR-SEG-0010-14"</f>
        <v>ESC-CAL-CAR-SEG-0010-14</v>
      </c>
    </row>
    <row r="184" spans="1:2" ht="14.4">
      <c r="A184" s="94" t="s">
        <v>335</v>
      </c>
      <c r="B184" s="74" t="s">
        <v>62</v>
      </c>
    </row>
    <row r="185" spans="1:2" ht="14.4">
      <c r="A185" s="94" t="s">
        <v>33</v>
      </c>
      <c r="B185" s="74" t="s">
        <v>61</v>
      </c>
    </row>
    <row r="186" spans="1:2" ht="14.4">
      <c r="A186" s="94" t="s">
        <v>25</v>
      </c>
      <c r="B186" s="71" t="s">
        <v>2</v>
      </c>
    </row>
    <row r="187" spans="1:2" ht="14.4">
      <c r="A187" s="94" t="s">
        <v>337</v>
      </c>
      <c r="B187" s="74" t="s">
        <v>338</v>
      </c>
    </row>
    <row r="188" spans="1:2" ht="14.4">
      <c r="A188" s="94" t="s">
        <v>339</v>
      </c>
      <c r="B188" s="74" t="s">
        <v>340</v>
      </c>
    </row>
    <row r="189" spans="1:2" ht="72">
      <c r="A189" s="94" t="s">
        <v>341</v>
      </c>
      <c r="B189" s="74" t="s">
        <v>611</v>
      </c>
    </row>
    <row r="190" spans="1:2" ht="14.4">
      <c r="A190" s="97" t="s">
        <v>343</v>
      </c>
      <c r="B190" s="86" t="s">
        <v>344</v>
      </c>
    </row>
    <row r="191" spans="1:2" ht="14.4">
      <c r="A191" s="97" t="s">
        <v>345</v>
      </c>
      <c r="B191" s="77" t="s">
        <v>608</v>
      </c>
    </row>
    <row r="192" spans="1:2" ht="14.4">
      <c r="A192" s="97" t="s">
        <v>347</v>
      </c>
      <c r="B192" s="77" t="s">
        <v>348</v>
      </c>
    </row>
    <row r="193" spans="1:2" ht="14.4">
      <c r="A193" s="97" t="s">
        <v>349</v>
      </c>
      <c r="B193" s="77" t="s">
        <v>350</v>
      </c>
    </row>
    <row r="194" spans="1:2" ht="28.8">
      <c r="A194" s="97" t="s">
        <v>35</v>
      </c>
      <c r="B194" s="77" t="s">
        <v>612</v>
      </c>
    </row>
    <row r="195" spans="1:2" ht="43.2">
      <c r="A195" s="97" t="s">
        <v>352</v>
      </c>
      <c r="B195" s="77" t="s">
        <v>613</v>
      </c>
    </row>
    <row r="197" spans="1:2" ht="14.4">
      <c r="A197" s="94" t="s">
        <v>30</v>
      </c>
      <c r="B197" s="74" t="str">
        <f>"ESC-CAL-CAR-SEG-0010-15"</f>
        <v>ESC-CAL-CAR-SEG-0010-15</v>
      </c>
    </row>
    <row r="198" spans="1:2" ht="14.4">
      <c r="A198" s="94" t="s">
        <v>335</v>
      </c>
      <c r="B198" s="74" t="s">
        <v>62</v>
      </c>
    </row>
    <row r="199" spans="1:2" ht="14.4">
      <c r="A199" s="94" t="s">
        <v>33</v>
      </c>
      <c r="B199" s="74" t="s">
        <v>61</v>
      </c>
    </row>
    <row r="200" spans="1:2" ht="14.4">
      <c r="A200" s="94" t="s">
        <v>25</v>
      </c>
      <c r="B200" s="71" t="s">
        <v>2</v>
      </c>
    </row>
    <row r="201" spans="1:2" ht="14.4">
      <c r="A201" s="94" t="s">
        <v>337</v>
      </c>
      <c r="B201" s="74" t="s">
        <v>338</v>
      </c>
    </row>
    <row r="202" spans="1:2" ht="14.4">
      <c r="A202" s="94" t="s">
        <v>339</v>
      </c>
      <c r="B202" s="74" t="s">
        <v>340</v>
      </c>
    </row>
    <row r="203" spans="1:2" ht="43.2">
      <c r="A203" s="94" t="s">
        <v>341</v>
      </c>
      <c r="B203" s="74" t="s">
        <v>607</v>
      </c>
    </row>
    <row r="204" spans="1:2" ht="14.4">
      <c r="A204" s="97" t="s">
        <v>343</v>
      </c>
      <c r="B204" s="86" t="s">
        <v>344</v>
      </c>
    </row>
    <row r="205" spans="1:2" ht="14.4">
      <c r="A205" s="97" t="s">
        <v>345</v>
      </c>
      <c r="B205" s="77" t="s">
        <v>608</v>
      </c>
    </row>
    <row r="206" spans="1:2" ht="14.4">
      <c r="A206" s="97" t="s">
        <v>347</v>
      </c>
      <c r="B206" s="77" t="s">
        <v>348</v>
      </c>
    </row>
    <row r="207" spans="1:2" ht="14.4">
      <c r="A207" s="97" t="s">
        <v>349</v>
      </c>
      <c r="B207" s="77" t="s">
        <v>350</v>
      </c>
    </row>
    <row r="208" spans="1:2" ht="28.8">
      <c r="A208" s="97" t="s">
        <v>35</v>
      </c>
      <c r="B208" s="77" t="s">
        <v>609</v>
      </c>
    </row>
    <row r="209" spans="1:2" ht="43.2">
      <c r="A209" s="97" t="s">
        <v>352</v>
      </c>
      <c r="B209" s="77" t="s">
        <v>614</v>
      </c>
    </row>
    <row r="211" spans="1:2" ht="14.4">
      <c r="A211" s="94" t="s">
        <v>30</v>
      </c>
      <c r="B211" s="74" t="str">
        <f>"ESC-CAL-CAR-SEG-0010-16"</f>
        <v>ESC-CAL-CAR-SEG-0010-16</v>
      </c>
    </row>
    <row r="212" spans="1:2" ht="14.4">
      <c r="A212" s="94" t="s">
        <v>335</v>
      </c>
      <c r="B212" s="74" t="s">
        <v>62</v>
      </c>
    </row>
    <row r="213" spans="1:2" ht="14.4">
      <c r="A213" s="94" t="s">
        <v>33</v>
      </c>
      <c r="B213" s="74" t="s">
        <v>61</v>
      </c>
    </row>
    <row r="214" spans="1:2" ht="14.4">
      <c r="A214" s="94" t="s">
        <v>25</v>
      </c>
      <c r="B214" s="71" t="s">
        <v>2</v>
      </c>
    </row>
    <row r="215" spans="1:2" ht="14.4">
      <c r="A215" s="94" t="s">
        <v>337</v>
      </c>
      <c r="B215" s="74" t="s">
        <v>338</v>
      </c>
    </row>
    <row r="216" spans="1:2" ht="14.4">
      <c r="A216" s="94" t="s">
        <v>339</v>
      </c>
      <c r="B216" s="74" t="s">
        <v>340</v>
      </c>
    </row>
    <row r="217" spans="1:2" ht="43.2">
      <c r="A217" s="94" t="s">
        <v>341</v>
      </c>
      <c r="B217" s="74" t="s">
        <v>615</v>
      </c>
    </row>
    <row r="218" spans="1:2" ht="14.4">
      <c r="A218" s="97" t="s">
        <v>343</v>
      </c>
      <c r="B218" s="86" t="s">
        <v>344</v>
      </c>
    </row>
    <row r="219" spans="1:2" ht="14.4">
      <c r="A219" s="97" t="s">
        <v>345</v>
      </c>
      <c r="B219" s="77" t="s">
        <v>616</v>
      </c>
    </row>
    <row r="220" spans="1:2" ht="14.4">
      <c r="A220" s="97" t="s">
        <v>347</v>
      </c>
      <c r="B220" s="77" t="s">
        <v>348</v>
      </c>
    </row>
    <row r="221" spans="1:2" ht="14.4">
      <c r="A221" s="97" t="s">
        <v>349</v>
      </c>
      <c r="B221" s="77" t="s">
        <v>350</v>
      </c>
    </row>
    <row r="222" spans="1:2" ht="28.8">
      <c r="A222" s="97" t="s">
        <v>35</v>
      </c>
      <c r="B222" s="77" t="s">
        <v>617</v>
      </c>
    </row>
    <row r="223" spans="1:2" ht="28.8">
      <c r="A223" s="97" t="s">
        <v>352</v>
      </c>
      <c r="B223" s="77" t="s">
        <v>618</v>
      </c>
    </row>
    <row r="225" spans="1:2" ht="14.4">
      <c r="A225" s="94" t="s">
        <v>30</v>
      </c>
      <c r="B225" s="74" t="str">
        <f>"ESC-CAL-CAR-SEG-0010-17"</f>
        <v>ESC-CAL-CAR-SEG-0010-17</v>
      </c>
    </row>
    <row r="226" spans="1:2" ht="14.4">
      <c r="A226" s="94" t="s">
        <v>335</v>
      </c>
      <c r="B226" s="74" t="s">
        <v>62</v>
      </c>
    </row>
    <row r="227" spans="1:2" ht="14.4">
      <c r="A227" s="94" t="s">
        <v>33</v>
      </c>
      <c r="B227" s="74" t="s">
        <v>61</v>
      </c>
    </row>
    <row r="228" spans="1:2" ht="14.4">
      <c r="A228" s="94" t="s">
        <v>25</v>
      </c>
      <c r="B228" s="71" t="s">
        <v>2</v>
      </c>
    </row>
    <row r="229" spans="1:2" ht="14.4">
      <c r="A229" s="94" t="s">
        <v>337</v>
      </c>
      <c r="B229" s="74" t="s">
        <v>338</v>
      </c>
    </row>
    <row r="230" spans="1:2" ht="14.4">
      <c r="A230" s="94" t="s">
        <v>339</v>
      </c>
      <c r="B230" s="74" t="s">
        <v>340</v>
      </c>
    </row>
    <row r="231" spans="1:2" ht="43.2">
      <c r="A231" s="94" t="s">
        <v>341</v>
      </c>
      <c r="B231" s="74" t="s">
        <v>619</v>
      </c>
    </row>
    <row r="232" spans="1:2" ht="14.4">
      <c r="A232" s="97" t="s">
        <v>343</v>
      </c>
      <c r="B232" s="86" t="s">
        <v>344</v>
      </c>
    </row>
    <row r="233" spans="1:2" ht="14.4">
      <c r="A233" s="97" t="s">
        <v>345</v>
      </c>
      <c r="B233" s="77" t="s">
        <v>620</v>
      </c>
    </row>
    <row r="234" spans="1:2" ht="14.4">
      <c r="A234" s="97" t="s">
        <v>347</v>
      </c>
      <c r="B234" s="77" t="s">
        <v>348</v>
      </c>
    </row>
    <row r="235" spans="1:2" ht="14.4">
      <c r="A235" s="97" t="s">
        <v>349</v>
      </c>
      <c r="B235" s="77" t="s">
        <v>350</v>
      </c>
    </row>
    <row r="236" spans="1:2" ht="28.8">
      <c r="A236" s="97" t="s">
        <v>35</v>
      </c>
      <c r="B236" s="77" t="s">
        <v>621</v>
      </c>
    </row>
    <row r="237" spans="1:2" ht="43.2">
      <c r="A237" s="97" t="s">
        <v>352</v>
      </c>
      <c r="B237" s="77" t="s">
        <v>622</v>
      </c>
    </row>
    <row r="239" spans="1:2" ht="14.4">
      <c r="A239" s="94" t="s">
        <v>30</v>
      </c>
      <c r="B239" s="74" t="str">
        <f>"ESC-CAL-CAR-SEG-0010-18"</f>
        <v>ESC-CAL-CAR-SEG-0010-18</v>
      </c>
    </row>
    <row r="240" spans="1:2" ht="14.4">
      <c r="A240" s="94" t="s">
        <v>335</v>
      </c>
      <c r="B240" s="74" t="s">
        <v>62</v>
      </c>
    </row>
    <row r="241" spans="1:2" ht="14.4">
      <c r="A241" s="94" t="s">
        <v>33</v>
      </c>
      <c r="B241" s="74" t="s">
        <v>61</v>
      </c>
    </row>
    <row r="242" spans="1:2" ht="14.4">
      <c r="A242" s="94" t="s">
        <v>25</v>
      </c>
      <c r="B242" s="71" t="s">
        <v>2</v>
      </c>
    </row>
    <row r="243" spans="1:2" ht="14.4">
      <c r="A243" s="94" t="s">
        <v>337</v>
      </c>
      <c r="B243" s="74" t="s">
        <v>338</v>
      </c>
    </row>
    <row r="244" spans="1:2" ht="14.4">
      <c r="A244" s="94" t="s">
        <v>339</v>
      </c>
      <c r="B244" s="74" t="s">
        <v>340</v>
      </c>
    </row>
    <row r="245" spans="1:2" ht="43.2">
      <c r="A245" s="95" t="s">
        <v>341</v>
      </c>
      <c r="B245" s="96" t="s">
        <v>623</v>
      </c>
    </row>
    <row r="246" spans="1:2" ht="14.4">
      <c r="A246" s="97" t="s">
        <v>343</v>
      </c>
      <c r="B246" s="77" t="s">
        <v>344</v>
      </c>
    </row>
    <row r="247" spans="1:2" ht="14.4">
      <c r="A247" s="97" t="s">
        <v>345</v>
      </c>
      <c r="B247" s="77" t="s">
        <v>624</v>
      </c>
    </row>
    <row r="248" spans="1:2" ht="14.4">
      <c r="A248" s="97" t="s">
        <v>347</v>
      </c>
      <c r="B248" s="77" t="s">
        <v>348</v>
      </c>
    </row>
    <row r="249" spans="1:2" ht="14.4">
      <c r="A249" s="97" t="s">
        <v>349</v>
      </c>
      <c r="B249" s="77" t="s">
        <v>350</v>
      </c>
    </row>
    <row r="250" spans="1:2" ht="28.8">
      <c r="A250" s="97" t="s">
        <v>35</v>
      </c>
      <c r="B250" s="77" t="s">
        <v>625</v>
      </c>
    </row>
    <row r="251" spans="1:2" ht="28.8">
      <c r="A251" s="97" t="s">
        <v>352</v>
      </c>
      <c r="B251" s="77" t="s">
        <v>626</v>
      </c>
    </row>
    <row r="253" spans="1:2" ht="14.4">
      <c r="A253" s="95" t="s">
        <v>30</v>
      </c>
      <c r="B253" s="84" t="str">
        <f>"ESC-CAL-CAR-SEG-0010-19"</f>
        <v>ESC-CAL-CAR-SEG-0010-19</v>
      </c>
    </row>
    <row r="254" spans="1:2" ht="14.4">
      <c r="A254" s="94" t="s">
        <v>335</v>
      </c>
      <c r="B254" s="74" t="s">
        <v>62</v>
      </c>
    </row>
    <row r="255" spans="1:2" ht="14.4">
      <c r="A255" s="94" t="s">
        <v>33</v>
      </c>
      <c r="B255" s="74" t="s">
        <v>61</v>
      </c>
    </row>
    <row r="256" spans="1:2" ht="14.4">
      <c r="A256" s="94" t="s">
        <v>25</v>
      </c>
      <c r="B256" s="71" t="s">
        <v>2</v>
      </c>
    </row>
    <row r="257" spans="1:2" ht="14.4">
      <c r="A257" s="94" t="s">
        <v>337</v>
      </c>
      <c r="B257" s="74" t="s">
        <v>338</v>
      </c>
    </row>
    <row r="258" spans="1:2" ht="14.4">
      <c r="A258" s="94" t="s">
        <v>339</v>
      </c>
      <c r="B258" s="74" t="s">
        <v>340</v>
      </c>
    </row>
    <row r="259" spans="1:2" ht="57.6">
      <c r="A259" s="94" t="s">
        <v>341</v>
      </c>
      <c r="B259" s="74" t="s">
        <v>627</v>
      </c>
    </row>
    <row r="260" spans="1:2" ht="14.4">
      <c r="A260" s="97" t="s">
        <v>343</v>
      </c>
      <c r="B260" s="86" t="s">
        <v>344</v>
      </c>
    </row>
    <row r="261" spans="1:2" ht="28.8">
      <c r="A261" s="97" t="s">
        <v>345</v>
      </c>
      <c r="B261" s="77" t="s">
        <v>628</v>
      </c>
    </row>
    <row r="262" spans="1:2" ht="14.4">
      <c r="A262" s="97" t="s">
        <v>347</v>
      </c>
      <c r="B262" s="77" t="s">
        <v>348</v>
      </c>
    </row>
    <row r="263" spans="1:2" ht="14.4">
      <c r="A263" s="97" t="s">
        <v>349</v>
      </c>
      <c r="B263" s="77" t="s">
        <v>350</v>
      </c>
    </row>
    <row r="264" spans="1:2" ht="28.8">
      <c r="A264" s="97" t="s">
        <v>35</v>
      </c>
      <c r="B264" s="77" t="s">
        <v>629</v>
      </c>
    </row>
    <row r="265" spans="1:2" ht="43.2">
      <c r="A265" s="97" t="s">
        <v>352</v>
      </c>
      <c r="B265" s="77" t="s">
        <v>630</v>
      </c>
    </row>
  </sheetData>
  <hyperlinks>
    <hyperlink ref="B4" location="'CaracterizaciónAtributosCalidad'!E2" display="Seguridad"/>
    <hyperlink ref="B18" location="'CaracterizaciónAtributosCalidad'!E2" display="Seguridad"/>
    <hyperlink ref="B32" location="'CaracterizaciónAtributosCalidad'!E2" display="Seguridad"/>
    <hyperlink ref="B46" location="'CaracterizaciónAtributosCalidad'!E2" display="Seguridad"/>
    <hyperlink ref="B60" location="'CaracterizaciónAtributosCalidad'!E2" display="Seguridad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39"/>
  <sheetViews>
    <sheetView workbookViewId="0"/>
  </sheetViews>
  <sheetFormatPr baseColWidth="10" defaultColWidth="14.44140625" defaultRowHeight="15" customHeight="1"/>
  <cols>
    <col min="1" max="1" width="22.33203125" customWidth="1"/>
    <col min="2" max="2" width="54.109375" customWidth="1"/>
  </cols>
  <sheetData>
    <row r="1" spans="1:2" ht="14.4">
      <c r="A1" s="94" t="s">
        <v>631</v>
      </c>
      <c r="B1" s="74" t="str">
        <f>"ESC-CAL-CAR-DIS-0002-01"</f>
        <v>ESC-CAL-CAR-DIS-0002-01</v>
      </c>
    </row>
    <row r="2" spans="1:2" ht="14.4">
      <c r="A2" s="94" t="s">
        <v>335</v>
      </c>
      <c r="B2" s="74" t="s">
        <v>82</v>
      </c>
    </row>
    <row r="3" spans="1:2" ht="14.4">
      <c r="A3" s="94" t="s">
        <v>33</v>
      </c>
      <c r="B3" s="74" t="s">
        <v>84</v>
      </c>
    </row>
    <row r="4" spans="1:2" ht="14.4">
      <c r="A4" s="94" t="s">
        <v>25</v>
      </c>
      <c r="B4" s="74" t="s">
        <v>24</v>
      </c>
    </row>
    <row r="5" spans="1:2" ht="14.4">
      <c r="A5" s="94" t="s">
        <v>337</v>
      </c>
      <c r="B5" s="74" t="s">
        <v>338</v>
      </c>
    </row>
    <row r="6" spans="1:2" ht="14.4">
      <c r="A6" s="94" t="s">
        <v>339</v>
      </c>
      <c r="B6" s="74" t="s">
        <v>340</v>
      </c>
    </row>
    <row r="7" spans="1:2" ht="57.6">
      <c r="A7" s="94" t="s">
        <v>341</v>
      </c>
      <c r="B7" s="74" t="s">
        <v>632</v>
      </c>
    </row>
    <row r="8" spans="1:2" ht="14.4">
      <c r="A8" s="101" t="s">
        <v>343</v>
      </c>
      <c r="B8" s="77" t="s">
        <v>344</v>
      </c>
    </row>
    <row r="9" spans="1:2" ht="28.8">
      <c r="A9" s="101" t="s">
        <v>345</v>
      </c>
      <c r="B9" s="77" t="s">
        <v>633</v>
      </c>
    </row>
    <row r="10" spans="1:2" ht="14.4">
      <c r="A10" s="101" t="s">
        <v>347</v>
      </c>
      <c r="B10" s="77" t="s">
        <v>348</v>
      </c>
    </row>
    <row r="11" spans="1:2" ht="14.4">
      <c r="A11" s="101" t="s">
        <v>349</v>
      </c>
      <c r="B11" s="77" t="s">
        <v>350</v>
      </c>
    </row>
    <row r="12" spans="1:2" ht="57.6">
      <c r="A12" s="101" t="s">
        <v>35</v>
      </c>
      <c r="B12" s="77" t="s">
        <v>634</v>
      </c>
    </row>
    <row r="13" spans="1:2" ht="57.6">
      <c r="A13" s="101" t="s">
        <v>352</v>
      </c>
      <c r="B13" s="77" t="s">
        <v>635</v>
      </c>
    </row>
    <row r="14" spans="1:2" ht="15" customHeight="1">
      <c r="A14" s="56"/>
      <c r="B14" s="12"/>
    </row>
    <row r="15" spans="1:2" ht="14.4">
      <c r="A15" s="94" t="s">
        <v>30</v>
      </c>
      <c r="B15" s="74" t="str">
        <f>"ESC-CAL-CAR-DIS-0002-02"</f>
        <v>ESC-CAL-CAR-DIS-0002-02</v>
      </c>
    </row>
    <row r="16" spans="1:2" ht="14.4">
      <c r="A16" s="94" t="s">
        <v>335</v>
      </c>
      <c r="B16" s="74" t="s">
        <v>82</v>
      </c>
    </row>
    <row r="17" spans="1:2" ht="14.4">
      <c r="A17" s="94" t="s">
        <v>33</v>
      </c>
      <c r="B17" s="74" t="s">
        <v>84</v>
      </c>
    </row>
    <row r="18" spans="1:2" ht="14.4">
      <c r="A18" s="94" t="s">
        <v>25</v>
      </c>
      <c r="B18" s="74" t="s">
        <v>24</v>
      </c>
    </row>
    <row r="19" spans="1:2" ht="14.4">
      <c r="A19" s="94" t="s">
        <v>337</v>
      </c>
      <c r="B19" s="74" t="s">
        <v>338</v>
      </c>
    </row>
    <row r="20" spans="1:2" ht="14.4">
      <c r="A20" s="94" t="s">
        <v>339</v>
      </c>
      <c r="B20" s="74" t="s">
        <v>340</v>
      </c>
    </row>
    <row r="21" spans="1:2" ht="43.2">
      <c r="A21" s="94" t="s">
        <v>341</v>
      </c>
      <c r="B21" s="74" t="s">
        <v>636</v>
      </c>
    </row>
    <row r="22" spans="1:2" ht="14.4">
      <c r="A22" s="101" t="s">
        <v>343</v>
      </c>
      <c r="B22" s="77" t="s">
        <v>344</v>
      </c>
    </row>
    <row r="23" spans="1:2" ht="14.4">
      <c r="A23" s="101" t="s">
        <v>345</v>
      </c>
      <c r="B23" s="77" t="s">
        <v>637</v>
      </c>
    </row>
    <row r="24" spans="1:2" ht="14.4">
      <c r="A24" s="101" t="s">
        <v>347</v>
      </c>
      <c r="B24" s="77" t="s">
        <v>348</v>
      </c>
    </row>
    <row r="25" spans="1:2" ht="14.4">
      <c r="A25" s="101" t="s">
        <v>349</v>
      </c>
      <c r="B25" s="77" t="s">
        <v>350</v>
      </c>
    </row>
    <row r="26" spans="1:2" ht="43.2">
      <c r="A26" s="101" t="s">
        <v>35</v>
      </c>
      <c r="B26" s="77" t="s">
        <v>638</v>
      </c>
    </row>
    <row r="27" spans="1:2" ht="43.2">
      <c r="A27" s="101" t="s">
        <v>352</v>
      </c>
      <c r="B27" s="77" t="s">
        <v>639</v>
      </c>
    </row>
    <row r="28" spans="1:2" ht="15" customHeight="1">
      <c r="A28" s="56"/>
      <c r="B28" s="12"/>
    </row>
    <row r="29" spans="1:2" ht="14.4">
      <c r="A29" s="94" t="s">
        <v>30</v>
      </c>
      <c r="B29" s="74" t="str">
        <f>"ESC-CAL-CAR-DIS-0002-03"</f>
        <v>ESC-CAL-CAR-DIS-0002-03</v>
      </c>
    </row>
    <row r="30" spans="1:2" ht="14.4">
      <c r="A30" s="94" t="s">
        <v>335</v>
      </c>
      <c r="B30" s="74" t="s">
        <v>82</v>
      </c>
    </row>
    <row r="31" spans="1:2" ht="14.4">
      <c r="A31" s="94" t="s">
        <v>33</v>
      </c>
      <c r="B31" s="74" t="s">
        <v>84</v>
      </c>
    </row>
    <row r="32" spans="1:2" ht="14.4">
      <c r="A32" s="94" t="s">
        <v>25</v>
      </c>
      <c r="B32" s="74" t="s">
        <v>24</v>
      </c>
    </row>
    <row r="33" spans="1:2" ht="14.4">
      <c r="A33" s="94" t="s">
        <v>337</v>
      </c>
      <c r="B33" s="74" t="s">
        <v>338</v>
      </c>
    </row>
    <row r="34" spans="1:2" ht="14.4">
      <c r="A34" s="94" t="s">
        <v>339</v>
      </c>
      <c r="B34" s="74" t="s">
        <v>340</v>
      </c>
    </row>
    <row r="35" spans="1:2" ht="43.2">
      <c r="A35" s="94" t="s">
        <v>341</v>
      </c>
      <c r="B35" s="74" t="s">
        <v>640</v>
      </c>
    </row>
    <row r="36" spans="1:2" ht="14.4">
      <c r="A36" s="101" t="s">
        <v>343</v>
      </c>
      <c r="B36" s="77" t="s">
        <v>344</v>
      </c>
    </row>
    <row r="37" spans="1:2" ht="14.4">
      <c r="A37" s="101" t="s">
        <v>345</v>
      </c>
      <c r="B37" s="77" t="s">
        <v>641</v>
      </c>
    </row>
    <row r="38" spans="1:2" ht="14.4">
      <c r="A38" s="101" t="s">
        <v>347</v>
      </c>
      <c r="B38" s="77" t="s">
        <v>348</v>
      </c>
    </row>
    <row r="39" spans="1:2" ht="14.4">
      <c r="A39" s="101" t="s">
        <v>349</v>
      </c>
      <c r="B39" s="77" t="s">
        <v>350</v>
      </c>
    </row>
    <row r="40" spans="1:2" ht="43.2">
      <c r="A40" s="101" t="s">
        <v>35</v>
      </c>
      <c r="B40" s="77" t="s">
        <v>642</v>
      </c>
    </row>
    <row r="41" spans="1:2" ht="57.6">
      <c r="A41" s="101" t="s">
        <v>352</v>
      </c>
      <c r="B41" s="77" t="s">
        <v>643</v>
      </c>
    </row>
    <row r="42" spans="1:2" ht="15" customHeight="1">
      <c r="A42" s="56"/>
      <c r="B42" s="12"/>
    </row>
    <row r="43" spans="1:2" ht="14.4">
      <c r="A43" s="94" t="s">
        <v>30</v>
      </c>
      <c r="B43" s="74" t="str">
        <f>"ESC-CAL-CAR-DIS-0002-04"</f>
        <v>ESC-CAL-CAR-DIS-0002-04</v>
      </c>
    </row>
    <row r="44" spans="1:2" ht="14.4">
      <c r="A44" s="94" t="s">
        <v>335</v>
      </c>
      <c r="B44" s="74" t="s">
        <v>82</v>
      </c>
    </row>
    <row r="45" spans="1:2" ht="14.4">
      <c r="A45" s="94" t="s">
        <v>33</v>
      </c>
      <c r="B45" s="74" t="s">
        <v>84</v>
      </c>
    </row>
    <row r="46" spans="1:2" ht="14.4">
      <c r="A46" s="94" t="s">
        <v>25</v>
      </c>
      <c r="B46" s="74" t="s">
        <v>24</v>
      </c>
    </row>
    <row r="47" spans="1:2" ht="14.4">
      <c r="A47" s="94" t="s">
        <v>337</v>
      </c>
      <c r="B47" s="74" t="s">
        <v>338</v>
      </c>
    </row>
    <row r="48" spans="1:2" ht="14.4">
      <c r="A48" s="94" t="s">
        <v>339</v>
      </c>
      <c r="B48" s="74" t="s">
        <v>340</v>
      </c>
    </row>
    <row r="49" spans="1:2" ht="43.2">
      <c r="A49" s="94" t="s">
        <v>341</v>
      </c>
      <c r="B49" s="74" t="s">
        <v>644</v>
      </c>
    </row>
    <row r="50" spans="1:2" ht="14.4">
      <c r="A50" s="101" t="s">
        <v>343</v>
      </c>
      <c r="B50" s="77" t="s">
        <v>645</v>
      </c>
    </row>
    <row r="51" spans="1:2" ht="28.8">
      <c r="A51" s="101" t="s">
        <v>345</v>
      </c>
      <c r="B51" s="77" t="s">
        <v>646</v>
      </c>
    </row>
    <row r="52" spans="1:2" ht="14.4">
      <c r="A52" s="101" t="s">
        <v>347</v>
      </c>
      <c r="B52" s="77" t="s">
        <v>348</v>
      </c>
    </row>
    <row r="53" spans="1:2" ht="14.4">
      <c r="A53" s="101" t="s">
        <v>349</v>
      </c>
      <c r="B53" s="77" t="s">
        <v>350</v>
      </c>
    </row>
    <row r="54" spans="1:2" ht="28.8">
      <c r="A54" s="101" t="s">
        <v>35</v>
      </c>
      <c r="B54" s="77" t="s">
        <v>647</v>
      </c>
    </row>
    <row r="55" spans="1:2" ht="43.2">
      <c r="A55" s="101" t="s">
        <v>352</v>
      </c>
      <c r="B55" s="77" t="s">
        <v>648</v>
      </c>
    </row>
    <row r="56" spans="1:2" ht="15" customHeight="1">
      <c r="A56" s="56"/>
      <c r="B56" s="12"/>
    </row>
    <row r="57" spans="1:2" ht="14.4">
      <c r="A57" s="94" t="s">
        <v>30</v>
      </c>
      <c r="B57" s="74" t="str">
        <f>"ESC-CAL-CAR-DIS-0002-05"</f>
        <v>ESC-CAL-CAR-DIS-0002-05</v>
      </c>
    </row>
    <row r="58" spans="1:2" ht="14.4">
      <c r="A58" s="94" t="s">
        <v>335</v>
      </c>
      <c r="B58" s="74" t="s">
        <v>82</v>
      </c>
    </row>
    <row r="59" spans="1:2" ht="14.4">
      <c r="A59" s="94" t="s">
        <v>33</v>
      </c>
      <c r="B59" s="74" t="s">
        <v>84</v>
      </c>
    </row>
    <row r="60" spans="1:2" ht="14.4">
      <c r="A60" s="94" t="s">
        <v>25</v>
      </c>
      <c r="B60" s="74" t="s">
        <v>24</v>
      </c>
    </row>
    <row r="61" spans="1:2" ht="14.4">
      <c r="A61" s="94" t="s">
        <v>337</v>
      </c>
      <c r="B61" s="74" t="s">
        <v>338</v>
      </c>
    </row>
    <row r="62" spans="1:2" ht="14.4">
      <c r="A62" s="94" t="s">
        <v>339</v>
      </c>
      <c r="B62" s="74" t="s">
        <v>340</v>
      </c>
    </row>
    <row r="63" spans="1:2" ht="57.6">
      <c r="A63" s="94" t="s">
        <v>341</v>
      </c>
      <c r="B63" s="74" t="s">
        <v>649</v>
      </c>
    </row>
    <row r="64" spans="1:2" ht="14.4">
      <c r="A64" s="101" t="s">
        <v>343</v>
      </c>
      <c r="B64" s="77" t="s">
        <v>650</v>
      </c>
    </row>
    <row r="65" spans="1:2" ht="14.4">
      <c r="A65" s="101" t="s">
        <v>345</v>
      </c>
      <c r="B65" s="77" t="s">
        <v>651</v>
      </c>
    </row>
    <row r="66" spans="1:2" ht="14.4">
      <c r="A66" s="101" t="s">
        <v>347</v>
      </c>
      <c r="B66" s="77" t="s">
        <v>348</v>
      </c>
    </row>
    <row r="67" spans="1:2" ht="14.4">
      <c r="A67" s="101" t="s">
        <v>349</v>
      </c>
      <c r="B67" s="77" t="s">
        <v>350</v>
      </c>
    </row>
    <row r="68" spans="1:2" ht="43.2">
      <c r="A68" s="101" t="s">
        <v>35</v>
      </c>
      <c r="B68" s="77" t="s">
        <v>652</v>
      </c>
    </row>
    <row r="69" spans="1:2" ht="43.2">
      <c r="A69" s="101" t="s">
        <v>352</v>
      </c>
      <c r="B69" s="77" t="s">
        <v>653</v>
      </c>
    </row>
    <row r="70" spans="1:2" ht="15" customHeight="1">
      <c r="A70" s="56"/>
      <c r="B70" s="12"/>
    </row>
    <row r="71" spans="1:2" ht="14.4">
      <c r="A71" s="94" t="s">
        <v>30</v>
      </c>
      <c r="B71" s="74" t="str">
        <f>"ESC-CAL-CAR-DIS-0002-06"</f>
        <v>ESC-CAL-CAR-DIS-0002-06</v>
      </c>
    </row>
    <row r="72" spans="1:2" ht="14.4">
      <c r="A72" s="94" t="s">
        <v>335</v>
      </c>
      <c r="B72" s="74" t="s">
        <v>82</v>
      </c>
    </row>
    <row r="73" spans="1:2" ht="14.4">
      <c r="A73" s="94" t="s">
        <v>33</v>
      </c>
      <c r="B73" s="74" t="s">
        <v>84</v>
      </c>
    </row>
    <row r="74" spans="1:2" ht="14.4">
      <c r="A74" s="94" t="s">
        <v>25</v>
      </c>
      <c r="B74" s="74" t="s">
        <v>24</v>
      </c>
    </row>
    <row r="75" spans="1:2" ht="14.4">
      <c r="A75" s="94" t="s">
        <v>337</v>
      </c>
      <c r="B75" s="74" t="s">
        <v>338</v>
      </c>
    </row>
    <row r="76" spans="1:2" ht="14.4">
      <c r="A76" s="94" t="s">
        <v>339</v>
      </c>
      <c r="B76" s="74" t="s">
        <v>340</v>
      </c>
    </row>
    <row r="77" spans="1:2" ht="28.8">
      <c r="A77" s="94" t="s">
        <v>341</v>
      </c>
      <c r="B77" s="74" t="s">
        <v>654</v>
      </c>
    </row>
    <row r="78" spans="1:2" ht="14.4">
      <c r="A78" s="101" t="s">
        <v>343</v>
      </c>
      <c r="B78" s="77" t="s">
        <v>655</v>
      </c>
    </row>
    <row r="79" spans="1:2" ht="28.8">
      <c r="A79" s="101" t="s">
        <v>345</v>
      </c>
      <c r="B79" s="77" t="s">
        <v>656</v>
      </c>
    </row>
    <row r="80" spans="1:2" ht="14.4">
      <c r="A80" s="101" t="s">
        <v>347</v>
      </c>
      <c r="B80" s="77" t="s">
        <v>348</v>
      </c>
    </row>
    <row r="81" spans="1:2" ht="14.4">
      <c r="A81" s="101" t="s">
        <v>349</v>
      </c>
      <c r="B81" s="77" t="s">
        <v>350</v>
      </c>
    </row>
    <row r="82" spans="1:2" ht="28.8">
      <c r="A82" s="101" t="s">
        <v>35</v>
      </c>
      <c r="B82" s="77" t="s">
        <v>657</v>
      </c>
    </row>
    <row r="83" spans="1:2" ht="28.8">
      <c r="A83" s="101" t="s">
        <v>352</v>
      </c>
      <c r="B83" s="77" t="s">
        <v>658</v>
      </c>
    </row>
    <row r="84" spans="1:2" ht="15" customHeight="1">
      <c r="A84" s="56"/>
      <c r="B84" s="12"/>
    </row>
    <row r="85" spans="1:2" ht="14.4">
      <c r="A85" s="94" t="s">
        <v>30</v>
      </c>
      <c r="B85" s="74" t="str">
        <f>"ESC-CAL-CAR-DIS-0002-07"</f>
        <v>ESC-CAL-CAR-DIS-0002-07</v>
      </c>
    </row>
    <row r="86" spans="1:2" ht="14.4">
      <c r="A86" s="94" t="s">
        <v>335</v>
      </c>
      <c r="B86" s="74" t="s">
        <v>82</v>
      </c>
    </row>
    <row r="87" spans="1:2" ht="14.4">
      <c r="A87" s="94" t="s">
        <v>33</v>
      </c>
      <c r="B87" s="74" t="s">
        <v>84</v>
      </c>
    </row>
    <row r="88" spans="1:2" ht="14.4">
      <c r="A88" s="94" t="s">
        <v>25</v>
      </c>
      <c r="B88" s="74" t="s">
        <v>24</v>
      </c>
    </row>
    <row r="89" spans="1:2" ht="14.4">
      <c r="A89" s="94" t="s">
        <v>337</v>
      </c>
      <c r="B89" s="74" t="s">
        <v>338</v>
      </c>
    </row>
    <row r="90" spans="1:2" ht="14.4">
      <c r="A90" s="94" t="s">
        <v>339</v>
      </c>
      <c r="B90" s="74" t="s">
        <v>340</v>
      </c>
    </row>
    <row r="91" spans="1:2" ht="28.8">
      <c r="A91" s="94" t="s">
        <v>341</v>
      </c>
      <c r="B91" s="74" t="s">
        <v>659</v>
      </c>
    </row>
    <row r="92" spans="1:2" ht="14.4">
      <c r="A92" s="101" t="s">
        <v>343</v>
      </c>
      <c r="B92" s="77" t="s">
        <v>655</v>
      </c>
    </row>
    <row r="93" spans="1:2" ht="14.4">
      <c r="A93" s="101" t="s">
        <v>345</v>
      </c>
      <c r="B93" s="77" t="s">
        <v>660</v>
      </c>
    </row>
    <row r="94" spans="1:2" ht="14.4">
      <c r="A94" s="101" t="s">
        <v>347</v>
      </c>
      <c r="B94" s="77" t="s">
        <v>348</v>
      </c>
    </row>
    <row r="95" spans="1:2" ht="14.4">
      <c r="A95" s="101" t="s">
        <v>349</v>
      </c>
      <c r="B95" s="77" t="s">
        <v>350</v>
      </c>
    </row>
    <row r="96" spans="1:2" ht="28.8">
      <c r="A96" s="101" t="s">
        <v>35</v>
      </c>
      <c r="B96" s="77" t="s">
        <v>661</v>
      </c>
    </row>
    <row r="97" spans="1:2" ht="28.8">
      <c r="A97" s="101" t="s">
        <v>352</v>
      </c>
      <c r="B97" s="77" t="s">
        <v>662</v>
      </c>
    </row>
    <row r="98" spans="1:2" ht="15" customHeight="1">
      <c r="A98" s="56"/>
      <c r="B98" s="12"/>
    </row>
    <row r="99" spans="1:2" ht="14.4">
      <c r="A99" s="94" t="s">
        <v>30</v>
      </c>
      <c r="B99" s="74" t="str">
        <f>"ESC-CAL-CAR-DIS-0002-08"</f>
        <v>ESC-CAL-CAR-DIS-0002-08</v>
      </c>
    </row>
    <row r="100" spans="1:2" ht="14.4">
      <c r="A100" s="94" t="s">
        <v>335</v>
      </c>
      <c r="B100" s="74" t="s">
        <v>82</v>
      </c>
    </row>
    <row r="101" spans="1:2" ht="14.4">
      <c r="A101" s="94" t="s">
        <v>33</v>
      </c>
      <c r="B101" s="74" t="s">
        <v>84</v>
      </c>
    </row>
    <row r="102" spans="1:2" ht="14.4">
      <c r="A102" s="94" t="s">
        <v>25</v>
      </c>
      <c r="B102" s="74" t="s">
        <v>24</v>
      </c>
    </row>
    <row r="103" spans="1:2" ht="14.4">
      <c r="A103" s="94" t="s">
        <v>337</v>
      </c>
      <c r="B103" s="74" t="s">
        <v>563</v>
      </c>
    </row>
    <row r="104" spans="1:2" ht="14.4">
      <c r="A104" s="94" t="s">
        <v>339</v>
      </c>
      <c r="B104" s="74" t="s">
        <v>340</v>
      </c>
    </row>
    <row r="105" spans="1:2" ht="43.2">
      <c r="A105" s="94" t="s">
        <v>341</v>
      </c>
      <c r="B105" s="74" t="s">
        <v>663</v>
      </c>
    </row>
    <row r="106" spans="1:2" ht="14.4">
      <c r="A106" s="101" t="s">
        <v>343</v>
      </c>
      <c r="B106" s="77" t="s">
        <v>664</v>
      </c>
    </row>
    <row r="107" spans="1:2" ht="28.8">
      <c r="A107" s="101" t="s">
        <v>345</v>
      </c>
      <c r="B107" s="77" t="s">
        <v>665</v>
      </c>
    </row>
    <row r="108" spans="1:2" ht="14.4">
      <c r="A108" s="101" t="s">
        <v>347</v>
      </c>
      <c r="B108" s="77" t="s">
        <v>348</v>
      </c>
    </row>
    <row r="109" spans="1:2" ht="14.4">
      <c r="A109" s="101" t="s">
        <v>349</v>
      </c>
      <c r="B109" s="77" t="s">
        <v>350</v>
      </c>
    </row>
    <row r="110" spans="1:2" ht="43.2">
      <c r="A110" s="101" t="s">
        <v>35</v>
      </c>
      <c r="B110" s="77" t="s">
        <v>666</v>
      </c>
    </row>
    <row r="111" spans="1:2" ht="72">
      <c r="A111" s="101" t="s">
        <v>352</v>
      </c>
      <c r="B111" s="77" t="s">
        <v>667</v>
      </c>
    </row>
    <row r="112" spans="1:2" ht="15" customHeight="1">
      <c r="A112" s="56"/>
      <c r="B112" s="12"/>
    </row>
    <row r="113" spans="1:2" ht="14.4">
      <c r="A113" s="94" t="s">
        <v>30</v>
      </c>
      <c r="B113" s="74" t="str">
        <f>"ESC-CAL-CAR-DIS-0002-09"</f>
        <v>ESC-CAL-CAR-DIS-0002-09</v>
      </c>
    </row>
    <row r="114" spans="1:2" ht="14.4">
      <c r="A114" s="94" t="s">
        <v>335</v>
      </c>
      <c r="B114" s="74" t="s">
        <v>82</v>
      </c>
    </row>
    <row r="115" spans="1:2" ht="14.4">
      <c r="A115" s="94" t="s">
        <v>33</v>
      </c>
      <c r="B115" s="74" t="s">
        <v>84</v>
      </c>
    </row>
    <row r="116" spans="1:2" ht="14.4">
      <c r="A116" s="94" t="s">
        <v>25</v>
      </c>
      <c r="B116" s="74" t="s">
        <v>24</v>
      </c>
    </row>
    <row r="117" spans="1:2" ht="14.4">
      <c r="A117" s="94" t="s">
        <v>337</v>
      </c>
      <c r="B117" s="74" t="s">
        <v>563</v>
      </c>
    </row>
    <row r="118" spans="1:2" ht="14.4">
      <c r="A118" s="94" t="s">
        <v>339</v>
      </c>
      <c r="B118" s="74" t="s">
        <v>340</v>
      </c>
    </row>
    <row r="119" spans="1:2" ht="43.2">
      <c r="A119" s="94" t="s">
        <v>341</v>
      </c>
      <c r="B119" s="74" t="s">
        <v>668</v>
      </c>
    </row>
    <row r="120" spans="1:2" ht="14.4">
      <c r="A120" s="101" t="s">
        <v>343</v>
      </c>
      <c r="B120" s="77" t="s">
        <v>664</v>
      </c>
    </row>
    <row r="121" spans="1:2" ht="28.8">
      <c r="A121" s="101" t="s">
        <v>345</v>
      </c>
      <c r="B121" s="77" t="s">
        <v>669</v>
      </c>
    </row>
    <row r="122" spans="1:2" ht="14.4">
      <c r="A122" s="101" t="s">
        <v>347</v>
      </c>
      <c r="B122" s="77" t="s">
        <v>348</v>
      </c>
    </row>
    <row r="123" spans="1:2" ht="14.4">
      <c r="A123" s="101" t="s">
        <v>349</v>
      </c>
      <c r="B123" s="77" t="s">
        <v>350</v>
      </c>
    </row>
    <row r="124" spans="1:2" ht="28.8">
      <c r="A124" s="101" t="s">
        <v>35</v>
      </c>
      <c r="B124" s="77" t="s">
        <v>670</v>
      </c>
    </row>
    <row r="125" spans="1:2" ht="72">
      <c r="A125" s="101" t="s">
        <v>352</v>
      </c>
      <c r="B125" s="77" t="s">
        <v>671</v>
      </c>
    </row>
    <row r="126" spans="1:2" ht="15" customHeight="1">
      <c r="A126" s="56"/>
      <c r="B126" s="12"/>
    </row>
    <row r="127" spans="1:2" ht="14.4">
      <c r="A127" s="94" t="s">
        <v>30</v>
      </c>
      <c r="B127" s="74" t="str">
        <f>"ESC-CAL-CAR-DIS-0002-10"</f>
        <v>ESC-CAL-CAR-DIS-0002-10</v>
      </c>
    </row>
    <row r="128" spans="1:2" ht="14.4">
      <c r="A128" s="94" t="s">
        <v>335</v>
      </c>
      <c r="B128" s="74" t="s">
        <v>82</v>
      </c>
    </row>
    <row r="129" spans="1:2" ht="14.4">
      <c r="A129" s="94" t="s">
        <v>33</v>
      </c>
      <c r="B129" s="74" t="s">
        <v>84</v>
      </c>
    </row>
    <row r="130" spans="1:2" ht="14.4">
      <c r="A130" s="94" t="s">
        <v>25</v>
      </c>
      <c r="B130" s="74" t="s">
        <v>24</v>
      </c>
    </row>
    <row r="131" spans="1:2" ht="14.4">
      <c r="A131" s="94" t="s">
        <v>337</v>
      </c>
      <c r="B131" s="74" t="s">
        <v>563</v>
      </c>
    </row>
    <row r="132" spans="1:2" ht="14.4">
      <c r="A132" s="94" t="s">
        <v>339</v>
      </c>
      <c r="B132" s="74" t="s">
        <v>340</v>
      </c>
    </row>
    <row r="133" spans="1:2" ht="43.2">
      <c r="A133" s="94" t="s">
        <v>341</v>
      </c>
      <c r="B133" s="74" t="s">
        <v>672</v>
      </c>
    </row>
    <row r="134" spans="1:2" ht="14.4">
      <c r="A134" s="101" t="s">
        <v>343</v>
      </c>
      <c r="B134" s="77" t="s">
        <v>664</v>
      </c>
    </row>
    <row r="135" spans="1:2" ht="28.8">
      <c r="A135" s="101" t="s">
        <v>345</v>
      </c>
      <c r="B135" s="77" t="s">
        <v>673</v>
      </c>
    </row>
    <row r="136" spans="1:2" ht="14.4">
      <c r="A136" s="101" t="s">
        <v>347</v>
      </c>
      <c r="B136" s="77" t="s">
        <v>348</v>
      </c>
    </row>
    <row r="137" spans="1:2" ht="14.4">
      <c r="A137" s="101" t="s">
        <v>349</v>
      </c>
      <c r="B137" s="77" t="s">
        <v>350</v>
      </c>
    </row>
    <row r="138" spans="1:2" ht="28.8">
      <c r="A138" s="101" t="s">
        <v>35</v>
      </c>
      <c r="B138" s="77" t="s">
        <v>674</v>
      </c>
    </row>
    <row r="139" spans="1:2" ht="57.6">
      <c r="A139" s="101" t="s">
        <v>352</v>
      </c>
      <c r="B139" s="77" t="s">
        <v>675</v>
      </c>
    </row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9"/>
  <sheetViews>
    <sheetView workbookViewId="0"/>
  </sheetViews>
  <sheetFormatPr baseColWidth="10" defaultColWidth="14.44140625" defaultRowHeight="15" customHeight="1"/>
  <cols>
    <col min="1" max="1" width="26.109375" customWidth="1"/>
    <col min="2" max="2" width="53.6640625" customWidth="1"/>
    <col min="6" max="6" width="51" customWidth="1"/>
  </cols>
  <sheetData>
    <row r="1" spans="1:2" ht="14.4">
      <c r="A1" s="95" t="s">
        <v>30</v>
      </c>
      <c r="B1" s="74" t="str">
        <f>"ESC-CAL-CAR-DIS-0002-01"</f>
        <v>ESC-CAL-CAR-DIS-0002-01</v>
      </c>
    </row>
    <row r="2" spans="1:2" ht="14.4">
      <c r="A2" s="95" t="s">
        <v>335</v>
      </c>
      <c r="B2" s="74" t="s">
        <v>82</v>
      </c>
    </row>
    <row r="3" spans="1:2" ht="14.4">
      <c r="A3" s="95" t="s">
        <v>33</v>
      </c>
      <c r="B3" s="74" t="s">
        <v>91</v>
      </c>
    </row>
    <row r="4" spans="1:2" ht="14.4">
      <c r="A4" s="95" t="s">
        <v>25</v>
      </c>
      <c r="B4" s="74" t="s">
        <v>24</v>
      </c>
    </row>
    <row r="5" spans="1:2" ht="14.4">
      <c r="A5" s="95" t="s">
        <v>337</v>
      </c>
      <c r="B5" s="74" t="s">
        <v>338</v>
      </c>
    </row>
    <row r="6" spans="1:2" ht="14.4">
      <c r="A6" s="95" t="s">
        <v>339</v>
      </c>
      <c r="B6" s="74" t="s">
        <v>340</v>
      </c>
    </row>
    <row r="7" spans="1:2" ht="43.2">
      <c r="A7" s="95" t="s">
        <v>341</v>
      </c>
      <c r="B7" s="74" t="s">
        <v>676</v>
      </c>
    </row>
    <row r="8" spans="1:2" ht="14.4">
      <c r="A8" s="97" t="s">
        <v>343</v>
      </c>
      <c r="B8" s="77" t="s">
        <v>344</v>
      </c>
    </row>
    <row r="9" spans="1:2" ht="14.4">
      <c r="A9" s="97" t="s">
        <v>345</v>
      </c>
      <c r="B9" s="77" t="s">
        <v>677</v>
      </c>
    </row>
    <row r="10" spans="1:2" ht="14.4">
      <c r="A10" s="97" t="s">
        <v>347</v>
      </c>
      <c r="B10" s="77" t="s">
        <v>348</v>
      </c>
    </row>
    <row r="11" spans="1:2" ht="14.4">
      <c r="A11" s="97" t="s">
        <v>349</v>
      </c>
      <c r="B11" s="77" t="s">
        <v>350</v>
      </c>
    </row>
    <row r="12" spans="1:2" ht="43.2">
      <c r="A12" s="97" t="s">
        <v>35</v>
      </c>
      <c r="B12" s="77" t="s">
        <v>678</v>
      </c>
    </row>
    <row r="13" spans="1:2" ht="43.2">
      <c r="A13" s="97" t="s">
        <v>352</v>
      </c>
      <c r="B13" s="77" t="s">
        <v>679</v>
      </c>
    </row>
    <row r="14" spans="1:2" ht="15" customHeight="1">
      <c r="A14" s="12"/>
      <c r="B14" s="12"/>
    </row>
    <row r="15" spans="1:2" ht="14.4">
      <c r="A15" s="95" t="s">
        <v>30</v>
      </c>
      <c r="B15" s="74" t="str">
        <f>"ESC-CAL-CAR-DIS-0002-02"</f>
        <v>ESC-CAL-CAR-DIS-0002-02</v>
      </c>
    </row>
    <row r="16" spans="1:2" ht="14.4">
      <c r="A16" s="95" t="s">
        <v>335</v>
      </c>
      <c r="B16" s="74" t="s">
        <v>82</v>
      </c>
    </row>
    <row r="17" spans="1:2" ht="14.4">
      <c r="A17" s="95" t="s">
        <v>33</v>
      </c>
      <c r="B17" s="74" t="s">
        <v>91</v>
      </c>
    </row>
    <row r="18" spans="1:2" ht="14.4">
      <c r="A18" s="95" t="s">
        <v>25</v>
      </c>
      <c r="B18" s="74" t="s">
        <v>24</v>
      </c>
    </row>
    <row r="19" spans="1:2" ht="14.4">
      <c r="A19" s="95" t="s">
        <v>337</v>
      </c>
      <c r="B19" s="74" t="s">
        <v>338</v>
      </c>
    </row>
    <row r="20" spans="1:2" ht="14.4">
      <c r="A20" s="95" t="s">
        <v>339</v>
      </c>
      <c r="B20" s="74" t="s">
        <v>340</v>
      </c>
    </row>
    <row r="21" spans="1:2" ht="28.8">
      <c r="A21" s="95" t="s">
        <v>341</v>
      </c>
      <c r="B21" s="74" t="s">
        <v>680</v>
      </c>
    </row>
    <row r="22" spans="1:2" ht="14.4">
      <c r="A22" s="97" t="s">
        <v>343</v>
      </c>
      <c r="B22" s="77" t="s">
        <v>344</v>
      </c>
    </row>
    <row r="23" spans="1:2" ht="28.8">
      <c r="A23" s="97" t="s">
        <v>345</v>
      </c>
      <c r="B23" s="77" t="s">
        <v>681</v>
      </c>
    </row>
    <row r="24" spans="1:2" ht="14.4">
      <c r="A24" s="97" t="s">
        <v>347</v>
      </c>
      <c r="B24" s="77" t="s">
        <v>348</v>
      </c>
    </row>
    <row r="25" spans="1:2" ht="14.4">
      <c r="A25" s="97" t="s">
        <v>349</v>
      </c>
      <c r="B25" s="77" t="s">
        <v>350</v>
      </c>
    </row>
    <row r="26" spans="1:2" ht="28.8">
      <c r="A26" s="97" t="s">
        <v>35</v>
      </c>
      <c r="B26" s="77" t="s">
        <v>682</v>
      </c>
    </row>
    <row r="27" spans="1:2" ht="43.2">
      <c r="A27" s="97" t="s">
        <v>352</v>
      </c>
      <c r="B27" s="77" t="s">
        <v>683</v>
      </c>
    </row>
    <row r="28" spans="1:2" ht="15" customHeight="1">
      <c r="A28" s="12"/>
      <c r="B28" s="12"/>
    </row>
    <row r="29" spans="1:2" ht="14.4">
      <c r="A29" s="95" t="s">
        <v>30</v>
      </c>
      <c r="B29" s="74" t="str">
        <f>"ESC-CAL-CAR-DIS-0002-03"</f>
        <v>ESC-CAL-CAR-DIS-0002-03</v>
      </c>
    </row>
    <row r="30" spans="1:2" ht="14.4">
      <c r="A30" s="95" t="s">
        <v>335</v>
      </c>
      <c r="B30" s="74" t="s">
        <v>82</v>
      </c>
    </row>
    <row r="31" spans="1:2" ht="14.4">
      <c r="A31" s="95" t="s">
        <v>33</v>
      </c>
      <c r="B31" s="74" t="s">
        <v>91</v>
      </c>
    </row>
    <row r="32" spans="1:2" ht="14.4">
      <c r="A32" s="95" t="s">
        <v>25</v>
      </c>
      <c r="B32" s="74" t="s">
        <v>24</v>
      </c>
    </row>
    <row r="33" spans="1:2" ht="14.4">
      <c r="A33" s="95" t="s">
        <v>337</v>
      </c>
      <c r="B33" s="74" t="s">
        <v>338</v>
      </c>
    </row>
    <row r="34" spans="1:2" ht="14.4">
      <c r="A34" s="95" t="s">
        <v>339</v>
      </c>
      <c r="B34" s="74" t="s">
        <v>340</v>
      </c>
    </row>
    <row r="35" spans="1:2" ht="28.8">
      <c r="A35" s="95" t="s">
        <v>341</v>
      </c>
      <c r="B35" s="74" t="s">
        <v>684</v>
      </c>
    </row>
    <row r="36" spans="1:2" ht="14.4">
      <c r="A36" s="97" t="s">
        <v>343</v>
      </c>
      <c r="B36" s="77" t="s">
        <v>344</v>
      </c>
    </row>
    <row r="37" spans="1:2" ht="28.8">
      <c r="A37" s="97" t="s">
        <v>345</v>
      </c>
      <c r="B37" s="77" t="s">
        <v>685</v>
      </c>
    </row>
    <row r="38" spans="1:2" ht="14.4">
      <c r="A38" s="97" t="s">
        <v>347</v>
      </c>
      <c r="B38" s="77" t="s">
        <v>348</v>
      </c>
    </row>
    <row r="39" spans="1:2" ht="14.4">
      <c r="A39" s="97" t="s">
        <v>349</v>
      </c>
      <c r="B39" s="77" t="s">
        <v>350</v>
      </c>
    </row>
    <row r="40" spans="1:2" ht="28.8">
      <c r="A40" s="97" t="s">
        <v>35</v>
      </c>
      <c r="B40" s="77" t="s">
        <v>686</v>
      </c>
    </row>
    <row r="41" spans="1:2" ht="43.2">
      <c r="A41" s="97" t="s">
        <v>352</v>
      </c>
      <c r="B41" s="77" t="s">
        <v>687</v>
      </c>
    </row>
    <row r="42" spans="1:2" ht="15" customHeight="1">
      <c r="A42" s="12"/>
      <c r="B42" s="12"/>
    </row>
    <row r="43" spans="1:2" ht="14.4">
      <c r="A43" s="95" t="s">
        <v>30</v>
      </c>
      <c r="B43" s="74" t="str">
        <f>"ESC-CAL-CAR-DIS-0002-04"</f>
        <v>ESC-CAL-CAR-DIS-0002-04</v>
      </c>
    </row>
    <row r="44" spans="1:2" ht="14.4">
      <c r="A44" s="95" t="s">
        <v>335</v>
      </c>
      <c r="B44" s="74" t="s">
        <v>82</v>
      </c>
    </row>
    <row r="45" spans="1:2" ht="14.4">
      <c r="A45" s="95" t="s">
        <v>33</v>
      </c>
      <c r="B45" s="74" t="s">
        <v>91</v>
      </c>
    </row>
    <row r="46" spans="1:2" ht="14.4">
      <c r="A46" s="95" t="s">
        <v>25</v>
      </c>
      <c r="B46" s="74" t="s">
        <v>24</v>
      </c>
    </row>
    <row r="47" spans="1:2" ht="14.4">
      <c r="A47" s="95" t="s">
        <v>337</v>
      </c>
      <c r="B47" s="74" t="s">
        <v>338</v>
      </c>
    </row>
    <row r="48" spans="1:2" ht="14.4">
      <c r="A48" s="95" t="s">
        <v>339</v>
      </c>
      <c r="B48" s="74" t="s">
        <v>340</v>
      </c>
    </row>
    <row r="49" spans="1:2" ht="28.8">
      <c r="A49" s="95" t="s">
        <v>341</v>
      </c>
      <c r="B49" s="74" t="s">
        <v>688</v>
      </c>
    </row>
    <row r="50" spans="1:2" ht="14.4">
      <c r="A50" s="97" t="s">
        <v>343</v>
      </c>
      <c r="B50" s="77" t="s">
        <v>344</v>
      </c>
    </row>
    <row r="51" spans="1:2" ht="28.8">
      <c r="A51" s="97" t="s">
        <v>345</v>
      </c>
      <c r="B51" s="77" t="s">
        <v>689</v>
      </c>
    </row>
    <row r="52" spans="1:2" ht="14.4">
      <c r="A52" s="97" t="s">
        <v>347</v>
      </c>
      <c r="B52" s="77" t="s">
        <v>348</v>
      </c>
    </row>
    <row r="53" spans="1:2" ht="14.4">
      <c r="A53" s="97" t="s">
        <v>349</v>
      </c>
      <c r="B53" s="77" t="s">
        <v>350</v>
      </c>
    </row>
    <row r="54" spans="1:2" ht="28.8">
      <c r="A54" s="97" t="s">
        <v>35</v>
      </c>
      <c r="B54" s="77" t="s">
        <v>690</v>
      </c>
    </row>
    <row r="55" spans="1:2" ht="43.2">
      <c r="A55" s="97" t="s">
        <v>352</v>
      </c>
      <c r="B55" s="77" t="s">
        <v>691</v>
      </c>
    </row>
    <row r="56" spans="1:2" ht="15" customHeight="1">
      <c r="A56" s="12"/>
      <c r="B56" s="12"/>
    </row>
    <row r="57" spans="1:2" ht="14.4">
      <c r="A57" s="95" t="s">
        <v>30</v>
      </c>
      <c r="B57" s="74" t="str">
        <f>"ESC-CAL-CAR-DIS-0002-05"</f>
        <v>ESC-CAL-CAR-DIS-0002-05</v>
      </c>
    </row>
    <row r="58" spans="1:2" ht="14.4">
      <c r="A58" s="95" t="s">
        <v>335</v>
      </c>
      <c r="B58" s="74" t="s">
        <v>82</v>
      </c>
    </row>
    <row r="59" spans="1:2" ht="14.4">
      <c r="A59" s="95" t="s">
        <v>33</v>
      </c>
      <c r="B59" s="74" t="s">
        <v>91</v>
      </c>
    </row>
    <row r="60" spans="1:2" ht="14.4">
      <c r="A60" s="95" t="s">
        <v>25</v>
      </c>
      <c r="B60" s="74" t="s">
        <v>24</v>
      </c>
    </row>
    <row r="61" spans="1:2" ht="14.4">
      <c r="A61" s="95" t="s">
        <v>337</v>
      </c>
      <c r="B61" s="74" t="s">
        <v>338</v>
      </c>
    </row>
    <row r="62" spans="1:2" ht="14.4">
      <c r="A62" s="95" t="s">
        <v>339</v>
      </c>
      <c r="B62" s="74" t="s">
        <v>340</v>
      </c>
    </row>
    <row r="63" spans="1:2" ht="28.8">
      <c r="A63" s="95" t="s">
        <v>341</v>
      </c>
      <c r="B63" s="74" t="s">
        <v>692</v>
      </c>
    </row>
    <row r="64" spans="1:2" ht="14.4">
      <c r="A64" s="97" t="s">
        <v>343</v>
      </c>
      <c r="B64" s="77" t="s">
        <v>344</v>
      </c>
    </row>
    <row r="65" spans="1:2" ht="14.4">
      <c r="A65" s="97" t="s">
        <v>345</v>
      </c>
      <c r="B65" s="77" t="s">
        <v>693</v>
      </c>
    </row>
    <row r="66" spans="1:2" ht="14.4">
      <c r="A66" s="97" t="s">
        <v>347</v>
      </c>
      <c r="B66" s="77" t="s">
        <v>348</v>
      </c>
    </row>
    <row r="67" spans="1:2" ht="14.4">
      <c r="A67" s="97" t="s">
        <v>349</v>
      </c>
      <c r="B67" s="77" t="s">
        <v>350</v>
      </c>
    </row>
    <row r="68" spans="1:2" ht="28.8">
      <c r="A68" s="97" t="s">
        <v>35</v>
      </c>
      <c r="B68" s="77" t="s">
        <v>694</v>
      </c>
    </row>
    <row r="69" spans="1:2" ht="43.2">
      <c r="A69" s="97" t="s">
        <v>352</v>
      </c>
      <c r="B69" s="77" t="s">
        <v>695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6"/>
  <sheetViews>
    <sheetView workbookViewId="0"/>
  </sheetViews>
  <sheetFormatPr baseColWidth="10" defaultColWidth="14.44140625" defaultRowHeight="15" customHeight="1"/>
  <cols>
    <col min="1" max="1" width="28.5546875" customWidth="1"/>
    <col min="2" max="2" width="9.5546875" customWidth="1"/>
    <col min="3" max="3" width="18.33203125" customWidth="1"/>
    <col min="4" max="5" width="18.33203125" hidden="1" customWidth="1"/>
    <col min="6" max="6" width="12.6640625" customWidth="1"/>
    <col min="7" max="7" width="10.33203125" customWidth="1"/>
    <col min="8" max="8" width="33.33203125" customWidth="1"/>
    <col min="9" max="9" width="16.33203125" customWidth="1"/>
    <col min="10" max="10" width="14.88671875" customWidth="1"/>
    <col min="11" max="12" width="18.88671875" hidden="1" customWidth="1"/>
    <col min="13" max="13" width="11.44140625" hidden="1" customWidth="1"/>
    <col min="14" max="24" width="10.88671875" customWidth="1"/>
  </cols>
  <sheetData>
    <row r="1" spans="1:24" ht="14.25" customHeight="1">
      <c r="A1" s="118" t="s">
        <v>0</v>
      </c>
      <c r="B1" s="121" t="s">
        <v>13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4.25" customHeight="1">
      <c r="A2" s="119"/>
      <c r="B2" s="124" t="s">
        <v>14</v>
      </c>
      <c r="C2" s="112"/>
      <c r="D2" s="112"/>
      <c r="E2" s="113"/>
      <c r="F2" s="124" t="s">
        <v>15</v>
      </c>
      <c r="G2" s="112"/>
      <c r="H2" s="112"/>
      <c r="I2" s="112"/>
      <c r="J2" s="113"/>
      <c r="K2" s="8"/>
      <c r="L2" s="8" t="s">
        <v>15</v>
      </c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4.25" customHeight="1">
      <c r="A3" s="120"/>
      <c r="B3" s="8" t="s">
        <v>16</v>
      </c>
      <c r="C3" s="8" t="s">
        <v>17</v>
      </c>
      <c r="D3" s="8"/>
      <c r="E3" s="8" t="s">
        <v>18</v>
      </c>
      <c r="F3" s="8" t="s">
        <v>19</v>
      </c>
      <c r="G3" s="8" t="s">
        <v>20</v>
      </c>
      <c r="H3" s="8" t="s">
        <v>21</v>
      </c>
      <c r="I3" s="8" t="s">
        <v>22</v>
      </c>
      <c r="J3" s="8" t="s">
        <v>23</v>
      </c>
      <c r="K3" s="8"/>
      <c r="L3" s="10" t="s">
        <v>18</v>
      </c>
      <c r="M3" s="11" t="s">
        <v>18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4.25" customHeight="1">
      <c r="A4" s="12" t="s">
        <v>2</v>
      </c>
      <c r="B4" s="13">
        <v>4</v>
      </c>
      <c r="C4" s="13">
        <v>6</v>
      </c>
      <c r="D4" s="14">
        <f t="shared" ref="D4:D14" si="0">B4+C4</f>
        <v>10</v>
      </c>
      <c r="E4" s="15">
        <f t="shared" ref="E4:E14" si="1">D4/$D$15</f>
        <v>7.575757575757576E-2</v>
      </c>
      <c r="F4" s="13">
        <v>6</v>
      </c>
      <c r="G4" s="13">
        <v>7</v>
      </c>
      <c r="H4" s="13">
        <v>7</v>
      </c>
      <c r="I4" s="13">
        <v>10</v>
      </c>
      <c r="J4" s="13">
        <v>5</v>
      </c>
      <c r="K4" s="14">
        <f t="shared" ref="K4:K14" si="2">SUM(F4:J4)</f>
        <v>35</v>
      </c>
      <c r="L4" s="15">
        <f t="shared" ref="L4:L14" si="3">K4/$K$15</f>
        <v>0.10606060606060606</v>
      </c>
      <c r="M4" s="16" t="e">
        <f t="shared" ref="M4:M15" si="4">#REF!/#REF!</f>
        <v>#REF!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4.25" customHeight="1">
      <c r="A5" s="2" t="s">
        <v>3</v>
      </c>
      <c r="B5" s="17">
        <v>9</v>
      </c>
      <c r="C5" s="17">
        <v>9</v>
      </c>
      <c r="D5" s="14">
        <f t="shared" si="0"/>
        <v>18</v>
      </c>
      <c r="E5" s="15">
        <f t="shared" si="1"/>
        <v>0.13636363636363635</v>
      </c>
      <c r="F5" s="17">
        <v>10</v>
      </c>
      <c r="G5" s="17">
        <v>9</v>
      </c>
      <c r="H5" s="17">
        <v>9</v>
      </c>
      <c r="I5" s="17">
        <v>11</v>
      </c>
      <c r="J5" s="17">
        <v>11</v>
      </c>
      <c r="K5" s="14">
        <f t="shared" si="2"/>
        <v>50</v>
      </c>
      <c r="L5" s="15">
        <f t="shared" si="3"/>
        <v>0.15151515151515152</v>
      </c>
      <c r="M5" s="16" t="e">
        <f t="shared" si="4"/>
        <v>#REF!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4.25" customHeight="1">
      <c r="A6" s="2" t="s">
        <v>4</v>
      </c>
      <c r="B6" s="17">
        <v>10</v>
      </c>
      <c r="C6" s="17">
        <v>4</v>
      </c>
      <c r="D6" s="14">
        <f t="shared" si="0"/>
        <v>14</v>
      </c>
      <c r="E6" s="15">
        <f t="shared" si="1"/>
        <v>0.10606060606060606</v>
      </c>
      <c r="F6" s="17">
        <v>9</v>
      </c>
      <c r="G6" s="17">
        <v>11</v>
      </c>
      <c r="H6" s="17">
        <v>11</v>
      </c>
      <c r="I6" s="17">
        <v>5</v>
      </c>
      <c r="J6" s="17">
        <v>10</v>
      </c>
      <c r="K6" s="14">
        <f t="shared" si="2"/>
        <v>46</v>
      </c>
      <c r="L6" s="15">
        <f t="shared" si="3"/>
        <v>0.1393939393939394</v>
      </c>
      <c r="M6" s="16" t="e">
        <f t="shared" si="4"/>
        <v>#REF!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4.25" customHeight="1">
      <c r="A7" s="2" t="s">
        <v>5</v>
      </c>
      <c r="B7" s="17">
        <v>1</v>
      </c>
      <c r="C7" s="17">
        <v>1</v>
      </c>
      <c r="D7" s="14">
        <f t="shared" si="0"/>
        <v>2</v>
      </c>
      <c r="E7" s="15">
        <f t="shared" si="1"/>
        <v>1.5151515151515152E-2</v>
      </c>
      <c r="F7" s="17">
        <v>1</v>
      </c>
      <c r="G7" s="17">
        <v>3</v>
      </c>
      <c r="H7" s="17">
        <v>3</v>
      </c>
      <c r="I7" s="17">
        <v>2</v>
      </c>
      <c r="J7" s="17">
        <v>4</v>
      </c>
      <c r="K7" s="14">
        <f t="shared" si="2"/>
        <v>13</v>
      </c>
      <c r="L7" s="15">
        <f t="shared" si="3"/>
        <v>3.9393939393939391E-2</v>
      </c>
      <c r="M7" s="16" t="e">
        <f t="shared" si="4"/>
        <v>#REF!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4.25" customHeight="1">
      <c r="A8" s="6" t="s">
        <v>24</v>
      </c>
      <c r="B8" s="17">
        <v>11</v>
      </c>
      <c r="C8" s="17">
        <v>5</v>
      </c>
      <c r="D8" s="14">
        <f t="shared" si="0"/>
        <v>16</v>
      </c>
      <c r="E8" s="15">
        <f t="shared" si="1"/>
        <v>0.12121212121212122</v>
      </c>
      <c r="F8" s="17">
        <v>8</v>
      </c>
      <c r="G8" s="17">
        <v>10</v>
      </c>
      <c r="H8" s="17">
        <v>10</v>
      </c>
      <c r="I8" s="17">
        <v>7</v>
      </c>
      <c r="J8" s="17">
        <v>8</v>
      </c>
      <c r="K8" s="14">
        <f t="shared" si="2"/>
        <v>43</v>
      </c>
      <c r="L8" s="15">
        <f t="shared" si="3"/>
        <v>0.13030303030303031</v>
      </c>
      <c r="M8" s="16" t="e">
        <f t="shared" si="4"/>
        <v>#REF!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4.25" customHeight="1">
      <c r="A9" s="2" t="s">
        <v>7</v>
      </c>
      <c r="B9" s="17">
        <v>8</v>
      </c>
      <c r="C9" s="17">
        <v>7</v>
      </c>
      <c r="D9" s="14">
        <f t="shared" si="0"/>
        <v>15</v>
      </c>
      <c r="E9" s="15">
        <f t="shared" si="1"/>
        <v>0.11363636363636363</v>
      </c>
      <c r="F9" s="17">
        <v>7</v>
      </c>
      <c r="G9" s="17">
        <v>2</v>
      </c>
      <c r="H9" s="17">
        <v>2</v>
      </c>
      <c r="I9" s="17">
        <v>6</v>
      </c>
      <c r="J9" s="17">
        <v>2</v>
      </c>
      <c r="K9" s="14">
        <f t="shared" si="2"/>
        <v>19</v>
      </c>
      <c r="L9" s="15">
        <f t="shared" si="3"/>
        <v>5.7575757575757579E-2</v>
      </c>
      <c r="M9" s="16" t="e">
        <f t="shared" si="4"/>
        <v>#REF!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4.25" customHeight="1">
      <c r="A10" s="2" t="s">
        <v>8</v>
      </c>
      <c r="B10" s="17">
        <v>5</v>
      </c>
      <c r="C10" s="17">
        <v>8</v>
      </c>
      <c r="D10" s="14">
        <f t="shared" si="0"/>
        <v>13</v>
      </c>
      <c r="E10" s="15">
        <f t="shared" si="1"/>
        <v>9.8484848484848481E-2</v>
      </c>
      <c r="F10" s="17">
        <v>3</v>
      </c>
      <c r="G10" s="17">
        <v>1</v>
      </c>
      <c r="H10" s="17">
        <v>1</v>
      </c>
      <c r="I10" s="17">
        <v>3</v>
      </c>
      <c r="J10" s="17">
        <v>1</v>
      </c>
      <c r="K10" s="14">
        <f t="shared" si="2"/>
        <v>9</v>
      </c>
      <c r="L10" s="15">
        <f t="shared" si="3"/>
        <v>2.7272727272727271E-2</v>
      </c>
      <c r="M10" s="16" t="e">
        <f t="shared" si="4"/>
        <v>#REF!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4.25" customHeight="1">
      <c r="A11" s="2" t="s">
        <v>9</v>
      </c>
      <c r="B11" s="17">
        <v>2</v>
      </c>
      <c r="C11" s="17">
        <v>2</v>
      </c>
      <c r="D11" s="14">
        <f t="shared" si="0"/>
        <v>4</v>
      </c>
      <c r="E11" s="15">
        <f t="shared" si="1"/>
        <v>3.0303030303030304E-2</v>
      </c>
      <c r="F11" s="17">
        <v>2</v>
      </c>
      <c r="G11" s="17">
        <v>4</v>
      </c>
      <c r="H11" s="17">
        <v>5</v>
      </c>
      <c r="I11" s="17">
        <v>1</v>
      </c>
      <c r="J11" s="17">
        <v>3</v>
      </c>
      <c r="K11" s="14">
        <f t="shared" si="2"/>
        <v>15</v>
      </c>
      <c r="L11" s="15">
        <f t="shared" si="3"/>
        <v>4.5454545454545456E-2</v>
      </c>
      <c r="M11" s="16" t="e">
        <f t="shared" si="4"/>
        <v>#REF!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4.25" customHeight="1">
      <c r="A12" s="2" t="s">
        <v>10</v>
      </c>
      <c r="B12" s="17">
        <v>3</v>
      </c>
      <c r="C12" s="17">
        <v>11</v>
      </c>
      <c r="D12" s="14">
        <f t="shared" si="0"/>
        <v>14</v>
      </c>
      <c r="E12" s="15">
        <f t="shared" si="1"/>
        <v>0.10606060606060606</v>
      </c>
      <c r="F12" s="17">
        <v>5</v>
      </c>
      <c r="G12" s="17">
        <v>8</v>
      </c>
      <c r="H12" s="17">
        <v>8</v>
      </c>
      <c r="I12" s="17">
        <v>9</v>
      </c>
      <c r="J12" s="17">
        <v>7</v>
      </c>
      <c r="K12" s="14">
        <f t="shared" si="2"/>
        <v>37</v>
      </c>
      <c r="L12" s="15">
        <f t="shared" si="3"/>
        <v>0.11212121212121212</v>
      </c>
      <c r="M12" s="16" t="e">
        <f t="shared" si="4"/>
        <v>#REF!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4.25" customHeight="1">
      <c r="A13" s="2" t="s">
        <v>11</v>
      </c>
      <c r="B13" s="17">
        <v>7</v>
      </c>
      <c r="C13" s="17">
        <v>10</v>
      </c>
      <c r="D13" s="14">
        <f t="shared" si="0"/>
        <v>17</v>
      </c>
      <c r="E13" s="15">
        <f t="shared" si="1"/>
        <v>0.12878787878787878</v>
      </c>
      <c r="F13" s="17">
        <v>11</v>
      </c>
      <c r="G13" s="17">
        <v>5</v>
      </c>
      <c r="H13" s="17">
        <v>4</v>
      </c>
      <c r="I13" s="17">
        <v>8</v>
      </c>
      <c r="J13" s="18">
        <v>6</v>
      </c>
      <c r="K13" s="14">
        <f t="shared" si="2"/>
        <v>34</v>
      </c>
      <c r="L13" s="15">
        <f t="shared" si="3"/>
        <v>0.10303030303030303</v>
      </c>
      <c r="M13" s="16" t="e">
        <f t="shared" si="4"/>
        <v>#REF!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4.25" customHeight="1">
      <c r="A14" s="2" t="s">
        <v>12</v>
      </c>
      <c r="B14" s="17">
        <v>6</v>
      </c>
      <c r="C14" s="17">
        <v>3</v>
      </c>
      <c r="D14" s="14">
        <f t="shared" si="0"/>
        <v>9</v>
      </c>
      <c r="E14" s="15">
        <f t="shared" si="1"/>
        <v>6.8181818181818177E-2</v>
      </c>
      <c r="F14" s="17">
        <v>4</v>
      </c>
      <c r="G14" s="17">
        <v>6</v>
      </c>
      <c r="H14" s="17">
        <v>6</v>
      </c>
      <c r="I14" s="17">
        <v>4</v>
      </c>
      <c r="J14" s="17">
        <v>9</v>
      </c>
      <c r="K14" s="14">
        <f t="shared" si="2"/>
        <v>29</v>
      </c>
      <c r="L14" s="15">
        <f t="shared" si="3"/>
        <v>8.7878787878787876E-2</v>
      </c>
      <c r="M14" s="16" t="e">
        <f t="shared" si="4"/>
        <v>#REF!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4.25" customHeight="1">
      <c r="A15" s="7"/>
      <c r="B15" s="19">
        <f t="shared" ref="B15:L15" si="5">SUM(B4:B14)</f>
        <v>66</v>
      </c>
      <c r="C15" s="20">
        <f t="shared" si="5"/>
        <v>66</v>
      </c>
      <c r="D15" s="20">
        <f t="shared" si="5"/>
        <v>132</v>
      </c>
      <c r="E15" s="21">
        <f t="shared" si="5"/>
        <v>1</v>
      </c>
      <c r="F15" s="20">
        <f t="shared" si="5"/>
        <v>66</v>
      </c>
      <c r="G15" s="20">
        <f t="shared" si="5"/>
        <v>66</v>
      </c>
      <c r="H15" s="20">
        <f t="shared" si="5"/>
        <v>66</v>
      </c>
      <c r="I15" s="20">
        <f t="shared" si="5"/>
        <v>66</v>
      </c>
      <c r="J15" s="20">
        <f t="shared" si="5"/>
        <v>66</v>
      </c>
      <c r="K15" s="20">
        <f t="shared" si="5"/>
        <v>330</v>
      </c>
      <c r="L15" s="21">
        <f t="shared" si="5"/>
        <v>1</v>
      </c>
      <c r="M15" s="22" t="e">
        <f t="shared" si="4"/>
        <v>#REF!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spans="1:24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spans="1:24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spans="1:24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spans="1:24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spans="1:24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spans="1:24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spans="1:24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spans="1:2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spans="1:24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spans="1:24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spans="1:24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spans="1:24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spans="1:24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spans="1:24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spans="1:24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spans="1:24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spans="1:24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spans="1:2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spans="1:24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spans="1:24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</sheetData>
  <mergeCells count="4">
    <mergeCell ref="A1:A3"/>
    <mergeCell ref="B1:M1"/>
    <mergeCell ref="B2:E2"/>
    <mergeCell ref="F2:J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workbookViewId="0"/>
  </sheetViews>
  <sheetFormatPr baseColWidth="10" defaultColWidth="14.44140625" defaultRowHeight="15" customHeight="1"/>
  <cols>
    <col min="1" max="1" width="28.5546875" customWidth="1"/>
    <col min="2" max="2" width="13" hidden="1" customWidth="1"/>
    <col min="3" max="3" width="19" hidden="1" customWidth="1"/>
    <col min="4" max="4" width="10.6640625" hidden="1" customWidth="1"/>
    <col min="5" max="5" width="15.109375" customWidth="1"/>
    <col min="6" max="7" width="10.6640625" hidden="1" customWidth="1"/>
    <col min="8" max="8" width="34.44140625" hidden="1" customWidth="1"/>
    <col min="9" max="9" width="12.6640625" hidden="1" customWidth="1"/>
    <col min="10" max="11" width="10.6640625" hidden="1" customWidth="1"/>
    <col min="12" max="12" width="15.44140625" customWidth="1"/>
    <col min="13" max="25" width="10.6640625" customWidth="1"/>
  </cols>
  <sheetData>
    <row r="1" spans="1:12" ht="14.25" customHeight="1">
      <c r="A1" s="23" t="s">
        <v>25</v>
      </c>
      <c r="B1" s="24" t="s">
        <v>16</v>
      </c>
      <c r="C1" s="25" t="s">
        <v>17</v>
      </c>
      <c r="D1" s="3" t="s">
        <v>26</v>
      </c>
      <c r="E1" s="26" t="s">
        <v>27</v>
      </c>
      <c r="F1" s="3" t="s">
        <v>19</v>
      </c>
      <c r="G1" s="3" t="s">
        <v>20</v>
      </c>
      <c r="H1" s="3" t="s">
        <v>28</v>
      </c>
      <c r="I1" s="3" t="s">
        <v>22</v>
      </c>
      <c r="J1" s="3" t="s">
        <v>23</v>
      </c>
      <c r="K1" s="3" t="s">
        <v>26</v>
      </c>
      <c r="L1" s="26" t="s">
        <v>29</v>
      </c>
    </row>
    <row r="2" spans="1:12" ht="14.25" customHeight="1">
      <c r="A2" s="12" t="s">
        <v>2</v>
      </c>
      <c r="B2" s="13">
        <v>4</v>
      </c>
      <c r="C2" s="13">
        <v>6</v>
      </c>
      <c r="D2" s="12">
        <f t="shared" ref="D2:D12" si="0">SUM(B2:C2)</f>
        <v>10</v>
      </c>
      <c r="E2" s="27">
        <f t="shared" ref="E2:E12" si="1">D2/D$13</f>
        <v>7.575757575757576E-2</v>
      </c>
      <c r="F2" s="13">
        <v>6</v>
      </c>
      <c r="G2" s="13">
        <v>7</v>
      </c>
      <c r="H2" s="13">
        <v>7</v>
      </c>
      <c r="I2" s="13">
        <v>10</v>
      </c>
      <c r="J2" s="13">
        <v>5</v>
      </c>
      <c r="K2" s="12">
        <f t="shared" ref="K2:K12" si="2">SUM(F2:J2)</f>
        <v>35</v>
      </c>
      <c r="L2" s="27">
        <f>K2/K13</f>
        <v>0.10606060606060606</v>
      </c>
    </row>
    <row r="3" spans="1:12" ht="14.25" customHeight="1">
      <c r="A3" s="2" t="s">
        <v>3</v>
      </c>
      <c r="B3" s="17">
        <v>9</v>
      </c>
      <c r="C3" s="17">
        <v>9</v>
      </c>
      <c r="D3" s="13">
        <f t="shared" si="0"/>
        <v>18</v>
      </c>
      <c r="E3" s="27">
        <f t="shared" si="1"/>
        <v>0.13636363636363635</v>
      </c>
      <c r="F3" s="17">
        <v>10</v>
      </c>
      <c r="G3" s="17">
        <v>9</v>
      </c>
      <c r="H3" s="17">
        <v>9</v>
      </c>
      <c r="I3" s="17">
        <v>11</v>
      </c>
      <c r="J3" s="17">
        <v>11</v>
      </c>
      <c r="K3" s="12">
        <f t="shared" si="2"/>
        <v>50</v>
      </c>
      <c r="L3" s="28">
        <f>K3/K13</f>
        <v>0.15151515151515152</v>
      </c>
    </row>
    <row r="4" spans="1:12" ht="14.25" customHeight="1">
      <c r="A4" s="2" t="s">
        <v>4</v>
      </c>
      <c r="B4" s="17">
        <v>10</v>
      </c>
      <c r="C4" s="17">
        <v>4</v>
      </c>
      <c r="D4" s="13">
        <f t="shared" si="0"/>
        <v>14</v>
      </c>
      <c r="E4" s="27">
        <f t="shared" si="1"/>
        <v>0.10606060606060606</v>
      </c>
      <c r="F4" s="17">
        <v>9</v>
      </c>
      <c r="G4" s="17">
        <v>11</v>
      </c>
      <c r="H4" s="17">
        <v>11</v>
      </c>
      <c r="I4" s="17">
        <v>5</v>
      </c>
      <c r="J4" s="17">
        <v>10</v>
      </c>
      <c r="K4" s="12">
        <f t="shared" si="2"/>
        <v>46</v>
      </c>
      <c r="L4" s="28">
        <f>K4/K13</f>
        <v>0.1393939393939394</v>
      </c>
    </row>
    <row r="5" spans="1:12" ht="14.25" customHeight="1">
      <c r="A5" s="2" t="s">
        <v>5</v>
      </c>
      <c r="B5" s="17">
        <v>1</v>
      </c>
      <c r="C5" s="17">
        <v>1</v>
      </c>
      <c r="D5" s="13">
        <f t="shared" si="0"/>
        <v>2</v>
      </c>
      <c r="E5" s="27">
        <f t="shared" si="1"/>
        <v>1.5151515151515152E-2</v>
      </c>
      <c r="F5" s="17">
        <v>1</v>
      </c>
      <c r="G5" s="17">
        <v>3</v>
      </c>
      <c r="H5" s="17">
        <v>3</v>
      </c>
      <c r="I5" s="17">
        <v>2</v>
      </c>
      <c r="J5" s="17">
        <v>4</v>
      </c>
      <c r="K5" s="12">
        <f t="shared" si="2"/>
        <v>13</v>
      </c>
      <c r="L5" s="28">
        <f>K5/K13</f>
        <v>3.9393939393939391E-2</v>
      </c>
    </row>
    <row r="6" spans="1:12" ht="14.25" customHeight="1">
      <c r="A6" s="6" t="s">
        <v>24</v>
      </c>
      <c r="B6" s="17">
        <v>11</v>
      </c>
      <c r="C6" s="17">
        <v>5</v>
      </c>
      <c r="D6" s="13">
        <f t="shared" si="0"/>
        <v>16</v>
      </c>
      <c r="E6" s="27">
        <f t="shared" si="1"/>
        <v>0.12121212121212122</v>
      </c>
      <c r="F6" s="17">
        <v>8</v>
      </c>
      <c r="G6" s="17">
        <v>10</v>
      </c>
      <c r="H6" s="17">
        <v>10</v>
      </c>
      <c r="I6" s="17">
        <v>7</v>
      </c>
      <c r="J6" s="17">
        <v>8</v>
      </c>
      <c r="K6" s="12">
        <f t="shared" si="2"/>
        <v>43</v>
      </c>
      <c r="L6" s="28">
        <f>K6/K13</f>
        <v>0.13030303030303031</v>
      </c>
    </row>
    <row r="7" spans="1:12" ht="14.25" customHeight="1">
      <c r="A7" s="2" t="s">
        <v>7</v>
      </c>
      <c r="B7" s="17">
        <v>8</v>
      </c>
      <c r="C7" s="17">
        <v>7</v>
      </c>
      <c r="D7" s="13">
        <f t="shared" si="0"/>
        <v>15</v>
      </c>
      <c r="E7" s="27">
        <f t="shared" si="1"/>
        <v>0.11363636363636363</v>
      </c>
      <c r="F7" s="17">
        <v>7</v>
      </c>
      <c r="G7" s="17">
        <v>2</v>
      </c>
      <c r="H7" s="17">
        <v>2</v>
      </c>
      <c r="I7" s="17">
        <v>6</v>
      </c>
      <c r="J7" s="17">
        <v>2</v>
      </c>
      <c r="K7" s="12">
        <f t="shared" si="2"/>
        <v>19</v>
      </c>
      <c r="L7" s="28">
        <f>K7/K13</f>
        <v>5.7575757575757579E-2</v>
      </c>
    </row>
    <row r="8" spans="1:12" ht="14.25" customHeight="1">
      <c r="A8" s="2" t="s">
        <v>8</v>
      </c>
      <c r="B8" s="17">
        <v>5</v>
      </c>
      <c r="C8" s="17">
        <v>8</v>
      </c>
      <c r="D8" s="13">
        <f t="shared" si="0"/>
        <v>13</v>
      </c>
      <c r="E8" s="27">
        <f t="shared" si="1"/>
        <v>9.8484848484848481E-2</v>
      </c>
      <c r="F8" s="17">
        <v>3</v>
      </c>
      <c r="G8" s="17">
        <v>1</v>
      </c>
      <c r="H8" s="17">
        <v>1</v>
      </c>
      <c r="I8" s="17">
        <v>3</v>
      </c>
      <c r="J8" s="17">
        <v>1</v>
      </c>
      <c r="K8" s="12">
        <f t="shared" si="2"/>
        <v>9</v>
      </c>
      <c r="L8" s="28">
        <f>K8/K13</f>
        <v>2.7272727272727271E-2</v>
      </c>
    </row>
    <row r="9" spans="1:12" ht="14.25" customHeight="1">
      <c r="A9" s="2" t="s">
        <v>9</v>
      </c>
      <c r="B9" s="17">
        <v>2</v>
      </c>
      <c r="C9" s="17">
        <v>2</v>
      </c>
      <c r="D9" s="13">
        <f t="shared" si="0"/>
        <v>4</v>
      </c>
      <c r="E9" s="27">
        <f t="shared" si="1"/>
        <v>3.0303030303030304E-2</v>
      </c>
      <c r="F9" s="17">
        <v>2</v>
      </c>
      <c r="G9" s="17">
        <v>4</v>
      </c>
      <c r="H9" s="17">
        <v>4</v>
      </c>
      <c r="I9" s="17">
        <v>1</v>
      </c>
      <c r="J9" s="17">
        <v>3</v>
      </c>
      <c r="K9" s="12">
        <f t="shared" si="2"/>
        <v>14</v>
      </c>
      <c r="L9" s="28">
        <f>K9/K13</f>
        <v>4.2424242424242427E-2</v>
      </c>
    </row>
    <row r="10" spans="1:12" ht="14.25" customHeight="1">
      <c r="A10" s="2" t="s">
        <v>10</v>
      </c>
      <c r="B10" s="17">
        <v>3</v>
      </c>
      <c r="C10" s="17">
        <v>11</v>
      </c>
      <c r="D10" s="13">
        <f t="shared" si="0"/>
        <v>14</v>
      </c>
      <c r="E10" s="27">
        <f t="shared" si="1"/>
        <v>0.10606060606060606</v>
      </c>
      <c r="F10" s="17">
        <v>5</v>
      </c>
      <c r="G10" s="17">
        <v>8</v>
      </c>
      <c r="H10" s="17">
        <v>8</v>
      </c>
      <c r="I10" s="17">
        <v>9</v>
      </c>
      <c r="J10" s="17">
        <v>7</v>
      </c>
      <c r="K10" s="12">
        <f t="shared" si="2"/>
        <v>37</v>
      </c>
      <c r="L10" s="28">
        <f>K10/K13</f>
        <v>0.11212121212121212</v>
      </c>
    </row>
    <row r="11" spans="1:12" ht="14.25" customHeight="1">
      <c r="A11" s="2" t="s">
        <v>11</v>
      </c>
      <c r="B11" s="17">
        <v>7</v>
      </c>
      <c r="C11" s="17">
        <v>10</v>
      </c>
      <c r="D11" s="13">
        <f t="shared" si="0"/>
        <v>17</v>
      </c>
      <c r="E11" s="27">
        <f t="shared" si="1"/>
        <v>0.12878787878787878</v>
      </c>
      <c r="F11" s="17">
        <v>11</v>
      </c>
      <c r="G11" s="17">
        <v>5</v>
      </c>
      <c r="H11" s="17">
        <v>5</v>
      </c>
      <c r="I11" s="17">
        <v>8</v>
      </c>
      <c r="J11" s="17">
        <v>6</v>
      </c>
      <c r="K11" s="12">
        <f t="shared" si="2"/>
        <v>35</v>
      </c>
      <c r="L11" s="28">
        <f>K11/K13</f>
        <v>0.10606060606060606</v>
      </c>
    </row>
    <row r="12" spans="1:12" ht="14.25" customHeight="1">
      <c r="A12" s="2" t="s">
        <v>12</v>
      </c>
      <c r="B12" s="17">
        <v>6</v>
      </c>
      <c r="C12" s="17">
        <v>3</v>
      </c>
      <c r="D12" s="13">
        <f t="shared" si="0"/>
        <v>9</v>
      </c>
      <c r="E12" s="27">
        <f t="shared" si="1"/>
        <v>6.8181818181818177E-2</v>
      </c>
      <c r="F12" s="17">
        <v>4</v>
      </c>
      <c r="G12" s="17">
        <v>6</v>
      </c>
      <c r="H12" s="17">
        <v>6</v>
      </c>
      <c r="I12" s="17">
        <v>4</v>
      </c>
      <c r="J12" s="17">
        <v>9</v>
      </c>
      <c r="K12" s="12">
        <f t="shared" si="2"/>
        <v>29</v>
      </c>
      <c r="L12" s="28">
        <f>K12/K13</f>
        <v>8.7878787878787876E-2</v>
      </c>
    </row>
    <row r="13" spans="1:12" ht="14.25" customHeight="1">
      <c r="B13" s="13">
        <f t="shared" ref="B13:L13" si="3">SUM(B2:B12)</f>
        <v>66</v>
      </c>
      <c r="C13" s="13">
        <f t="shared" si="3"/>
        <v>66</v>
      </c>
      <c r="D13" s="13">
        <f t="shared" si="3"/>
        <v>132</v>
      </c>
      <c r="E13" s="28">
        <f t="shared" si="3"/>
        <v>1</v>
      </c>
      <c r="F13" s="13">
        <f t="shared" si="3"/>
        <v>66</v>
      </c>
      <c r="G13" s="13">
        <f t="shared" si="3"/>
        <v>66</v>
      </c>
      <c r="H13" s="13">
        <f t="shared" si="3"/>
        <v>66</v>
      </c>
      <c r="I13" s="13">
        <f t="shared" si="3"/>
        <v>66</v>
      </c>
      <c r="J13" s="13">
        <f t="shared" si="3"/>
        <v>66</v>
      </c>
      <c r="K13" s="13">
        <f t="shared" si="3"/>
        <v>330</v>
      </c>
      <c r="L13" s="28">
        <f t="shared" si="3"/>
        <v>1</v>
      </c>
    </row>
    <row r="14" spans="1:12" ht="14.25" customHeight="1"/>
    <row r="15" spans="1:12" ht="14.25" customHeight="1"/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4140625" defaultRowHeight="15" customHeight="1"/>
  <cols>
    <col min="1" max="1" width="17.88671875" customWidth="1"/>
    <col min="2" max="2" width="36.88671875" customWidth="1"/>
    <col min="3" max="3" width="98.33203125" customWidth="1"/>
    <col min="4" max="4" width="22" customWidth="1"/>
    <col min="5" max="5" width="33.6640625" customWidth="1"/>
    <col min="6" max="6" width="19.44140625" customWidth="1"/>
    <col min="7" max="7" width="17.44140625" customWidth="1"/>
    <col min="8" max="8" width="12.44140625" customWidth="1"/>
    <col min="9" max="9" width="34.33203125" customWidth="1"/>
    <col min="10" max="10" width="23" customWidth="1"/>
    <col min="11" max="12" width="10.88671875" customWidth="1"/>
    <col min="13" max="13" width="21" customWidth="1"/>
    <col min="14" max="26" width="10.88671875" customWidth="1"/>
  </cols>
  <sheetData>
    <row r="1" spans="1:26" ht="14.25" customHeight="1">
      <c r="A1" s="29" t="s">
        <v>30</v>
      </c>
      <c r="B1" s="29" t="s">
        <v>31</v>
      </c>
      <c r="C1" s="29" t="s">
        <v>32</v>
      </c>
      <c r="D1" s="29" t="s">
        <v>33</v>
      </c>
      <c r="E1" s="29" t="s">
        <v>34</v>
      </c>
      <c r="F1" s="29" t="s">
        <v>35</v>
      </c>
      <c r="G1" s="29" t="s">
        <v>19</v>
      </c>
      <c r="H1" s="29" t="s">
        <v>20</v>
      </c>
      <c r="I1" s="29" t="s">
        <v>36</v>
      </c>
      <c r="J1" s="29" t="s">
        <v>22</v>
      </c>
      <c r="K1" s="29" t="s">
        <v>23</v>
      </c>
      <c r="L1" s="29" t="s">
        <v>37</v>
      </c>
      <c r="M1" s="30" t="s">
        <v>38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56.25" customHeight="1">
      <c r="A2" s="32" t="s">
        <v>39</v>
      </c>
      <c r="B2" s="33"/>
      <c r="C2" s="33" t="s">
        <v>40</v>
      </c>
      <c r="D2" s="33" t="s">
        <v>41</v>
      </c>
      <c r="E2" s="33" t="s">
        <v>2</v>
      </c>
      <c r="F2" s="33" t="s">
        <v>42</v>
      </c>
      <c r="G2" s="33"/>
      <c r="H2" s="33"/>
      <c r="I2" s="33"/>
      <c r="J2" s="33"/>
      <c r="K2" s="33"/>
      <c r="L2" s="33">
        <f t="shared" ref="L2:L3" si="0">G2+H2+I2+J2+K2</f>
        <v>0</v>
      </c>
      <c r="M2" s="34">
        <f>L2/130</f>
        <v>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8.5" customHeight="1">
      <c r="A3" s="33" t="s">
        <v>43</v>
      </c>
      <c r="B3" s="33"/>
      <c r="C3" s="33" t="s">
        <v>44</v>
      </c>
      <c r="D3" s="33" t="s">
        <v>41</v>
      </c>
      <c r="E3" s="33" t="s">
        <v>2</v>
      </c>
      <c r="F3" s="33" t="s">
        <v>42</v>
      </c>
      <c r="G3" s="33"/>
      <c r="H3" s="35">
        <v>1</v>
      </c>
      <c r="I3" s="33">
        <v>1</v>
      </c>
      <c r="J3" s="33"/>
      <c r="K3" s="33"/>
      <c r="L3" s="33">
        <f t="shared" si="0"/>
        <v>2</v>
      </c>
      <c r="M3" s="34">
        <f>(G3+H3+I3+J3+K3)/5</f>
        <v>0.4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33" t="s">
        <v>45</v>
      </c>
      <c r="B4" s="33"/>
      <c r="C4" s="33" t="s">
        <v>46</v>
      </c>
      <c r="D4" s="33" t="s">
        <v>41</v>
      </c>
      <c r="E4" s="33" t="s">
        <v>2</v>
      </c>
      <c r="F4" s="33" t="s">
        <v>47</v>
      </c>
      <c r="G4" s="33"/>
      <c r="H4" s="33"/>
      <c r="I4" s="33"/>
      <c r="J4" s="33"/>
      <c r="K4" s="33"/>
      <c r="L4" s="33"/>
      <c r="M4" s="3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33" t="s">
        <v>48</v>
      </c>
      <c r="B5" s="33" t="s">
        <v>49</v>
      </c>
      <c r="C5" s="33" t="s">
        <v>50</v>
      </c>
      <c r="D5" s="33" t="s">
        <v>41</v>
      </c>
      <c r="E5" s="33" t="s">
        <v>2</v>
      </c>
      <c r="F5" s="33" t="s">
        <v>42</v>
      </c>
      <c r="G5" s="33"/>
      <c r="H5" s="33">
        <v>1</v>
      </c>
      <c r="I5" s="33">
        <v>1</v>
      </c>
      <c r="J5" s="33"/>
      <c r="K5" s="33"/>
      <c r="L5" s="33">
        <f t="shared" ref="L5:L8" si="1">G5+H5+I5+J5+K5</f>
        <v>2</v>
      </c>
      <c r="M5" s="34">
        <f t="shared" ref="M5:M8" si="2">(G5+H5+I5+J5+K5)/5</f>
        <v>0.4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33" t="s">
        <v>51</v>
      </c>
      <c r="B6" s="33"/>
      <c r="C6" s="33" t="s">
        <v>52</v>
      </c>
      <c r="D6" s="33" t="s">
        <v>41</v>
      </c>
      <c r="E6" s="33" t="s">
        <v>2</v>
      </c>
      <c r="F6" s="33" t="s">
        <v>42</v>
      </c>
      <c r="G6" s="33"/>
      <c r="H6" s="33"/>
      <c r="I6" s="33"/>
      <c r="J6" s="33">
        <v>1</v>
      </c>
      <c r="K6" s="33">
        <v>1</v>
      </c>
      <c r="L6" s="33">
        <f t="shared" si="1"/>
        <v>2</v>
      </c>
      <c r="M6" s="34">
        <f t="shared" si="2"/>
        <v>0.4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2.75" customHeight="1">
      <c r="A7" s="33" t="s">
        <v>53</v>
      </c>
      <c r="B7" s="33"/>
      <c r="C7" s="33" t="s">
        <v>54</v>
      </c>
      <c r="D7" s="33" t="s">
        <v>41</v>
      </c>
      <c r="E7" s="33" t="s">
        <v>2</v>
      </c>
      <c r="F7" s="33" t="s">
        <v>42</v>
      </c>
      <c r="G7" s="33"/>
      <c r="H7" s="33">
        <v>1</v>
      </c>
      <c r="I7" s="33">
        <v>1</v>
      </c>
      <c r="J7" s="33">
        <v>1</v>
      </c>
      <c r="K7" s="33">
        <v>1</v>
      </c>
      <c r="L7" s="33">
        <f t="shared" si="1"/>
        <v>4</v>
      </c>
      <c r="M7" s="34">
        <f t="shared" si="2"/>
        <v>0.8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2.75" customHeight="1">
      <c r="A8" s="33" t="s">
        <v>55</v>
      </c>
      <c r="B8" s="33"/>
      <c r="C8" s="33" t="s">
        <v>56</v>
      </c>
      <c r="D8" s="33" t="s">
        <v>41</v>
      </c>
      <c r="E8" s="33" t="s">
        <v>2</v>
      </c>
      <c r="F8" s="33" t="s">
        <v>42</v>
      </c>
      <c r="G8" s="33"/>
      <c r="H8" s="33"/>
      <c r="I8" s="33"/>
      <c r="J8" s="33">
        <v>1</v>
      </c>
      <c r="K8" s="33">
        <v>1</v>
      </c>
      <c r="L8" s="33">
        <f t="shared" si="1"/>
        <v>2</v>
      </c>
      <c r="M8" s="34">
        <f t="shared" si="2"/>
        <v>0.4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7" customHeight="1">
      <c r="A9" s="33" t="s">
        <v>57</v>
      </c>
      <c r="B9" s="33"/>
      <c r="C9" s="33" t="s">
        <v>58</v>
      </c>
      <c r="D9" s="33" t="s">
        <v>41</v>
      </c>
      <c r="E9" s="33" t="s">
        <v>2</v>
      </c>
      <c r="F9" s="33" t="s">
        <v>47</v>
      </c>
      <c r="G9" s="33"/>
      <c r="H9" s="33"/>
      <c r="I9" s="33"/>
      <c r="J9" s="33"/>
      <c r="K9" s="33"/>
      <c r="L9" s="33"/>
      <c r="M9" s="3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2.75" customHeight="1">
      <c r="A10" s="33" t="s">
        <v>59</v>
      </c>
      <c r="B10" s="33"/>
      <c r="C10" s="33" t="s">
        <v>60</v>
      </c>
      <c r="D10" s="33" t="s">
        <v>61</v>
      </c>
      <c r="E10" s="33" t="s">
        <v>2</v>
      </c>
      <c r="F10" s="33" t="s">
        <v>47</v>
      </c>
      <c r="G10" s="33"/>
      <c r="H10" s="33"/>
      <c r="I10" s="33"/>
      <c r="J10" s="33"/>
      <c r="K10" s="33"/>
      <c r="L10" s="33"/>
      <c r="M10" s="3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8.5" customHeight="1">
      <c r="A11" s="33" t="s">
        <v>62</v>
      </c>
      <c r="B11" s="33"/>
      <c r="C11" s="33" t="s">
        <v>63</v>
      </c>
      <c r="D11" s="33" t="s">
        <v>61</v>
      </c>
      <c r="E11" s="33" t="s">
        <v>2</v>
      </c>
      <c r="F11" s="33" t="s">
        <v>42</v>
      </c>
      <c r="G11" s="33">
        <v>1</v>
      </c>
      <c r="H11" s="33">
        <v>1</v>
      </c>
      <c r="I11" s="33">
        <v>1</v>
      </c>
      <c r="J11" s="33">
        <v>1</v>
      </c>
      <c r="K11" s="33"/>
      <c r="L11" s="33">
        <f t="shared" ref="L11:L13" si="3">G11+H11+I11+J11+K11</f>
        <v>4</v>
      </c>
      <c r="M11" s="34">
        <f t="shared" ref="M11:M13" si="4">(G11+H11+I11+J11+K11)/5</f>
        <v>0.8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8.5" customHeight="1">
      <c r="A12" s="33" t="s">
        <v>64</v>
      </c>
      <c r="B12" s="33"/>
      <c r="C12" s="33" t="s">
        <v>65</v>
      </c>
      <c r="D12" s="33" t="s">
        <v>66</v>
      </c>
      <c r="E12" s="33" t="s">
        <v>2</v>
      </c>
      <c r="F12" s="33" t="s">
        <v>42</v>
      </c>
      <c r="G12" s="33"/>
      <c r="H12" s="33"/>
      <c r="I12" s="33"/>
      <c r="J12" s="33"/>
      <c r="K12" s="33"/>
      <c r="L12" s="33">
        <f t="shared" si="3"/>
        <v>0</v>
      </c>
      <c r="M12" s="34">
        <f t="shared" si="4"/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8.5" customHeight="1">
      <c r="A13" s="33" t="s">
        <v>67</v>
      </c>
      <c r="B13" s="33"/>
      <c r="C13" s="33" t="s">
        <v>68</v>
      </c>
      <c r="D13" s="33" t="s">
        <v>41</v>
      </c>
      <c r="E13" s="33" t="s">
        <v>2</v>
      </c>
      <c r="F13" s="33" t="s">
        <v>42</v>
      </c>
      <c r="G13" s="33"/>
      <c r="H13" s="33"/>
      <c r="I13" s="33"/>
      <c r="J13" s="33"/>
      <c r="K13" s="33"/>
      <c r="L13" s="33">
        <f t="shared" si="3"/>
        <v>0</v>
      </c>
      <c r="M13" s="34">
        <f t="shared" si="4"/>
        <v>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2.75" customHeight="1">
      <c r="A14" s="33" t="s">
        <v>69</v>
      </c>
      <c r="B14" s="33"/>
      <c r="C14" s="33" t="s">
        <v>70</v>
      </c>
      <c r="D14" s="33" t="s">
        <v>41</v>
      </c>
      <c r="E14" s="33" t="s">
        <v>2</v>
      </c>
      <c r="F14" s="33" t="s">
        <v>47</v>
      </c>
      <c r="G14" s="33"/>
      <c r="H14" s="33"/>
      <c r="I14" s="33"/>
      <c r="J14" s="33"/>
      <c r="K14" s="33"/>
      <c r="L14" s="33"/>
      <c r="M14" s="33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2.75" customHeight="1">
      <c r="A15" s="33" t="s">
        <v>71</v>
      </c>
      <c r="B15" s="33"/>
      <c r="C15" s="33" t="s">
        <v>72</v>
      </c>
      <c r="D15" s="33" t="s">
        <v>61</v>
      </c>
      <c r="E15" s="33" t="s">
        <v>2</v>
      </c>
      <c r="F15" s="33" t="s">
        <v>47</v>
      </c>
      <c r="G15" s="33"/>
      <c r="H15" s="33"/>
      <c r="I15" s="33"/>
      <c r="J15" s="33"/>
      <c r="K15" s="33"/>
      <c r="L15" s="33"/>
      <c r="M15" s="3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57" customHeight="1">
      <c r="A16" s="33" t="s">
        <v>73</v>
      </c>
      <c r="B16" s="33"/>
      <c r="C16" s="33" t="s">
        <v>74</v>
      </c>
      <c r="D16" s="33" t="s">
        <v>61</v>
      </c>
      <c r="E16" s="33" t="s">
        <v>2</v>
      </c>
      <c r="F16" s="33" t="s">
        <v>42</v>
      </c>
      <c r="G16" s="33"/>
      <c r="H16" s="33"/>
      <c r="I16" s="33">
        <v>1</v>
      </c>
      <c r="J16" s="33"/>
      <c r="K16" s="33">
        <v>1</v>
      </c>
      <c r="L16" s="33">
        <f>G16+H16+I16+J16+K16</f>
        <v>2</v>
      </c>
      <c r="M16" s="34">
        <f>(G16+H16+I16+J16+K16)/5</f>
        <v>0.4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2.75" customHeight="1">
      <c r="A17" s="33" t="s">
        <v>75</v>
      </c>
      <c r="B17" s="33"/>
      <c r="C17" s="33" t="s">
        <v>76</v>
      </c>
      <c r="D17" s="33" t="s">
        <v>41</v>
      </c>
      <c r="E17" s="33" t="s">
        <v>2</v>
      </c>
      <c r="F17" s="33" t="s">
        <v>47</v>
      </c>
      <c r="G17" s="33"/>
      <c r="H17" s="33"/>
      <c r="I17" s="33"/>
      <c r="J17" s="33"/>
      <c r="K17" s="33"/>
      <c r="L17" s="33"/>
      <c r="M17" s="3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2.75" customHeight="1">
      <c r="A18" s="33" t="s">
        <v>77</v>
      </c>
      <c r="B18" s="33"/>
      <c r="C18" s="33" t="s">
        <v>78</v>
      </c>
      <c r="D18" s="33" t="s">
        <v>41</v>
      </c>
      <c r="E18" s="33" t="s">
        <v>2</v>
      </c>
      <c r="F18" s="33" t="s">
        <v>47</v>
      </c>
      <c r="G18" s="33"/>
      <c r="H18" s="33"/>
      <c r="I18" s="33"/>
      <c r="J18" s="33"/>
      <c r="K18" s="33"/>
      <c r="L18" s="33"/>
      <c r="M18" s="3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8.5" customHeight="1">
      <c r="A19" s="36" t="s">
        <v>79</v>
      </c>
      <c r="B19" s="36"/>
      <c r="C19" s="36" t="s">
        <v>80</v>
      </c>
      <c r="D19" s="36" t="s">
        <v>81</v>
      </c>
      <c r="E19" s="36" t="s">
        <v>24</v>
      </c>
      <c r="F19" s="36" t="s">
        <v>42</v>
      </c>
      <c r="G19" s="36"/>
      <c r="H19" s="36"/>
      <c r="I19" s="36">
        <v>1</v>
      </c>
      <c r="J19" s="36">
        <v>1</v>
      </c>
      <c r="K19" s="36"/>
      <c r="L19" s="36">
        <f t="shared" ref="L19:L23" si="5">G19+H19+I19+J19+K19</f>
        <v>2</v>
      </c>
      <c r="M19" s="37">
        <f t="shared" ref="M19:M23" si="6">(G19+H19+I19+J19+K19)/5</f>
        <v>0.4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8.5" customHeight="1">
      <c r="A20" s="36" t="s">
        <v>82</v>
      </c>
      <c r="B20" s="36"/>
      <c r="C20" s="36" t="s">
        <v>83</v>
      </c>
      <c r="D20" s="36" t="s">
        <v>84</v>
      </c>
      <c r="E20" s="36" t="s">
        <v>24</v>
      </c>
      <c r="F20" s="36" t="s">
        <v>42</v>
      </c>
      <c r="G20" s="36">
        <v>1</v>
      </c>
      <c r="H20" s="36">
        <v>1</v>
      </c>
      <c r="I20" s="36">
        <v>1</v>
      </c>
      <c r="J20" s="36"/>
      <c r="K20" s="36">
        <v>1</v>
      </c>
      <c r="L20" s="36">
        <f t="shared" si="5"/>
        <v>4</v>
      </c>
      <c r="M20" s="37">
        <f t="shared" si="6"/>
        <v>0.8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2.75" customHeight="1">
      <c r="A21" s="36" t="s">
        <v>85</v>
      </c>
      <c r="B21" s="36"/>
      <c r="C21" s="36" t="s">
        <v>86</v>
      </c>
      <c r="D21" s="36" t="s">
        <v>81</v>
      </c>
      <c r="E21" s="36" t="s">
        <v>24</v>
      </c>
      <c r="F21" s="36" t="s">
        <v>42</v>
      </c>
      <c r="G21" s="36"/>
      <c r="H21" s="36"/>
      <c r="I21" s="36"/>
      <c r="J21" s="36">
        <v>1</v>
      </c>
      <c r="K21" s="36"/>
      <c r="L21" s="36">
        <f t="shared" si="5"/>
        <v>1</v>
      </c>
      <c r="M21" s="37">
        <f t="shared" si="6"/>
        <v>0.2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8.5" customHeight="1">
      <c r="A22" s="36" t="s">
        <v>87</v>
      </c>
      <c r="B22" s="36"/>
      <c r="C22" s="36" t="s">
        <v>88</v>
      </c>
      <c r="D22" s="36" t="s">
        <v>84</v>
      </c>
      <c r="E22" s="36" t="s">
        <v>24</v>
      </c>
      <c r="F22" s="36" t="s">
        <v>42</v>
      </c>
      <c r="G22" s="36"/>
      <c r="H22" s="36">
        <v>1</v>
      </c>
      <c r="I22" s="36">
        <v>1</v>
      </c>
      <c r="J22" s="36"/>
      <c r="K22" s="36"/>
      <c r="L22" s="36">
        <f t="shared" si="5"/>
        <v>2</v>
      </c>
      <c r="M22" s="37">
        <f t="shared" si="6"/>
        <v>0.4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2.75" customHeight="1">
      <c r="A23" s="36" t="s">
        <v>89</v>
      </c>
      <c r="B23" s="36"/>
      <c r="C23" s="36" t="s">
        <v>90</v>
      </c>
      <c r="D23" s="36" t="s">
        <v>91</v>
      </c>
      <c r="E23" s="36" t="s">
        <v>24</v>
      </c>
      <c r="F23" s="36" t="s">
        <v>42</v>
      </c>
      <c r="G23" s="36">
        <v>1</v>
      </c>
      <c r="H23" s="36">
        <v>1</v>
      </c>
      <c r="I23" s="36">
        <v>1</v>
      </c>
      <c r="J23" s="36">
        <v>1</v>
      </c>
      <c r="K23" s="36"/>
      <c r="L23" s="36">
        <f t="shared" si="5"/>
        <v>4</v>
      </c>
      <c r="M23" s="37">
        <f t="shared" si="6"/>
        <v>0.8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2.75" customHeight="1">
      <c r="A24" s="38" t="s">
        <v>92</v>
      </c>
      <c r="B24" s="38"/>
      <c r="C24" s="38" t="s">
        <v>93</v>
      </c>
      <c r="D24" s="38" t="s">
        <v>91</v>
      </c>
      <c r="E24" s="38" t="s">
        <v>24</v>
      </c>
      <c r="F24" s="38" t="s">
        <v>47</v>
      </c>
      <c r="G24" s="38"/>
      <c r="H24" s="38"/>
      <c r="I24" s="38"/>
      <c r="J24" s="38"/>
      <c r="K24" s="38"/>
      <c r="L24" s="38"/>
      <c r="M24" s="3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2.75" customHeight="1">
      <c r="A25" s="36" t="s">
        <v>94</v>
      </c>
      <c r="B25" s="36"/>
      <c r="C25" s="36" t="s">
        <v>95</v>
      </c>
      <c r="D25" s="36" t="s">
        <v>91</v>
      </c>
      <c r="E25" s="36" t="s">
        <v>24</v>
      </c>
      <c r="F25" s="36" t="s">
        <v>42</v>
      </c>
      <c r="G25" s="36"/>
      <c r="H25" s="36"/>
      <c r="I25" s="36"/>
      <c r="J25" s="36">
        <v>1</v>
      </c>
      <c r="K25" s="36"/>
      <c r="L25" s="36">
        <f t="shared" ref="L25:L26" si="7">G25+H25+I25+J25+K25</f>
        <v>1</v>
      </c>
      <c r="M25" s="37">
        <f t="shared" ref="M25:M26" si="8">(G25+H25+I25+J25+K25)/5</f>
        <v>0.2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2.75" customHeight="1">
      <c r="A26" s="36" t="s">
        <v>96</v>
      </c>
      <c r="B26" s="36"/>
      <c r="C26" s="36" t="s">
        <v>97</v>
      </c>
      <c r="D26" s="36" t="s">
        <v>91</v>
      </c>
      <c r="E26" s="36" t="s">
        <v>24</v>
      </c>
      <c r="F26" s="36" t="s">
        <v>42</v>
      </c>
      <c r="G26" s="36"/>
      <c r="H26" s="36">
        <v>1</v>
      </c>
      <c r="I26" s="36"/>
      <c r="J26" s="36">
        <v>1</v>
      </c>
      <c r="K26" s="36">
        <v>1</v>
      </c>
      <c r="L26" s="36">
        <f t="shared" si="7"/>
        <v>3</v>
      </c>
      <c r="M26" s="37">
        <f t="shared" si="8"/>
        <v>0.6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2.75" customHeight="1">
      <c r="A27" s="39" t="s">
        <v>98</v>
      </c>
      <c r="B27" s="39"/>
      <c r="C27" s="39" t="s">
        <v>99</v>
      </c>
      <c r="D27" s="39" t="s">
        <v>100</v>
      </c>
      <c r="E27" s="39" t="s">
        <v>101</v>
      </c>
      <c r="F27" s="39" t="s">
        <v>47</v>
      </c>
      <c r="G27" s="39"/>
      <c r="H27" s="39"/>
      <c r="I27" s="39"/>
      <c r="J27" s="39"/>
      <c r="K27" s="39"/>
      <c r="L27" s="39"/>
      <c r="M27" s="3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8.5" customHeight="1">
      <c r="A28" s="39" t="s">
        <v>102</v>
      </c>
      <c r="B28" s="39"/>
      <c r="C28" s="39" t="s">
        <v>103</v>
      </c>
      <c r="D28" s="39" t="s">
        <v>104</v>
      </c>
      <c r="E28" s="39" t="s">
        <v>101</v>
      </c>
      <c r="F28" s="39" t="s">
        <v>42</v>
      </c>
      <c r="G28" s="39">
        <v>1</v>
      </c>
      <c r="H28" s="39"/>
      <c r="I28" s="39"/>
      <c r="J28" s="39"/>
      <c r="K28" s="40">
        <v>1</v>
      </c>
      <c r="L28" s="39">
        <f>G28+H28+I28+J28+K28</f>
        <v>2</v>
      </c>
      <c r="M28" s="41">
        <f>(G28+H28+I28+J28+K28)/5</f>
        <v>0.4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2.75" customHeight="1">
      <c r="A29" s="39" t="s">
        <v>105</v>
      </c>
      <c r="B29" s="39"/>
      <c r="C29" s="39" t="s">
        <v>106</v>
      </c>
      <c r="D29" s="39" t="s">
        <v>107</v>
      </c>
      <c r="E29" s="39" t="s">
        <v>101</v>
      </c>
      <c r="F29" s="39" t="s">
        <v>47</v>
      </c>
      <c r="G29" s="39"/>
      <c r="H29" s="39"/>
      <c r="I29" s="39"/>
      <c r="J29" s="39"/>
      <c r="K29" s="39"/>
      <c r="L29" s="39"/>
      <c r="M29" s="3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2.75" customHeight="1">
      <c r="A30" s="39" t="s">
        <v>108</v>
      </c>
      <c r="B30" s="39"/>
      <c r="C30" s="39" t="s">
        <v>109</v>
      </c>
      <c r="D30" s="39" t="s">
        <v>110</v>
      </c>
      <c r="E30" s="39" t="s">
        <v>101</v>
      </c>
      <c r="F30" s="39" t="s">
        <v>42</v>
      </c>
      <c r="G30" s="39"/>
      <c r="H30" s="39"/>
      <c r="I30" s="39"/>
      <c r="J30" s="39"/>
      <c r="K30" s="39"/>
      <c r="L30" s="39">
        <f t="shared" ref="L30:L31" si="9">G30+H30+I30+J30+K30</f>
        <v>0</v>
      </c>
      <c r="M30" s="41">
        <f t="shared" ref="M30:M31" si="10">(G30+H30+I30+J30+K30)/5</f>
        <v>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2.75" customHeight="1">
      <c r="A31" s="39" t="s">
        <v>111</v>
      </c>
      <c r="B31" s="39"/>
      <c r="C31" s="39" t="s">
        <v>112</v>
      </c>
      <c r="D31" s="39" t="s">
        <v>107</v>
      </c>
      <c r="E31" s="39" t="s">
        <v>101</v>
      </c>
      <c r="F31" s="39" t="s">
        <v>42</v>
      </c>
      <c r="G31" s="39"/>
      <c r="H31" s="39"/>
      <c r="I31" s="39"/>
      <c r="J31" s="39"/>
      <c r="K31" s="39"/>
      <c r="L31" s="39">
        <f t="shared" si="9"/>
        <v>0</v>
      </c>
      <c r="M31" s="41">
        <f t="shared" si="10"/>
        <v>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2.75" customHeight="1">
      <c r="A32" s="39" t="s">
        <v>113</v>
      </c>
      <c r="B32" s="39"/>
      <c r="C32" s="39" t="s">
        <v>114</v>
      </c>
      <c r="D32" s="39" t="s">
        <v>100</v>
      </c>
      <c r="E32" s="39" t="s">
        <v>101</v>
      </c>
      <c r="F32" s="39" t="s">
        <v>47</v>
      </c>
      <c r="G32" s="39"/>
      <c r="H32" s="39"/>
      <c r="I32" s="39"/>
      <c r="J32" s="39"/>
      <c r="K32" s="39"/>
      <c r="L32" s="39"/>
      <c r="M32" s="39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57" customHeight="1">
      <c r="A33" s="42" t="s">
        <v>115</v>
      </c>
      <c r="B33" s="42"/>
      <c r="C33" s="42" t="s">
        <v>116</v>
      </c>
      <c r="D33" s="42" t="s">
        <v>117</v>
      </c>
      <c r="E33" s="42" t="s">
        <v>12</v>
      </c>
      <c r="F33" s="42" t="s">
        <v>42</v>
      </c>
      <c r="G33" s="42"/>
      <c r="H33" s="42"/>
      <c r="I33" s="42"/>
      <c r="J33" s="42">
        <v>1</v>
      </c>
      <c r="K33" s="42">
        <v>1</v>
      </c>
      <c r="L33" s="42">
        <f t="shared" ref="L33:L36" si="11">G33+H33+I33+J33+K33</f>
        <v>2</v>
      </c>
      <c r="M33" s="43">
        <f t="shared" ref="M33:M36" si="12">(G33+H33+I33+J33+K33)/5</f>
        <v>0.4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8.5" customHeight="1">
      <c r="A34" s="42" t="s">
        <v>118</v>
      </c>
      <c r="B34" s="42"/>
      <c r="C34" s="42" t="s">
        <v>119</v>
      </c>
      <c r="D34" s="42" t="s">
        <v>120</v>
      </c>
      <c r="E34" s="42" t="s">
        <v>12</v>
      </c>
      <c r="F34" s="42" t="s">
        <v>42</v>
      </c>
      <c r="G34" s="42">
        <v>1</v>
      </c>
      <c r="H34" s="42"/>
      <c r="I34" s="42"/>
      <c r="J34" s="42">
        <v>1</v>
      </c>
      <c r="K34" s="42">
        <v>1</v>
      </c>
      <c r="L34" s="42">
        <f t="shared" si="11"/>
        <v>3</v>
      </c>
      <c r="M34" s="43">
        <f t="shared" si="12"/>
        <v>0.6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6.25" customHeight="1">
      <c r="A35" s="42" t="s">
        <v>121</v>
      </c>
      <c r="B35" s="42"/>
      <c r="C35" s="44" t="s">
        <v>122</v>
      </c>
      <c r="D35" s="42" t="s">
        <v>123</v>
      </c>
      <c r="E35" s="42" t="s">
        <v>12</v>
      </c>
      <c r="F35" s="42" t="s">
        <v>42</v>
      </c>
      <c r="G35" s="42"/>
      <c r="H35" s="42"/>
      <c r="I35" s="42"/>
      <c r="J35" s="42"/>
      <c r="K35" s="42"/>
      <c r="L35" s="42">
        <f t="shared" si="11"/>
        <v>0</v>
      </c>
      <c r="M35" s="43">
        <f t="shared" si="12"/>
        <v>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6.25" customHeight="1">
      <c r="A36" s="42" t="s">
        <v>124</v>
      </c>
      <c r="B36" s="42"/>
      <c r="C36" s="44" t="s">
        <v>125</v>
      </c>
      <c r="D36" s="42" t="s">
        <v>126</v>
      </c>
      <c r="E36" s="42" t="s">
        <v>12</v>
      </c>
      <c r="F36" s="42" t="s">
        <v>42</v>
      </c>
      <c r="G36" s="42"/>
      <c r="H36" s="42"/>
      <c r="I36" s="42"/>
      <c r="J36" s="42"/>
      <c r="K36" s="42"/>
      <c r="L36" s="42">
        <f t="shared" si="11"/>
        <v>0</v>
      </c>
      <c r="M36" s="43">
        <f t="shared" si="12"/>
        <v>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6.25" customHeight="1">
      <c r="A37" s="42" t="s">
        <v>127</v>
      </c>
      <c r="B37" s="42"/>
      <c r="C37" s="44" t="s">
        <v>128</v>
      </c>
      <c r="D37" s="42" t="s">
        <v>126</v>
      </c>
      <c r="E37" s="42" t="s">
        <v>12</v>
      </c>
      <c r="F37" s="42" t="s">
        <v>47</v>
      </c>
      <c r="G37" s="42"/>
      <c r="H37" s="42"/>
      <c r="I37" s="42"/>
      <c r="J37" s="42"/>
      <c r="K37" s="42"/>
      <c r="L37" s="42"/>
      <c r="M37" s="4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>
      <c r="A38" s="42" t="s">
        <v>129</v>
      </c>
      <c r="B38" s="42"/>
      <c r="C38" s="44" t="s">
        <v>130</v>
      </c>
      <c r="D38" s="42" t="s">
        <v>126</v>
      </c>
      <c r="E38" s="42" t="s">
        <v>12</v>
      </c>
      <c r="F38" s="42" t="s">
        <v>47</v>
      </c>
      <c r="G38" s="42"/>
      <c r="H38" s="42"/>
      <c r="I38" s="42"/>
      <c r="J38" s="42"/>
      <c r="K38" s="42"/>
      <c r="L38" s="42"/>
      <c r="M38" s="4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>
      <c r="A39" s="42" t="s">
        <v>131</v>
      </c>
      <c r="B39" s="42"/>
      <c r="C39" s="44" t="s">
        <v>132</v>
      </c>
      <c r="D39" s="42" t="s">
        <v>126</v>
      </c>
      <c r="E39" s="42" t="s">
        <v>12</v>
      </c>
      <c r="F39" s="42" t="s">
        <v>47</v>
      </c>
      <c r="G39" s="42"/>
      <c r="H39" s="42"/>
      <c r="I39" s="42"/>
      <c r="J39" s="42"/>
      <c r="K39" s="42"/>
      <c r="L39" s="42"/>
      <c r="M39" s="4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>
      <c r="A40" s="42" t="s">
        <v>133</v>
      </c>
      <c r="B40" s="42"/>
      <c r="C40" s="44" t="s">
        <v>134</v>
      </c>
      <c r="D40" s="42" t="s">
        <v>126</v>
      </c>
      <c r="E40" s="42" t="s">
        <v>12</v>
      </c>
      <c r="F40" s="42" t="s">
        <v>47</v>
      </c>
      <c r="G40" s="42"/>
      <c r="H40" s="42"/>
      <c r="I40" s="42"/>
      <c r="J40" s="42"/>
      <c r="K40" s="42"/>
      <c r="L40" s="42"/>
      <c r="M40" s="4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6.25" customHeight="1">
      <c r="A41" s="42" t="s">
        <v>135</v>
      </c>
      <c r="B41" s="42"/>
      <c r="C41" s="44" t="s">
        <v>136</v>
      </c>
      <c r="D41" s="42" t="s">
        <v>126</v>
      </c>
      <c r="E41" s="42" t="s">
        <v>12</v>
      </c>
      <c r="F41" s="42" t="s">
        <v>47</v>
      </c>
      <c r="G41" s="42"/>
      <c r="H41" s="42"/>
      <c r="I41" s="42"/>
      <c r="J41" s="42"/>
      <c r="K41" s="42"/>
      <c r="L41" s="42"/>
      <c r="M41" s="4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>
      <c r="A42" s="42" t="s">
        <v>137</v>
      </c>
      <c r="B42" s="42"/>
      <c r="C42" s="44" t="s">
        <v>138</v>
      </c>
      <c r="D42" s="42" t="s">
        <v>126</v>
      </c>
      <c r="E42" s="42" t="s">
        <v>12</v>
      </c>
      <c r="F42" s="42" t="s">
        <v>47</v>
      </c>
      <c r="G42" s="42"/>
      <c r="H42" s="42"/>
      <c r="I42" s="42"/>
      <c r="J42" s="42"/>
      <c r="K42" s="42"/>
      <c r="L42" s="42"/>
      <c r="M42" s="4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8.5" customHeight="1">
      <c r="A43" s="42" t="s">
        <v>139</v>
      </c>
      <c r="B43" s="42"/>
      <c r="C43" s="42" t="s">
        <v>140</v>
      </c>
      <c r="D43" s="42" t="s">
        <v>120</v>
      </c>
      <c r="E43" s="42" t="s">
        <v>12</v>
      </c>
      <c r="F43" s="42" t="s">
        <v>42</v>
      </c>
      <c r="G43" s="42">
        <v>1</v>
      </c>
      <c r="H43" s="42"/>
      <c r="I43" s="42"/>
      <c r="J43" s="42"/>
      <c r="K43" s="42">
        <v>1</v>
      </c>
      <c r="L43" s="42">
        <f t="shared" ref="L43:L47" si="13">G43+H43+I43+J43+K43</f>
        <v>2</v>
      </c>
      <c r="M43" s="43">
        <f t="shared" ref="M43:M47" si="14">(G43+H43+I43+J43+K43)/5</f>
        <v>0.4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2.75" customHeight="1">
      <c r="A44" s="42" t="s">
        <v>141</v>
      </c>
      <c r="B44" s="42"/>
      <c r="C44" s="42" t="s">
        <v>142</v>
      </c>
      <c r="D44" s="42" t="s">
        <v>120</v>
      </c>
      <c r="E44" s="42" t="s">
        <v>12</v>
      </c>
      <c r="F44" s="42" t="s">
        <v>42</v>
      </c>
      <c r="G44" s="42">
        <v>1</v>
      </c>
      <c r="H44" s="42"/>
      <c r="I44" s="42">
        <v>1</v>
      </c>
      <c r="J44" s="42">
        <v>1</v>
      </c>
      <c r="K44" s="42">
        <v>1</v>
      </c>
      <c r="L44" s="42">
        <f t="shared" si="13"/>
        <v>4</v>
      </c>
      <c r="M44" s="43">
        <f t="shared" si="14"/>
        <v>0.8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2.75" customHeight="1">
      <c r="A45" s="45" t="s">
        <v>143</v>
      </c>
      <c r="B45" s="45"/>
      <c r="C45" s="45" t="s">
        <v>144</v>
      </c>
      <c r="D45" s="45" t="s">
        <v>145</v>
      </c>
      <c r="E45" s="45" t="s">
        <v>3</v>
      </c>
      <c r="F45" s="45" t="s">
        <v>42</v>
      </c>
      <c r="G45" s="45"/>
      <c r="H45" s="45">
        <v>1</v>
      </c>
      <c r="I45" s="45">
        <v>1</v>
      </c>
      <c r="J45" s="45"/>
      <c r="K45" s="45">
        <v>1</v>
      </c>
      <c r="L45" s="45">
        <f t="shared" si="13"/>
        <v>3</v>
      </c>
      <c r="M45" s="46">
        <f t="shared" si="14"/>
        <v>0.6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2.75" customHeight="1">
      <c r="A46" s="45" t="s">
        <v>146</v>
      </c>
      <c r="B46" s="45"/>
      <c r="C46" s="45" t="s">
        <v>147</v>
      </c>
      <c r="D46" s="45" t="s">
        <v>145</v>
      </c>
      <c r="E46" s="45" t="s">
        <v>3</v>
      </c>
      <c r="F46" s="45" t="s">
        <v>42</v>
      </c>
      <c r="G46" s="45">
        <v>1</v>
      </c>
      <c r="H46" s="45"/>
      <c r="I46" s="45"/>
      <c r="J46" s="45">
        <v>1</v>
      </c>
      <c r="K46" s="45">
        <v>1</v>
      </c>
      <c r="L46" s="45">
        <f t="shared" si="13"/>
        <v>3</v>
      </c>
      <c r="M46" s="46">
        <f t="shared" si="14"/>
        <v>0.6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2.75" customHeight="1">
      <c r="A47" s="45" t="s">
        <v>148</v>
      </c>
      <c r="B47" s="45"/>
      <c r="C47" s="45" t="s">
        <v>149</v>
      </c>
      <c r="D47" s="45" t="s">
        <v>150</v>
      </c>
      <c r="E47" s="45" t="s">
        <v>3</v>
      </c>
      <c r="F47" s="45" t="s">
        <v>42</v>
      </c>
      <c r="G47" s="45"/>
      <c r="H47" s="45"/>
      <c r="I47" s="45"/>
      <c r="J47" s="45">
        <v>1</v>
      </c>
      <c r="K47" s="45">
        <v>1</v>
      </c>
      <c r="L47" s="45">
        <f t="shared" si="13"/>
        <v>2</v>
      </c>
      <c r="M47" s="46">
        <f t="shared" si="14"/>
        <v>0.4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8.5" customHeight="1">
      <c r="A48" s="45" t="s">
        <v>151</v>
      </c>
      <c r="B48" s="45"/>
      <c r="C48" s="45" t="s">
        <v>152</v>
      </c>
      <c r="D48" s="45" t="s">
        <v>153</v>
      </c>
      <c r="E48" s="45" t="s">
        <v>3</v>
      </c>
      <c r="F48" s="45" t="s">
        <v>47</v>
      </c>
      <c r="G48" s="45"/>
      <c r="H48" s="45"/>
      <c r="I48" s="45"/>
      <c r="J48" s="45"/>
      <c r="K48" s="45"/>
      <c r="L48" s="45"/>
      <c r="M48" s="4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2.75" customHeight="1">
      <c r="A49" s="45" t="s">
        <v>154</v>
      </c>
      <c r="B49" s="45"/>
      <c r="C49" s="45" t="s">
        <v>155</v>
      </c>
      <c r="D49" s="45" t="s">
        <v>145</v>
      </c>
      <c r="E49" s="45" t="s">
        <v>3</v>
      </c>
      <c r="F49" s="45" t="s">
        <v>42</v>
      </c>
      <c r="G49" s="45">
        <v>1</v>
      </c>
      <c r="H49" s="45">
        <v>1</v>
      </c>
      <c r="I49" s="45"/>
      <c r="J49" s="45">
        <v>1</v>
      </c>
      <c r="K49" s="45">
        <v>1</v>
      </c>
      <c r="L49" s="45">
        <f t="shared" ref="L49:L53" si="15">G49+H49+I49+J49+K49</f>
        <v>4</v>
      </c>
      <c r="M49" s="46">
        <f t="shared" ref="M49:M53" si="16">(G49+H49+I49+J49+K49)/5</f>
        <v>0.8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57" customHeight="1">
      <c r="A50" s="45" t="s">
        <v>156</v>
      </c>
      <c r="B50" s="45"/>
      <c r="C50" s="45" t="s">
        <v>157</v>
      </c>
      <c r="D50" s="45" t="s">
        <v>158</v>
      </c>
      <c r="E50" s="45" t="s">
        <v>3</v>
      </c>
      <c r="F50" s="45" t="s">
        <v>42</v>
      </c>
      <c r="G50" s="45">
        <v>1</v>
      </c>
      <c r="H50" s="45">
        <v>1</v>
      </c>
      <c r="I50" s="45"/>
      <c r="J50" s="45">
        <v>1</v>
      </c>
      <c r="K50" s="45">
        <v>1</v>
      </c>
      <c r="L50" s="45">
        <f t="shared" si="15"/>
        <v>4</v>
      </c>
      <c r="M50" s="46">
        <f t="shared" si="16"/>
        <v>0.8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2.75" customHeight="1">
      <c r="A51" s="45" t="s">
        <v>159</v>
      </c>
      <c r="B51" s="45"/>
      <c r="C51" s="45" t="s">
        <v>160</v>
      </c>
      <c r="D51" s="45" t="s">
        <v>150</v>
      </c>
      <c r="E51" s="45" t="s">
        <v>3</v>
      </c>
      <c r="F51" s="45" t="s">
        <v>42</v>
      </c>
      <c r="G51" s="45">
        <v>1</v>
      </c>
      <c r="H51" s="45"/>
      <c r="I51" s="45"/>
      <c r="J51" s="45">
        <v>1</v>
      </c>
      <c r="K51" s="45">
        <v>1</v>
      </c>
      <c r="L51" s="45">
        <f t="shared" si="15"/>
        <v>3</v>
      </c>
      <c r="M51" s="46">
        <f t="shared" si="16"/>
        <v>0.6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57" customHeight="1">
      <c r="A52" s="45" t="s">
        <v>161</v>
      </c>
      <c r="B52" s="45"/>
      <c r="C52" s="45" t="s">
        <v>162</v>
      </c>
      <c r="D52" s="45" t="s">
        <v>150</v>
      </c>
      <c r="E52" s="45" t="s">
        <v>3</v>
      </c>
      <c r="F52" s="45" t="s">
        <v>42</v>
      </c>
      <c r="G52" s="45"/>
      <c r="H52" s="45"/>
      <c r="I52" s="45"/>
      <c r="J52" s="45"/>
      <c r="K52" s="45"/>
      <c r="L52" s="45">
        <f t="shared" si="15"/>
        <v>0</v>
      </c>
      <c r="M52" s="46">
        <f t="shared" si="16"/>
        <v>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57" customHeight="1">
      <c r="A53" s="39" t="s">
        <v>163</v>
      </c>
      <c r="B53" s="39"/>
      <c r="C53" s="39" t="s">
        <v>164</v>
      </c>
      <c r="D53" s="39" t="s">
        <v>165</v>
      </c>
      <c r="E53" s="39" t="s">
        <v>7</v>
      </c>
      <c r="F53" s="39" t="s">
        <v>42</v>
      </c>
      <c r="G53" s="39"/>
      <c r="H53" s="39"/>
      <c r="I53" s="39"/>
      <c r="J53" s="39"/>
      <c r="K53" s="39"/>
      <c r="L53" s="39">
        <f t="shared" si="15"/>
        <v>0</v>
      </c>
      <c r="M53" s="41">
        <f t="shared" si="16"/>
        <v>0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2.75" customHeight="1">
      <c r="A54" s="39" t="s">
        <v>166</v>
      </c>
      <c r="B54" s="39"/>
      <c r="C54" s="39" t="s">
        <v>167</v>
      </c>
      <c r="D54" s="39" t="s">
        <v>165</v>
      </c>
      <c r="E54" s="39" t="s">
        <v>7</v>
      </c>
      <c r="F54" s="39" t="s">
        <v>47</v>
      </c>
      <c r="G54" s="39"/>
      <c r="H54" s="39"/>
      <c r="I54" s="39"/>
      <c r="J54" s="39"/>
      <c r="K54" s="39"/>
      <c r="L54" s="39"/>
      <c r="M54" s="3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57" customHeight="1">
      <c r="A55" s="39" t="s">
        <v>168</v>
      </c>
      <c r="B55" s="39"/>
      <c r="C55" s="39" t="s">
        <v>169</v>
      </c>
      <c r="D55" s="39" t="s">
        <v>170</v>
      </c>
      <c r="E55" s="39" t="s">
        <v>7</v>
      </c>
      <c r="F55" s="39" t="s">
        <v>42</v>
      </c>
      <c r="G55" s="39"/>
      <c r="H55" s="39"/>
      <c r="I55" s="39"/>
      <c r="J55" s="39"/>
      <c r="K55" s="39"/>
      <c r="L55" s="39">
        <f t="shared" ref="L55:L59" si="17">G55+H55+I55+J55+K55</f>
        <v>0</v>
      </c>
      <c r="M55" s="41">
        <f t="shared" ref="M55:M59" si="18">(G55+H55+I55+J55+K55)/5</f>
        <v>0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2.75" customHeight="1">
      <c r="A56" s="39" t="s">
        <v>171</v>
      </c>
      <c r="B56" s="39"/>
      <c r="C56" s="39" t="s">
        <v>172</v>
      </c>
      <c r="D56" s="39" t="s">
        <v>170</v>
      </c>
      <c r="E56" s="39" t="s">
        <v>7</v>
      </c>
      <c r="F56" s="39" t="s">
        <v>42</v>
      </c>
      <c r="G56" s="39">
        <v>1</v>
      </c>
      <c r="H56" s="39"/>
      <c r="I56" s="39"/>
      <c r="J56" s="39"/>
      <c r="K56" s="39"/>
      <c r="L56" s="39">
        <f t="shared" si="17"/>
        <v>1</v>
      </c>
      <c r="M56" s="41">
        <f t="shared" si="18"/>
        <v>0.2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8.5" customHeight="1">
      <c r="A57" s="39" t="s">
        <v>173</v>
      </c>
      <c r="B57" s="39"/>
      <c r="C57" s="39" t="s">
        <v>174</v>
      </c>
      <c r="D57" s="39" t="s">
        <v>165</v>
      </c>
      <c r="E57" s="39" t="s">
        <v>7</v>
      </c>
      <c r="F57" s="39" t="s">
        <v>42</v>
      </c>
      <c r="G57" s="39"/>
      <c r="H57" s="39"/>
      <c r="I57" s="39"/>
      <c r="J57" s="39"/>
      <c r="K57" s="39"/>
      <c r="L57" s="39">
        <f t="shared" si="17"/>
        <v>0</v>
      </c>
      <c r="M57" s="41">
        <f t="shared" si="18"/>
        <v>0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2.75" customHeight="1">
      <c r="A58" s="47" t="s">
        <v>175</v>
      </c>
      <c r="B58" s="47"/>
      <c r="C58" s="47" t="s">
        <v>176</v>
      </c>
      <c r="D58" s="47" t="s">
        <v>177</v>
      </c>
      <c r="E58" s="47" t="s">
        <v>178</v>
      </c>
      <c r="F58" s="47" t="s">
        <v>42</v>
      </c>
      <c r="G58" s="47"/>
      <c r="H58" s="47">
        <v>1</v>
      </c>
      <c r="I58" s="47">
        <v>1</v>
      </c>
      <c r="J58" s="47"/>
      <c r="K58" s="47"/>
      <c r="L58" s="47">
        <f t="shared" si="17"/>
        <v>2</v>
      </c>
      <c r="M58" s="48">
        <f t="shared" si="18"/>
        <v>0.4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8.5" customHeight="1">
      <c r="A59" s="47" t="s">
        <v>179</v>
      </c>
      <c r="B59" s="47"/>
      <c r="C59" s="47" t="s">
        <v>180</v>
      </c>
      <c r="D59" s="47" t="s">
        <v>181</v>
      </c>
      <c r="E59" s="47" t="s">
        <v>178</v>
      </c>
      <c r="F59" s="47" t="s">
        <v>42</v>
      </c>
      <c r="G59" s="47"/>
      <c r="H59" s="47">
        <v>1</v>
      </c>
      <c r="I59" s="47">
        <v>1</v>
      </c>
      <c r="J59" s="47"/>
      <c r="K59" s="47"/>
      <c r="L59" s="47">
        <f t="shared" si="17"/>
        <v>2</v>
      </c>
      <c r="M59" s="48">
        <f t="shared" si="18"/>
        <v>0.4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8.5" customHeight="1">
      <c r="A60" s="47" t="s">
        <v>182</v>
      </c>
      <c r="B60" s="47"/>
      <c r="C60" s="47" t="s">
        <v>183</v>
      </c>
      <c r="D60" s="47" t="s">
        <v>184</v>
      </c>
      <c r="E60" s="47" t="s">
        <v>178</v>
      </c>
      <c r="F60" s="47" t="s">
        <v>47</v>
      </c>
      <c r="G60" s="47"/>
      <c r="H60" s="47"/>
      <c r="I60" s="47"/>
      <c r="J60" s="47"/>
      <c r="K60" s="47"/>
      <c r="L60" s="47"/>
      <c r="M60" s="4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2.75" customHeight="1">
      <c r="A61" s="47" t="s">
        <v>185</v>
      </c>
      <c r="B61" s="47"/>
      <c r="C61" s="47" t="s">
        <v>186</v>
      </c>
      <c r="D61" s="47" t="s">
        <v>187</v>
      </c>
      <c r="E61" s="47" t="s">
        <v>178</v>
      </c>
      <c r="F61" s="47" t="s">
        <v>42</v>
      </c>
      <c r="G61" s="47"/>
      <c r="H61" s="47">
        <v>1</v>
      </c>
      <c r="I61" s="47">
        <v>1</v>
      </c>
      <c r="J61" s="47"/>
      <c r="K61" s="47">
        <v>1</v>
      </c>
      <c r="L61" s="47">
        <f t="shared" ref="L61:L66" si="19">G61+H61+I61+J61+K61</f>
        <v>3</v>
      </c>
      <c r="M61" s="48">
        <f t="shared" ref="M61:M66" si="20">(G61+H61+I61+J61+K61)/5</f>
        <v>0.6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2.75" customHeight="1">
      <c r="A62" s="47" t="s">
        <v>188</v>
      </c>
      <c r="B62" s="47"/>
      <c r="C62" s="49" t="s">
        <v>189</v>
      </c>
      <c r="D62" s="47" t="s">
        <v>190</v>
      </c>
      <c r="E62" s="47" t="s">
        <v>178</v>
      </c>
      <c r="F62" s="47" t="s">
        <v>42</v>
      </c>
      <c r="G62" s="47"/>
      <c r="H62" s="47">
        <v>1</v>
      </c>
      <c r="I62" s="47">
        <v>1</v>
      </c>
      <c r="J62" s="47"/>
      <c r="K62" s="47">
        <v>1</v>
      </c>
      <c r="L62" s="47">
        <f t="shared" si="19"/>
        <v>3</v>
      </c>
      <c r="M62" s="48">
        <f t="shared" si="20"/>
        <v>0.6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57" customHeight="1">
      <c r="A63" s="47" t="s">
        <v>191</v>
      </c>
      <c r="B63" s="47"/>
      <c r="C63" s="50" t="s">
        <v>192</v>
      </c>
      <c r="D63" s="47" t="s">
        <v>193</v>
      </c>
      <c r="E63" s="47" t="s">
        <v>178</v>
      </c>
      <c r="F63" s="47" t="s">
        <v>42</v>
      </c>
      <c r="G63" s="47">
        <v>1</v>
      </c>
      <c r="H63" s="47">
        <v>1</v>
      </c>
      <c r="I63" s="47">
        <v>1</v>
      </c>
      <c r="J63" s="47"/>
      <c r="K63" s="47">
        <v>1</v>
      </c>
      <c r="L63" s="47">
        <f t="shared" si="19"/>
        <v>4</v>
      </c>
      <c r="M63" s="48">
        <f t="shared" si="20"/>
        <v>0.8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72" customHeight="1">
      <c r="A64" s="47" t="s">
        <v>194</v>
      </c>
      <c r="B64" s="47"/>
      <c r="C64" s="47" t="s">
        <v>195</v>
      </c>
      <c r="D64" s="47" t="s">
        <v>196</v>
      </c>
      <c r="E64" s="47" t="s">
        <v>178</v>
      </c>
      <c r="F64" s="47" t="s">
        <v>42</v>
      </c>
      <c r="G64" s="47"/>
      <c r="H64" s="47">
        <v>1</v>
      </c>
      <c r="I64" s="47">
        <v>1</v>
      </c>
      <c r="J64" s="47">
        <v>1</v>
      </c>
      <c r="K64" s="47"/>
      <c r="L64" s="47">
        <f t="shared" si="19"/>
        <v>3</v>
      </c>
      <c r="M64" s="51">
        <f t="shared" si="20"/>
        <v>0.6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2.75" customHeight="1">
      <c r="A65" s="47" t="s">
        <v>197</v>
      </c>
      <c r="B65" s="47"/>
      <c r="C65" s="47" t="s">
        <v>198</v>
      </c>
      <c r="D65" s="47" t="s">
        <v>199</v>
      </c>
      <c r="E65" s="47" t="s">
        <v>178</v>
      </c>
      <c r="F65" s="47" t="s">
        <v>42</v>
      </c>
      <c r="G65" s="47"/>
      <c r="H65" s="47">
        <v>1</v>
      </c>
      <c r="I65" s="47">
        <v>1</v>
      </c>
      <c r="J65" s="47"/>
      <c r="K65" s="47"/>
      <c r="L65" s="47">
        <f t="shared" si="19"/>
        <v>2</v>
      </c>
      <c r="M65" s="48">
        <f t="shared" si="20"/>
        <v>0.4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2.75" customHeight="1">
      <c r="A66" s="47" t="s">
        <v>200</v>
      </c>
      <c r="B66" s="47"/>
      <c r="C66" s="47" t="s">
        <v>201</v>
      </c>
      <c r="D66" s="47" t="s">
        <v>199</v>
      </c>
      <c r="E66" s="47" t="s">
        <v>178</v>
      </c>
      <c r="F66" s="47" t="s">
        <v>42</v>
      </c>
      <c r="G66" s="47"/>
      <c r="H66" s="47">
        <v>1</v>
      </c>
      <c r="I66" s="47">
        <v>1</v>
      </c>
      <c r="J66" s="47"/>
      <c r="K66" s="47"/>
      <c r="L66" s="47">
        <f t="shared" si="19"/>
        <v>2</v>
      </c>
      <c r="M66" s="48">
        <f t="shared" si="20"/>
        <v>0.4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2.75" customHeight="1">
      <c r="A67" s="47" t="s">
        <v>202</v>
      </c>
      <c r="B67" s="47"/>
      <c r="C67" s="47" t="s">
        <v>203</v>
      </c>
      <c r="D67" s="47" t="s">
        <v>204</v>
      </c>
      <c r="E67" s="47" t="s">
        <v>178</v>
      </c>
      <c r="F67" s="47" t="s">
        <v>47</v>
      </c>
      <c r="G67" s="47"/>
      <c r="H67" s="47"/>
      <c r="I67" s="47"/>
      <c r="J67" s="47"/>
      <c r="K67" s="47"/>
      <c r="L67" s="47"/>
      <c r="M67" s="4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8.5" customHeight="1">
      <c r="A68" s="47" t="s">
        <v>205</v>
      </c>
      <c r="B68" s="47"/>
      <c r="C68" s="47" t="s">
        <v>206</v>
      </c>
      <c r="D68" s="47" t="s">
        <v>207</v>
      </c>
      <c r="E68" s="47" t="s">
        <v>178</v>
      </c>
      <c r="F68" s="47" t="s">
        <v>47</v>
      </c>
      <c r="G68" s="47"/>
      <c r="H68" s="47"/>
      <c r="I68" s="47"/>
      <c r="J68" s="47"/>
      <c r="K68" s="47"/>
      <c r="L68" s="47"/>
      <c r="M68" s="4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8.5" customHeight="1">
      <c r="A69" s="47" t="s">
        <v>208</v>
      </c>
      <c r="B69" s="47"/>
      <c r="C69" s="47" t="s">
        <v>209</v>
      </c>
      <c r="D69" s="47" t="s">
        <v>210</v>
      </c>
      <c r="E69" s="47" t="s">
        <v>178</v>
      </c>
      <c r="F69" s="47" t="s">
        <v>47</v>
      </c>
      <c r="G69" s="47"/>
      <c r="H69" s="47"/>
      <c r="I69" s="47"/>
      <c r="J69" s="47"/>
      <c r="K69" s="47"/>
      <c r="L69" s="47"/>
      <c r="M69" s="4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2.75" customHeight="1">
      <c r="A70" s="47" t="s">
        <v>211</v>
      </c>
      <c r="B70" s="47"/>
      <c r="C70" s="47" t="s">
        <v>212</v>
      </c>
      <c r="D70" s="47" t="s">
        <v>213</v>
      </c>
      <c r="E70" s="47" t="s">
        <v>178</v>
      </c>
      <c r="F70" s="47" t="s">
        <v>42</v>
      </c>
      <c r="G70" s="47"/>
      <c r="H70" s="47"/>
      <c r="I70" s="47"/>
      <c r="J70" s="47"/>
      <c r="K70" s="47"/>
      <c r="L70" s="47">
        <f t="shared" ref="L70:L73" si="21">G70+H70+I70+J70+K70</f>
        <v>0</v>
      </c>
      <c r="M70" s="48">
        <f t="shared" ref="M70:M73" si="22">(G70+H70+I70+J70+K70)/5</f>
        <v>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2.75" customHeight="1">
      <c r="A71" s="47" t="s">
        <v>214</v>
      </c>
      <c r="B71" s="47"/>
      <c r="C71" s="47" t="s">
        <v>215</v>
      </c>
      <c r="D71" s="47" t="s">
        <v>216</v>
      </c>
      <c r="E71" s="47" t="s">
        <v>178</v>
      </c>
      <c r="F71" s="47" t="s">
        <v>42</v>
      </c>
      <c r="G71" s="47"/>
      <c r="H71" s="47">
        <v>1</v>
      </c>
      <c r="I71" s="47">
        <v>1</v>
      </c>
      <c r="J71" s="47"/>
      <c r="K71" s="47">
        <v>1</v>
      </c>
      <c r="L71" s="47">
        <f t="shared" si="21"/>
        <v>3</v>
      </c>
      <c r="M71" s="48">
        <f t="shared" si="22"/>
        <v>0.6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2.75" customHeight="1">
      <c r="A72" s="47" t="s">
        <v>217</v>
      </c>
      <c r="B72" s="47"/>
      <c r="C72" s="47" t="s">
        <v>218</v>
      </c>
      <c r="D72" s="47" t="s">
        <v>216</v>
      </c>
      <c r="E72" s="47" t="s">
        <v>178</v>
      </c>
      <c r="F72" s="47" t="s">
        <v>42</v>
      </c>
      <c r="G72" s="47"/>
      <c r="H72" s="47">
        <v>1</v>
      </c>
      <c r="I72" s="47">
        <v>1</v>
      </c>
      <c r="J72" s="47"/>
      <c r="K72" s="47">
        <v>1</v>
      </c>
      <c r="L72" s="47">
        <f t="shared" si="21"/>
        <v>3</v>
      </c>
      <c r="M72" s="48">
        <f t="shared" si="22"/>
        <v>0.6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8.5" customHeight="1">
      <c r="A73" s="47" t="s">
        <v>219</v>
      </c>
      <c r="B73" s="47"/>
      <c r="C73" s="47" t="s">
        <v>220</v>
      </c>
      <c r="D73" s="47" t="s">
        <v>213</v>
      </c>
      <c r="E73" s="47" t="s">
        <v>178</v>
      </c>
      <c r="F73" s="47" t="s">
        <v>42</v>
      </c>
      <c r="G73" s="47"/>
      <c r="H73" s="47"/>
      <c r="I73" s="47"/>
      <c r="J73" s="47"/>
      <c r="K73" s="47"/>
      <c r="L73" s="47">
        <f t="shared" si="21"/>
        <v>0</v>
      </c>
      <c r="M73" s="48">
        <f t="shared" si="22"/>
        <v>0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2.75" customHeight="1">
      <c r="A74" s="47" t="s">
        <v>221</v>
      </c>
      <c r="B74" s="47"/>
      <c r="C74" s="47" t="s">
        <v>222</v>
      </c>
      <c r="D74" s="47" t="s">
        <v>207</v>
      </c>
      <c r="E74" s="47" t="s">
        <v>178</v>
      </c>
      <c r="F74" s="47" t="s">
        <v>47</v>
      </c>
      <c r="G74" s="47"/>
      <c r="H74" s="47"/>
      <c r="I74" s="47"/>
      <c r="J74" s="47"/>
      <c r="K74" s="47"/>
      <c r="L74" s="47"/>
      <c r="M74" s="4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2.75" customHeight="1">
      <c r="A75" s="47" t="s">
        <v>223</v>
      </c>
      <c r="B75" s="47"/>
      <c r="C75" s="47" t="s">
        <v>224</v>
      </c>
      <c r="D75" s="47" t="s">
        <v>225</v>
      </c>
      <c r="E75" s="47" t="s">
        <v>178</v>
      </c>
      <c r="F75" s="47" t="s">
        <v>42</v>
      </c>
      <c r="G75" s="47"/>
      <c r="H75" s="47"/>
      <c r="I75" s="47"/>
      <c r="J75" s="47"/>
      <c r="K75" s="47">
        <v>1</v>
      </c>
      <c r="L75" s="47">
        <f t="shared" ref="L75:L79" si="23">G75+H75+I75+J75+K75</f>
        <v>1</v>
      </c>
      <c r="M75" s="48">
        <f t="shared" ref="M75:M79" si="24">(G75+H75+I75+J75+K75)/5</f>
        <v>0.2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72" customHeight="1">
      <c r="A76" s="47" t="s">
        <v>226</v>
      </c>
      <c r="B76" s="47"/>
      <c r="C76" s="47" t="s">
        <v>227</v>
      </c>
      <c r="D76" s="47" t="s">
        <v>196</v>
      </c>
      <c r="E76" s="47" t="s">
        <v>178</v>
      </c>
      <c r="F76" s="47" t="s">
        <v>42</v>
      </c>
      <c r="G76" s="47"/>
      <c r="H76" s="47">
        <v>1</v>
      </c>
      <c r="I76" s="47">
        <v>1</v>
      </c>
      <c r="J76" s="47">
        <v>1</v>
      </c>
      <c r="K76" s="47"/>
      <c r="L76" s="47">
        <f t="shared" si="23"/>
        <v>3</v>
      </c>
      <c r="M76" s="48">
        <f t="shared" si="24"/>
        <v>0.6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8.5" customHeight="1">
      <c r="A77" s="47" t="s">
        <v>228</v>
      </c>
      <c r="B77" s="47"/>
      <c r="C77" s="47" t="s">
        <v>229</v>
      </c>
      <c r="D77" s="47" t="s">
        <v>196</v>
      </c>
      <c r="E77" s="47" t="s">
        <v>178</v>
      </c>
      <c r="F77" s="47" t="s">
        <v>42</v>
      </c>
      <c r="G77" s="47"/>
      <c r="H77" s="47">
        <v>1</v>
      </c>
      <c r="I77" s="47">
        <v>1</v>
      </c>
      <c r="J77" s="47"/>
      <c r="K77" s="47"/>
      <c r="L77" s="47">
        <f t="shared" si="23"/>
        <v>2</v>
      </c>
      <c r="M77" s="48">
        <f t="shared" si="24"/>
        <v>0.4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2.75" customHeight="1">
      <c r="A78" s="47" t="s">
        <v>230</v>
      </c>
      <c r="B78" s="47"/>
      <c r="C78" s="47" t="s">
        <v>231</v>
      </c>
      <c r="D78" s="47" t="s">
        <v>216</v>
      </c>
      <c r="E78" s="47" t="s">
        <v>178</v>
      </c>
      <c r="F78" s="47" t="s">
        <v>42</v>
      </c>
      <c r="G78" s="47"/>
      <c r="H78" s="47">
        <v>1</v>
      </c>
      <c r="I78" s="47">
        <v>1</v>
      </c>
      <c r="J78" s="47"/>
      <c r="K78" s="47">
        <v>1</v>
      </c>
      <c r="L78" s="47">
        <f t="shared" si="23"/>
        <v>3</v>
      </c>
      <c r="M78" s="48">
        <f t="shared" si="24"/>
        <v>0.6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2.75" customHeight="1">
      <c r="A79" s="47" t="s">
        <v>232</v>
      </c>
      <c r="B79" s="47"/>
      <c r="C79" s="47" t="s">
        <v>233</v>
      </c>
      <c r="D79" s="47" t="s">
        <v>213</v>
      </c>
      <c r="E79" s="47" t="s">
        <v>178</v>
      </c>
      <c r="F79" s="47" t="s">
        <v>42</v>
      </c>
      <c r="G79" s="47"/>
      <c r="H79" s="47"/>
      <c r="I79" s="47"/>
      <c r="J79" s="47"/>
      <c r="K79" s="47"/>
      <c r="L79" s="47">
        <f t="shared" si="23"/>
        <v>0</v>
      </c>
      <c r="M79" s="48">
        <f t="shared" si="24"/>
        <v>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2.75" customHeight="1">
      <c r="A80" s="52" t="s">
        <v>234</v>
      </c>
      <c r="B80" s="52"/>
      <c r="C80" s="52" t="s">
        <v>235</v>
      </c>
      <c r="D80" s="52" t="s">
        <v>236</v>
      </c>
      <c r="E80" s="52" t="s">
        <v>237</v>
      </c>
      <c r="F80" s="52" t="s">
        <v>47</v>
      </c>
      <c r="G80" s="52"/>
      <c r="H80" s="52"/>
      <c r="I80" s="52"/>
      <c r="J80" s="52"/>
      <c r="K80" s="52"/>
      <c r="L80" s="52"/>
      <c r="M80" s="5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2.75" customHeight="1">
      <c r="A81" s="52" t="s">
        <v>238</v>
      </c>
      <c r="B81" s="52"/>
      <c r="C81" s="52" t="s">
        <v>239</v>
      </c>
      <c r="D81" s="52" t="s">
        <v>236</v>
      </c>
      <c r="E81" s="52" t="s">
        <v>237</v>
      </c>
      <c r="F81" s="52" t="s">
        <v>47</v>
      </c>
      <c r="G81" s="52"/>
      <c r="H81" s="52"/>
      <c r="I81" s="52"/>
      <c r="J81" s="52"/>
      <c r="K81" s="52"/>
      <c r="L81" s="52"/>
      <c r="M81" s="5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2.75" customHeight="1">
      <c r="A82" s="52" t="s">
        <v>240</v>
      </c>
      <c r="B82" s="52"/>
      <c r="C82" s="52" t="s">
        <v>241</v>
      </c>
      <c r="D82" s="52" t="s">
        <v>242</v>
      </c>
      <c r="E82" s="52" t="s">
        <v>237</v>
      </c>
      <c r="F82" s="52" t="s">
        <v>47</v>
      </c>
      <c r="G82" s="52"/>
      <c r="H82" s="52"/>
      <c r="I82" s="52"/>
      <c r="J82" s="52"/>
      <c r="K82" s="52"/>
      <c r="L82" s="52"/>
      <c r="M82" s="5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2.75" customHeight="1">
      <c r="A83" s="52" t="s">
        <v>243</v>
      </c>
      <c r="B83" s="52"/>
      <c r="C83" s="52" t="s">
        <v>244</v>
      </c>
      <c r="D83" s="52" t="s">
        <v>236</v>
      </c>
      <c r="E83" s="52" t="s">
        <v>237</v>
      </c>
      <c r="F83" s="52" t="s">
        <v>47</v>
      </c>
      <c r="G83" s="52"/>
      <c r="H83" s="52"/>
      <c r="I83" s="52"/>
      <c r="J83" s="52"/>
      <c r="K83" s="52"/>
      <c r="L83" s="52"/>
      <c r="M83" s="5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2.75" customHeight="1">
      <c r="A84" s="52" t="s">
        <v>245</v>
      </c>
      <c r="B84" s="52"/>
      <c r="C84" s="52" t="s">
        <v>246</v>
      </c>
      <c r="D84" s="52" t="s">
        <v>236</v>
      </c>
      <c r="E84" s="52" t="s">
        <v>237</v>
      </c>
      <c r="F84" s="52" t="s">
        <v>47</v>
      </c>
      <c r="G84" s="52"/>
      <c r="H84" s="52"/>
      <c r="I84" s="52"/>
      <c r="J84" s="52"/>
      <c r="K84" s="52"/>
      <c r="L84" s="52"/>
      <c r="M84" s="5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8.5" customHeight="1">
      <c r="A85" s="53" t="s">
        <v>247</v>
      </c>
      <c r="B85" s="53"/>
      <c r="C85" s="53" t="s">
        <v>248</v>
      </c>
      <c r="D85" s="53" t="s">
        <v>249</v>
      </c>
      <c r="E85" s="53" t="s">
        <v>11</v>
      </c>
      <c r="F85" s="53" t="s">
        <v>42</v>
      </c>
      <c r="G85" s="53">
        <v>1</v>
      </c>
      <c r="H85" s="53"/>
      <c r="I85" s="53"/>
      <c r="J85" s="53"/>
      <c r="K85" s="53"/>
      <c r="L85" s="53">
        <f t="shared" ref="L85:L92" si="25">G85+H85+I85+J85+K85</f>
        <v>1</v>
      </c>
      <c r="M85" s="54">
        <f t="shared" ref="M85:M92" si="26">(G85+H85+I85+J85+K85)/5</f>
        <v>0.2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8.5" customHeight="1">
      <c r="A86" s="53" t="s">
        <v>250</v>
      </c>
      <c r="B86" s="53"/>
      <c r="C86" s="53" t="s">
        <v>251</v>
      </c>
      <c r="D86" s="53" t="s">
        <v>252</v>
      </c>
      <c r="E86" s="53" t="s">
        <v>11</v>
      </c>
      <c r="F86" s="53" t="s">
        <v>42</v>
      </c>
      <c r="G86" s="53">
        <v>1</v>
      </c>
      <c r="H86" s="53"/>
      <c r="I86" s="53"/>
      <c r="J86" s="53">
        <v>1</v>
      </c>
      <c r="K86" s="53"/>
      <c r="L86" s="53">
        <f t="shared" si="25"/>
        <v>2</v>
      </c>
      <c r="M86" s="54">
        <f t="shared" si="26"/>
        <v>0.4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8.5" customHeight="1">
      <c r="A87" s="53" t="s">
        <v>253</v>
      </c>
      <c r="B87" s="53"/>
      <c r="C87" s="53" t="s">
        <v>254</v>
      </c>
      <c r="D87" s="53" t="s">
        <v>249</v>
      </c>
      <c r="E87" s="53" t="s">
        <v>11</v>
      </c>
      <c r="F87" s="53" t="s">
        <v>42</v>
      </c>
      <c r="G87" s="53">
        <v>1</v>
      </c>
      <c r="H87" s="53"/>
      <c r="I87" s="53"/>
      <c r="J87" s="53"/>
      <c r="K87" s="53"/>
      <c r="L87" s="53">
        <f t="shared" si="25"/>
        <v>1</v>
      </c>
      <c r="M87" s="54">
        <f t="shared" si="26"/>
        <v>0.2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8.5" customHeight="1">
      <c r="A88" s="53" t="s">
        <v>255</v>
      </c>
      <c r="B88" s="53"/>
      <c r="C88" s="53" t="s">
        <v>256</v>
      </c>
      <c r="D88" s="53" t="s">
        <v>257</v>
      </c>
      <c r="E88" s="53" t="s">
        <v>11</v>
      </c>
      <c r="F88" s="53" t="s">
        <v>42</v>
      </c>
      <c r="G88" s="53">
        <v>1</v>
      </c>
      <c r="H88" s="53"/>
      <c r="I88" s="53"/>
      <c r="J88" s="53">
        <v>1</v>
      </c>
      <c r="K88" s="53"/>
      <c r="L88" s="53">
        <f t="shared" si="25"/>
        <v>2</v>
      </c>
      <c r="M88" s="54">
        <f t="shared" si="26"/>
        <v>0.4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8.5" customHeight="1">
      <c r="A89" s="53" t="s">
        <v>258</v>
      </c>
      <c r="B89" s="53"/>
      <c r="C89" s="53" t="s">
        <v>259</v>
      </c>
      <c r="D89" s="53" t="s">
        <v>260</v>
      </c>
      <c r="E89" s="53" t="s">
        <v>11</v>
      </c>
      <c r="F89" s="53" t="s">
        <v>42</v>
      </c>
      <c r="G89" s="53">
        <v>1</v>
      </c>
      <c r="H89" s="53"/>
      <c r="I89" s="53"/>
      <c r="J89" s="53">
        <v>1</v>
      </c>
      <c r="K89" s="53"/>
      <c r="L89" s="53">
        <f t="shared" si="25"/>
        <v>2</v>
      </c>
      <c r="M89" s="54">
        <f t="shared" si="26"/>
        <v>0.4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8.5" customHeight="1">
      <c r="A90" s="53" t="s">
        <v>261</v>
      </c>
      <c r="B90" s="53"/>
      <c r="C90" s="53" t="s">
        <v>262</v>
      </c>
      <c r="D90" s="53" t="s">
        <v>257</v>
      </c>
      <c r="E90" s="53" t="s">
        <v>11</v>
      </c>
      <c r="F90" s="53" t="s">
        <v>42</v>
      </c>
      <c r="G90" s="53">
        <v>1</v>
      </c>
      <c r="H90" s="53"/>
      <c r="I90" s="53"/>
      <c r="J90" s="53">
        <v>1</v>
      </c>
      <c r="K90" s="53"/>
      <c r="L90" s="53">
        <f t="shared" si="25"/>
        <v>2</v>
      </c>
      <c r="M90" s="54">
        <f t="shared" si="26"/>
        <v>0.4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2.75" customHeight="1">
      <c r="A91" s="53" t="s">
        <v>263</v>
      </c>
      <c r="B91" s="53"/>
      <c r="C91" s="53" t="s">
        <v>264</v>
      </c>
      <c r="D91" s="53" t="s">
        <v>249</v>
      </c>
      <c r="E91" s="53" t="s">
        <v>11</v>
      </c>
      <c r="F91" s="53" t="s">
        <v>42</v>
      </c>
      <c r="G91" s="53">
        <v>1</v>
      </c>
      <c r="H91" s="53"/>
      <c r="I91" s="53"/>
      <c r="J91" s="53"/>
      <c r="K91" s="53"/>
      <c r="L91" s="53">
        <f t="shared" si="25"/>
        <v>1</v>
      </c>
      <c r="M91" s="54">
        <f t="shared" si="26"/>
        <v>0.2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8.5" customHeight="1">
      <c r="A92" s="53" t="s">
        <v>265</v>
      </c>
      <c r="B92" s="53"/>
      <c r="C92" s="53" t="s">
        <v>266</v>
      </c>
      <c r="D92" s="53" t="s">
        <v>260</v>
      </c>
      <c r="E92" s="53" t="s">
        <v>11</v>
      </c>
      <c r="F92" s="53" t="s">
        <v>42</v>
      </c>
      <c r="G92" s="53">
        <v>1</v>
      </c>
      <c r="H92" s="53"/>
      <c r="I92" s="53"/>
      <c r="J92" s="53"/>
      <c r="K92" s="53"/>
      <c r="L92" s="53">
        <f t="shared" si="25"/>
        <v>1</v>
      </c>
      <c r="M92" s="54">
        <f t="shared" si="26"/>
        <v>0.2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8.5" customHeight="1">
      <c r="A93" s="53" t="s">
        <v>267</v>
      </c>
      <c r="B93" s="53"/>
      <c r="C93" s="53" t="s">
        <v>268</v>
      </c>
      <c r="D93" s="53" t="s">
        <v>260</v>
      </c>
      <c r="E93" s="53" t="s">
        <v>11</v>
      </c>
      <c r="F93" s="53" t="s">
        <v>47</v>
      </c>
      <c r="G93" s="53"/>
      <c r="H93" s="53"/>
      <c r="I93" s="53"/>
      <c r="J93" s="53"/>
      <c r="K93" s="53"/>
      <c r="L93" s="53"/>
      <c r="M93" s="53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8.5" customHeight="1">
      <c r="A94" s="53" t="s">
        <v>269</v>
      </c>
      <c r="B94" s="53"/>
      <c r="C94" s="53" t="s">
        <v>270</v>
      </c>
      <c r="D94" s="53" t="s">
        <v>249</v>
      </c>
      <c r="E94" s="53" t="s">
        <v>11</v>
      </c>
      <c r="F94" s="53" t="s">
        <v>42</v>
      </c>
      <c r="G94" s="53">
        <v>1</v>
      </c>
      <c r="H94" s="53"/>
      <c r="I94" s="53"/>
      <c r="J94" s="53">
        <v>1</v>
      </c>
      <c r="K94" s="53"/>
      <c r="L94" s="53">
        <f t="shared" ref="L94:L99" si="27">G94+H94+I94+J94+K94</f>
        <v>2</v>
      </c>
      <c r="M94" s="54">
        <f t="shared" ref="M94:M99" si="28">(G94+H94+I94+J94+K94)/5</f>
        <v>0.4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2.75" customHeight="1">
      <c r="A95" s="53" t="s">
        <v>271</v>
      </c>
      <c r="B95" s="53"/>
      <c r="C95" s="53" t="s">
        <v>272</v>
      </c>
      <c r="D95" s="53" t="s">
        <v>273</v>
      </c>
      <c r="E95" s="53" t="s">
        <v>11</v>
      </c>
      <c r="F95" s="53" t="s">
        <v>42</v>
      </c>
      <c r="G95" s="53">
        <v>1</v>
      </c>
      <c r="H95" s="53"/>
      <c r="I95" s="53"/>
      <c r="J95" s="53"/>
      <c r="K95" s="53"/>
      <c r="L95" s="53">
        <f t="shared" si="27"/>
        <v>1</v>
      </c>
      <c r="M95" s="54">
        <f t="shared" si="28"/>
        <v>0.2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2.75" customHeight="1">
      <c r="A96" s="53" t="s">
        <v>274</v>
      </c>
      <c r="B96" s="53"/>
      <c r="C96" s="53" t="s">
        <v>275</v>
      </c>
      <c r="D96" s="53" t="s">
        <v>257</v>
      </c>
      <c r="E96" s="53" t="s">
        <v>11</v>
      </c>
      <c r="F96" s="53" t="s">
        <v>42</v>
      </c>
      <c r="G96" s="53">
        <v>1</v>
      </c>
      <c r="H96" s="53"/>
      <c r="I96" s="53"/>
      <c r="J96" s="53"/>
      <c r="K96" s="53"/>
      <c r="L96" s="53">
        <f t="shared" si="27"/>
        <v>1</v>
      </c>
      <c r="M96" s="54">
        <f t="shared" si="28"/>
        <v>0.2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8.5" customHeight="1">
      <c r="A97" s="53" t="s">
        <v>276</v>
      </c>
      <c r="B97" s="53"/>
      <c r="C97" s="53" t="s">
        <v>277</v>
      </c>
      <c r="D97" s="53" t="s">
        <v>278</v>
      </c>
      <c r="E97" s="53" t="s">
        <v>11</v>
      </c>
      <c r="F97" s="53" t="s">
        <v>42</v>
      </c>
      <c r="G97" s="53">
        <v>1</v>
      </c>
      <c r="H97" s="53"/>
      <c r="I97" s="53"/>
      <c r="J97" s="53"/>
      <c r="K97" s="53"/>
      <c r="L97" s="53">
        <f t="shared" si="27"/>
        <v>1</v>
      </c>
      <c r="M97" s="54">
        <f t="shared" si="28"/>
        <v>0.2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2.75" customHeight="1">
      <c r="A98" s="39" t="s">
        <v>279</v>
      </c>
      <c r="B98" s="39"/>
      <c r="C98" s="39" t="s">
        <v>280</v>
      </c>
      <c r="D98" s="39" t="s">
        <v>281</v>
      </c>
      <c r="E98" s="39" t="s">
        <v>10</v>
      </c>
      <c r="F98" s="39" t="s">
        <v>42</v>
      </c>
      <c r="G98" s="39">
        <v>1</v>
      </c>
      <c r="H98" s="39"/>
      <c r="I98" s="39"/>
      <c r="J98" s="39"/>
      <c r="K98" s="39"/>
      <c r="L98" s="39">
        <f t="shared" si="27"/>
        <v>1</v>
      </c>
      <c r="M98" s="41">
        <f t="shared" si="28"/>
        <v>0.2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8.5" customHeight="1">
      <c r="A99" s="39" t="s">
        <v>282</v>
      </c>
      <c r="B99" s="39"/>
      <c r="C99" s="39" t="s">
        <v>283</v>
      </c>
      <c r="D99" s="39" t="s">
        <v>284</v>
      </c>
      <c r="E99" s="39" t="s">
        <v>10</v>
      </c>
      <c r="F99" s="39" t="s">
        <v>42</v>
      </c>
      <c r="G99" s="39"/>
      <c r="H99" s="39"/>
      <c r="I99" s="39"/>
      <c r="J99" s="39"/>
      <c r="K99" s="39"/>
      <c r="L99" s="39">
        <f t="shared" si="27"/>
        <v>0</v>
      </c>
      <c r="M99" s="41">
        <f t="shared" si="28"/>
        <v>0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8.5" customHeight="1">
      <c r="A100" s="39" t="s">
        <v>285</v>
      </c>
      <c r="B100" s="39"/>
      <c r="C100" s="39" t="s">
        <v>286</v>
      </c>
      <c r="D100" s="39" t="s">
        <v>284</v>
      </c>
      <c r="E100" s="39" t="s">
        <v>10</v>
      </c>
      <c r="F100" s="39" t="s">
        <v>47</v>
      </c>
      <c r="G100" s="39"/>
      <c r="H100" s="39"/>
      <c r="I100" s="39"/>
      <c r="J100" s="39"/>
      <c r="K100" s="39"/>
      <c r="L100" s="39"/>
      <c r="M100" s="3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8.5" customHeight="1">
      <c r="A101" s="39" t="s">
        <v>287</v>
      </c>
      <c r="B101" s="39"/>
      <c r="C101" s="39" t="s">
        <v>288</v>
      </c>
      <c r="D101" s="39" t="s">
        <v>281</v>
      </c>
      <c r="E101" s="39" t="s">
        <v>10</v>
      </c>
      <c r="F101" s="39" t="s">
        <v>42</v>
      </c>
      <c r="G101" s="39"/>
      <c r="H101" s="39">
        <v>1</v>
      </c>
      <c r="I101" s="39">
        <v>1</v>
      </c>
      <c r="J101" s="39"/>
      <c r="K101" s="39"/>
      <c r="L101" s="39">
        <f>G101+H101+I101+J101+K101</f>
        <v>2</v>
      </c>
      <c r="M101" s="41">
        <f>(G101+H101+I101+J101+K101)/5</f>
        <v>0.4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8.5" customHeight="1">
      <c r="A102" s="39" t="s">
        <v>289</v>
      </c>
      <c r="B102" s="39"/>
      <c r="C102" s="39" t="s">
        <v>290</v>
      </c>
      <c r="D102" s="39" t="s">
        <v>284</v>
      </c>
      <c r="E102" s="39" t="s">
        <v>10</v>
      </c>
      <c r="F102" s="39" t="s">
        <v>47</v>
      </c>
      <c r="G102" s="39"/>
      <c r="H102" s="39"/>
      <c r="I102" s="39"/>
      <c r="J102" s="39"/>
      <c r="K102" s="39"/>
      <c r="L102" s="39"/>
      <c r="M102" s="3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2.75" customHeight="1">
      <c r="A103" s="39" t="s">
        <v>291</v>
      </c>
      <c r="B103" s="39"/>
      <c r="C103" s="39" t="s">
        <v>292</v>
      </c>
      <c r="D103" s="39" t="s">
        <v>284</v>
      </c>
      <c r="E103" s="39" t="s">
        <v>10</v>
      </c>
      <c r="F103" s="39" t="s">
        <v>42</v>
      </c>
      <c r="G103" s="39"/>
      <c r="H103" s="39">
        <v>1</v>
      </c>
      <c r="I103" s="39">
        <v>1</v>
      </c>
      <c r="J103" s="39">
        <v>1</v>
      </c>
      <c r="K103" s="39">
        <v>1</v>
      </c>
      <c r="L103" s="39">
        <f>G103+H103+I103+J103+K103</f>
        <v>4</v>
      </c>
      <c r="M103" s="41">
        <f>(G103+H103+I103+J103+K103)/5</f>
        <v>0.8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8.5" customHeight="1">
      <c r="A104" s="39" t="s">
        <v>293</v>
      </c>
      <c r="B104" s="39"/>
      <c r="C104" s="39" t="s">
        <v>294</v>
      </c>
      <c r="D104" s="39" t="s">
        <v>278</v>
      </c>
      <c r="E104" s="39" t="s">
        <v>10</v>
      </c>
      <c r="F104" s="39" t="s">
        <v>47</v>
      </c>
      <c r="G104" s="39"/>
      <c r="H104" s="39"/>
      <c r="I104" s="39"/>
      <c r="J104" s="39"/>
      <c r="K104" s="39"/>
      <c r="L104" s="39"/>
      <c r="M104" s="3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8.5" customHeight="1">
      <c r="A105" s="53" t="s">
        <v>295</v>
      </c>
      <c r="B105" s="53"/>
      <c r="C105" s="53" t="s">
        <v>296</v>
      </c>
      <c r="D105" s="53" t="s">
        <v>297</v>
      </c>
      <c r="E105" s="53" t="s">
        <v>8</v>
      </c>
      <c r="F105" s="53" t="s">
        <v>47</v>
      </c>
      <c r="G105" s="53"/>
      <c r="H105" s="53"/>
      <c r="I105" s="53"/>
      <c r="J105" s="53"/>
      <c r="K105" s="53"/>
      <c r="L105" s="53"/>
      <c r="M105" s="53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2.75" customHeight="1">
      <c r="A106" s="53" t="s">
        <v>298</v>
      </c>
      <c r="B106" s="53"/>
      <c r="C106" s="53" t="s">
        <v>299</v>
      </c>
      <c r="D106" s="53" t="s">
        <v>297</v>
      </c>
      <c r="E106" s="53" t="s">
        <v>8</v>
      </c>
      <c r="F106" s="53" t="s">
        <v>42</v>
      </c>
      <c r="G106" s="53"/>
      <c r="H106" s="53"/>
      <c r="I106" s="53"/>
      <c r="J106" s="53"/>
      <c r="K106" s="53"/>
      <c r="L106" s="53">
        <f t="shared" ref="L106:L107" si="29">G106+H106+I106+J106+K106</f>
        <v>0</v>
      </c>
      <c r="M106" s="54">
        <f t="shared" ref="M106:M107" si="30">(G106+H106+I106+J106+K106)/5</f>
        <v>0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8.5" customHeight="1">
      <c r="A107" s="53" t="s">
        <v>300</v>
      </c>
      <c r="B107" s="53"/>
      <c r="C107" s="53" t="s">
        <v>301</v>
      </c>
      <c r="D107" s="53" t="s">
        <v>297</v>
      </c>
      <c r="E107" s="53" t="s">
        <v>8</v>
      </c>
      <c r="F107" s="53" t="s">
        <v>42</v>
      </c>
      <c r="G107" s="53"/>
      <c r="H107" s="53"/>
      <c r="I107" s="53"/>
      <c r="J107" s="53">
        <v>1</v>
      </c>
      <c r="K107" s="53">
        <v>1</v>
      </c>
      <c r="L107" s="53">
        <f t="shared" si="29"/>
        <v>2</v>
      </c>
      <c r="M107" s="54">
        <f t="shared" si="30"/>
        <v>0.4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8.5" customHeight="1">
      <c r="A108" s="53" t="s">
        <v>302</v>
      </c>
      <c r="B108" s="53"/>
      <c r="C108" s="53" t="s">
        <v>303</v>
      </c>
      <c r="D108" s="53" t="s">
        <v>297</v>
      </c>
      <c r="E108" s="53" t="s">
        <v>8</v>
      </c>
      <c r="F108" s="53" t="s">
        <v>47</v>
      </c>
      <c r="G108" s="53"/>
      <c r="H108" s="53"/>
      <c r="I108" s="53"/>
      <c r="J108" s="53"/>
      <c r="K108" s="53"/>
      <c r="L108" s="53"/>
      <c r="M108" s="53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2.75" customHeight="1">
      <c r="A109" s="53" t="s">
        <v>304</v>
      </c>
      <c r="B109" s="53"/>
      <c r="C109" s="53" t="s">
        <v>305</v>
      </c>
      <c r="D109" s="53" t="s">
        <v>297</v>
      </c>
      <c r="E109" s="53" t="s">
        <v>8</v>
      </c>
      <c r="F109" s="53" t="s">
        <v>42</v>
      </c>
      <c r="G109" s="53"/>
      <c r="H109" s="53"/>
      <c r="I109" s="53"/>
      <c r="J109" s="53"/>
      <c r="K109" s="53"/>
      <c r="L109" s="53">
        <f>G109+H109+I109+J109+K109</f>
        <v>0</v>
      </c>
      <c r="M109" s="54">
        <f>(G109+H109+I109+J109+K109)/5</f>
        <v>0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57" customHeight="1">
      <c r="A110" s="53" t="s">
        <v>306</v>
      </c>
      <c r="B110" s="53"/>
      <c r="C110" s="53" t="s">
        <v>307</v>
      </c>
      <c r="D110" s="53" t="s">
        <v>297</v>
      </c>
      <c r="E110" s="53" t="s">
        <v>8</v>
      </c>
      <c r="F110" s="53" t="s">
        <v>47</v>
      </c>
      <c r="G110" s="53"/>
      <c r="H110" s="53"/>
      <c r="I110" s="53"/>
      <c r="J110" s="53"/>
      <c r="K110" s="53"/>
      <c r="L110" s="53"/>
      <c r="M110" s="53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2.75" customHeight="1">
      <c r="A111" s="53" t="s">
        <v>308</v>
      </c>
      <c r="B111" s="53"/>
      <c r="C111" s="53" t="s">
        <v>309</v>
      </c>
      <c r="D111" s="53" t="s">
        <v>310</v>
      </c>
      <c r="E111" s="53" t="s">
        <v>8</v>
      </c>
      <c r="F111" s="53" t="s">
        <v>47</v>
      </c>
      <c r="G111" s="53"/>
      <c r="H111" s="53"/>
      <c r="I111" s="53"/>
      <c r="J111" s="53"/>
      <c r="K111" s="53"/>
      <c r="L111" s="53"/>
      <c r="M111" s="53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8.5" customHeight="1">
      <c r="A112" s="53" t="s">
        <v>311</v>
      </c>
      <c r="B112" s="53"/>
      <c r="C112" s="53" t="s">
        <v>312</v>
      </c>
      <c r="D112" s="53" t="s">
        <v>297</v>
      </c>
      <c r="E112" s="53" t="s">
        <v>8</v>
      </c>
      <c r="F112" s="53" t="s">
        <v>42</v>
      </c>
      <c r="G112" s="53"/>
      <c r="H112" s="53"/>
      <c r="I112" s="53"/>
      <c r="J112" s="53"/>
      <c r="K112" s="53"/>
      <c r="L112" s="53">
        <f>G112+H112+I112+J112+K112</f>
        <v>0</v>
      </c>
      <c r="M112" s="54">
        <f>(G112+H112+I112+J112+K112)/5</f>
        <v>0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2.75" customHeight="1">
      <c r="A113" s="53" t="s">
        <v>313</v>
      </c>
      <c r="B113" s="53"/>
      <c r="C113" s="53" t="s">
        <v>314</v>
      </c>
      <c r="D113" s="53" t="s">
        <v>310</v>
      </c>
      <c r="E113" s="53" t="s">
        <v>8</v>
      </c>
      <c r="F113" s="53" t="s">
        <v>47</v>
      </c>
      <c r="G113" s="53"/>
      <c r="H113" s="53"/>
      <c r="I113" s="53"/>
      <c r="J113" s="53"/>
      <c r="K113" s="53"/>
      <c r="L113" s="53"/>
      <c r="M113" s="53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55"/>
      <c r="B114" s="55"/>
      <c r="C114" s="55"/>
      <c r="D114" s="55"/>
      <c r="E114" s="55"/>
      <c r="F114" s="55"/>
      <c r="G114" s="55">
        <f t="shared" ref="G114:L114" si="31">SUM(G2:G113)</f>
        <v>26</v>
      </c>
      <c r="H114" s="55">
        <f t="shared" si="31"/>
        <v>26</v>
      </c>
      <c r="I114" s="55">
        <f t="shared" si="31"/>
        <v>26</v>
      </c>
      <c r="J114" s="55">
        <f t="shared" si="31"/>
        <v>26</v>
      </c>
      <c r="K114" s="55">
        <f t="shared" si="31"/>
        <v>26</v>
      </c>
      <c r="L114" s="55">
        <f t="shared" si="31"/>
        <v>130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M114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tabSelected="1" zoomScale="76" workbookViewId="0">
      <selection activeCell="C8" sqref="C8"/>
    </sheetView>
  </sheetViews>
  <sheetFormatPr baseColWidth="10" defaultColWidth="14.44140625" defaultRowHeight="15" customHeight="1"/>
  <cols>
    <col min="2" max="2" width="61.6640625" customWidth="1"/>
    <col min="3" max="3" width="73" customWidth="1"/>
    <col min="4" max="4" width="23.6640625" customWidth="1"/>
    <col min="5" max="5" width="25.5546875" customWidth="1"/>
    <col min="6" max="6" width="9.5546875" customWidth="1"/>
    <col min="7" max="7" width="13" hidden="1" customWidth="1"/>
    <col min="8" max="8" width="8" hidden="1" customWidth="1"/>
    <col min="9" max="9" width="33.5546875" hidden="1" customWidth="1"/>
    <col min="10" max="10" width="11.5546875" hidden="1" customWidth="1"/>
    <col min="11" max="11" width="7.88671875" hidden="1" customWidth="1"/>
    <col min="12" max="12" width="5.33203125" hidden="1" customWidth="1"/>
  </cols>
  <sheetData>
    <row r="1" spans="1:14" ht="14.4">
      <c r="A1" s="29" t="s">
        <v>30</v>
      </c>
      <c r="B1" s="29" t="s">
        <v>31</v>
      </c>
      <c r="C1" s="29" t="s">
        <v>32</v>
      </c>
      <c r="D1" s="29" t="s">
        <v>33</v>
      </c>
      <c r="E1" s="29" t="s">
        <v>34</v>
      </c>
      <c r="F1" s="29" t="s">
        <v>35</v>
      </c>
      <c r="G1" s="29" t="s">
        <v>19</v>
      </c>
      <c r="H1" s="29" t="s">
        <v>20</v>
      </c>
      <c r="I1" s="29" t="s">
        <v>36</v>
      </c>
      <c r="J1" s="29" t="s">
        <v>22</v>
      </c>
      <c r="K1" s="29" t="s">
        <v>23</v>
      </c>
      <c r="L1" s="29" t="s">
        <v>37</v>
      </c>
      <c r="M1" s="30" t="s">
        <v>38</v>
      </c>
    </row>
    <row r="2" spans="1:14" ht="45.75" customHeight="1">
      <c r="A2" s="33" t="s">
        <v>53</v>
      </c>
      <c r="B2" s="33" t="s">
        <v>315</v>
      </c>
      <c r="C2" s="33" t="s">
        <v>316</v>
      </c>
      <c r="D2" s="33" t="s">
        <v>41</v>
      </c>
      <c r="E2" s="33" t="s">
        <v>2</v>
      </c>
      <c r="F2" s="33" t="s">
        <v>42</v>
      </c>
      <c r="G2" s="33"/>
      <c r="H2" s="33">
        <v>1</v>
      </c>
      <c r="I2" s="33">
        <v>1</v>
      </c>
      <c r="J2" s="33">
        <v>1</v>
      </c>
      <c r="K2" s="33">
        <v>1</v>
      </c>
      <c r="L2" s="33">
        <v>4</v>
      </c>
      <c r="M2" s="34">
        <v>0.8</v>
      </c>
      <c r="N2" s="56"/>
    </row>
    <row r="3" spans="1:14" ht="60" customHeight="1">
      <c r="A3" s="33" t="s">
        <v>62</v>
      </c>
      <c r="B3" s="33" t="s">
        <v>317</v>
      </c>
      <c r="C3" s="33" t="s">
        <v>63</v>
      </c>
      <c r="D3" s="33" t="s">
        <v>61</v>
      </c>
      <c r="E3" s="33" t="s">
        <v>2</v>
      </c>
      <c r="F3" s="33" t="s">
        <v>42</v>
      </c>
      <c r="G3" s="33">
        <v>1</v>
      </c>
      <c r="H3" s="33">
        <v>1</v>
      </c>
      <c r="I3" s="33">
        <v>1</v>
      </c>
      <c r="J3" s="33">
        <v>1</v>
      </c>
      <c r="K3" s="33"/>
      <c r="L3" s="33">
        <v>4</v>
      </c>
      <c r="M3" s="34">
        <v>0.8</v>
      </c>
      <c r="N3" s="56"/>
    </row>
    <row r="4" spans="1:14" ht="59.25" customHeight="1">
      <c r="A4" s="36" t="s">
        <v>82</v>
      </c>
      <c r="B4" s="36" t="s">
        <v>318</v>
      </c>
      <c r="C4" s="36" t="s">
        <v>319</v>
      </c>
      <c r="D4" s="36" t="s">
        <v>84</v>
      </c>
      <c r="E4" s="36" t="s">
        <v>24</v>
      </c>
      <c r="F4" s="36" t="s">
        <v>42</v>
      </c>
      <c r="G4" s="36">
        <v>1</v>
      </c>
      <c r="H4" s="36">
        <v>1</v>
      </c>
      <c r="I4" s="36">
        <v>1</v>
      </c>
      <c r="J4" s="36"/>
      <c r="K4" s="36">
        <v>1</v>
      </c>
      <c r="L4" s="36">
        <v>4</v>
      </c>
      <c r="M4" s="37">
        <v>0.8</v>
      </c>
      <c r="N4" s="56"/>
    </row>
    <row r="5" spans="1:14" ht="54.75" customHeight="1">
      <c r="A5" s="36" t="s">
        <v>89</v>
      </c>
      <c r="B5" s="36" t="s">
        <v>320</v>
      </c>
      <c r="C5" s="36" t="s">
        <v>321</v>
      </c>
      <c r="D5" s="36" t="s">
        <v>91</v>
      </c>
      <c r="E5" s="36" t="s">
        <v>24</v>
      </c>
      <c r="F5" s="36" t="s">
        <v>42</v>
      </c>
      <c r="G5" s="36">
        <v>1</v>
      </c>
      <c r="H5" s="36">
        <v>1</v>
      </c>
      <c r="I5" s="36">
        <v>1</v>
      </c>
      <c r="J5" s="36">
        <v>1</v>
      </c>
      <c r="K5" s="36"/>
      <c r="L5" s="36">
        <v>4</v>
      </c>
      <c r="M5" s="37">
        <v>0.8</v>
      </c>
      <c r="N5" s="56"/>
    </row>
    <row r="6" spans="1:14" ht="57.75" customHeight="1">
      <c r="A6" s="42" t="s">
        <v>141</v>
      </c>
      <c r="B6" s="42" t="s">
        <v>322</v>
      </c>
      <c r="C6" s="42" t="s">
        <v>323</v>
      </c>
      <c r="D6" s="42" t="s">
        <v>120</v>
      </c>
      <c r="E6" s="42" t="s">
        <v>12</v>
      </c>
      <c r="F6" s="42" t="s">
        <v>42</v>
      </c>
      <c r="G6" s="42">
        <v>1</v>
      </c>
      <c r="H6" s="42"/>
      <c r="I6" s="42">
        <v>1</v>
      </c>
      <c r="J6" s="42">
        <v>1</v>
      </c>
      <c r="K6" s="42">
        <v>1</v>
      </c>
      <c r="L6" s="42">
        <v>4</v>
      </c>
      <c r="M6" s="43">
        <v>0.8</v>
      </c>
      <c r="N6" s="56"/>
    </row>
    <row r="7" spans="1:14" ht="53.25" customHeight="1">
      <c r="A7" s="45" t="s">
        <v>154</v>
      </c>
      <c r="B7" s="45" t="s">
        <v>324</v>
      </c>
      <c r="C7" s="45" t="s">
        <v>325</v>
      </c>
      <c r="D7" s="45" t="s">
        <v>145</v>
      </c>
      <c r="E7" s="45" t="s">
        <v>3</v>
      </c>
      <c r="F7" s="45" t="s">
        <v>42</v>
      </c>
      <c r="G7" s="45">
        <v>1</v>
      </c>
      <c r="H7" s="45">
        <v>1</v>
      </c>
      <c r="I7" s="45"/>
      <c r="J7" s="45">
        <v>1</v>
      </c>
      <c r="K7" s="45">
        <v>1</v>
      </c>
      <c r="L7" s="45">
        <v>4</v>
      </c>
      <c r="M7" s="46">
        <v>0.8</v>
      </c>
      <c r="N7" s="56"/>
    </row>
    <row r="8" spans="1:14" ht="48" customHeight="1">
      <c r="A8" s="45" t="s">
        <v>156</v>
      </c>
      <c r="B8" s="45" t="s">
        <v>326</v>
      </c>
      <c r="C8" s="45" t="s">
        <v>327</v>
      </c>
      <c r="D8" s="45" t="s">
        <v>158</v>
      </c>
      <c r="E8" s="45" t="s">
        <v>3</v>
      </c>
      <c r="F8" s="45" t="s">
        <v>42</v>
      </c>
      <c r="G8" s="45">
        <v>1</v>
      </c>
      <c r="H8" s="45">
        <v>1</v>
      </c>
      <c r="I8" s="45"/>
      <c r="J8" s="45">
        <v>1</v>
      </c>
      <c r="K8" s="45">
        <v>1</v>
      </c>
      <c r="L8" s="45">
        <v>4</v>
      </c>
      <c r="M8" s="46">
        <v>0.8</v>
      </c>
      <c r="N8" s="56"/>
    </row>
    <row r="9" spans="1:14" ht="48" customHeight="1">
      <c r="A9" s="47" t="s">
        <v>191</v>
      </c>
      <c r="B9" s="47" t="s">
        <v>328</v>
      </c>
      <c r="C9" s="50" t="s">
        <v>329</v>
      </c>
      <c r="D9" s="47" t="s">
        <v>193</v>
      </c>
      <c r="E9" s="47" t="s">
        <v>178</v>
      </c>
      <c r="F9" s="47" t="s">
        <v>42</v>
      </c>
      <c r="G9" s="47">
        <v>1</v>
      </c>
      <c r="H9" s="47">
        <v>1</v>
      </c>
      <c r="I9" s="47">
        <v>1</v>
      </c>
      <c r="J9" s="47"/>
      <c r="K9" s="47">
        <v>1</v>
      </c>
      <c r="L9" s="47">
        <v>4</v>
      </c>
      <c r="M9" s="48">
        <v>0.8</v>
      </c>
      <c r="N9" s="56"/>
    </row>
    <row r="10" spans="1:14" ht="50.25" customHeight="1">
      <c r="A10" s="39" t="s">
        <v>291</v>
      </c>
      <c r="B10" s="39" t="s">
        <v>330</v>
      </c>
      <c r="C10" s="39" t="s">
        <v>331</v>
      </c>
      <c r="D10" s="39" t="s">
        <v>284</v>
      </c>
      <c r="E10" s="39" t="s">
        <v>10</v>
      </c>
      <c r="F10" s="39" t="s">
        <v>42</v>
      </c>
      <c r="G10" s="39"/>
      <c r="H10" s="39">
        <v>1</v>
      </c>
      <c r="I10" s="39">
        <v>1</v>
      </c>
      <c r="J10" s="39">
        <v>1</v>
      </c>
      <c r="K10" s="39">
        <v>1</v>
      </c>
      <c r="L10" s="39">
        <v>4</v>
      </c>
      <c r="M10" s="41">
        <v>0.8</v>
      </c>
      <c r="N10" s="56"/>
    </row>
    <row r="11" spans="1:14" ht="69.75" customHeight="1">
      <c r="A11" s="47" t="s">
        <v>194</v>
      </c>
      <c r="B11" s="47" t="s">
        <v>332</v>
      </c>
      <c r="C11" s="47" t="s">
        <v>333</v>
      </c>
      <c r="D11" s="47" t="s">
        <v>196</v>
      </c>
      <c r="E11" s="47" t="s">
        <v>178</v>
      </c>
      <c r="F11" s="47" t="s">
        <v>42</v>
      </c>
      <c r="G11" s="47"/>
      <c r="H11" s="47">
        <v>1</v>
      </c>
      <c r="I11" s="47">
        <v>1</v>
      </c>
      <c r="J11" s="47">
        <v>1</v>
      </c>
      <c r="K11" s="47"/>
      <c r="L11" s="47">
        <f>G11+H11+I11+J11+K11</f>
        <v>3</v>
      </c>
      <c r="M11" s="51">
        <f>(G11+H11+I11+J11+K11)/5</f>
        <v>0.6</v>
      </c>
      <c r="N11" s="56"/>
    </row>
    <row r="12" spans="1:14" ht="14.4">
      <c r="C12" s="57"/>
    </row>
    <row r="13" spans="1:14" ht="14.4">
      <c r="C13" s="57"/>
    </row>
    <row r="14" spans="1:14" ht="14.4">
      <c r="C14" s="57"/>
    </row>
    <row r="15" spans="1:14" ht="14.4">
      <c r="C15" s="57"/>
    </row>
    <row r="16" spans="1:14" ht="14.4">
      <c r="C16" s="57"/>
    </row>
    <row r="17" spans="3:3" ht="14.4">
      <c r="C17" s="57"/>
    </row>
    <row r="18" spans="3:3" ht="14.4">
      <c r="C18" s="57"/>
    </row>
    <row r="19" spans="3:3" ht="14.4">
      <c r="C19" s="57"/>
    </row>
    <row r="20" spans="3:3" ht="14.4">
      <c r="C20" s="57"/>
    </row>
    <row r="21" spans="3:3" ht="14.4">
      <c r="C21" s="57"/>
    </row>
    <row r="22" spans="3:3" ht="14.4">
      <c r="C22" s="57"/>
    </row>
    <row r="23" spans="3:3" ht="14.4">
      <c r="C23" s="57"/>
    </row>
    <row r="24" spans="3:3" ht="14.4">
      <c r="C24" s="57"/>
    </row>
    <row r="25" spans="3:3" ht="14.4">
      <c r="C25" s="57"/>
    </row>
    <row r="26" spans="3:3" ht="14.4">
      <c r="C26" s="57"/>
    </row>
    <row r="27" spans="3:3" ht="14.4">
      <c r="C27" s="57"/>
    </row>
    <row r="28" spans="3:3" ht="14.4">
      <c r="C28" s="57"/>
    </row>
    <row r="29" spans="3:3" ht="14.4">
      <c r="C29" s="57"/>
    </row>
    <row r="30" spans="3:3" ht="14.4">
      <c r="C30" s="57"/>
    </row>
    <row r="31" spans="3:3" ht="14.4">
      <c r="C31" s="57"/>
    </row>
    <row r="32" spans="3:3" ht="14.4">
      <c r="C32" s="57"/>
    </row>
    <row r="33" spans="3:3" ht="14.4">
      <c r="C33" s="57"/>
    </row>
    <row r="34" spans="3:3" ht="14.4">
      <c r="C34" s="57"/>
    </row>
    <row r="35" spans="3:3" ht="14.4">
      <c r="C35" s="57"/>
    </row>
    <row r="36" spans="3:3" ht="14.4">
      <c r="C36" s="57"/>
    </row>
    <row r="37" spans="3:3" ht="14.4">
      <c r="C37" s="57"/>
    </row>
    <row r="38" spans="3:3" ht="14.4">
      <c r="C38" s="57"/>
    </row>
    <row r="39" spans="3:3" ht="14.4">
      <c r="C39" s="57"/>
    </row>
    <row r="40" spans="3:3" ht="14.4">
      <c r="C40" s="57"/>
    </row>
    <row r="41" spans="3:3" ht="14.4">
      <c r="C41" s="57"/>
    </row>
    <row r="42" spans="3:3" ht="14.4">
      <c r="C42" s="57"/>
    </row>
    <row r="43" spans="3:3" ht="14.4">
      <c r="C43" s="57"/>
    </row>
    <row r="44" spans="3:3" ht="14.4">
      <c r="C44" s="57"/>
    </row>
    <row r="45" spans="3:3" ht="14.4">
      <c r="C45" s="57"/>
    </row>
    <row r="46" spans="3:3" ht="14.4">
      <c r="C46" s="57"/>
    </row>
    <row r="47" spans="3:3" ht="14.4">
      <c r="C47" s="57"/>
    </row>
    <row r="48" spans="3:3" ht="14.4">
      <c r="C48" s="57"/>
    </row>
    <row r="49" spans="3:3" ht="14.4">
      <c r="C49" s="57"/>
    </row>
    <row r="50" spans="3:3" ht="14.4">
      <c r="C50" s="57"/>
    </row>
    <row r="51" spans="3:3" ht="14.4">
      <c r="C51" s="57"/>
    </row>
    <row r="52" spans="3:3" ht="14.4">
      <c r="C52" s="57"/>
    </row>
    <row r="53" spans="3:3" ht="14.4">
      <c r="C53" s="57"/>
    </row>
    <row r="54" spans="3:3" ht="14.4">
      <c r="C54" s="57"/>
    </row>
    <row r="55" spans="3:3" ht="14.4">
      <c r="C55" s="57"/>
    </row>
    <row r="56" spans="3:3" ht="14.4">
      <c r="C56" s="57"/>
    </row>
    <row r="57" spans="3:3" ht="14.4">
      <c r="C57" s="57"/>
    </row>
    <row r="58" spans="3:3" ht="14.4">
      <c r="C58" s="57"/>
    </row>
    <row r="59" spans="3:3" ht="14.4">
      <c r="C59" s="57"/>
    </row>
    <row r="60" spans="3:3" ht="14.4">
      <c r="C60" s="57"/>
    </row>
    <row r="61" spans="3:3" ht="14.4">
      <c r="C61" s="57"/>
    </row>
    <row r="62" spans="3:3" ht="14.4">
      <c r="C62" s="57"/>
    </row>
    <row r="63" spans="3:3" ht="14.4">
      <c r="C63" s="57"/>
    </row>
    <row r="64" spans="3:3" ht="14.4">
      <c r="C64" s="57"/>
    </row>
    <row r="65" spans="3:3" ht="14.4">
      <c r="C65" s="57"/>
    </row>
    <row r="66" spans="3:3" ht="14.4">
      <c r="C66" s="57"/>
    </row>
    <row r="67" spans="3:3" ht="14.4">
      <c r="C67" s="57"/>
    </row>
    <row r="68" spans="3:3" ht="14.4">
      <c r="C68" s="57"/>
    </row>
    <row r="69" spans="3:3" ht="14.4">
      <c r="C69" s="57"/>
    </row>
    <row r="70" spans="3:3" ht="14.4">
      <c r="C70" s="57"/>
    </row>
    <row r="71" spans="3:3" ht="14.4">
      <c r="C71" s="57"/>
    </row>
    <row r="72" spans="3:3" ht="14.4">
      <c r="C72" s="57"/>
    </row>
    <row r="73" spans="3:3" ht="14.4">
      <c r="C73" s="57"/>
    </row>
    <row r="74" spans="3:3" ht="14.4">
      <c r="C74" s="57"/>
    </row>
    <row r="75" spans="3:3" ht="14.4">
      <c r="C75" s="57"/>
    </row>
    <row r="76" spans="3:3" ht="14.4">
      <c r="C76" s="57"/>
    </row>
    <row r="77" spans="3:3" ht="14.4">
      <c r="C77" s="57"/>
    </row>
    <row r="78" spans="3:3" ht="14.4">
      <c r="C78" s="57"/>
    </row>
    <row r="79" spans="3:3" ht="14.4">
      <c r="C79" s="57"/>
    </row>
    <row r="80" spans="3:3" ht="14.4">
      <c r="C80" s="57"/>
    </row>
    <row r="81" spans="3:3" ht="14.4">
      <c r="C81" s="57"/>
    </row>
    <row r="82" spans="3:3" ht="14.4">
      <c r="C82" s="57"/>
    </row>
    <row r="83" spans="3:3" ht="14.4">
      <c r="C83" s="57"/>
    </row>
    <row r="84" spans="3:3" ht="14.4">
      <c r="C84" s="57"/>
    </row>
    <row r="85" spans="3:3" ht="14.4">
      <c r="C85" s="57"/>
    </row>
    <row r="86" spans="3:3" ht="14.4">
      <c r="C86" s="57"/>
    </row>
    <row r="87" spans="3:3" ht="14.4">
      <c r="C87" s="57"/>
    </row>
    <row r="88" spans="3:3" ht="14.4">
      <c r="C88" s="57"/>
    </row>
    <row r="89" spans="3:3" ht="14.4">
      <c r="C89" s="57"/>
    </row>
    <row r="90" spans="3:3" ht="14.4">
      <c r="C90" s="57"/>
    </row>
    <row r="91" spans="3:3" ht="14.4">
      <c r="C91" s="57"/>
    </row>
    <row r="92" spans="3:3" ht="14.4">
      <c r="C92" s="57"/>
    </row>
    <row r="93" spans="3:3" ht="14.4">
      <c r="C93" s="57"/>
    </row>
    <row r="94" spans="3:3" ht="14.4">
      <c r="C94" s="57"/>
    </row>
    <row r="95" spans="3:3" ht="14.4">
      <c r="C95" s="57"/>
    </row>
    <row r="96" spans="3:3" ht="14.4">
      <c r="C96" s="57"/>
    </row>
    <row r="97" spans="3:3" ht="14.4">
      <c r="C97" s="57"/>
    </row>
    <row r="98" spans="3:3" ht="14.4">
      <c r="C98" s="57"/>
    </row>
    <row r="99" spans="3:3" ht="14.4">
      <c r="C99" s="57"/>
    </row>
    <row r="100" spans="3:3" ht="14.4">
      <c r="C100" s="57"/>
    </row>
    <row r="101" spans="3:3" ht="14.4">
      <c r="C101" s="57"/>
    </row>
    <row r="102" spans="3:3" ht="14.4">
      <c r="C102" s="57"/>
    </row>
    <row r="103" spans="3:3" ht="14.4">
      <c r="C103" s="57"/>
    </row>
    <row r="104" spans="3:3" ht="14.4">
      <c r="C104" s="57"/>
    </row>
    <row r="105" spans="3:3" ht="14.4">
      <c r="C105" s="57"/>
    </row>
    <row r="106" spans="3:3" ht="14.4">
      <c r="C106" s="57"/>
    </row>
    <row r="107" spans="3:3" ht="14.4">
      <c r="C107" s="57"/>
    </row>
    <row r="108" spans="3:3" ht="14.4">
      <c r="C108" s="57"/>
    </row>
    <row r="109" spans="3:3" ht="14.4">
      <c r="C109" s="57"/>
    </row>
    <row r="110" spans="3:3" ht="14.4">
      <c r="C110" s="57"/>
    </row>
    <row r="111" spans="3:3" ht="14.4">
      <c r="C111" s="57"/>
    </row>
    <row r="112" spans="3:3" ht="14.4">
      <c r="C112" s="57"/>
    </row>
    <row r="113" spans="3:3" ht="14.4">
      <c r="C113" s="57"/>
    </row>
    <row r="114" spans="3:3" ht="14.4">
      <c r="C114" s="57"/>
    </row>
    <row r="115" spans="3:3" ht="14.4">
      <c r="C115" s="57"/>
    </row>
    <row r="116" spans="3:3" ht="14.4">
      <c r="C116" s="57"/>
    </row>
    <row r="117" spans="3:3" ht="14.4">
      <c r="C117" s="57"/>
    </row>
    <row r="118" spans="3:3" ht="14.4">
      <c r="C118" s="57"/>
    </row>
    <row r="119" spans="3:3" ht="14.4">
      <c r="C119" s="57"/>
    </row>
    <row r="120" spans="3:3" ht="14.4">
      <c r="C120" s="57"/>
    </row>
    <row r="121" spans="3:3" ht="14.4">
      <c r="C121" s="57"/>
    </row>
    <row r="122" spans="3:3" ht="14.4">
      <c r="C122" s="57"/>
    </row>
    <row r="123" spans="3:3" ht="14.4">
      <c r="C123" s="57"/>
    </row>
    <row r="124" spans="3:3" ht="14.4">
      <c r="C124" s="57"/>
    </row>
    <row r="125" spans="3:3" ht="14.4">
      <c r="C125" s="57"/>
    </row>
    <row r="126" spans="3:3" ht="14.4">
      <c r="C126" s="57"/>
    </row>
    <row r="127" spans="3:3" ht="14.4">
      <c r="C127" s="57"/>
    </row>
    <row r="128" spans="3:3" ht="14.4">
      <c r="C128" s="57"/>
    </row>
    <row r="129" spans="3:3" ht="14.4">
      <c r="C129" s="57"/>
    </row>
    <row r="130" spans="3:3" ht="14.4">
      <c r="C130" s="57"/>
    </row>
    <row r="131" spans="3:3" ht="14.4">
      <c r="C131" s="57"/>
    </row>
    <row r="132" spans="3:3" ht="14.4">
      <c r="C132" s="57"/>
    </row>
    <row r="133" spans="3:3" ht="14.4">
      <c r="C133" s="57"/>
    </row>
    <row r="134" spans="3:3" ht="14.4">
      <c r="C134" s="57"/>
    </row>
    <row r="135" spans="3:3" ht="14.4">
      <c r="C135" s="57"/>
    </row>
    <row r="136" spans="3:3" ht="14.4">
      <c r="C136" s="57"/>
    </row>
    <row r="137" spans="3:3" ht="14.4">
      <c r="C137" s="57"/>
    </row>
    <row r="138" spans="3:3" ht="14.4">
      <c r="C138" s="57"/>
    </row>
    <row r="139" spans="3:3" ht="14.4">
      <c r="C139" s="57"/>
    </row>
    <row r="140" spans="3:3" ht="14.4">
      <c r="C140" s="57"/>
    </row>
    <row r="141" spans="3:3" ht="14.4">
      <c r="C141" s="57"/>
    </row>
    <row r="142" spans="3:3" ht="14.4">
      <c r="C142" s="57"/>
    </row>
    <row r="143" spans="3:3" ht="14.4">
      <c r="C143" s="57"/>
    </row>
    <row r="144" spans="3:3" ht="14.4">
      <c r="C144" s="57"/>
    </row>
    <row r="145" spans="3:3" ht="14.4">
      <c r="C145" s="57"/>
    </row>
    <row r="146" spans="3:3" ht="14.4">
      <c r="C146" s="57"/>
    </row>
    <row r="147" spans="3:3" ht="14.4">
      <c r="C147" s="57"/>
    </row>
    <row r="148" spans="3:3" ht="14.4">
      <c r="C148" s="57"/>
    </row>
    <row r="149" spans="3:3" ht="14.4">
      <c r="C149" s="57"/>
    </row>
    <row r="150" spans="3:3" ht="14.4">
      <c r="C150" s="57"/>
    </row>
    <row r="151" spans="3:3" ht="14.4">
      <c r="C151" s="57"/>
    </row>
    <row r="152" spans="3:3" ht="14.4">
      <c r="C152" s="57"/>
    </row>
    <row r="153" spans="3:3" ht="14.4">
      <c r="C153" s="57"/>
    </row>
    <row r="154" spans="3:3" ht="14.4">
      <c r="C154" s="57"/>
    </row>
    <row r="155" spans="3:3" ht="14.4">
      <c r="C155" s="57"/>
    </row>
    <row r="156" spans="3:3" ht="14.4">
      <c r="C156" s="57"/>
    </row>
    <row r="157" spans="3:3" ht="14.4">
      <c r="C157" s="57"/>
    </row>
    <row r="158" spans="3:3" ht="14.4">
      <c r="C158" s="57"/>
    </row>
    <row r="159" spans="3:3" ht="14.4">
      <c r="C159" s="57"/>
    </row>
    <row r="160" spans="3:3" ht="14.4">
      <c r="C160" s="57"/>
    </row>
    <row r="161" spans="3:3" ht="14.4">
      <c r="C161" s="57"/>
    </row>
    <row r="162" spans="3:3" ht="14.4">
      <c r="C162" s="57"/>
    </row>
    <row r="163" spans="3:3" ht="14.4">
      <c r="C163" s="57"/>
    </row>
    <row r="164" spans="3:3" ht="14.4">
      <c r="C164" s="57"/>
    </row>
    <row r="165" spans="3:3" ht="14.4">
      <c r="C165" s="57"/>
    </row>
    <row r="166" spans="3:3" ht="14.4">
      <c r="C166" s="57"/>
    </row>
    <row r="167" spans="3:3" ht="14.4">
      <c r="C167" s="57"/>
    </row>
    <row r="168" spans="3:3" ht="14.4">
      <c r="C168" s="57"/>
    </row>
    <row r="169" spans="3:3" ht="14.4">
      <c r="C169" s="57"/>
    </row>
    <row r="170" spans="3:3" ht="14.4">
      <c r="C170" s="57"/>
    </row>
    <row r="171" spans="3:3" ht="14.4">
      <c r="C171" s="57"/>
    </row>
    <row r="172" spans="3:3" ht="14.4">
      <c r="C172" s="57"/>
    </row>
    <row r="173" spans="3:3" ht="14.4">
      <c r="C173" s="57"/>
    </row>
    <row r="174" spans="3:3" ht="14.4">
      <c r="C174" s="57"/>
    </row>
    <row r="175" spans="3:3" ht="14.4">
      <c r="C175" s="57"/>
    </row>
    <row r="176" spans="3:3" ht="14.4">
      <c r="C176" s="57"/>
    </row>
    <row r="177" spans="3:3" ht="14.4">
      <c r="C177" s="57"/>
    </row>
    <row r="178" spans="3:3" ht="14.4">
      <c r="C178" s="57"/>
    </row>
    <row r="179" spans="3:3" ht="14.4">
      <c r="C179" s="57"/>
    </row>
    <row r="180" spans="3:3" ht="14.4">
      <c r="C180" s="57"/>
    </row>
    <row r="181" spans="3:3" ht="14.4">
      <c r="C181" s="57"/>
    </row>
    <row r="182" spans="3:3" ht="14.4">
      <c r="C182" s="57"/>
    </row>
    <row r="183" spans="3:3" ht="14.4">
      <c r="C183" s="57"/>
    </row>
    <row r="184" spans="3:3" ht="14.4">
      <c r="C184" s="57"/>
    </row>
    <row r="185" spans="3:3" ht="14.4">
      <c r="C185" s="57"/>
    </row>
    <row r="186" spans="3:3" ht="14.4">
      <c r="C186" s="57"/>
    </row>
    <row r="187" spans="3:3" ht="14.4">
      <c r="C187" s="57"/>
    </row>
    <row r="188" spans="3:3" ht="14.4">
      <c r="C188" s="57"/>
    </row>
    <row r="189" spans="3:3" ht="14.4">
      <c r="C189" s="57"/>
    </row>
    <row r="190" spans="3:3" ht="14.4">
      <c r="C190" s="57"/>
    </row>
    <row r="191" spans="3:3" ht="14.4">
      <c r="C191" s="57"/>
    </row>
    <row r="192" spans="3:3" ht="14.4">
      <c r="C192" s="57"/>
    </row>
    <row r="193" spans="3:3" ht="14.4">
      <c r="C193" s="57"/>
    </row>
    <row r="194" spans="3:3" ht="14.4">
      <c r="C194" s="57"/>
    </row>
    <row r="195" spans="3:3" ht="14.4">
      <c r="C195" s="57"/>
    </row>
    <row r="196" spans="3:3" ht="14.4">
      <c r="C196" s="57"/>
    </row>
    <row r="197" spans="3:3" ht="14.4">
      <c r="C197" s="57"/>
    </row>
    <row r="198" spans="3:3" ht="14.4">
      <c r="C198" s="57"/>
    </row>
    <row r="199" spans="3:3" ht="14.4">
      <c r="C199" s="57"/>
    </row>
    <row r="200" spans="3:3" ht="14.4">
      <c r="C200" s="57"/>
    </row>
    <row r="201" spans="3:3" ht="14.4">
      <c r="C201" s="57"/>
    </row>
    <row r="202" spans="3:3" ht="14.4">
      <c r="C202" s="57"/>
    </row>
    <row r="203" spans="3:3" ht="14.4">
      <c r="C203" s="57"/>
    </row>
    <row r="204" spans="3:3" ht="14.4">
      <c r="C204" s="57"/>
    </row>
    <row r="205" spans="3:3" ht="14.4">
      <c r="C205" s="57"/>
    </row>
    <row r="206" spans="3:3" ht="14.4">
      <c r="C206" s="57"/>
    </row>
    <row r="207" spans="3:3" ht="14.4">
      <c r="C207" s="57"/>
    </row>
    <row r="208" spans="3:3" ht="14.4">
      <c r="C208" s="57"/>
    </row>
    <row r="209" spans="3:3" ht="14.4">
      <c r="C209" s="57"/>
    </row>
    <row r="210" spans="3:3" ht="14.4">
      <c r="C210" s="57"/>
    </row>
    <row r="211" spans="3:3" ht="14.4">
      <c r="C211" s="57"/>
    </row>
    <row r="212" spans="3:3" ht="14.4">
      <c r="C212" s="57"/>
    </row>
    <row r="213" spans="3:3" ht="14.4">
      <c r="C213" s="57"/>
    </row>
    <row r="214" spans="3:3" ht="14.4">
      <c r="C214" s="57"/>
    </row>
    <row r="215" spans="3:3" ht="14.4">
      <c r="C215" s="57"/>
    </row>
    <row r="216" spans="3:3" ht="14.4">
      <c r="C216" s="57"/>
    </row>
    <row r="217" spans="3:3" ht="14.4">
      <c r="C217" s="57"/>
    </row>
    <row r="218" spans="3:3" ht="14.4">
      <c r="C218" s="57"/>
    </row>
    <row r="219" spans="3:3" ht="14.4">
      <c r="C219" s="57"/>
    </row>
    <row r="220" spans="3:3" ht="14.4">
      <c r="C220" s="57"/>
    </row>
    <row r="221" spans="3:3" ht="14.4">
      <c r="C221" s="57"/>
    </row>
    <row r="222" spans="3:3" ht="14.4">
      <c r="C222" s="57"/>
    </row>
    <row r="223" spans="3:3" ht="14.4">
      <c r="C223" s="57"/>
    </row>
    <row r="224" spans="3:3" ht="14.4">
      <c r="C224" s="57"/>
    </row>
    <row r="225" spans="3:3" ht="14.4">
      <c r="C225" s="57"/>
    </row>
    <row r="226" spans="3:3" ht="14.4">
      <c r="C226" s="57"/>
    </row>
    <row r="227" spans="3:3" ht="14.4">
      <c r="C227" s="57"/>
    </row>
    <row r="228" spans="3:3" ht="14.4">
      <c r="C228" s="57"/>
    </row>
    <row r="229" spans="3:3" ht="14.4">
      <c r="C229" s="57"/>
    </row>
    <row r="230" spans="3:3" ht="14.4">
      <c r="C230" s="57"/>
    </row>
    <row r="231" spans="3:3" ht="14.4">
      <c r="C231" s="57"/>
    </row>
    <row r="232" spans="3:3" ht="14.4">
      <c r="C232" s="57"/>
    </row>
    <row r="233" spans="3:3" ht="14.4">
      <c r="C233" s="57"/>
    </row>
    <row r="234" spans="3:3" ht="14.4">
      <c r="C234" s="57"/>
    </row>
    <row r="235" spans="3:3" ht="14.4">
      <c r="C235" s="57"/>
    </row>
    <row r="236" spans="3:3" ht="14.4">
      <c r="C236" s="57"/>
    </row>
    <row r="237" spans="3:3" ht="14.4">
      <c r="C237" s="57"/>
    </row>
    <row r="238" spans="3:3" ht="14.4">
      <c r="C238" s="57"/>
    </row>
    <row r="239" spans="3:3" ht="14.4">
      <c r="C239" s="57"/>
    </row>
    <row r="240" spans="3:3" ht="14.4">
      <c r="C240" s="57"/>
    </row>
    <row r="241" spans="3:3" ht="14.4">
      <c r="C241" s="57"/>
    </row>
    <row r="242" spans="3:3" ht="14.4">
      <c r="C242" s="57"/>
    </row>
    <row r="243" spans="3:3" ht="14.4">
      <c r="C243" s="57"/>
    </row>
    <row r="244" spans="3:3" ht="14.4">
      <c r="C244" s="57"/>
    </row>
    <row r="245" spans="3:3" ht="14.4">
      <c r="C245" s="57"/>
    </row>
    <row r="246" spans="3:3" ht="14.4">
      <c r="C246" s="57"/>
    </row>
    <row r="247" spans="3:3" ht="14.4">
      <c r="C247" s="57"/>
    </row>
    <row r="248" spans="3:3" ht="14.4">
      <c r="C248" s="57"/>
    </row>
    <row r="249" spans="3:3" ht="14.4">
      <c r="C249" s="57"/>
    </row>
    <row r="250" spans="3:3" ht="14.4">
      <c r="C250" s="57"/>
    </row>
    <row r="251" spans="3:3" ht="14.4">
      <c r="C251" s="57"/>
    </row>
    <row r="252" spans="3:3" ht="14.4">
      <c r="C252" s="57"/>
    </row>
    <row r="253" spans="3:3" ht="14.4">
      <c r="C253" s="57"/>
    </row>
    <row r="254" spans="3:3" ht="14.4">
      <c r="C254" s="57"/>
    </row>
    <row r="255" spans="3:3" ht="14.4">
      <c r="C255" s="57"/>
    </row>
    <row r="256" spans="3:3" ht="14.4">
      <c r="C256" s="57"/>
    </row>
    <row r="257" spans="3:3" ht="14.4">
      <c r="C257" s="57"/>
    </row>
    <row r="258" spans="3:3" ht="14.4">
      <c r="C258" s="57"/>
    </row>
    <row r="259" spans="3:3" ht="14.4">
      <c r="C259" s="57"/>
    </row>
    <row r="260" spans="3:3" ht="14.4">
      <c r="C260" s="57"/>
    </row>
    <row r="261" spans="3:3" ht="14.4">
      <c r="C261" s="57"/>
    </row>
    <row r="262" spans="3:3" ht="14.4">
      <c r="C262" s="57"/>
    </row>
    <row r="263" spans="3:3" ht="14.4">
      <c r="C263" s="57"/>
    </row>
    <row r="264" spans="3:3" ht="14.4">
      <c r="C264" s="57"/>
    </row>
    <row r="265" spans="3:3" ht="14.4">
      <c r="C265" s="57"/>
    </row>
    <row r="266" spans="3:3" ht="14.4">
      <c r="C266" s="57"/>
    </row>
    <row r="267" spans="3:3" ht="14.4">
      <c r="C267" s="57"/>
    </row>
    <row r="268" spans="3:3" ht="14.4">
      <c r="C268" s="57"/>
    </row>
    <row r="269" spans="3:3" ht="14.4">
      <c r="C269" s="57"/>
    </row>
    <row r="270" spans="3:3" ht="14.4">
      <c r="C270" s="57"/>
    </row>
    <row r="271" spans="3:3" ht="14.4">
      <c r="C271" s="57"/>
    </row>
    <row r="272" spans="3:3" ht="14.4">
      <c r="C272" s="57"/>
    </row>
    <row r="273" spans="3:3" ht="14.4">
      <c r="C273" s="57"/>
    </row>
    <row r="274" spans="3:3" ht="14.4">
      <c r="C274" s="57"/>
    </row>
    <row r="275" spans="3:3" ht="14.4">
      <c r="C275" s="57"/>
    </row>
    <row r="276" spans="3:3" ht="14.4">
      <c r="C276" s="57"/>
    </row>
    <row r="277" spans="3:3" ht="14.4">
      <c r="C277" s="57"/>
    </row>
    <row r="278" spans="3:3" ht="14.4">
      <c r="C278" s="57"/>
    </row>
    <row r="279" spans="3:3" ht="14.4">
      <c r="C279" s="57"/>
    </row>
    <row r="280" spans="3:3" ht="14.4">
      <c r="C280" s="57"/>
    </row>
    <row r="281" spans="3:3" ht="14.4">
      <c r="C281" s="57"/>
    </row>
    <row r="282" spans="3:3" ht="14.4">
      <c r="C282" s="57"/>
    </row>
    <row r="283" spans="3:3" ht="14.4">
      <c r="C283" s="57"/>
    </row>
    <row r="284" spans="3:3" ht="14.4">
      <c r="C284" s="57"/>
    </row>
    <row r="285" spans="3:3" ht="14.4">
      <c r="C285" s="57"/>
    </row>
    <row r="286" spans="3:3" ht="14.4">
      <c r="C286" s="57"/>
    </row>
    <row r="287" spans="3:3" ht="14.4">
      <c r="C287" s="57"/>
    </row>
    <row r="288" spans="3:3" ht="14.4">
      <c r="C288" s="57"/>
    </row>
    <row r="289" spans="3:3" ht="14.4">
      <c r="C289" s="57"/>
    </row>
    <row r="290" spans="3:3" ht="14.4">
      <c r="C290" s="57"/>
    </row>
    <row r="291" spans="3:3" ht="14.4">
      <c r="C291" s="57"/>
    </row>
    <row r="292" spans="3:3" ht="14.4">
      <c r="C292" s="57"/>
    </row>
    <row r="293" spans="3:3" ht="14.4">
      <c r="C293" s="57"/>
    </row>
    <row r="294" spans="3:3" ht="14.4">
      <c r="C294" s="57"/>
    </row>
    <row r="295" spans="3:3" ht="14.4">
      <c r="C295" s="57"/>
    </row>
    <row r="296" spans="3:3" ht="14.4">
      <c r="C296" s="57"/>
    </row>
    <row r="297" spans="3:3" ht="14.4">
      <c r="C297" s="57"/>
    </row>
    <row r="298" spans="3:3" ht="14.4">
      <c r="C298" s="57"/>
    </row>
    <row r="299" spans="3:3" ht="14.4">
      <c r="C299" s="57"/>
    </row>
    <row r="300" spans="3:3" ht="14.4">
      <c r="C300" s="57"/>
    </row>
    <row r="301" spans="3:3" ht="14.4">
      <c r="C301" s="57"/>
    </row>
    <row r="302" spans="3:3" ht="14.4">
      <c r="C302" s="57"/>
    </row>
    <row r="303" spans="3:3" ht="14.4">
      <c r="C303" s="57"/>
    </row>
    <row r="304" spans="3:3" ht="14.4">
      <c r="C304" s="57"/>
    </row>
    <row r="305" spans="3:3" ht="14.4">
      <c r="C305" s="57"/>
    </row>
    <row r="306" spans="3:3" ht="14.4">
      <c r="C306" s="57"/>
    </row>
    <row r="307" spans="3:3" ht="14.4">
      <c r="C307" s="57"/>
    </row>
    <row r="308" spans="3:3" ht="14.4">
      <c r="C308" s="57"/>
    </row>
    <row r="309" spans="3:3" ht="14.4">
      <c r="C309" s="57"/>
    </row>
    <row r="310" spans="3:3" ht="14.4">
      <c r="C310" s="57"/>
    </row>
    <row r="311" spans="3:3" ht="14.4">
      <c r="C311" s="57"/>
    </row>
    <row r="312" spans="3:3" ht="14.4">
      <c r="C312" s="57"/>
    </row>
    <row r="313" spans="3:3" ht="14.4">
      <c r="C313" s="57"/>
    </row>
    <row r="314" spans="3:3" ht="14.4">
      <c r="C314" s="57"/>
    </row>
    <row r="315" spans="3:3" ht="14.4">
      <c r="C315" s="57"/>
    </row>
    <row r="316" spans="3:3" ht="14.4">
      <c r="C316" s="57"/>
    </row>
    <row r="317" spans="3:3" ht="14.4">
      <c r="C317" s="57"/>
    </row>
    <row r="318" spans="3:3" ht="14.4">
      <c r="C318" s="57"/>
    </row>
    <row r="319" spans="3:3" ht="14.4">
      <c r="C319" s="57"/>
    </row>
    <row r="320" spans="3:3" ht="14.4">
      <c r="C320" s="57"/>
    </row>
    <row r="321" spans="3:3" ht="14.4">
      <c r="C321" s="57"/>
    </row>
    <row r="322" spans="3:3" ht="14.4">
      <c r="C322" s="57"/>
    </row>
    <row r="323" spans="3:3" ht="14.4">
      <c r="C323" s="57"/>
    </row>
    <row r="324" spans="3:3" ht="14.4">
      <c r="C324" s="57"/>
    </row>
    <row r="325" spans="3:3" ht="14.4">
      <c r="C325" s="57"/>
    </row>
    <row r="326" spans="3:3" ht="14.4">
      <c r="C326" s="57"/>
    </row>
    <row r="327" spans="3:3" ht="14.4">
      <c r="C327" s="57"/>
    </row>
    <row r="328" spans="3:3" ht="14.4">
      <c r="C328" s="57"/>
    </row>
    <row r="329" spans="3:3" ht="14.4">
      <c r="C329" s="57"/>
    </row>
    <row r="330" spans="3:3" ht="14.4">
      <c r="C330" s="57"/>
    </row>
    <row r="331" spans="3:3" ht="14.4">
      <c r="C331" s="57"/>
    </row>
    <row r="332" spans="3:3" ht="14.4">
      <c r="C332" s="57"/>
    </row>
    <row r="333" spans="3:3" ht="14.4">
      <c r="C333" s="57"/>
    </row>
    <row r="334" spans="3:3" ht="14.4">
      <c r="C334" s="57"/>
    </row>
    <row r="335" spans="3:3" ht="14.4">
      <c r="C335" s="57"/>
    </row>
    <row r="336" spans="3:3" ht="14.4">
      <c r="C336" s="57"/>
    </row>
    <row r="337" spans="3:3" ht="14.4">
      <c r="C337" s="57"/>
    </row>
    <row r="338" spans="3:3" ht="14.4">
      <c r="C338" s="57"/>
    </row>
    <row r="339" spans="3:3" ht="14.4">
      <c r="C339" s="57"/>
    </row>
    <row r="340" spans="3:3" ht="14.4">
      <c r="C340" s="57"/>
    </row>
    <row r="341" spans="3:3" ht="14.4">
      <c r="C341" s="57"/>
    </row>
    <row r="342" spans="3:3" ht="14.4">
      <c r="C342" s="57"/>
    </row>
    <row r="343" spans="3:3" ht="14.4">
      <c r="C343" s="57"/>
    </row>
    <row r="344" spans="3:3" ht="14.4">
      <c r="C344" s="57"/>
    </row>
    <row r="345" spans="3:3" ht="14.4">
      <c r="C345" s="57"/>
    </row>
    <row r="346" spans="3:3" ht="14.4">
      <c r="C346" s="57"/>
    </row>
    <row r="347" spans="3:3" ht="14.4">
      <c r="C347" s="57"/>
    </row>
    <row r="348" spans="3:3" ht="14.4">
      <c r="C348" s="57"/>
    </row>
    <row r="349" spans="3:3" ht="14.4">
      <c r="C349" s="57"/>
    </row>
    <row r="350" spans="3:3" ht="14.4">
      <c r="C350" s="57"/>
    </row>
    <row r="351" spans="3:3" ht="14.4">
      <c r="C351" s="57"/>
    </row>
    <row r="352" spans="3:3" ht="14.4">
      <c r="C352" s="57"/>
    </row>
    <row r="353" spans="3:3" ht="14.4">
      <c r="C353" s="57"/>
    </row>
    <row r="354" spans="3:3" ht="14.4">
      <c r="C354" s="57"/>
    </row>
    <row r="355" spans="3:3" ht="14.4">
      <c r="C355" s="57"/>
    </row>
    <row r="356" spans="3:3" ht="14.4">
      <c r="C356" s="57"/>
    </row>
    <row r="357" spans="3:3" ht="14.4">
      <c r="C357" s="57"/>
    </row>
    <row r="358" spans="3:3" ht="14.4">
      <c r="C358" s="57"/>
    </row>
    <row r="359" spans="3:3" ht="14.4">
      <c r="C359" s="57"/>
    </row>
    <row r="360" spans="3:3" ht="14.4">
      <c r="C360" s="57"/>
    </row>
    <row r="361" spans="3:3" ht="14.4">
      <c r="C361" s="57"/>
    </row>
    <row r="362" spans="3:3" ht="14.4">
      <c r="C362" s="57"/>
    </row>
    <row r="363" spans="3:3" ht="14.4">
      <c r="C363" s="57"/>
    </row>
    <row r="364" spans="3:3" ht="14.4">
      <c r="C364" s="57"/>
    </row>
    <row r="365" spans="3:3" ht="14.4">
      <c r="C365" s="57"/>
    </row>
    <row r="366" spans="3:3" ht="14.4">
      <c r="C366" s="57"/>
    </row>
    <row r="367" spans="3:3" ht="14.4">
      <c r="C367" s="57"/>
    </row>
    <row r="368" spans="3:3" ht="14.4">
      <c r="C368" s="57"/>
    </row>
    <row r="369" spans="3:3" ht="14.4">
      <c r="C369" s="57"/>
    </row>
    <row r="370" spans="3:3" ht="14.4">
      <c r="C370" s="57"/>
    </row>
    <row r="371" spans="3:3" ht="14.4">
      <c r="C371" s="57"/>
    </row>
    <row r="372" spans="3:3" ht="14.4">
      <c r="C372" s="57"/>
    </row>
    <row r="373" spans="3:3" ht="14.4">
      <c r="C373" s="57"/>
    </row>
    <row r="374" spans="3:3" ht="14.4">
      <c r="C374" s="57"/>
    </row>
    <row r="375" spans="3:3" ht="14.4">
      <c r="C375" s="57"/>
    </row>
    <row r="376" spans="3:3" ht="14.4">
      <c r="C376" s="57"/>
    </row>
    <row r="377" spans="3:3" ht="14.4">
      <c r="C377" s="57"/>
    </row>
    <row r="378" spans="3:3" ht="14.4">
      <c r="C378" s="57"/>
    </row>
    <row r="379" spans="3:3" ht="14.4">
      <c r="C379" s="57"/>
    </row>
    <row r="380" spans="3:3" ht="14.4">
      <c r="C380" s="57"/>
    </row>
    <row r="381" spans="3:3" ht="14.4">
      <c r="C381" s="57"/>
    </row>
    <row r="382" spans="3:3" ht="14.4">
      <c r="C382" s="57"/>
    </row>
    <row r="383" spans="3:3" ht="14.4">
      <c r="C383" s="57"/>
    </row>
    <row r="384" spans="3:3" ht="14.4">
      <c r="C384" s="57"/>
    </row>
    <row r="385" spans="3:3" ht="14.4">
      <c r="C385" s="57"/>
    </row>
    <row r="386" spans="3:3" ht="14.4">
      <c r="C386" s="57"/>
    </row>
    <row r="387" spans="3:3" ht="14.4">
      <c r="C387" s="57"/>
    </row>
    <row r="388" spans="3:3" ht="14.4">
      <c r="C388" s="57"/>
    </row>
    <row r="389" spans="3:3" ht="14.4">
      <c r="C389" s="57"/>
    </row>
    <row r="390" spans="3:3" ht="14.4">
      <c r="C390" s="57"/>
    </row>
    <row r="391" spans="3:3" ht="14.4">
      <c r="C391" s="57"/>
    </row>
    <row r="392" spans="3:3" ht="14.4">
      <c r="C392" s="57"/>
    </row>
    <row r="393" spans="3:3" ht="14.4">
      <c r="C393" s="57"/>
    </row>
    <row r="394" spans="3:3" ht="14.4">
      <c r="C394" s="57"/>
    </row>
    <row r="395" spans="3:3" ht="14.4">
      <c r="C395" s="57"/>
    </row>
    <row r="396" spans="3:3" ht="14.4">
      <c r="C396" s="57"/>
    </row>
    <row r="397" spans="3:3" ht="14.4">
      <c r="C397" s="57"/>
    </row>
    <row r="398" spans="3:3" ht="14.4">
      <c r="C398" s="57"/>
    </row>
    <row r="399" spans="3:3" ht="14.4">
      <c r="C399" s="57"/>
    </row>
    <row r="400" spans="3:3" ht="14.4">
      <c r="C400" s="57"/>
    </row>
    <row r="401" spans="3:3" ht="14.4">
      <c r="C401" s="57"/>
    </row>
    <row r="402" spans="3:3" ht="14.4">
      <c r="C402" s="57"/>
    </row>
    <row r="403" spans="3:3" ht="14.4">
      <c r="C403" s="57"/>
    </row>
    <row r="404" spans="3:3" ht="14.4">
      <c r="C404" s="57"/>
    </row>
    <row r="405" spans="3:3" ht="14.4">
      <c r="C405" s="57"/>
    </row>
    <row r="406" spans="3:3" ht="14.4">
      <c r="C406" s="57"/>
    </row>
    <row r="407" spans="3:3" ht="14.4">
      <c r="C407" s="57"/>
    </row>
    <row r="408" spans="3:3" ht="14.4">
      <c r="C408" s="57"/>
    </row>
    <row r="409" spans="3:3" ht="14.4">
      <c r="C409" s="57"/>
    </row>
    <row r="410" spans="3:3" ht="14.4">
      <c r="C410" s="57"/>
    </row>
    <row r="411" spans="3:3" ht="14.4">
      <c r="C411" s="57"/>
    </row>
    <row r="412" spans="3:3" ht="14.4">
      <c r="C412" s="57"/>
    </row>
    <row r="413" spans="3:3" ht="14.4">
      <c r="C413" s="57"/>
    </row>
    <row r="414" spans="3:3" ht="14.4">
      <c r="C414" s="57"/>
    </row>
    <row r="415" spans="3:3" ht="14.4">
      <c r="C415" s="57"/>
    </row>
    <row r="416" spans="3:3" ht="14.4">
      <c r="C416" s="57"/>
    </row>
    <row r="417" spans="3:3" ht="14.4">
      <c r="C417" s="57"/>
    </row>
    <row r="418" spans="3:3" ht="14.4">
      <c r="C418" s="57"/>
    </row>
    <row r="419" spans="3:3" ht="14.4">
      <c r="C419" s="57"/>
    </row>
    <row r="420" spans="3:3" ht="14.4">
      <c r="C420" s="57"/>
    </row>
    <row r="421" spans="3:3" ht="14.4">
      <c r="C421" s="57"/>
    </row>
    <row r="422" spans="3:3" ht="14.4">
      <c r="C422" s="57"/>
    </row>
    <row r="423" spans="3:3" ht="14.4">
      <c r="C423" s="57"/>
    </row>
    <row r="424" spans="3:3" ht="14.4">
      <c r="C424" s="57"/>
    </row>
    <row r="425" spans="3:3" ht="14.4">
      <c r="C425" s="57"/>
    </row>
    <row r="426" spans="3:3" ht="14.4">
      <c r="C426" s="57"/>
    </row>
    <row r="427" spans="3:3" ht="14.4">
      <c r="C427" s="57"/>
    </row>
    <row r="428" spans="3:3" ht="14.4">
      <c r="C428" s="57"/>
    </row>
    <row r="429" spans="3:3" ht="14.4">
      <c r="C429" s="57"/>
    </row>
    <row r="430" spans="3:3" ht="14.4">
      <c r="C430" s="57"/>
    </row>
    <row r="431" spans="3:3" ht="14.4">
      <c r="C431" s="57"/>
    </row>
    <row r="432" spans="3:3" ht="14.4">
      <c r="C432" s="57"/>
    </row>
    <row r="433" spans="3:3" ht="14.4">
      <c r="C433" s="57"/>
    </row>
    <row r="434" spans="3:3" ht="14.4">
      <c r="C434" s="57"/>
    </row>
    <row r="435" spans="3:3" ht="14.4">
      <c r="C435" s="57"/>
    </row>
    <row r="436" spans="3:3" ht="14.4">
      <c r="C436" s="57"/>
    </row>
    <row r="437" spans="3:3" ht="14.4">
      <c r="C437" s="57"/>
    </row>
    <row r="438" spans="3:3" ht="14.4">
      <c r="C438" s="57"/>
    </row>
    <row r="439" spans="3:3" ht="14.4">
      <c r="C439" s="57"/>
    </row>
    <row r="440" spans="3:3" ht="14.4">
      <c r="C440" s="57"/>
    </row>
    <row r="441" spans="3:3" ht="14.4">
      <c r="C441" s="57"/>
    </row>
    <row r="442" spans="3:3" ht="14.4">
      <c r="C442" s="57"/>
    </row>
    <row r="443" spans="3:3" ht="14.4">
      <c r="C443" s="57"/>
    </row>
    <row r="444" spans="3:3" ht="14.4">
      <c r="C444" s="57"/>
    </row>
    <row r="445" spans="3:3" ht="14.4">
      <c r="C445" s="57"/>
    </row>
    <row r="446" spans="3:3" ht="14.4">
      <c r="C446" s="57"/>
    </row>
    <row r="447" spans="3:3" ht="14.4">
      <c r="C447" s="57"/>
    </row>
    <row r="448" spans="3:3" ht="14.4">
      <c r="C448" s="57"/>
    </row>
    <row r="449" spans="3:3" ht="14.4">
      <c r="C449" s="57"/>
    </row>
    <row r="450" spans="3:3" ht="14.4">
      <c r="C450" s="57"/>
    </row>
    <row r="451" spans="3:3" ht="14.4">
      <c r="C451" s="57"/>
    </row>
    <row r="452" spans="3:3" ht="14.4">
      <c r="C452" s="57"/>
    </row>
    <row r="453" spans="3:3" ht="14.4">
      <c r="C453" s="57"/>
    </row>
    <row r="454" spans="3:3" ht="14.4">
      <c r="C454" s="57"/>
    </row>
    <row r="455" spans="3:3" ht="14.4">
      <c r="C455" s="57"/>
    </row>
    <row r="456" spans="3:3" ht="14.4">
      <c r="C456" s="57"/>
    </row>
    <row r="457" spans="3:3" ht="14.4">
      <c r="C457" s="57"/>
    </row>
    <row r="458" spans="3:3" ht="14.4">
      <c r="C458" s="57"/>
    </row>
    <row r="459" spans="3:3" ht="14.4">
      <c r="C459" s="57"/>
    </row>
    <row r="460" spans="3:3" ht="14.4">
      <c r="C460" s="57"/>
    </row>
    <row r="461" spans="3:3" ht="14.4">
      <c r="C461" s="57"/>
    </row>
    <row r="462" spans="3:3" ht="14.4">
      <c r="C462" s="57"/>
    </row>
    <row r="463" spans="3:3" ht="14.4">
      <c r="C463" s="57"/>
    </row>
    <row r="464" spans="3:3" ht="14.4">
      <c r="C464" s="57"/>
    </row>
    <row r="465" spans="3:3" ht="14.4">
      <c r="C465" s="57"/>
    </row>
    <row r="466" spans="3:3" ht="14.4">
      <c r="C466" s="57"/>
    </row>
    <row r="467" spans="3:3" ht="14.4">
      <c r="C467" s="57"/>
    </row>
    <row r="468" spans="3:3" ht="14.4">
      <c r="C468" s="57"/>
    </row>
    <row r="469" spans="3:3" ht="14.4">
      <c r="C469" s="57"/>
    </row>
    <row r="470" spans="3:3" ht="14.4">
      <c r="C470" s="57"/>
    </row>
    <row r="471" spans="3:3" ht="14.4">
      <c r="C471" s="57"/>
    </row>
    <row r="472" spans="3:3" ht="14.4">
      <c r="C472" s="57"/>
    </row>
    <row r="473" spans="3:3" ht="14.4">
      <c r="C473" s="57"/>
    </row>
    <row r="474" spans="3:3" ht="14.4">
      <c r="C474" s="57"/>
    </row>
    <row r="475" spans="3:3" ht="14.4">
      <c r="C475" s="57"/>
    </row>
    <row r="476" spans="3:3" ht="14.4">
      <c r="C476" s="57"/>
    </row>
    <row r="477" spans="3:3" ht="14.4">
      <c r="C477" s="57"/>
    </row>
    <row r="478" spans="3:3" ht="14.4">
      <c r="C478" s="57"/>
    </row>
    <row r="479" spans="3:3" ht="14.4">
      <c r="C479" s="57"/>
    </row>
    <row r="480" spans="3:3" ht="14.4">
      <c r="C480" s="57"/>
    </row>
    <row r="481" spans="3:3" ht="14.4">
      <c r="C481" s="57"/>
    </row>
    <row r="482" spans="3:3" ht="14.4">
      <c r="C482" s="57"/>
    </row>
    <row r="483" spans="3:3" ht="14.4">
      <c r="C483" s="57"/>
    </row>
    <row r="484" spans="3:3" ht="14.4">
      <c r="C484" s="57"/>
    </row>
    <row r="485" spans="3:3" ht="14.4">
      <c r="C485" s="57"/>
    </row>
    <row r="486" spans="3:3" ht="14.4">
      <c r="C486" s="57"/>
    </row>
    <row r="487" spans="3:3" ht="14.4">
      <c r="C487" s="57"/>
    </row>
    <row r="488" spans="3:3" ht="14.4">
      <c r="C488" s="57"/>
    </row>
    <row r="489" spans="3:3" ht="14.4">
      <c r="C489" s="57"/>
    </row>
    <row r="490" spans="3:3" ht="14.4">
      <c r="C490" s="57"/>
    </row>
    <row r="491" spans="3:3" ht="14.4">
      <c r="C491" s="57"/>
    </row>
    <row r="492" spans="3:3" ht="14.4">
      <c r="C492" s="57"/>
    </row>
    <row r="493" spans="3:3" ht="14.4">
      <c r="C493" s="57"/>
    </row>
    <row r="494" spans="3:3" ht="14.4">
      <c r="C494" s="57"/>
    </row>
    <row r="495" spans="3:3" ht="14.4">
      <c r="C495" s="57"/>
    </row>
    <row r="496" spans="3:3" ht="14.4">
      <c r="C496" s="57"/>
    </row>
    <row r="497" spans="3:3" ht="14.4">
      <c r="C497" s="57"/>
    </row>
    <row r="498" spans="3:3" ht="14.4">
      <c r="C498" s="57"/>
    </row>
    <row r="499" spans="3:3" ht="14.4">
      <c r="C499" s="57"/>
    </row>
    <row r="500" spans="3:3" ht="14.4">
      <c r="C500" s="57"/>
    </row>
    <row r="501" spans="3:3" ht="14.4">
      <c r="C501" s="57"/>
    </row>
    <row r="502" spans="3:3" ht="14.4">
      <c r="C502" s="57"/>
    </row>
    <row r="503" spans="3:3" ht="14.4">
      <c r="C503" s="57"/>
    </row>
    <row r="504" spans="3:3" ht="14.4">
      <c r="C504" s="57"/>
    </row>
    <row r="505" spans="3:3" ht="14.4">
      <c r="C505" s="57"/>
    </row>
    <row r="506" spans="3:3" ht="14.4">
      <c r="C506" s="57"/>
    </row>
    <row r="507" spans="3:3" ht="14.4">
      <c r="C507" s="57"/>
    </row>
    <row r="508" spans="3:3" ht="14.4">
      <c r="C508" s="57"/>
    </row>
    <row r="509" spans="3:3" ht="14.4">
      <c r="C509" s="57"/>
    </row>
    <row r="510" spans="3:3" ht="14.4">
      <c r="C510" s="57"/>
    </row>
    <row r="511" spans="3:3" ht="14.4">
      <c r="C511" s="57"/>
    </row>
    <row r="512" spans="3:3" ht="14.4">
      <c r="C512" s="57"/>
    </row>
    <row r="513" spans="3:3" ht="14.4">
      <c r="C513" s="57"/>
    </row>
    <row r="514" spans="3:3" ht="14.4">
      <c r="C514" s="57"/>
    </row>
    <row r="515" spans="3:3" ht="14.4">
      <c r="C515" s="57"/>
    </row>
    <row r="516" spans="3:3" ht="14.4">
      <c r="C516" s="57"/>
    </row>
    <row r="517" spans="3:3" ht="14.4">
      <c r="C517" s="57"/>
    </row>
    <row r="518" spans="3:3" ht="14.4">
      <c r="C518" s="57"/>
    </row>
    <row r="519" spans="3:3" ht="14.4">
      <c r="C519" s="57"/>
    </row>
    <row r="520" spans="3:3" ht="14.4">
      <c r="C520" s="57"/>
    </row>
    <row r="521" spans="3:3" ht="14.4">
      <c r="C521" s="57"/>
    </row>
    <row r="522" spans="3:3" ht="14.4">
      <c r="C522" s="57"/>
    </row>
    <row r="523" spans="3:3" ht="14.4">
      <c r="C523" s="57"/>
    </row>
    <row r="524" spans="3:3" ht="14.4">
      <c r="C524" s="57"/>
    </row>
    <row r="525" spans="3:3" ht="14.4">
      <c r="C525" s="57"/>
    </row>
    <row r="526" spans="3:3" ht="14.4">
      <c r="C526" s="57"/>
    </row>
    <row r="527" spans="3:3" ht="14.4">
      <c r="C527" s="57"/>
    </row>
    <row r="528" spans="3:3" ht="14.4">
      <c r="C528" s="57"/>
    </row>
    <row r="529" spans="3:3" ht="14.4">
      <c r="C529" s="57"/>
    </row>
    <row r="530" spans="3:3" ht="14.4">
      <c r="C530" s="57"/>
    </row>
    <row r="531" spans="3:3" ht="14.4">
      <c r="C531" s="57"/>
    </row>
    <row r="532" spans="3:3" ht="14.4">
      <c r="C532" s="57"/>
    </row>
    <row r="533" spans="3:3" ht="14.4">
      <c r="C533" s="57"/>
    </row>
    <row r="534" spans="3:3" ht="14.4">
      <c r="C534" s="57"/>
    </row>
    <row r="535" spans="3:3" ht="14.4">
      <c r="C535" s="57"/>
    </row>
    <row r="536" spans="3:3" ht="14.4">
      <c r="C536" s="57"/>
    </row>
    <row r="537" spans="3:3" ht="14.4">
      <c r="C537" s="57"/>
    </row>
    <row r="538" spans="3:3" ht="14.4">
      <c r="C538" s="57"/>
    </row>
    <row r="539" spans="3:3" ht="14.4">
      <c r="C539" s="57"/>
    </row>
    <row r="540" spans="3:3" ht="14.4">
      <c r="C540" s="57"/>
    </row>
    <row r="541" spans="3:3" ht="14.4">
      <c r="C541" s="57"/>
    </row>
    <row r="542" spans="3:3" ht="14.4">
      <c r="C542" s="57"/>
    </row>
    <row r="543" spans="3:3" ht="14.4">
      <c r="C543" s="57"/>
    </row>
    <row r="544" spans="3:3" ht="14.4">
      <c r="C544" s="57"/>
    </row>
    <row r="545" spans="3:3" ht="14.4">
      <c r="C545" s="57"/>
    </row>
    <row r="546" spans="3:3" ht="14.4">
      <c r="C546" s="57"/>
    </row>
    <row r="547" spans="3:3" ht="14.4">
      <c r="C547" s="57"/>
    </row>
    <row r="548" spans="3:3" ht="14.4">
      <c r="C548" s="57"/>
    </row>
    <row r="549" spans="3:3" ht="14.4">
      <c r="C549" s="57"/>
    </row>
    <row r="550" spans="3:3" ht="14.4">
      <c r="C550" s="57"/>
    </row>
    <row r="551" spans="3:3" ht="14.4">
      <c r="C551" s="57"/>
    </row>
    <row r="552" spans="3:3" ht="14.4">
      <c r="C552" s="57"/>
    </row>
    <row r="553" spans="3:3" ht="14.4">
      <c r="C553" s="57"/>
    </row>
    <row r="554" spans="3:3" ht="14.4">
      <c r="C554" s="57"/>
    </row>
    <row r="555" spans="3:3" ht="14.4">
      <c r="C555" s="57"/>
    </row>
    <row r="556" spans="3:3" ht="14.4">
      <c r="C556" s="57"/>
    </row>
    <row r="557" spans="3:3" ht="14.4">
      <c r="C557" s="57"/>
    </row>
    <row r="558" spans="3:3" ht="14.4">
      <c r="C558" s="57"/>
    </row>
    <row r="559" spans="3:3" ht="14.4">
      <c r="C559" s="57"/>
    </row>
    <row r="560" spans="3:3" ht="14.4">
      <c r="C560" s="57"/>
    </row>
    <row r="561" spans="3:3" ht="14.4">
      <c r="C561" s="57"/>
    </row>
    <row r="562" spans="3:3" ht="14.4">
      <c r="C562" s="57"/>
    </row>
    <row r="563" spans="3:3" ht="14.4">
      <c r="C563" s="57"/>
    </row>
    <row r="564" spans="3:3" ht="14.4">
      <c r="C564" s="57"/>
    </row>
    <row r="565" spans="3:3" ht="14.4">
      <c r="C565" s="57"/>
    </row>
    <row r="566" spans="3:3" ht="14.4">
      <c r="C566" s="57"/>
    </row>
    <row r="567" spans="3:3" ht="14.4">
      <c r="C567" s="57"/>
    </row>
    <row r="568" spans="3:3" ht="14.4">
      <c r="C568" s="57"/>
    </row>
    <row r="569" spans="3:3" ht="14.4">
      <c r="C569" s="57"/>
    </row>
    <row r="570" spans="3:3" ht="14.4">
      <c r="C570" s="57"/>
    </row>
    <row r="571" spans="3:3" ht="14.4">
      <c r="C571" s="57"/>
    </row>
    <row r="572" spans="3:3" ht="14.4">
      <c r="C572" s="57"/>
    </row>
    <row r="573" spans="3:3" ht="14.4">
      <c r="C573" s="57"/>
    </row>
    <row r="574" spans="3:3" ht="14.4">
      <c r="C574" s="57"/>
    </row>
    <row r="575" spans="3:3" ht="14.4">
      <c r="C575" s="57"/>
    </row>
    <row r="576" spans="3:3" ht="14.4">
      <c r="C576" s="57"/>
    </row>
    <row r="577" spans="3:3" ht="14.4">
      <c r="C577" s="57"/>
    </row>
    <row r="578" spans="3:3" ht="14.4">
      <c r="C578" s="57"/>
    </row>
    <row r="579" spans="3:3" ht="14.4">
      <c r="C579" s="57"/>
    </row>
    <row r="580" spans="3:3" ht="14.4">
      <c r="C580" s="57"/>
    </row>
    <row r="581" spans="3:3" ht="14.4">
      <c r="C581" s="57"/>
    </row>
    <row r="582" spans="3:3" ht="14.4">
      <c r="C582" s="57"/>
    </row>
    <row r="583" spans="3:3" ht="14.4">
      <c r="C583" s="57"/>
    </row>
    <row r="584" spans="3:3" ht="14.4">
      <c r="C584" s="57"/>
    </row>
    <row r="585" spans="3:3" ht="14.4">
      <c r="C585" s="57"/>
    </row>
    <row r="586" spans="3:3" ht="14.4">
      <c r="C586" s="57"/>
    </row>
    <row r="587" spans="3:3" ht="14.4">
      <c r="C587" s="57"/>
    </row>
    <row r="588" spans="3:3" ht="14.4">
      <c r="C588" s="57"/>
    </row>
    <row r="589" spans="3:3" ht="14.4">
      <c r="C589" s="57"/>
    </row>
    <row r="590" spans="3:3" ht="14.4">
      <c r="C590" s="57"/>
    </row>
    <row r="591" spans="3:3" ht="14.4">
      <c r="C591" s="57"/>
    </row>
    <row r="592" spans="3:3" ht="14.4">
      <c r="C592" s="57"/>
    </row>
    <row r="593" spans="3:3" ht="14.4">
      <c r="C593" s="57"/>
    </row>
    <row r="594" spans="3:3" ht="14.4">
      <c r="C594" s="57"/>
    </row>
    <row r="595" spans="3:3" ht="14.4">
      <c r="C595" s="57"/>
    </row>
    <row r="596" spans="3:3" ht="14.4">
      <c r="C596" s="57"/>
    </row>
    <row r="597" spans="3:3" ht="14.4">
      <c r="C597" s="57"/>
    </row>
    <row r="598" spans="3:3" ht="14.4">
      <c r="C598" s="57"/>
    </row>
    <row r="599" spans="3:3" ht="14.4">
      <c r="C599" s="57"/>
    </row>
    <row r="600" spans="3:3" ht="14.4">
      <c r="C600" s="57"/>
    </row>
    <row r="601" spans="3:3" ht="14.4">
      <c r="C601" s="57"/>
    </row>
    <row r="602" spans="3:3" ht="14.4">
      <c r="C602" s="57"/>
    </row>
    <row r="603" spans="3:3" ht="14.4">
      <c r="C603" s="57"/>
    </row>
    <row r="604" spans="3:3" ht="14.4">
      <c r="C604" s="57"/>
    </row>
    <row r="605" spans="3:3" ht="14.4">
      <c r="C605" s="57"/>
    </row>
    <row r="606" spans="3:3" ht="14.4">
      <c r="C606" s="57"/>
    </row>
    <row r="607" spans="3:3" ht="14.4">
      <c r="C607" s="57"/>
    </row>
    <row r="608" spans="3:3" ht="14.4">
      <c r="C608" s="57"/>
    </row>
    <row r="609" spans="3:3" ht="14.4">
      <c r="C609" s="57"/>
    </row>
    <row r="610" spans="3:3" ht="14.4">
      <c r="C610" s="57"/>
    </row>
    <row r="611" spans="3:3" ht="14.4">
      <c r="C611" s="57"/>
    </row>
    <row r="612" spans="3:3" ht="14.4">
      <c r="C612" s="57"/>
    </row>
    <row r="613" spans="3:3" ht="14.4">
      <c r="C613" s="57"/>
    </row>
    <row r="614" spans="3:3" ht="14.4">
      <c r="C614" s="57"/>
    </row>
    <row r="615" spans="3:3" ht="14.4">
      <c r="C615" s="57"/>
    </row>
    <row r="616" spans="3:3" ht="14.4">
      <c r="C616" s="57"/>
    </row>
    <row r="617" spans="3:3" ht="14.4">
      <c r="C617" s="57"/>
    </row>
    <row r="618" spans="3:3" ht="14.4">
      <c r="C618" s="57"/>
    </row>
    <row r="619" spans="3:3" ht="14.4">
      <c r="C619" s="57"/>
    </row>
    <row r="620" spans="3:3" ht="14.4">
      <c r="C620" s="57"/>
    </row>
    <row r="621" spans="3:3" ht="14.4">
      <c r="C621" s="57"/>
    </row>
    <row r="622" spans="3:3" ht="14.4">
      <c r="C622" s="57"/>
    </row>
    <row r="623" spans="3:3" ht="14.4">
      <c r="C623" s="57"/>
    </row>
    <row r="624" spans="3:3" ht="14.4">
      <c r="C624" s="57"/>
    </row>
    <row r="625" spans="3:3" ht="14.4">
      <c r="C625" s="57"/>
    </row>
    <row r="626" spans="3:3" ht="14.4">
      <c r="C626" s="57"/>
    </row>
    <row r="627" spans="3:3" ht="14.4">
      <c r="C627" s="57"/>
    </row>
    <row r="628" spans="3:3" ht="14.4">
      <c r="C628" s="57"/>
    </row>
    <row r="629" spans="3:3" ht="14.4">
      <c r="C629" s="57"/>
    </row>
    <row r="630" spans="3:3" ht="14.4">
      <c r="C630" s="57"/>
    </row>
    <row r="631" spans="3:3" ht="14.4">
      <c r="C631" s="57"/>
    </row>
    <row r="632" spans="3:3" ht="14.4">
      <c r="C632" s="57"/>
    </row>
    <row r="633" spans="3:3" ht="14.4">
      <c r="C633" s="57"/>
    </row>
    <row r="634" spans="3:3" ht="14.4">
      <c r="C634" s="57"/>
    </row>
    <row r="635" spans="3:3" ht="14.4">
      <c r="C635" s="57"/>
    </row>
    <row r="636" spans="3:3" ht="14.4">
      <c r="C636" s="57"/>
    </row>
    <row r="637" spans="3:3" ht="14.4">
      <c r="C637" s="57"/>
    </row>
    <row r="638" spans="3:3" ht="14.4">
      <c r="C638" s="57"/>
    </row>
    <row r="639" spans="3:3" ht="14.4">
      <c r="C639" s="57"/>
    </row>
    <row r="640" spans="3:3" ht="14.4">
      <c r="C640" s="57"/>
    </row>
    <row r="641" spans="3:3" ht="14.4">
      <c r="C641" s="57"/>
    </row>
    <row r="642" spans="3:3" ht="14.4">
      <c r="C642" s="57"/>
    </row>
    <row r="643" spans="3:3" ht="14.4">
      <c r="C643" s="57"/>
    </row>
    <row r="644" spans="3:3" ht="14.4">
      <c r="C644" s="57"/>
    </row>
    <row r="645" spans="3:3" ht="14.4">
      <c r="C645" s="57"/>
    </row>
    <row r="646" spans="3:3" ht="14.4">
      <c r="C646" s="57"/>
    </row>
    <row r="647" spans="3:3" ht="14.4">
      <c r="C647" s="57"/>
    </row>
    <row r="648" spans="3:3" ht="14.4">
      <c r="C648" s="57"/>
    </row>
    <row r="649" spans="3:3" ht="14.4">
      <c r="C649" s="57"/>
    </row>
    <row r="650" spans="3:3" ht="14.4">
      <c r="C650" s="57"/>
    </row>
    <row r="651" spans="3:3" ht="14.4">
      <c r="C651" s="57"/>
    </row>
    <row r="652" spans="3:3" ht="14.4">
      <c r="C652" s="57"/>
    </row>
    <row r="653" spans="3:3" ht="14.4">
      <c r="C653" s="57"/>
    </row>
    <row r="654" spans="3:3" ht="14.4">
      <c r="C654" s="57"/>
    </row>
    <row r="655" spans="3:3" ht="14.4">
      <c r="C655" s="57"/>
    </row>
    <row r="656" spans="3:3" ht="14.4">
      <c r="C656" s="57"/>
    </row>
    <row r="657" spans="3:3" ht="14.4">
      <c r="C657" s="57"/>
    </row>
    <row r="658" spans="3:3" ht="14.4">
      <c r="C658" s="57"/>
    </row>
    <row r="659" spans="3:3" ht="14.4">
      <c r="C659" s="57"/>
    </row>
    <row r="660" spans="3:3" ht="14.4">
      <c r="C660" s="57"/>
    </row>
    <row r="661" spans="3:3" ht="14.4">
      <c r="C661" s="57"/>
    </row>
    <row r="662" spans="3:3" ht="14.4">
      <c r="C662" s="57"/>
    </row>
    <row r="663" spans="3:3" ht="14.4">
      <c r="C663" s="57"/>
    </row>
    <row r="664" spans="3:3" ht="14.4">
      <c r="C664" s="57"/>
    </row>
    <row r="665" spans="3:3" ht="14.4">
      <c r="C665" s="57"/>
    </row>
    <row r="666" spans="3:3" ht="14.4">
      <c r="C666" s="57"/>
    </row>
    <row r="667" spans="3:3" ht="14.4">
      <c r="C667" s="57"/>
    </row>
    <row r="668" spans="3:3" ht="14.4">
      <c r="C668" s="57"/>
    </row>
    <row r="669" spans="3:3" ht="14.4">
      <c r="C669" s="57"/>
    </row>
    <row r="670" spans="3:3" ht="14.4">
      <c r="C670" s="57"/>
    </row>
    <row r="671" spans="3:3" ht="14.4">
      <c r="C671" s="57"/>
    </row>
    <row r="672" spans="3:3" ht="14.4">
      <c r="C672" s="57"/>
    </row>
    <row r="673" spans="3:3" ht="14.4">
      <c r="C673" s="57"/>
    </row>
    <row r="674" spans="3:3" ht="14.4">
      <c r="C674" s="57"/>
    </row>
    <row r="675" spans="3:3" ht="14.4">
      <c r="C675" s="57"/>
    </row>
    <row r="676" spans="3:3" ht="14.4">
      <c r="C676" s="57"/>
    </row>
    <row r="677" spans="3:3" ht="14.4">
      <c r="C677" s="57"/>
    </row>
    <row r="678" spans="3:3" ht="14.4">
      <c r="C678" s="57"/>
    </row>
    <row r="679" spans="3:3" ht="14.4">
      <c r="C679" s="57"/>
    </row>
    <row r="680" spans="3:3" ht="14.4">
      <c r="C680" s="57"/>
    </row>
    <row r="681" spans="3:3" ht="14.4">
      <c r="C681" s="57"/>
    </row>
    <row r="682" spans="3:3" ht="14.4">
      <c r="C682" s="57"/>
    </row>
    <row r="683" spans="3:3" ht="14.4">
      <c r="C683" s="57"/>
    </row>
    <row r="684" spans="3:3" ht="14.4">
      <c r="C684" s="57"/>
    </row>
    <row r="685" spans="3:3" ht="14.4">
      <c r="C685" s="57"/>
    </row>
    <row r="686" spans="3:3" ht="14.4">
      <c r="C686" s="57"/>
    </row>
    <row r="687" spans="3:3" ht="14.4">
      <c r="C687" s="57"/>
    </row>
    <row r="688" spans="3:3" ht="14.4">
      <c r="C688" s="57"/>
    </row>
    <row r="689" spans="3:3" ht="14.4">
      <c r="C689" s="57"/>
    </row>
    <row r="690" spans="3:3" ht="14.4">
      <c r="C690" s="57"/>
    </row>
    <row r="691" spans="3:3" ht="14.4">
      <c r="C691" s="57"/>
    </row>
    <row r="692" spans="3:3" ht="14.4">
      <c r="C692" s="57"/>
    </row>
    <row r="693" spans="3:3" ht="14.4">
      <c r="C693" s="57"/>
    </row>
    <row r="694" spans="3:3" ht="14.4">
      <c r="C694" s="57"/>
    </row>
    <row r="695" spans="3:3" ht="14.4">
      <c r="C695" s="57"/>
    </row>
    <row r="696" spans="3:3" ht="14.4">
      <c r="C696" s="57"/>
    </row>
    <row r="697" spans="3:3" ht="14.4">
      <c r="C697" s="57"/>
    </row>
    <row r="698" spans="3:3" ht="14.4">
      <c r="C698" s="57"/>
    </row>
    <row r="699" spans="3:3" ht="14.4">
      <c r="C699" s="57"/>
    </row>
    <row r="700" spans="3:3" ht="14.4">
      <c r="C700" s="57"/>
    </row>
    <row r="701" spans="3:3" ht="14.4">
      <c r="C701" s="57"/>
    </row>
    <row r="702" spans="3:3" ht="14.4">
      <c r="C702" s="57"/>
    </row>
    <row r="703" spans="3:3" ht="14.4">
      <c r="C703" s="57"/>
    </row>
    <row r="704" spans="3:3" ht="14.4">
      <c r="C704" s="57"/>
    </row>
    <row r="705" spans="3:3" ht="14.4">
      <c r="C705" s="57"/>
    </row>
    <row r="706" spans="3:3" ht="14.4">
      <c r="C706" s="57"/>
    </row>
    <row r="707" spans="3:3" ht="14.4">
      <c r="C707" s="57"/>
    </row>
    <row r="708" spans="3:3" ht="14.4">
      <c r="C708" s="57"/>
    </row>
    <row r="709" spans="3:3" ht="14.4">
      <c r="C709" s="57"/>
    </row>
    <row r="710" spans="3:3" ht="14.4">
      <c r="C710" s="57"/>
    </row>
    <row r="711" spans="3:3" ht="14.4">
      <c r="C711" s="57"/>
    </row>
    <row r="712" spans="3:3" ht="14.4">
      <c r="C712" s="57"/>
    </row>
    <row r="713" spans="3:3" ht="14.4">
      <c r="C713" s="57"/>
    </row>
    <row r="714" spans="3:3" ht="14.4">
      <c r="C714" s="57"/>
    </row>
    <row r="715" spans="3:3" ht="14.4">
      <c r="C715" s="57"/>
    </row>
    <row r="716" spans="3:3" ht="14.4">
      <c r="C716" s="57"/>
    </row>
    <row r="717" spans="3:3" ht="14.4">
      <c r="C717" s="57"/>
    </row>
    <row r="718" spans="3:3" ht="14.4">
      <c r="C718" s="57"/>
    </row>
    <row r="719" spans="3:3" ht="14.4">
      <c r="C719" s="57"/>
    </row>
    <row r="720" spans="3:3" ht="14.4">
      <c r="C720" s="57"/>
    </row>
    <row r="721" spans="3:3" ht="14.4">
      <c r="C721" s="57"/>
    </row>
    <row r="722" spans="3:3" ht="14.4">
      <c r="C722" s="57"/>
    </row>
    <row r="723" spans="3:3" ht="14.4">
      <c r="C723" s="57"/>
    </row>
    <row r="724" spans="3:3" ht="14.4">
      <c r="C724" s="57"/>
    </row>
    <row r="725" spans="3:3" ht="14.4">
      <c r="C725" s="57"/>
    </row>
    <row r="726" spans="3:3" ht="14.4">
      <c r="C726" s="57"/>
    </row>
    <row r="727" spans="3:3" ht="14.4">
      <c r="C727" s="57"/>
    </row>
    <row r="728" spans="3:3" ht="14.4">
      <c r="C728" s="57"/>
    </row>
    <row r="729" spans="3:3" ht="14.4">
      <c r="C729" s="57"/>
    </row>
    <row r="730" spans="3:3" ht="14.4">
      <c r="C730" s="57"/>
    </row>
    <row r="731" spans="3:3" ht="14.4">
      <c r="C731" s="57"/>
    </row>
    <row r="732" spans="3:3" ht="14.4">
      <c r="C732" s="57"/>
    </row>
    <row r="733" spans="3:3" ht="14.4">
      <c r="C733" s="57"/>
    </row>
    <row r="734" spans="3:3" ht="14.4">
      <c r="C734" s="57"/>
    </row>
    <row r="735" spans="3:3" ht="14.4">
      <c r="C735" s="57"/>
    </row>
    <row r="736" spans="3:3" ht="14.4">
      <c r="C736" s="57"/>
    </row>
    <row r="737" spans="3:3" ht="14.4">
      <c r="C737" s="57"/>
    </row>
    <row r="738" spans="3:3" ht="14.4">
      <c r="C738" s="57"/>
    </row>
    <row r="739" spans="3:3" ht="14.4">
      <c r="C739" s="57"/>
    </row>
    <row r="740" spans="3:3" ht="14.4">
      <c r="C740" s="57"/>
    </row>
    <row r="741" spans="3:3" ht="14.4">
      <c r="C741" s="57"/>
    </row>
    <row r="742" spans="3:3" ht="14.4">
      <c r="C742" s="57"/>
    </row>
    <row r="743" spans="3:3" ht="14.4">
      <c r="C743" s="57"/>
    </row>
    <row r="744" spans="3:3" ht="14.4">
      <c r="C744" s="57"/>
    </row>
    <row r="745" spans="3:3" ht="14.4">
      <c r="C745" s="57"/>
    </row>
    <row r="746" spans="3:3" ht="14.4">
      <c r="C746" s="57"/>
    </row>
    <row r="747" spans="3:3" ht="14.4">
      <c r="C747" s="57"/>
    </row>
    <row r="748" spans="3:3" ht="14.4">
      <c r="C748" s="57"/>
    </row>
    <row r="749" spans="3:3" ht="14.4">
      <c r="C749" s="57"/>
    </row>
    <row r="750" spans="3:3" ht="14.4">
      <c r="C750" s="57"/>
    </row>
    <row r="751" spans="3:3" ht="14.4">
      <c r="C751" s="57"/>
    </row>
    <row r="752" spans="3:3" ht="14.4">
      <c r="C752" s="57"/>
    </row>
    <row r="753" spans="3:3" ht="14.4">
      <c r="C753" s="57"/>
    </row>
    <row r="754" spans="3:3" ht="14.4">
      <c r="C754" s="57"/>
    </row>
    <row r="755" spans="3:3" ht="14.4">
      <c r="C755" s="57"/>
    </row>
    <row r="756" spans="3:3" ht="14.4">
      <c r="C756" s="57"/>
    </row>
    <row r="757" spans="3:3" ht="14.4">
      <c r="C757" s="57"/>
    </row>
    <row r="758" spans="3:3" ht="14.4">
      <c r="C758" s="57"/>
    </row>
    <row r="759" spans="3:3" ht="14.4">
      <c r="C759" s="57"/>
    </row>
    <row r="760" spans="3:3" ht="14.4">
      <c r="C760" s="57"/>
    </row>
    <row r="761" spans="3:3" ht="14.4">
      <c r="C761" s="57"/>
    </row>
    <row r="762" spans="3:3" ht="14.4">
      <c r="C762" s="57"/>
    </row>
    <row r="763" spans="3:3" ht="14.4">
      <c r="C763" s="57"/>
    </row>
    <row r="764" spans="3:3" ht="14.4">
      <c r="C764" s="57"/>
    </row>
    <row r="765" spans="3:3" ht="14.4">
      <c r="C765" s="57"/>
    </row>
    <row r="766" spans="3:3" ht="14.4">
      <c r="C766" s="57"/>
    </row>
    <row r="767" spans="3:3" ht="14.4">
      <c r="C767" s="57"/>
    </row>
    <row r="768" spans="3:3" ht="14.4">
      <c r="C768" s="57"/>
    </row>
    <row r="769" spans="3:3" ht="14.4">
      <c r="C769" s="57"/>
    </row>
    <row r="770" spans="3:3" ht="14.4">
      <c r="C770" s="57"/>
    </row>
    <row r="771" spans="3:3" ht="14.4">
      <c r="C771" s="57"/>
    </row>
    <row r="772" spans="3:3" ht="14.4">
      <c r="C772" s="57"/>
    </row>
    <row r="773" spans="3:3" ht="14.4">
      <c r="C773" s="57"/>
    </row>
    <row r="774" spans="3:3" ht="14.4">
      <c r="C774" s="57"/>
    </row>
    <row r="775" spans="3:3" ht="14.4">
      <c r="C775" s="57"/>
    </row>
    <row r="776" spans="3:3" ht="14.4">
      <c r="C776" s="57"/>
    </row>
    <row r="777" spans="3:3" ht="14.4">
      <c r="C777" s="57"/>
    </row>
    <row r="778" spans="3:3" ht="14.4">
      <c r="C778" s="57"/>
    </row>
    <row r="779" spans="3:3" ht="14.4">
      <c r="C779" s="57"/>
    </row>
    <row r="780" spans="3:3" ht="14.4">
      <c r="C780" s="57"/>
    </row>
    <row r="781" spans="3:3" ht="14.4">
      <c r="C781" s="57"/>
    </row>
    <row r="782" spans="3:3" ht="14.4">
      <c r="C782" s="57"/>
    </row>
    <row r="783" spans="3:3" ht="14.4">
      <c r="C783" s="57"/>
    </row>
    <row r="784" spans="3:3" ht="14.4">
      <c r="C784" s="57"/>
    </row>
    <row r="785" spans="3:3" ht="14.4">
      <c r="C785" s="57"/>
    </row>
    <row r="786" spans="3:3" ht="14.4">
      <c r="C786" s="57"/>
    </row>
    <row r="787" spans="3:3" ht="14.4">
      <c r="C787" s="57"/>
    </row>
    <row r="788" spans="3:3" ht="14.4">
      <c r="C788" s="57"/>
    </row>
    <row r="789" spans="3:3" ht="14.4">
      <c r="C789" s="57"/>
    </row>
    <row r="790" spans="3:3" ht="14.4">
      <c r="C790" s="57"/>
    </row>
    <row r="791" spans="3:3" ht="14.4">
      <c r="C791" s="57"/>
    </row>
    <row r="792" spans="3:3" ht="14.4">
      <c r="C792" s="57"/>
    </row>
    <row r="793" spans="3:3" ht="14.4">
      <c r="C793" s="57"/>
    </row>
    <row r="794" spans="3:3" ht="14.4">
      <c r="C794" s="57"/>
    </row>
    <row r="795" spans="3:3" ht="14.4">
      <c r="C795" s="57"/>
    </row>
    <row r="796" spans="3:3" ht="14.4">
      <c r="C796" s="57"/>
    </row>
    <row r="797" spans="3:3" ht="14.4">
      <c r="C797" s="57"/>
    </row>
    <row r="798" spans="3:3" ht="14.4">
      <c r="C798" s="57"/>
    </row>
    <row r="799" spans="3:3" ht="14.4">
      <c r="C799" s="57"/>
    </row>
    <row r="800" spans="3:3" ht="14.4">
      <c r="C800" s="57"/>
    </row>
    <row r="801" spans="3:3" ht="14.4">
      <c r="C801" s="57"/>
    </row>
    <row r="802" spans="3:3" ht="14.4">
      <c r="C802" s="57"/>
    </row>
    <row r="803" spans="3:3" ht="14.4">
      <c r="C803" s="57"/>
    </row>
    <row r="804" spans="3:3" ht="14.4">
      <c r="C804" s="57"/>
    </row>
    <row r="805" spans="3:3" ht="14.4">
      <c r="C805" s="57"/>
    </row>
    <row r="806" spans="3:3" ht="14.4">
      <c r="C806" s="57"/>
    </row>
    <row r="807" spans="3:3" ht="14.4">
      <c r="C807" s="57"/>
    </row>
    <row r="808" spans="3:3" ht="14.4">
      <c r="C808" s="57"/>
    </row>
    <row r="809" spans="3:3" ht="14.4">
      <c r="C809" s="57"/>
    </row>
    <row r="810" spans="3:3" ht="14.4">
      <c r="C810" s="57"/>
    </row>
    <row r="811" spans="3:3" ht="14.4">
      <c r="C811" s="57"/>
    </row>
    <row r="812" spans="3:3" ht="14.4">
      <c r="C812" s="57"/>
    </row>
    <row r="813" spans="3:3" ht="14.4">
      <c r="C813" s="57"/>
    </row>
    <row r="814" spans="3:3" ht="14.4">
      <c r="C814" s="57"/>
    </row>
    <row r="815" spans="3:3" ht="14.4">
      <c r="C815" s="57"/>
    </row>
    <row r="816" spans="3:3" ht="14.4">
      <c r="C816" s="57"/>
    </row>
    <row r="817" spans="3:3" ht="14.4">
      <c r="C817" s="57"/>
    </row>
    <row r="818" spans="3:3" ht="14.4">
      <c r="C818" s="57"/>
    </row>
    <row r="819" spans="3:3" ht="14.4">
      <c r="C819" s="57"/>
    </row>
    <row r="820" spans="3:3" ht="14.4">
      <c r="C820" s="57"/>
    </row>
    <row r="821" spans="3:3" ht="14.4">
      <c r="C821" s="57"/>
    </row>
    <row r="822" spans="3:3" ht="14.4">
      <c r="C822" s="57"/>
    </row>
    <row r="823" spans="3:3" ht="14.4">
      <c r="C823" s="57"/>
    </row>
    <row r="824" spans="3:3" ht="14.4">
      <c r="C824" s="57"/>
    </row>
    <row r="825" spans="3:3" ht="14.4">
      <c r="C825" s="57"/>
    </row>
    <row r="826" spans="3:3" ht="14.4">
      <c r="C826" s="57"/>
    </row>
    <row r="827" spans="3:3" ht="14.4">
      <c r="C827" s="57"/>
    </row>
    <row r="828" spans="3:3" ht="14.4">
      <c r="C828" s="57"/>
    </row>
    <row r="829" spans="3:3" ht="14.4">
      <c r="C829" s="57"/>
    </row>
    <row r="830" spans="3:3" ht="14.4">
      <c r="C830" s="57"/>
    </row>
    <row r="831" spans="3:3" ht="14.4">
      <c r="C831" s="57"/>
    </row>
    <row r="832" spans="3:3" ht="14.4">
      <c r="C832" s="57"/>
    </row>
    <row r="833" spans="3:3" ht="14.4">
      <c r="C833" s="57"/>
    </row>
    <row r="834" spans="3:3" ht="14.4">
      <c r="C834" s="57"/>
    </row>
    <row r="835" spans="3:3" ht="14.4">
      <c r="C835" s="57"/>
    </row>
    <row r="836" spans="3:3" ht="14.4">
      <c r="C836" s="57"/>
    </row>
    <row r="837" spans="3:3" ht="14.4">
      <c r="C837" s="57"/>
    </row>
    <row r="838" spans="3:3" ht="14.4">
      <c r="C838" s="57"/>
    </row>
    <row r="839" spans="3:3" ht="14.4">
      <c r="C839" s="57"/>
    </row>
    <row r="840" spans="3:3" ht="14.4">
      <c r="C840" s="57"/>
    </row>
    <row r="841" spans="3:3" ht="14.4">
      <c r="C841" s="57"/>
    </row>
    <row r="842" spans="3:3" ht="14.4">
      <c r="C842" s="57"/>
    </row>
    <row r="843" spans="3:3" ht="14.4">
      <c r="C843" s="57"/>
    </row>
    <row r="844" spans="3:3" ht="14.4">
      <c r="C844" s="57"/>
    </row>
    <row r="845" spans="3:3" ht="14.4">
      <c r="C845" s="57"/>
    </row>
    <row r="846" spans="3:3" ht="14.4">
      <c r="C846" s="57"/>
    </row>
    <row r="847" spans="3:3" ht="14.4">
      <c r="C847" s="57"/>
    </row>
    <row r="848" spans="3:3" ht="14.4">
      <c r="C848" s="57"/>
    </row>
    <row r="849" spans="3:3" ht="14.4">
      <c r="C849" s="57"/>
    </row>
    <row r="850" spans="3:3" ht="14.4">
      <c r="C850" s="57"/>
    </row>
    <row r="851" spans="3:3" ht="14.4">
      <c r="C851" s="57"/>
    </row>
    <row r="852" spans="3:3" ht="14.4">
      <c r="C852" s="57"/>
    </row>
    <row r="853" spans="3:3" ht="14.4">
      <c r="C853" s="57"/>
    </row>
    <row r="854" spans="3:3" ht="14.4">
      <c r="C854" s="57"/>
    </row>
    <row r="855" spans="3:3" ht="14.4">
      <c r="C855" s="57"/>
    </row>
    <row r="856" spans="3:3" ht="14.4">
      <c r="C856" s="57"/>
    </row>
    <row r="857" spans="3:3" ht="14.4">
      <c r="C857" s="57"/>
    </row>
    <row r="858" spans="3:3" ht="14.4">
      <c r="C858" s="57"/>
    </row>
    <row r="859" spans="3:3" ht="14.4">
      <c r="C859" s="57"/>
    </row>
    <row r="860" spans="3:3" ht="14.4">
      <c r="C860" s="57"/>
    </row>
    <row r="861" spans="3:3" ht="14.4">
      <c r="C861" s="57"/>
    </row>
    <row r="862" spans="3:3" ht="14.4">
      <c r="C862" s="57"/>
    </row>
    <row r="863" spans="3:3" ht="14.4">
      <c r="C863" s="57"/>
    </row>
    <row r="864" spans="3:3" ht="14.4">
      <c r="C864" s="57"/>
    </row>
    <row r="865" spans="3:3" ht="14.4">
      <c r="C865" s="57"/>
    </row>
    <row r="866" spans="3:3" ht="14.4">
      <c r="C866" s="57"/>
    </row>
    <row r="867" spans="3:3" ht="14.4">
      <c r="C867" s="57"/>
    </row>
    <row r="868" spans="3:3" ht="14.4">
      <c r="C868" s="57"/>
    </row>
    <row r="869" spans="3:3" ht="14.4">
      <c r="C869" s="57"/>
    </row>
    <row r="870" spans="3:3" ht="14.4">
      <c r="C870" s="57"/>
    </row>
    <row r="871" spans="3:3" ht="14.4">
      <c r="C871" s="57"/>
    </row>
    <row r="872" spans="3:3" ht="14.4">
      <c r="C872" s="57"/>
    </row>
    <row r="873" spans="3:3" ht="14.4">
      <c r="C873" s="57"/>
    </row>
    <row r="874" spans="3:3" ht="14.4">
      <c r="C874" s="57"/>
    </row>
    <row r="875" spans="3:3" ht="14.4">
      <c r="C875" s="57"/>
    </row>
    <row r="876" spans="3:3" ht="14.4">
      <c r="C876" s="57"/>
    </row>
    <row r="877" spans="3:3" ht="14.4">
      <c r="C877" s="57"/>
    </row>
    <row r="878" spans="3:3" ht="14.4">
      <c r="C878" s="57"/>
    </row>
    <row r="879" spans="3:3" ht="14.4">
      <c r="C879" s="57"/>
    </row>
    <row r="880" spans="3:3" ht="14.4">
      <c r="C880" s="57"/>
    </row>
    <row r="881" spans="3:3" ht="14.4">
      <c r="C881" s="57"/>
    </row>
    <row r="882" spans="3:3" ht="14.4">
      <c r="C882" s="57"/>
    </row>
    <row r="883" spans="3:3" ht="14.4">
      <c r="C883" s="57"/>
    </row>
    <row r="884" spans="3:3" ht="14.4">
      <c r="C884" s="57"/>
    </row>
    <row r="885" spans="3:3" ht="14.4">
      <c r="C885" s="57"/>
    </row>
    <row r="886" spans="3:3" ht="14.4">
      <c r="C886" s="57"/>
    </row>
    <row r="887" spans="3:3" ht="14.4">
      <c r="C887" s="57"/>
    </row>
    <row r="888" spans="3:3" ht="14.4">
      <c r="C888" s="57"/>
    </row>
    <row r="889" spans="3:3" ht="14.4">
      <c r="C889" s="57"/>
    </row>
    <row r="890" spans="3:3" ht="14.4">
      <c r="C890" s="57"/>
    </row>
    <row r="891" spans="3:3" ht="14.4">
      <c r="C891" s="57"/>
    </row>
    <row r="892" spans="3:3" ht="14.4">
      <c r="C892" s="57"/>
    </row>
    <row r="893" spans="3:3" ht="14.4">
      <c r="C893" s="57"/>
    </row>
    <row r="894" spans="3:3" ht="14.4">
      <c r="C894" s="57"/>
    </row>
    <row r="895" spans="3:3" ht="14.4">
      <c r="C895" s="57"/>
    </row>
    <row r="896" spans="3:3" ht="14.4">
      <c r="C896" s="57"/>
    </row>
    <row r="897" spans="3:3" ht="14.4">
      <c r="C897" s="57"/>
    </row>
    <row r="898" spans="3:3" ht="14.4">
      <c r="C898" s="57"/>
    </row>
    <row r="899" spans="3:3" ht="14.4">
      <c r="C899" s="57"/>
    </row>
    <row r="900" spans="3:3" ht="14.4">
      <c r="C900" s="57"/>
    </row>
    <row r="901" spans="3:3" ht="14.4">
      <c r="C901" s="57"/>
    </row>
    <row r="902" spans="3:3" ht="14.4">
      <c r="C902" s="57"/>
    </row>
    <row r="903" spans="3:3" ht="14.4">
      <c r="C903" s="57"/>
    </row>
    <row r="904" spans="3:3" ht="14.4">
      <c r="C904" s="57"/>
    </row>
    <row r="905" spans="3:3" ht="14.4">
      <c r="C905" s="57"/>
    </row>
    <row r="906" spans="3:3" ht="14.4">
      <c r="C906" s="57"/>
    </row>
    <row r="907" spans="3:3" ht="14.4">
      <c r="C907" s="57"/>
    </row>
    <row r="908" spans="3:3" ht="14.4">
      <c r="C908" s="57"/>
    </row>
    <row r="909" spans="3:3" ht="14.4">
      <c r="C909" s="57"/>
    </row>
    <row r="910" spans="3:3" ht="14.4">
      <c r="C910" s="57"/>
    </row>
    <row r="911" spans="3:3" ht="14.4">
      <c r="C911" s="57"/>
    </row>
    <row r="912" spans="3:3" ht="14.4">
      <c r="C912" s="57"/>
    </row>
    <row r="913" spans="3:3" ht="14.4">
      <c r="C913" s="57"/>
    </row>
    <row r="914" spans="3:3" ht="14.4">
      <c r="C914" s="57"/>
    </row>
    <row r="915" spans="3:3" ht="14.4">
      <c r="C915" s="57"/>
    </row>
    <row r="916" spans="3:3" ht="14.4">
      <c r="C916" s="57"/>
    </row>
    <row r="917" spans="3:3" ht="14.4">
      <c r="C917" s="57"/>
    </row>
    <row r="918" spans="3:3" ht="14.4">
      <c r="C918" s="57"/>
    </row>
    <row r="919" spans="3:3" ht="14.4">
      <c r="C919" s="57"/>
    </row>
    <row r="920" spans="3:3" ht="14.4">
      <c r="C920" s="57"/>
    </row>
    <row r="921" spans="3:3" ht="14.4">
      <c r="C921" s="57"/>
    </row>
    <row r="922" spans="3:3" ht="14.4">
      <c r="C922" s="57"/>
    </row>
    <row r="923" spans="3:3" ht="14.4">
      <c r="C923" s="57"/>
    </row>
    <row r="924" spans="3:3" ht="14.4">
      <c r="C924" s="57"/>
    </row>
    <row r="925" spans="3:3" ht="14.4">
      <c r="C925" s="57"/>
    </row>
    <row r="926" spans="3:3" ht="14.4">
      <c r="C926" s="57"/>
    </row>
    <row r="927" spans="3:3" ht="14.4">
      <c r="C927" s="57"/>
    </row>
    <row r="928" spans="3:3" ht="14.4">
      <c r="C928" s="57"/>
    </row>
    <row r="929" spans="3:3" ht="14.4">
      <c r="C929" s="57"/>
    </row>
    <row r="930" spans="3:3" ht="14.4">
      <c r="C930" s="57"/>
    </row>
    <row r="931" spans="3:3" ht="14.4">
      <c r="C931" s="57"/>
    </row>
    <row r="932" spans="3:3" ht="14.4">
      <c r="C932" s="57"/>
    </row>
    <row r="933" spans="3:3" ht="14.4">
      <c r="C933" s="57"/>
    </row>
    <row r="934" spans="3:3" ht="14.4">
      <c r="C934" s="57"/>
    </row>
    <row r="935" spans="3:3" ht="14.4">
      <c r="C935" s="57"/>
    </row>
    <row r="936" spans="3:3" ht="14.4">
      <c r="C936" s="57"/>
    </row>
    <row r="937" spans="3:3" ht="14.4">
      <c r="C937" s="57"/>
    </row>
    <row r="938" spans="3:3" ht="14.4">
      <c r="C938" s="57"/>
    </row>
    <row r="939" spans="3:3" ht="14.4">
      <c r="C939" s="57"/>
    </row>
    <row r="940" spans="3:3" ht="14.4">
      <c r="C940" s="57"/>
    </row>
    <row r="941" spans="3:3" ht="14.4">
      <c r="C941" s="57"/>
    </row>
    <row r="942" spans="3:3" ht="14.4">
      <c r="C942" s="57"/>
    </row>
    <row r="943" spans="3:3" ht="14.4">
      <c r="C943" s="57"/>
    </row>
    <row r="944" spans="3:3" ht="14.4">
      <c r="C944" s="57"/>
    </row>
    <row r="945" spans="3:3" ht="14.4">
      <c r="C945" s="57"/>
    </row>
    <row r="946" spans="3:3" ht="14.4">
      <c r="C946" s="57"/>
    </row>
    <row r="947" spans="3:3" ht="14.4">
      <c r="C947" s="57"/>
    </row>
    <row r="948" spans="3:3" ht="14.4">
      <c r="C948" s="57"/>
    </row>
    <row r="949" spans="3:3" ht="14.4">
      <c r="C949" s="57"/>
    </row>
    <row r="950" spans="3:3" ht="14.4">
      <c r="C950" s="57"/>
    </row>
    <row r="951" spans="3:3" ht="14.4">
      <c r="C951" s="57"/>
    </row>
    <row r="952" spans="3:3" ht="14.4">
      <c r="C952" s="57"/>
    </row>
    <row r="953" spans="3:3" ht="14.4">
      <c r="C953" s="57"/>
    </row>
    <row r="954" spans="3:3" ht="14.4">
      <c r="C954" s="57"/>
    </row>
    <row r="955" spans="3:3" ht="14.4">
      <c r="C955" s="57"/>
    </row>
    <row r="956" spans="3:3" ht="14.4">
      <c r="C956" s="57"/>
    </row>
    <row r="957" spans="3:3" ht="14.4">
      <c r="C957" s="57"/>
    </row>
    <row r="958" spans="3:3" ht="14.4">
      <c r="C958" s="57"/>
    </row>
    <row r="959" spans="3:3" ht="14.4">
      <c r="C959" s="57"/>
    </row>
    <row r="960" spans="3:3" ht="14.4">
      <c r="C960" s="57"/>
    </row>
    <row r="961" spans="3:3" ht="14.4">
      <c r="C961" s="57"/>
    </row>
    <row r="962" spans="3:3" ht="14.4">
      <c r="C962" s="57"/>
    </row>
    <row r="963" spans="3:3" ht="14.4">
      <c r="C963" s="57"/>
    </row>
    <row r="964" spans="3:3" ht="14.4">
      <c r="C964" s="57"/>
    </row>
    <row r="965" spans="3:3" ht="14.4">
      <c r="C965" s="57"/>
    </row>
    <row r="966" spans="3:3" ht="14.4">
      <c r="C966" s="57"/>
    </row>
    <row r="967" spans="3:3" ht="14.4">
      <c r="C967" s="57"/>
    </row>
    <row r="968" spans="3:3" ht="14.4">
      <c r="C968" s="57"/>
    </row>
    <row r="969" spans="3:3" ht="14.4">
      <c r="C969" s="57"/>
    </row>
    <row r="970" spans="3:3" ht="14.4">
      <c r="C970" s="57"/>
    </row>
    <row r="971" spans="3:3" ht="14.4">
      <c r="C971" s="57"/>
    </row>
    <row r="972" spans="3:3" ht="14.4">
      <c r="C972" s="57"/>
    </row>
    <row r="973" spans="3:3" ht="14.4">
      <c r="C973" s="57"/>
    </row>
    <row r="974" spans="3:3" ht="14.4">
      <c r="C974" s="57"/>
    </row>
    <row r="975" spans="3:3" ht="14.4">
      <c r="C975" s="57"/>
    </row>
    <row r="976" spans="3:3" ht="14.4">
      <c r="C976" s="57"/>
    </row>
    <row r="977" spans="3:3" ht="14.4">
      <c r="C977" s="57"/>
    </row>
    <row r="978" spans="3:3" ht="14.4">
      <c r="C978" s="57"/>
    </row>
    <row r="979" spans="3:3" ht="14.4">
      <c r="C979" s="57"/>
    </row>
    <row r="980" spans="3:3" ht="14.4">
      <c r="C980" s="57"/>
    </row>
    <row r="981" spans="3:3" ht="14.4">
      <c r="C981" s="57"/>
    </row>
    <row r="982" spans="3:3" ht="14.4">
      <c r="C982" s="57"/>
    </row>
    <row r="983" spans="3:3" ht="14.4">
      <c r="C983" s="57"/>
    </row>
    <row r="984" spans="3:3" ht="14.4">
      <c r="C984" s="57"/>
    </row>
    <row r="985" spans="3:3" ht="14.4">
      <c r="C985" s="57"/>
    </row>
    <row r="986" spans="3:3" ht="14.4">
      <c r="C986" s="57"/>
    </row>
    <row r="987" spans="3:3" ht="14.4">
      <c r="C987" s="57"/>
    </row>
    <row r="988" spans="3:3" ht="14.4">
      <c r="C988" s="57"/>
    </row>
    <row r="989" spans="3:3" ht="14.4">
      <c r="C989" s="57"/>
    </row>
    <row r="990" spans="3:3" ht="14.4">
      <c r="C990" s="57"/>
    </row>
    <row r="991" spans="3:3" ht="14.4">
      <c r="C991" s="57"/>
    </row>
    <row r="992" spans="3:3" ht="14.4">
      <c r="C992" s="57"/>
    </row>
    <row r="993" spans="3:3" ht="14.4">
      <c r="C993" s="57"/>
    </row>
    <row r="994" spans="3:3" ht="14.4">
      <c r="C994" s="57"/>
    </row>
    <row r="995" spans="3:3" ht="14.4">
      <c r="C995" s="57"/>
    </row>
    <row r="996" spans="3:3" ht="14.4">
      <c r="C996" s="57"/>
    </row>
    <row r="997" spans="3:3" ht="14.4">
      <c r="C997" s="57"/>
    </row>
    <row r="998" spans="3:3" ht="14.4">
      <c r="C998" s="57"/>
    </row>
    <row r="999" spans="3:3" ht="14.4">
      <c r="C999" s="57"/>
    </row>
    <row r="1000" spans="3:3" ht="14.4">
      <c r="C1000" s="57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4"/>
  <sheetViews>
    <sheetView workbookViewId="0"/>
  </sheetViews>
  <sheetFormatPr baseColWidth="10" defaultColWidth="14.44140625" defaultRowHeight="15" customHeight="1"/>
  <cols>
    <col min="1" max="1" width="25.6640625" customWidth="1"/>
    <col min="2" max="2" width="45.5546875" customWidth="1"/>
    <col min="3" max="3" width="49.33203125" customWidth="1"/>
  </cols>
  <sheetData>
    <row r="1" spans="1:3">
      <c r="A1" s="58" t="s">
        <v>30</v>
      </c>
      <c r="B1" s="59" t="str">
        <f>"ESC-CAL-CAR-EXP-0007-01"</f>
        <v>ESC-CAL-CAR-EXP-0007-01</v>
      </c>
      <c r="C1" s="60" t="s">
        <v>334</v>
      </c>
    </row>
    <row r="2" spans="1:3">
      <c r="A2" s="61" t="s">
        <v>335</v>
      </c>
      <c r="B2" s="62" t="s">
        <v>194</v>
      </c>
      <c r="C2" s="125"/>
    </row>
    <row r="3" spans="1:3">
      <c r="A3" s="63" t="s">
        <v>33</v>
      </c>
      <c r="B3" s="64" t="s">
        <v>216</v>
      </c>
      <c r="C3" s="126"/>
    </row>
    <row r="4" spans="1:3">
      <c r="A4" s="63" t="s">
        <v>25</v>
      </c>
      <c r="B4" s="64" t="s">
        <v>336</v>
      </c>
      <c r="C4" s="126"/>
    </row>
    <row r="5" spans="1:3">
      <c r="A5" s="61" t="s">
        <v>337</v>
      </c>
      <c r="B5" s="65" t="s">
        <v>338</v>
      </c>
      <c r="C5" s="126"/>
    </row>
    <row r="6" spans="1:3">
      <c r="A6" s="61" t="s">
        <v>339</v>
      </c>
      <c r="B6" s="65" t="s">
        <v>340</v>
      </c>
      <c r="C6" s="126"/>
    </row>
    <row r="7" spans="1:3">
      <c r="A7" s="61" t="s">
        <v>341</v>
      </c>
      <c r="B7" s="65" t="s">
        <v>342</v>
      </c>
      <c r="C7" s="126"/>
    </row>
    <row r="8" spans="1:3">
      <c r="A8" s="66" t="s">
        <v>343</v>
      </c>
      <c r="B8" s="67" t="s">
        <v>344</v>
      </c>
      <c r="C8" s="126"/>
    </row>
    <row r="9" spans="1:3">
      <c r="A9" s="66" t="s">
        <v>345</v>
      </c>
      <c r="B9" s="67" t="s">
        <v>346</v>
      </c>
      <c r="C9" s="126"/>
    </row>
    <row r="10" spans="1:3">
      <c r="A10" s="66" t="s">
        <v>347</v>
      </c>
      <c r="B10" s="67" t="s">
        <v>348</v>
      </c>
      <c r="C10" s="126"/>
    </row>
    <row r="11" spans="1:3">
      <c r="A11" s="66" t="s">
        <v>349</v>
      </c>
      <c r="B11" s="67" t="s">
        <v>350</v>
      </c>
      <c r="C11" s="126"/>
    </row>
    <row r="12" spans="1:3">
      <c r="A12" s="66" t="s">
        <v>35</v>
      </c>
      <c r="B12" s="67" t="s">
        <v>351</v>
      </c>
      <c r="C12" s="126"/>
    </row>
    <row r="13" spans="1:3">
      <c r="A13" s="66" t="s">
        <v>352</v>
      </c>
      <c r="B13" s="67" t="s">
        <v>353</v>
      </c>
      <c r="C13" s="110"/>
    </row>
    <row r="15" spans="1:3">
      <c r="A15" s="58" t="s">
        <v>30</v>
      </c>
      <c r="B15" s="59" t="str">
        <f>"ESC-CAL-CAR-EXP-0007-02"</f>
        <v>ESC-CAL-CAR-EXP-0007-02</v>
      </c>
      <c r="C15" s="60" t="s">
        <v>334</v>
      </c>
    </row>
    <row r="16" spans="1:3">
      <c r="A16" s="61" t="s">
        <v>335</v>
      </c>
      <c r="B16" s="62" t="s">
        <v>194</v>
      </c>
      <c r="C16" s="125"/>
    </row>
    <row r="17" spans="1:3">
      <c r="A17" s="63" t="s">
        <v>33</v>
      </c>
      <c r="B17" s="64" t="s">
        <v>354</v>
      </c>
      <c r="C17" s="126"/>
    </row>
    <row r="18" spans="1:3">
      <c r="A18" s="63" t="s">
        <v>25</v>
      </c>
      <c r="B18" s="64" t="s">
        <v>178</v>
      </c>
      <c r="C18" s="126"/>
    </row>
    <row r="19" spans="1:3">
      <c r="A19" s="61" t="s">
        <v>337</v>
      </c>
      <c r="B19" s="65" t="s">
        <v>338</v>
      </c>
      <c r="C19" s="126"/>
    </row>
    <row r="20" spans="1:3">
      <c r="A20" s="61" t="s">
        <v>339</v>
      </c>
      <c r="B20" s="65" t="s">
        <v>340</v>
      </c>
      <c r="C20" s="126"/>
    </row>
    <row r="21" spans="1:3">
      <c r="A21" s="61" t="s">
        <v>341</v>
      </c>
      <c r="B21" s="68" t="s">
        <v>355</v>
      </c>
      <c r="C21" s="126"/>
    </row>
    <row r="22" spans="1:3">
      <c r="A22" s="66" t="s">
        <v>343</v>
      </c>
      <c r="B22" s="67" t="s">
        <v>344</v>
      </c>
      <c r="C22" s="126"/>
    </row>
    <row r="23" spans="1:3">
      <c r="A23" s="66" t="s">
        <v>345</v>
      </c>
      <c r="B23" s="69" t="s">
        <v>356</v>
      </c>
      <c r="C23" s="126"/>
    </row>
    <row r="24" spans="1:3">
      <c r="A24" s="66" t="s">
        <v>347</v>
      </c>
      <c r="B24" s="67" t="s">
        <v>348</v>
      </c>
      <c r="C24" s="126"/>
    </row>
    <row r="25" spans="1:3">
      <c r="A25" s="66" t="s">
        <v>349</v>
      </c>
      <c r="B25" s="67" t="s">
        <v>350</v>
      </c>
      <c r="C25" s="126"/>
    </row>
    <row r="26" spans="1:3">
      <c r="A26" s="66" t="s">
        <v>35</v>
      </c>
      <c r="B26" s="69" t="s">
        <v>357</v>
      </c>
      <c r="C26" s="126"/>
    </row>
    <row r="27" spans="1:3">
      <c r="A27" s="66" t="s">
        <v>352</v>
      </c>
      <c r="B27" s="69" t="s">
        <v>358</v>
      </c>
      <c r="C27" s="110"/>
    </row>
    <row r="29" spans="1:3">
      <c r="A29" s="58" t="s">
        <v>30</v>
      </c>
      <c r="B29" s="59" t="str">
        <f>"ESC-CAL-CAR-EXP-0007-03"</f>
        <v>ESC-CAL-CAR-EXP-0007-03</v>
      </c>
      <c r="C29" s="60" t="s">
        <v>334</v>
      </c>
    </row>
    <row r="30" spans="1:3">
      <c r="A30" s="61" t="s">
        <v>335</v>
      </c>
      <c r="B30" s="62" t="s">
        <v>194</v>
      </c>
      <c r="C30" s="125"/>
    </row>
    <row r="31" spans="1:3">
      <c r="A31" s="63" t="s">
        <v>33</v>
      </c>
      <c r="B31" s="64" t="s">
        <v>359</v>
      </c>
      <c r="C31" s="126"/>
    </row>
    <row r="32" spans="1:3">
      <c r="A32" s="63" t="s">
        <v>25</v>
      </c>
      <c r="B32" s="64" t="s">
        <v>178</v>
      </c>
      <c r="C32" s="126"/>
    </row>
    <row r="33" spans="1:3">
      <c r="A33" s="61" t="s">
        <v>337</v>
      </c>
      <c r="B33" s="70" t="s">
        <v>338</v>
      </c>
      <c r="C33" s="126"/>
    </row>
    <row r="34" spans="1:3">
      <c r="A34" s="61" t="s">
        <v>339</v>
      </c>
      <c r="B34" s="65" t="s">
        <v>340</v>
      </c>
      <c r="C34" s="126"/>
    </row>
    <row r="35" spans="1:3">
      <c r="A35" s="61" t="s">
        <v>341</v>
      </c>
      <c r="B35" s="65" t="s">
        <v>360</v>
      </c>
      <c r="C35" s="126"/>
    </row>
    <row r="36" spans="1:3">
      <c r="A36" s="66" t="s">
        <v>343</v>
      </c>
      <c r="B36" s="67" t="s">
        <v>344</v>
      </c>
      <c r="C36" s="126"/>
    </row>
    <row r="37" spans="1:3">
      <c r="A37" s="66" t="s">
        <v>345</v>
      </c>
      <c r="B37" s="67" t="s">
        <v>361</v>
      </c>
      <c r="C37" s="126"/>
    </row>
    <row r="38" spans="1:3">
      <c r="A38" s="66" t="s">
        <v>347</v>
      </c>
      <c r="B38" s="67" t="s">
        <v>348</v>
      </c>
      <c r="C38" s="126"/>
    </row>
    <row r="39" spans="1:3">
      <c r="A39" s="66" t="s">
        <v>349</v>
      </c>
      <c r="B39" s="67" t="s">
        <v>350</v>
      </c>
      <c r="C39" s="126"/>
    </row>
    <row r="40" spans="1:3">
      <c r="A40" s="66" t="s">
        <v>35</v>
      </c>
      <c r="B40" s="69" t="s">
        <v>362</v>
      </c>
      <c r="C40" s="126"/>
    </row>
    <row r="41" spans="1:3">
      <c r="A41" s="66" t="s">
        <v>352</v>
      </c>
      <c r="B41" s="69" t="s">
        <v>363</v>
      </c>
      <c r="C41" s="110"/>
    </row>
    <row r="43" spans="1:3">
      <c r="A43" s="58" t="s">
        <v>30</v>
      </c>
      <c r="B43" s="59" t="str">
        <f>"ESC-CAL-CAR-EXP-0007-04"</f>
        <v>ESC-CAL-CAR-EXP-0007-04</v>
      </c>
      <c r="C43" s="60" t="s">
        <v>334</v>
      </c>
    </row>
    <row r="44" spans="1:3">
      <c r="A44" s="61" t="s">
        <v>335</v>
      </c>
      <c r="B44" s="62" t="s">
        <v>194</v>
      </c>
      <c r="C44" s="125"/>
    </row>
    <row r="45" spans="1:3">
      <c r="A45" s="63" t="s">
        <v>33</v>
      </c>
      <c r="B45" s="71"/>
      <c r="C45" s="126"/>
    </row>
    <row r="46" spans="1:3">
      <c r="A46" s="63" t="s">
        <v>25</v>
      </c>
      <c r="B46" s="64" t="s">
        <v>178</v>
      </c>
      <c r="C46" s="126"/>
    </row>
    <row r="47" spans="1:3">
      <c r="A47" s="61" t="s">
        <v>337</v>
      </c>
      <c r="B47" s="68" t="s">
        <v>338</v>
      </c>
      <c r="C47" s="126"/>
    </row>
    <row r="48" spans="1:3">
      <c r="A48" s="61" t="s">
        <v>339</v>
      </c>
      <c r="B48" s="68" t="s">
        <v>340</v>
      </c>
      <c r="C48" s="126"/>
    </row>
    <row r="49" spans="1:3">
      <c r="A49" s="61" t="s">
        <v>341</v>
      </c>
      <c r="B49" s="68" t="s">
        <v>364</v>
      </c>
      <c r="C49" s="126"/>
    </row>
    <row r="50" spans="1:3">
      <c r="A50" s="66" t="s">
        <v>343</v>
      </c>
      <c r="B50" s="69" t="s">
        <v>344</v>
      </c>
      <c r="C50" s="126"/>
    </row>
    <row r="51" spans="1:3">
      <c r="A51" s="66" t="s">
        <v>345</v>
      </c>
      <c r="B51" s="69" t="s">
        <v>365</v>
      </c>
      <c r="C51" s="126"/>
    </row>
    <row r="52" spans="1:3">
      <c r="A52" s="66" t="s">
        <v>347</v>
      </c>
      <c r="B52" s="69" t="s">
        <v>348</v>
      </c>
      <c r="C52" s="126"/>
    </row>
    <row r="53" spans="1:3">
      <c r="A53" s="66" t="s">
        <v>349</v>
      </c>
      <c r="B53" s="69" t="s">
        <v>350</v>
      </c>
      <c r="C53" s="126"/>
    </row>
    <row r="54" spans="1:3">
      <c r="A54" s="66" t="s">
        <v>35</v>
      </c>
      <c r="B54" s="69" t="s">
        <v>366</v>
      </c>
      <c r="C54" s="126"/>
    </row>
    <row r="55" spans="1:3">
      <c r="A55" s="66" t="s">
        <v>352</v>
      </c>
      <c r="B55" s="69" t="s">
        <v>367</v>
      </c>
      <c r="C55" s="110"/>
    </row>
    <row r="57" spans="1:3">
      <c r="A57" s="58" t="s">
        <v>30</v>
      </c>
      <c r="B57" s="59" t="str">
        <f>"ESC-CAL-CAR-EXP-0007-05"</f>
        <v>ESC-CAL-CAR-EXP-0007-05</v>
      </c>
      <c r="C57" s="60" t="s">
        <v>334</v>
      </c>
    </row>
    <row r="58" spans="1:3">
      <c r="A58" s="61" t="s">
        <v>335</v>
      </c>
      <c r="B58" s="62" t="s">
        <v>194</v>
      </c>
      <c r="C58" s="125"/>
    </row>
    <row r="59" spans="1:3">
      <c r="A59" s="63" t="s">
        <v>33</v>
      </c>
      <c r="B59" s="71"/>
      <c r="C59" s="126"/>
    </row>
    <row r="60" spans="1:3">
      <c r="A60" s="63" t="s">
        <v>25</v>
      </c>
      <c r="B60" s="64" t="s">
        <v>178</v>
      </c>
      <c r="C60" s="126"/>
    </row>
    <row r="61" spans="1:3">
      <c r="A61" s="63" t="s">
        <v>337</v>
      </c>
      <c r="B61" s="72" t="s">
        <v>338</v>
      </c>
      <c r="C61" s="126"/>
    </row>
    <row r="62" spans="1:3">
      <c r="A62" s="61" t="s">
        <v>339</v>
      </c>
      <c r="B62" s="68" t="s">
        <v>340</v>
      </c>
      <c r="C62" s="126"/>
    </row>
    <row r="63" spans="1:3">
      <c r="A63" s="61" t="s">
        <v>341</v>
      </c>
      <c r="B63" s="68" t="s">
        <v>368</v>
      </c>
      <c r="C63" s="126"/>
    </row>
    <row r="64" spans="1:3">
      <c r="A64" s="66" t="s">
        <v>343</v>
      </c>
      <c r="B64" s="69" t="s">
        <v>369</v>
      </c>
      <c r="C64" s="126"/>
    </row>
    <row r="65" spans="1:3">
      <c r="A65" s="66" t="s">
        <v>345</v>
      </c>
      <c r="B65" s="69" t="s">
        <v>370</v>
      </c>
      <c r="C65" s="126"/>
    </row>
    <row r="66" spans="1:3">
      <c r="A66" s="66" t="s">
        <v>347</v>
      </c>
      <c r="B66" s="69" t="s">
        <v>348</v>
      </c>
      <c r="C66" s="126"/>
    </row>
    <row r="67" spans="1:3">
      <c r="A67" s="66" t="s">
        <v>349</v>
      </c>
      <c r="B67" s="69" t="s">
        <v>350</v>
      </c>
      <c r="C67" s="126"/>
    </row>
    <row r="68" spans="1:3">
      <c r="A68" s="66" t="s">
        <v>35</v>
      </c>
      <c r="B68" s="69" t="s">
        <v>371</v>
      </c>
      <c r="C68" s="126"/>
    </row>
    <row r="69" spans="1:3">
      <c r="A69" s="66" t="s">
        <v>352</v>
      </c>
      <c r="B69" s="69" t="s">
        <v>372</v>
      </c>
      <c r="C69" s="110"/>
    </row>
    <row r="72" spans="1:3">
      <c r="A72" s="58"/>
      <c r="B72" s="59"/>
    </row>
    <row r="73" spans="1:3">
      <c r="A73" s="61"/>
      <c r="B73" s="62"/>
    </row>
    <row r="74" spans="1:3">
      <c r="A74" s="63"/>
      <c r="B74" s="71"/>
    </row>
    <row r="75" spans="1:3">
      <c r="A75" s="63"/>
      <c r="B75" s="64"/>
    </row>
    <row r="76" spans="1:3">
      <c r="A76" s="63"/>
      <c r="B76" s="72"/>
    </row>
    <row r="77" spans="1:3">
      <c r="A77" s="61"/>
      <c r="B77" s="68"/>
    </row>
    <row r="78" spans="1:3">
      <c r="A78" s="61"/>
      <c r="B78" s="68"/>
    </row>
    <row r="79" spans="1:3">
      <c r="A79" s="66"/>
      <c r="B79" s="67"/>
    </row>
    <row r="80" spans="1:3">
      <c r="A80" s="66"/>
      <c r="B80" s="67"/>
    </row>
    <row r="81" spans="1:2">
      <c r="A81" s="66"/>
      <c r="B81" s="67"/>
    </row>
    <row r="82" spans="1:2">
      <c r="A82" s="66"/>
      <c r="B82" s="67"/>
    </row>
    <row r="83" spans="1:2">
      <c r="A83" s="66"/>
      <c r="B83" s="67"/>
    </row>
    <row r="84" spans="1:2">
      <c r="A84" s="66"/>
      <c r="B84" s="69"/>
    </row>
  </sheetData>
  <mergeCells count="5">
    <mergeCell ref="C2:C13"/>
    <mergeCell ref="C16:C27"/>
    <mergeCell ref="C30:C41"/>
    <mergeCell ref="C44:C55"/>
    <mergeCell ref="C58:C6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1"/>
  <sheetViews>
    <sheetView workbookViewId="0"/>
  </sheetViews>
  <sheetFormatPr baseColWidth="10" defaultColWidth="14.44140625" defaultRowHeight="15" customHeight="1"/>
  <cols>
    <col min="2" max="2" width="75" customWidth="1"/>
  </cols>
  <sheetData>
    <row r="1" spans="1:2">
      <c r="A1" s="73" t="s">
        <v>30</v>
      </c>
      <c r="B1" s="74" t="str">
        <f>"ESC-CAL-"&amp;Top10Preguntas!A$10&amp;"-01"</f>
        <v>ESC-CAL-CAR-CAPS-0006-01</v>
      </c>
    </row>
    <row r="2" spans="1:2">
      <c r="A2" s="73" t="s">
        <v>335</v>
      </c>
      <c r="B2" s="74" t="str">
        <f>Top10Preguntas!A$10</f>
        <v>CAR-CAPS-0006</v>
      </c>
    </row>
    <row r="3" spans="1:2">
      <c r="A3" s="73" t="s">
        <v>33</v>
      </c>
      <c r="B3" s="74" t="str">
        <f>Top10Preguntas!D$10</f>
        <v>Soporte al usuario</v>
      </c>
    </row>
    <row r="4" spans="1:2">
      <c r="A4" s="73" t="s">
        <v>25</v>
      </c>
      <c r="B4" s="74" t="str">
        <f>Top10Preguntas!E$10</f>
        <v>Capacidad para ser soportado</v>
      </c>
    </row>
    <row r="5" spans="1:2">
      <c r="A5" s="73" t="s">
        <v>337</v>
      </c>
      <c r="B5" s="74" t="s">
        <v>338</v>
      </c>
    </row>
    <row r="6" spans="1:2">
      <c r="A6" s="73" t="s">
        <v>339</v>
      </c>
      <c r="B6" s="74" t="s">
        <v>340</v>
      </c>
    </row>
    <row r="7" spans="1:2">
      <c r="A7" s="73" t="s">
        <v>341</v>
      </c>
      <c r="B7" s="75" t="s">
        <v>373</v>
      </c>
    </row>
    <row r="8" spans="1:2">
      <c r="A8" s="76" t="s">
        <v>343</v>
      </c>
      <c r="B8" s="77" t="s">
        <v>344</v>
      </c>
    </row>
    <row r="9" spans="1:2">
      <c r="A9" s="76" t="s">
        <v>345</v>
      </c>
      <c r="B9" s="77" t="s">
        <v>374</v>
      </c>
    </row>
    <row r="10" spans="1:2">
      <c r="A10" s="76" t="s">
        <v>347</v>
      </c>
      <c r="B10" s="77" t="s">
        <v>348</v>
      </c>
    </row>
    <row r="11" spans="1:2">
      <c r="A11" s="76" t="s">
        <v>349</v>
      </c>
      <c r="B11" s="77" t="s">
        <v>350</v>
      </c>
    </row>
    <row r="12" spans="1:2">
      <c r="A12" s="76" t="s">
        <v>35</v>
      </c>
      <c r="B12" s="77" t="s">
        <v>375</v>
      </c>
    </row>
    <row r="13" spans="1:2">
      <c r="A13" s="76" t="s">
        <v>352</v>
      </c>
      <c r="B13" s="77" t="s">
        <v>376</v>
      </c>
    </row>
    <row r="15" spans="1:2">
      <c r="A15" s="73" t="s">
        <v>30</v>
      </c>
      <c r="B15" s="74" t="str">
        <f>"ESC-CAL-"&amp;Top10Preguntas!A$10&amp;"-02"</f>
        <v>ESC-CAL-CAR-CAPS-0006-02</v>
      </c>
    </row>
    <row r="16" spans="1:2">
      <c r="A16" s="73" t="s">
        <v>335</v>
      </c>
      <c r="B16" s="74" t="str">
        <f>Top10Preguntas!A$10</f>
        <v>CAR-CAPS-0006</v>
      </c>
    </row>
    <row r="17" spans="1:2">
      <c r="A17" s="73" t="s">
        <v>33</v>
      </c>
      <c r="B17" s="74" t="str">
        <f>Top10Preguntas!D$10</f>
        <v>Soporte al usuario</v>
      </c>
    </row>
    <row r="18" spans="1:2">
      <c r="A18" s="73" t="s">
        <v>25</v>
      </c>
      <c r="B18" s="74" t="str">
        <f>Top10Preguntas!E$10</f>
        <v>Capacidad para ser soportado</v>
      </c>
    </row>
    <row r="19" spans="1:2">
      <c r="A19" s="73" t="s">
        <v>337</v>
      </c>
      <c r="B19" s="74" t="s">
        <v>338</v>
      </c>
    </row>
    <row r="20" spans="1:2">
      <c r="A20" s="73" t="s">
        <v>339</v>
      </c>
      <c r="B20" s="74" t="s">
        <v>340</v>
      </c>
    </row>
    <row r="21" spans="1:2">
      <c r="A21" s="73" t="s">
        <v>341</v>
      </c>
      <c r="B21" s="78" t="s">
        <v>377</v>
      </c>
    </row>
    <row r="22" spans="1:2">
      <c r="A22" s="76" t="s">
        <v>343</v>
      </c>
      <c r="B22" s="77" t="s">
        <v>344</v>
      </c>
    </row>
    <row r="23" spans="1:2">
      <c r="A23" s="76" t="s">
        <v>345</v>
      </c>
      <c r="B23" s="77" t="s">
        <v>378</v>
      </c>
    </row>
    <row r="24" spans="1:2">
      <c r="A24" s="76" t="s">
        <v>347</v>
      </c>
      <c r="B24" s="77" t="s">
        <v>348</v>
      </c>
    </row>
    <row r="25" spans="1:2">
      <c r="A25" s="76" t="s">
        <v>349</v>
      </c>
      <c r="B25" s="77" t="s">
        <v>350</v>
      </c>
    </row>
    <row r="26" spans="1:2">
      <c r="A26" s="76" t="s">
        <v>35</v>
      </c>
      <c r="B26" s="77" t="s">
        <v>379</v>
      </c>
    </row>
    <row r="27" spans="1:2">
      <c r="A27" s="76" t="s">
        <v>352</v>
      </c>
      <c r="B27" s="77" t="s">
        <v>380</v>
      </c>
    </row>
    <row r="29" spans="1:2">
      <c r="A29" s="73" t="s">
        <v>30</v>
      </c>
      <c r="B29" s="74" t="str">
        <f>"ESC-CAL-"&amp;Top10Preguntas!A$10&amp;"-03"</f>
        <v>ESC-CAL-CAR-CAPS-0006-03</v>
      </c>
    </row>
    <row r="30" spans="1:2">
      <c r="A30" s="73" t="s">
        <v>335</v>
      </c>
      <c r="B30" s="74" t="str">
        <f>Top10Preguntas!A$10</f>
        <v>CAR-CAPS-0006</v>
      </c>
    </row>
    <row r="31" spans="1:2">
      <c r="A31" s="73" t="s">
        <v>33</v>
      </c>
      <c r="B31" s="74" t="str">
        <f>Top10Preguntas!D$10</f>
        <v>Soporte al usuario</v>
      </c>
    </row>
    <row r="32" spans="1:2">
      <c r="A32" s="73" t="s">
        <v>25</v>
      </c>
      <c r="B32" s="74" t="str">
        <f>Top10Preguntas!E$10</f>
        <v>Capacidad para ser soportado</v>
      </c>
    </row>
    <row r="33" spans="1:2">
      <c r="A33" s="73" t="s">
        <v>337</v>
      </c>
      <c r="B33" s="74" t="s">
        <v>338</v>
      </c>
    </row>
    <row r="34" spans="1:2">
      <c r="A34" s="73" t="s">
        <v>339</v>
      </c>
      <c r="B34" s="74" t="s">
        <v>340</v>
      </c>
    </row>
    <row r="35" spans="1:2">
      <c r="A35" s="73" t="s">
        <v>341</v>
      </c>
      <c r="B35" s="78" t="s">
        <v>381</v>
      </c>
    </row>
    <row r="36" spans="1:2">
      <c r="A36" s="76" t="s">
        <v>343</v>
      </c>
      <c r="B36" s="77" t="s">
        <v>344</v>
      </c>
    </row>
    <row r="37" spans="1:2">
      <c r="A37" s="76" t="s">
        <v>345</v>
      </c>
      <c r="B37" s="77" t="s">
        <v>382</v>
      </c>
    </row>
    <row r="38" spans="1:2">
      <c r="A38" s="76" t="s">
        <v>347</v>
      </c>
      <c r="B38" s="77" t="s">
        <v>348</v>
      </c>
    </row>
    <row r="39" spans="1:2">
      <c r="A39" s="76" t="s">
        <v>349</v>
      </c>
      <c r="B39" s="77" t="s">
        <v>350</v>
      </c>
    </row>
    <row r="40" spans="1:2">
      <c r="A40" s="76" t="s">
        <v>35</v>
      </c>
      <c r="B40" s="77" t="s">
        <v>383</v>
      </c>
    </row>
    <row r="41" spans="1:2">
      <c r="A41" s="76" t="s">
        <v>352</v>
      </c>
      <c r="B41" s="77" t="s">
        <v>384</v>
      </c>
    </row>
    <row r="43" spans="1:2">
      <c r="A43" s="73" t="s">
        <v>30</v>
      </c>
      <c r="B43" s="74" t="str">
        <f>"ESC-CAL-"&amp;Top10Preguntas!A$10&amp;"-04"</f>
        <v>ESC-CAL-CAR-CAPS-0006-04</v>
      </c>
    </row>
    <row r="44" spans="1:2">
      <c r="A44" s="73" t="s">
        <v>335</v>
      </c>
      <c r="B44" s="74" t="str">
        <f>Top10Preguntas!A$10</f>
        <v>CAR-CAPS-0006</v>
      </c>
    </row>
    <row r="45" spans="1:2">
      <c r="A45" s="73" t="s">
        <v>33</v>
      </c>
      <c r="B45" s="74" t="str">
        <f>Top10Preguntas!D$10</f>
        <v>Soporte al usuario</v>
      </c>
    </row>
    <row r="46" spans="1:2">
      <c r="A46" s="73" t="s">
        <v>25</v>
      </c>
      <c r="B46" s="74" t="str">
        <f>Top10Preguntas!E$10</f>
        <v>Capacidad para ser soportado</v>
      </c>
    </row>
    <row r="47" spans="1:2">
      <c r="A47" s="73" t="s">
        <v>337</v>
      </c>
      <c r="B47" s="74" t="s">
        <v>338</v>
      </c>
    </row>
    <row r="48" spans="1:2">
      <c r="A48" s="73" t="s">
        <v>339</v>
      </c>
      <c r="B48" s="74" t="s">
        <v>340</v>
      </c>
    </row>
    <row r="49" spans="1:2">
      <c r="A49" s="73" t="s">
        <v>341</v>
      </c>
      <c r="B49" s="75" t="s">
        <v>385</v>
      </c>
    </row>
    <row r="50" spans="1:2">
      <c r="A50" s="76" t="s">
        <v>343</v>
      </c>
      <c r="B50" s="77" t="s">
        <v>386</v>
      </c>
    </row>
    <row r="51" spans="1:2">
      <c r="A51" s="76" t="s">
        <v>345</v>
      </c>
      <c r="B51" s="77" t="s">
        <v>387</v>
      </c>
    </row>
    <row r="52" spans="1:2">
      <c r="A52" s="76" t="s">
        <v>347</v>
      </c>
      <c r="B52" s="77" t="s">
        <v>348</v>
      </c>
    </row>
    <row r="53" spans="1:2">
      <c r="A53" s="76" t="s">
        <v>349</v>
      </c>
      <c r="B53" s="77" t="s">
        <v>350</v>
      </c>
    </row>
    <row r="54" spans="1:2">
      <c r="A54" s="76" t="s">
        <v>35</v>
      </c>
      <c r="B54" s="77" t="s">
        <v>388</v>
      </c>
    </row>
    <row r="55" spans="1:2">
      <c r="A55" s="76" t="s">
        <v>352</v>
      </c>
      <c r="B55" s="77" t="s">
        <v>389</v>
      </c>
    </row>
    <row r="57" spans="1:2">
      <c r="A57" s="73" t="s">
        <v>30</v>
      </c>
      <c r="B57" s="74" t="str">
        <f>"ESC-CAL-"&amp;Top10Preguntas!A$10&amp;"-05"</f>
        <v>ESC-CAL-CAR-CAPS-0006-05</v>
      </c>
    </row>
    <row r="58" spans="1:2">
      <c r="A58" s="73" t="s">
        <v>335</v>
      </c>
      <c r="B58" s="74" t="str">
        <f>Top10Preguntas!A$10</f>
        <v>CAR-CAPS-0006</v>
      </c>
    </row>
    <row r="59" spans="1:2">
      <c r="A59" s="73" t="s">
        <v>33</v>
      </c>
      <c r="B59" s="74" t="str">
        <f>Top10Preguntas!D$10</f>
        <v>Soporte al usuario</v>
      </c>
    </row>
    <row r="60" spans="1:2">
      <c r="A60" s="73" t="s">
        <v>25</v>
      </c>
      <c r="B60" s="74" t="str">
        <f>Top10Preguntas!E$10</f>
        <v>Capacidad para ser soportado</v>
      </c>
    </row>
    <row r="61" spans="1:2">
      <c r="A61" s="73" t="s">
        <v>337</v>
      </c>
      <c r="B61" s="74" t="s">
        <v>338</v>
      </c>
    </row>
    <row r="62" spans="1:2">
      <c r="A62" s="73" t="s">
        <v>339</v>
      </c>
      <c r="B62" s="74" t="s">
        <v>340</v>
      </c>
    </row>
    <row r="63" spans="1:2">
      <c r="A63" s="73" t="s">
        <v>341</v>
      </c>
      <c r="B63" s="78" t="s">
        <v>390</v>
      </c>
    </row>
    <row r="64" spans="1:2">
      <c r="A64" s="76" t="s">
        <v>343</v>
      </c>
      <c r="B64" s="77" t="s">
        <v>386</v>
      </c>
    </row>
    <row r="65" spans="1:2">
      <c r="A65" s="76" t="s">
        <v>345</v>
      </c>
      <c r="B65" s="77" t="s">
        <v>391</v>
      </c>
    </row>
    <row r="66" spans="1:2">
      <c r="A66" s="76" t="s">
        <v>347</v>
      </c>
      <c r="B66" s="77" t="s">
        <v>348</v>
      </c>
    </row>
    <row r="67" spans="1:2">
      <c r="A67" s="76" t="s">
        <v>349</v>
      </c>
      <c r="B67" s="77" t="s">
        <v>350</v>
      </c>
    </row>
    <row r="68" spans="1:2">
      <c r="A68" s="76" t="s">
        <v>35</v>
      </c>
      <c r="B68" s="77" t="s">
        <v>392</v>
      </c>
    </row>
    <row r="69" spans="1:2">
      <c r="A69" s="76" t="s">
        <v>352</v>
      </c>
      <c r="B69" s="77" t="s">
        <v>393</v>
      </c>
    </row>
    <row r="71" spans="1:2">
      <c r="A71" s="73" t="s">
        <v>30</v>
      </c>
      <c r="B71" s="74" t="str">
        <f>"ESC-CAL-"&amp;Top10Preguntas!A$10&amp;"-06"</f>
        <v>ESC-CAL-CAR-CAPS-0006-06</v>
      </c>
    </row>
    <row r="72" spans="1:2">
      <c r="A72" s="73" t="s">
        <v>335</v>
      </c>
      <c r="B72" s="74" t="str">
        <f>Top10Preguntas!A$10</f>
        <v>CAR-CAPS-0006</v>
      </c>
    </row>
    <row r="73" spans="1:2">
      <c r="A73" s="73" t="s">
        <v>33</v>
      </c>
      <c r="B73" s="74" t="str">
        <f>Top10Preguntas!D$10</f>
        <v>Soporte al usuario</v>
      </c>
    </row>
    <row r="74" spans="1:2">
      <c r="A74" s="73" t="s">
        <v>25</v>
      </c>
      <c r="B74" s="74" t="str">
        <f>Top10Preguntas!E$10</f>
        <v>Capacidad para ser soportado</v>
      </c>
    </row>
    <row r="75" spans="1:2">
      <c r="A75" s="73" t="s">
        <v>337</v>
      </c>
      <c r="B75" s="74" t="s">
        <v>338</v>
      </c>
    </row>
    <row r="76" spans="1:2">
      <c r="A76" s="73" t="s">
        <v>339</v>
      </c>
      <c r="B76" s="74" t="s">
        <v>340</v>
      </c>
    </row>
    <row r="77" spans="1:2">
      <c r="A77" s="73" t="s">
        <v>341</v>
      </c>
      <c r="B77" s="75" t="s">
        <v>394</v>
      </c>
    </row>
    <row r="78" spans="1:2">
      <c r="A78" s="76" t="s">
        <v>343</v>
      </c>
      <c r="B78" s="77" t="s">
        <v>22</v>
      </c>
    </row>
    <row r="79" spans="1:2">
      <c r="A79" s="76" t="s">
        <v>345</v>
      </c>
      <c r="B79" s="77" t="s">
        <v>395</v>
      </c>
    </row>
    <row r="80" spans="1:2">
      <c r="A80" s="76" t="s">
        <v>347</v>
      </c>
      <c r="B80" s="77" t="s">
        <v>348</v>
      </c>
    </row>
    <row r="81" spans="1:2">
      <c r="A81" s="76" t="s">
        <v>349</v>
      </c>
      <c r="B81" s="77" t="s">
        <v>350</v>
      </c>
    </row>
    <row r="82" spans="1:2">
      <c r="A82" s="76" t="s">
        <v>35</v>
      </c>
      <c r="B82" s="77" t="s">
        <v>396</v>
      </c>
    </row>
    <row r="83" spans="1:2">
      <c r="A83" s="76" t="s">
        <v>352</v>
      </c>
      <c r="B83" s="77" t="s">
        <v>397</v>
      </c>
    </row>
    <row r="85" spans="1:2">
      <c r="A85" s="73" t="s">
        <v>30</v>
      </c>
      <c r="B85" s="74" t="str">
        <f>"ESC-CAL-"&amp;Top10Preguntas!A$10&amp;"-07"</f>
        <v>ESC-CAL-CAR-CAPS-0006-07</v>
      </c>
    </row>
    <row r="86" spans="1:2">
      <c r="A86" s="73" t="s">
        <v>335</v>
      </c>
      <c r="B86" s="74" t="str">
        <f>Top10Preguntas!A$10</f>
        <v>CAR-CAPS-0006</v>
      </c>
    </row>
    <row r="87" spans="1:2">
      <c r="A87" s="73" t="s">
        <v>33</v>
      </c>
      <c r="B87" s="74" t="str">
        <f>Top10Preguntas!D$10</f>
        <v>Soporte al usuario</v>
      </c>
    </row>
    <row r="88" spans="1:2">
      <c r="A88" s="73" t="s">
        <v>25</v>
      </c>
      <c r="B88" s="74" t="str">
        <f>Top10Preguntas!E$10</f>
        <v>Capacidad para ser soportado</v>
      </c>
    </row>
    <row r="89" spans="1:2">
      <c r="A89" s="73" t="s">
        <v>337</v>
      </c>
      <c r="B89" s="74" t="s">
        <v>338</v>
      </c>
    </row>
    <row r="90" spans="1:2">
      <c r="A90" s="73" t="s">
        <v>339</v>
      </c>
      <c r="B90" s="74" t="s">
        <v>340</v>
      </c>
    </row>
    <row r="91" spans="1:2">
      <c r="A91" s="73" t="s">
        <v>341</v>
      </c>
      <c r="B91" s="75" t="s">
        <v>398</v>
      </c>
    </row>
    <row r="92" spans="1:2">
      <c r="A92" s="76" t="s">
        <v>343</v>
      </c>
      <c r="B92" s="77" t="s">
        <v>399</v>
      </c>
    </row>
    <row r="93" spans="1:2">
      <c r="A93" s="76" t="s">
        <v>345</v>
      </c>
      <c r="B93" s="77" t="s">
        <v>400</v>
      </c>
    </row>
    <row r="94" spans="1:2">
      <c r="A94" s="76" t="s">
        <v>347</v>
      </c>
      <c r="B94" s="77" t="s">
        <v>348</v>
      </c>
    </row>
    <row r="95" spans="1:2">
      <c r="A95" s="76" t="s">
        <v>349</v>
      </c>
      <c r="B95" s="77" t="s">
        <v>350</v>
      </c>
    </row>
    <row r="96" spans="1:2">
      <c r="A96" s="76" t="s">
        <v>35</v>
      </c>
      <c r="B96" s="77" t="s">
        <v>401</v>
      </c>
    </row>
    <row r="97" spans="1:2">
      <c r="A97" s="76" t="s">
        <v>352</v>
      </c>
      <c r="B97" s="77" t="s">
        <v>402</v>
      </c>
    </row>
    <row r="99" spans="1:2">
      <c r="A99" s="73" t="s">
        <v>30</v>
      </c>
      <c r="B99" s="74" t="str">
        <f>"ESC-CAL-"&amp;Top10Preguntas!A$10&amp;"-08"</f>
        <v>ESC-CAL-CAR-CAPS-0006-08</v>
      </c>
    </row>
    <row r="100" spans="1:2">
      <c r="A100" s="73" t="s">
        <v>335</v>
      </c>
      <c r="B100" s="74" t="str">
        <f>Top10Preguntas!A$10</f>
        <v>CAR-CAPS-0006</v>
      </c>
    </row>
    <row r="101" spans="1:2">
      <c r="A101" s="73" t="s">
        <v>33</v>
      </c>
      <c r="B101" s="74" t="str">
        <f>Top10Preguntas!D$10</f>
        <v>Soporte al usuario</v>
      </c>
    </row>
    <row r="102" spans="1:2">
      <c r="A102" s="73" t="s">
        <v>25</v>
      </c>
      <c r="B102" s="74" t="str">
        <f>Top10Preguntas!E$10</f>
        <v>Capacidad para ser soportado</v>
      </c>
    </row>
    <row r="103" spans="1:2">
      <c r="A103" s="73" t="s">
        <v>337</v>
      </c>
      <c r="B103" s="74" t="s">
        <v>338</v>
      </c>
    </row>
    <row r="104" spans="1:2">
      <c r="A104" s="73" t="s">
        <v>339</v>
      </c>
      <c r="B104" s="74" t="s">
        <v>340</v>
      </c>
    </row>
    <row r="105" spans="1:2">
      <c r="A105" s="73" t="s">
        <v>341</v>
      </c>
      <c r="B105" s="75" t="s">
        <v>403</v>
      </c>
    </row>
    <row r="106" spans="1:2">
      <c r="A106" s="76" t="s">
        <v>343</v>
      </c>
      <c r="B106" s="77" t="s">
        <v>19</v>
      </c>
    </row>
    <row r="107" spans="1:2">
      <c r="A107" s="76" t="s">
        <v>345</v>
      </c>
      <c r="B107" s="77" t="s">
        <v>404</v>
      </c>
    </row>
    <row r="108" spans="1:2">
      <c r="A108" s="76" t="s">
        <v>347</v>
      </c>
      <c r="B108" s="77" t="s">
        <v>348</v>
      </c>
    </row>
    <row r="109" spans="1:2">
      <c r="A109" s="76" t="s">
        <v>349</v>
      </c>
      <c r="B109" s="77" t="s">
        <v>350</v>
      </c>
    </row>
    <row r="110" spans="1:2">
      <c r="A110" s="76" t="s">
        <v>35</v>
      </c>
      <c r="B110" s="77" t="s">
        <v>405</v>
      </c>
    </row>
    <row r="111" spans="1:2">
      <c r="A111" s="76" t="s">
        <v>352</v>
      </c>
      <c r="B111" s="77" t="s">
        <v>406</v>
      </c>
    </row>
    <row r="113" spans="1:2">
      <c r="A113" s="73" t="s">
        <v>30</v>
      </c>
      <c r="B113" s="74" t="str">
        <f>"ESC-CAL-"&amp;Top10Preguntas!A$10&amp;"-09"</f>
        <v>ESC-CAL-CAR-CAPS-0006-09</v>
      </c>
    </row>
    <row r="114" spans="1:2">
      <c r="A114" s="73" t="s">
        <v>335</v>
      </c>
      <c r="B114" s="74" t="str">
        <f>Top10Preguntas!A$10</f>
        <v>CAR-CAPS-0006</v>
      </c>
    </row>
    <row r="115" spans="1:2">
      <c r="A115" s="73" t="s">
        <v>33</v>
      </c>
      <c r="B115" s="74" t="str">
        <f>Top10Preguntas!D$10</f>
        <v>Soporte al usuario</v>
      </c>
    </row>
    <row r="116" spans="1:2">
      <c r="A116" s="73" t="s">
        <v>25</v>
      </c>
      <c r="B116" s="74" t="str">
        <f>Top10Preguntas!E$10</f>
        <v>Capacidad para ser soportado</v>
      </c>
    </row>
    <row r="117" spans="1:2">
      <c r="A117" s="73" t="s">
        <v>337</v>
      </c>
      <c r="B117" s="74" t="s">
        <v>338</v>
      </c>
    </row>
    <row r="118" spans="1:2">
      <c r="A118" s="73" t="s">
        <v>339</v>
      </c>
      <c r="B118" s="74" t="s">
        <v>340</v>
      </c>
    </row>
    <row r="119" spans="1:2">
      <c r="A119" s="73" t="s">
        <v>341</v>
      </c>
      <c r="B119" s="75" t="s">
        <v>407</v>
      </c>
    </row>
    <row r="120" spans="1:2">
      <c r="A120" s="76" t="s">
        <v>343</v>
      </c>
      <c r="B120" s="77" t="s">
        <v>19</v>
      </c>
    </row>
    <row r="121" spans="1:2">
      <c r="A121" s="76" t="s">
        <v>345</v>
      </c>
      <c r="B121" s="77" t="s">
        <v>408</v>
      </c>
    </row>
    <row r="122" spans="1:2">
      <c r="A122" s="76" t="s">
        <v>347</v>
      </c>
      <c r="B122" s="77" t="s">
        <v>348</v>
      </c>
    </row>
    <row r="123" spans="1:2">
      <c r="A123" s="76" t="s">
        <v>349</v>
      </c>
      <c r="B123" s="77" t="s">
        <v>350</v>
      </c>
    </row>
    <row r="124" spans="1:2">
      <c r="A124" s="76" t="s">
        <v>35</v>
      </c>
      <c r="B124" s="77" t="s">
        <v>409</v>
      </c>
    </row>
    <row r="125" spans="1:2">
      <c r="A125" s="76" t="s">
        <v>352</v>
      </c>
      <c r="B125" s="77" t="s">
        <v>410</v>
      </c>
    </row>
    <row r="127" spans="1:2">
      <c r="A127" s="73" t="s">
        <v>30</v>
      </c>
      <c r="B127" s="74" t="str">
        <f>"ESC-CAL-"&amp;Top10Preguntas!A$10&amp;"-10"</f>
        <v>ESC-CAL-CAR-CAPS-0006-10</v>
      </c>
    </row>
    <row r="128" spans="1:2">
      <c r="A128" s="73" t="s">
        <v>335</v>
      </c>
      <c r="B128" s="74" t="str">
        <f>Top10Preguntas!A$10</f>
        <v>CAR-CAPS-0006</v>
      </c>
    </row>
    <row r="129" spans="1:2">
      <c r="A129" s="73" t="s">
        <v>33</v>
      </c>
      <c r="B129" s="74" t="str">
        <f>Top10Preguntas!D$10</f>
        <v>Soporte al usuario</v>
      </c>
    </row>
    <row r="130" spans="1:2">
      <c r="A130" s="73" t="s">
        <v>25</v>
      </c>
      <c r="B130" s="74" t="str">
        <f>Top10Preguntas!E$10</f>
        <v>Capacidad para ser soportado</v>
      </c>
    </row>
    <row r="131" spans="1:2">
      <c r="A131" s="73" t="s">
        <v>337</v>
      </c>
      <c r="B131" s="74" t="s">
        <v>338</v>
      </c>
    </row>
    <row r="132" spans="1:2">
      <c r="A132" s="73" t="s">
        <v>339</v>
      </c>
      <c r="B132" s="74" t="s">
        <v>340</v>
      </c>
    </row>
    <row r="133" spans="1:2">
      <c r="A133" s="73" t="s">
        <v>341</v>
      </c>
      <c r="B133" s="75" t="s">
        <v>411</v>
      </c>
    </row>
    <row r="134" spans="1:2">
      <c r="A134" s="76" t="s">
        <v>343</v>
      </c>
      <c r="B134" s="77" t="s">
        <v>22</v>
      </c>
    </row>
    <row r="135" spans="1:2">
      <c r="A135" s="76" t="s">
        <v>345</v>
      </c>
      <c r="B135" s="77" t="s">
        <v>412</v>
      </c>
    </row>
    <row r="136" spans="1:2">
      <c r="A136" s="76" t="s">
        <v>347</v>
      </c>
      <c r="B136" s="77" t="s">
        <v>348</v>
      </c>
    </row>
    <row r="137" spans="1:2">
      <c r="A137" s="76" t="s">
        <v>349</v>
      </c>
      <c r="B137" s="77" t="s">
        <v>350</v>
      </c>
    </row>
    <row r="138" spans="1:2">
      <c r="A138" s="76" t="s">
        <v>35</v>
      </c>
      <c r="B138" s="77" t="s">
        <v>413</v>
      </c>
    </row>
    <row r="139" spans="1:2">
      <c r="A139" s="76" t="s">
        <v>352</v>
      </c>
      <c r="B139" s="77" t="s">
        <v>414</v>
      </c>
    </row>
    <row r="141" spans="1:2">
      <c r="A141" s="73" t="s">
        <v>30</v>
      </c>
      <c r="B141" s="74" t="str">
        <f>"ESC-CAL-"&amp;Top10Preguntas!A$10&amp;"-11"</f>
        <v>ESC-CAL-CAR-CAPS-0006-11</v>
      </c>
    </row>
    <row r="142" spans="1:2">
      <c r="A142" s="73" t="s">
        <v>335</v>
      </c>
      <c r="B142" s="74" t="str">
        <f>Top10Preguntas!A$10</f>
        <v>CAR-CAPS-0006</v>
      </c>
    </row>
    <row r="143" spans="1:2">
      <c r="A143" s="73" t="s">
        <v>33</v>
      </c>
      <c r="B143" s="74" t="str">
        <f>Top10Preguntas!D$10</f>
        <v>Soporte al usuario</v>
      </c>
    </row>
    <row r="144" spans="1:2">
      <c r="A144" s="73" t="s">
        <v>25</v>
      </c>
      <c r="B144" s="74" t="str">
        <f>Top10Preguntas!E$10</f>
        <v>Capacidad para ser soportado</v>
      </c>
    </row>
    <row r="145" spans="1:2">
      <c r="A145" s="73" t="s">
        <v>337</v>
      </c>
      <c r="B145" s="74" t="s">
        <v>415</v>
      </c>
    </row>
    <row r="146" spans="1:2">
      <c r="A146" s="73" t="s">
        <v>339</v>
      </c>
      <c r="B146" s="74" t="s">
        <v>340</v>
      </c>
    </row>
    <row r="147" spans="1:2">
      <c r="A147" s="73" t="s">
        <v>341</v>
      </c>
      <c r="B147" s="75" t="s">
        <v>416</v>
      </c>
    </row>
    <row r="148" spans="1:2">
      <c r="A148" s="76" t="s">
        <v>343</v>
      </c>
      <c r="B148" s="77" t="s">
        <v>417</v>
      </c>
    </row>
    <row r="149" spans="1:2">
      <c r="A149" s="76" t="s">
        <v>345</v>
      </c>
      <c r="B149" s="77" t="s">
        <v>418</v>
      </c>
    </row>
    <row r="150" spans="1:2">
      <c r="A150" s="76" t="s">
        <v>347</v>
      </c>
      <c r="B150" s="77" t="s">
        <v>348</v>
      </c>
    </row>
    <row r="151" spans="1:2">
      <c r="A151" s="76" t="s">
        <v>349</v>
      </c>
      <c r="B151" s="77" t="s">
        <v>350</v>
      </c>
    </row>
    <row r="152" spans="1:2">
      <c r="A152" s="76" t="s">
        <v>35</v>
      </c>
      <c r="B152" s="77" t="s">
        <v>419</v>
      </c>
    </row>
    <row r="153" spans="1:2">
      <c r="A153" s="76" t="s">
        <v>352</v>
      </c>
      <c r="B153" s="77" t="s">
        <v>420</v>
      </c>
    </row>
    <row r="155" spans="1:2">
      <c r="A155" s="73" t="s">
        <v>30</v>
      </c>
      <c r="B155" s="74" t="str">
        <f>"ESC-CAL-"&amp;Top10Preguntas!A$10&amp;"-12"</f>
        <v>ESC-CAL-CAR-CAPS-0006-12</v>
      </c>
    </row>
    <row r="156" spans="1:2">
      <c r="A156" s="73" t="s">
        <v>335</v>
      </c>
      <c r="B156" s="74" t="str">
        <f>Top10Preguntas!A$10</f>
        <v>CAR-CAPS-0006</v>
      </c>
    </row>
    <row r="157" spans="1:2">
      <c r="A157" s="73" t="s">
        <v>33</v>
      </c>
      <c r="B157" s="74" t="str">
        <f>Top10Preguntas!D$10</f>
        <v>Soporte al usuario</v>
      </c>
    </row>
    <row r="158" spans="1:2">
      <c r="A158" s="73" t="s">
        <v>25</v>
      </c>
      <c r="B158" s="74" t="str">
        <f>Top10Preguntas!E$10</f>
        <v>Capacidad para ser soportado</v>
      </c>
    </row>
    <row r="159" spans="1:2">
      <c r="A159" s="73" t="s">
        <v>337</v>
      </c>
      <c r="B159" s="74" t="s">
        <v>415</v>
      </c>
    </row>
    <row r="160" spans="1:2">
      <c r="A160" s="73" t="s">
        <v>339</v>
      </c>
      <c r="B160" s="74" t="s">
        <v>340</v>
      </c>
    </row>
    <row r="161" spans="1:2">
      <c r="A161" s="73" t="s">
        <v>341</v>
      </c>
      <c r="B161" s="75" t="s">
        <v>421</v>
      </c>
    </row>
    <row r="162" spans="1:2">
      <c r="A162" s="76" t="s">
        <v>343</v>
      </c>
      <c r="B162" s="77" t="s">
        <v>417</v>
      </c>
    </row>
    <row r="163" spans="1:2">
      <c r="A163" s="76" t="s">
        <v>345</v>
      </c>
      <c r="B163" s="77" t="s">
        <v>422</v>
      </c>
    </row>
    <row r="164" spans="1:2">
      <c r="A164" s="76" t="s">
        <v>347</v>
      </c>
      <c r="B164" s="77" t="s">
        <v>348</v>
      </c>
    </row>
    <row r="165" spans="1:2">
      <c r="A165" s="76" t="s">
        <v>349</v>
      </c>
      <c r="B165" s="77" t="s">
        <v>350</v>
      </c>
    </row>
    <row r="166" spans="1:2">
      <c r="A166" s="76" t="s">
        <v>35</v>
      </c>
      <c r="B166" s="77" t="s">
        <v>423</v>
      </c>
    </row>
    <row r="167" spans="1:2">
      <c r="A167" s="76" t="s">
        <v>352</v>
      </c>
      <c r="B167" s="77" t="s">
        <v>424</v>
      </c>
    </row>
    <row r="169" spans="1:2">
      <c r="A169" s="73" t="s">
        <v>30</v>
      </c>
      <c r="B169" s="74" t="str">
        <f>"ESC-CAL-"&amp;Top10Preguntas!A$10&amp;"-13"</f>
        <v>ESC-CAL-CAR-CAPS-0006-13</v>
      </c>
    </row>
    <row r="170" spans="1:2">
      <c r="A170" s="73" t="s">
        <v>335</v>
      </c>
      <c r="B170" s="74" t="str">
        <f>Top10Preguntas!A$10</f>
        <v>CAR-CAPS-0006</v>
      </c>
    </row>
    <row r="171" spans="1:2">
      <c r="A171" s="73" t="s">
        <v>33</v>
      </c>
      <c r="B171" s="74" t="str">
        <f>Top10Preguntas!D$10</f>
        <v>Soporte al usuario</v>
      </c>
    </row>
    <row r="172" spans="1:2">
      <c r="A172" s="73" t="s">
        <v>25</v>
      </c>
      <c r="B172" s="74" t="str">
        <f>Top10Preguntas!E$10</f>
        <v>Capacidad para ser soportado</v>
      </c>
    </row>
    <row r="173" spans="1:2">
      <c r="A173" s="73" t="s">
        <v>337</v>
      </c>
      <c r="B173" s="74" t="s">
        <v>415</v>
      </c>
    </row>
    <row r="174" spans="1:2">
      <c r="A174" s="73" t="s">
        <v>339</v>
      </c>
      <c r="B174" s="74" t="s">
        <v>340</v>
      </c>
    </row>
    <row r="175" spans="1:2">
      <c r="A175" s="73" t="s">
        <v>341</v>
      </c>
      <c r="B175" s="75" t="s">
        <v>421</v>
      </c>
    </row>
    <row r="176" spans="1:2">
      <c r="A176" s="76" t="s">
        <v>343</v>
      </c>
      <c r="B176" s="77" t="s">
        <v>23</v>
      </c>
    </row>
    <row r="177" spans="1:2">
      <c r="A177" s="76" t="s">
        <v>345</v>
      </c>
      <c r="B177" s="77" t="s">
        <v>425</v>
      </c>
    </row>
    <row r="178" spans="1:2">
      <c r="A178" s="76" t="s">
        <v>347</v>
      </c>
      <c r="B178" s="77" t="s">
        <v>348</v>
      </c>
    </row>
    <row r="179" spans="1:2">
      <c r="A179" s="76" t="s">
        <v>349</v>
      </c>
      <c r="B179" s="77" t="s">
        <v>350</v>
      </c>
    </row>
    <row r="180" spans="1:2">
      <c r="A180" s="76" t="s">
        <v>35</v>
      </c>
      <c r="B180" s="77" t="s">
        <v>426</v>
      </c>
    </row>
    <row r="181" spans="1:2">
      <c r="A181" s="76" t="s">
        <v>352</v>
      </c>
      <c r="B181" s="77" t="s">
        <v>427</v>
      </c>
    </row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4140625" defaultRowHeight="15" customHeight="1"/>
  <cols>
    <col min="1" max="1" width="28.6640625" customWidth="1"/>
    <col min="2" max="2" width="107.88671875" customWidth="1"/>
    <col min="3" max="26" width="10.6640625" customWidth="1"/>
  </cols>
  <sheetData>
    <row r="1" spans="1:2" ht="22.5" customHeight="1">
      <c r="A1" s="79" t="s">
        <v>30</v>
      </c>
      <c r="B1" s="59" t="str">
        <f>"ESC-CAL-"&amp;Top10Preguntas!A$9&amp;"-01"</f>
        <v>ESC-CAL-CAR-EXP-0006-01</v>
      </c>
    </row>
    <row r="2" spans="1:2" ht="22.5" customHeight="1">
      <c r="A2" s="80" t="s">
        <v>335</v>
      </c>
      <c r="B2" s="65" t="str">
        <f>Top10Preguntas!A$9</f>
        <v>CAR-EXP-0006</v>
      </c>
    </row>
    <row r="3" spans="1:2" ht="21.75" customHeight="1">
      <c r="A3" s="80" t="s">
        <v>33</v>
      </c>
      <c r="B3" s="65" t="str">
        <f>Top10Preguntas!D$9</f>
        <v>Procesamiento en segundo plano</v>
      </c>
    </row>
    <row r="4" spans="1:2" ht="21.75" customHeight="1">
      <c r="A4" s="80" t="s">
        <v>25</v>
      </c>
      <c r="B4" s="65" t="str">
        <f>Top10Preguntas!E$9</f>
        <v>Experiencia de usuario</v>
      </c>
    </row>
    <row r="5" spans="1:2" ht="24.75" customHeight="1">
      <c r="A5" s="80" t="s">
        <v>337</v>
      </c>
      <c r="B5" s="65" t="s">
        <v>338</v>
      </c>
    </row>
    <row r="6" spans="1:2" ht="26.25" customHeight="1">
      <c r="A6" s="80" t="s">
        <v>339</v>
      </c>
      <c r="B6" s="65" t="s">
        <v>340</v>
      </c>
    </row>
    <row r="7" spans="1:2" ht="30" customHeight="1">
      <c r="A7" s="80" t="s">
        <v>341</v>
      </c>
      <c r="B7" s="81" t="s">
        <v>428</v>
      </c>
    </row>
    <row r="8" spans="1:2" ht="14.25" customHeight="1">
      <c r="A8" s="82" t="s">
        <v>343</v>
      </c>
      <c r="B8" s="67" t="s">
        <v>429</v>
      </c>
    </row>
    <row r="9" spans="1:2" ht="43.5" customHeight="1">
      <c r="A9" s="82" t="s">
        <v>345</v>
      </c>
      <c r="B9" s="67" t="s">
        <v>430</v>
      </c>
    </row>
    <row r="10" spans="1:2" ht="14.25" customHeight="1">
      <c r="A10" s="82" t="s">
        <v>347</v>
      </c>
      <c r="B10" s="67" t="s">
        <v>348</v>
      </c>
    </row>
    <row r="11" spans="1:2" ht="14.25" customHeight="1">
      <c r="A11" s="82" t="s">
        <v>349</v>
      </c>
      <c r="B11" s="67" t="s">
        <v>350</v>
      </c>
    </row>
    <row r="12" spans="1:2" ht="27" customHeight="1">
      <c r="A12" s="82" t="s">
        <v>35</v>
      </c>
      <c r="B12" s="67" t="s">
        <v>431</v>
      </c>
    </row>
    <row r="13" spans="1:2" ht="27.75" customHeight="1">
      <c r="A13" s="82" t="s">
        <v>352</v>
      </c>
      <c r="B13" s="67" t="s">
        <v>432</v>
      </c>
    </row>
    <row r="14" spans="1:2" ht="14.25" customHeight="1">
      <c r="A14" s="83"/>
      <c r="B14" s="83"/>
    </row>
    <row r="15" spans="1:2" ht="14.25" customHeight="1">
      <c r="A15" s="80" t="s">
        <v>30</v>
      </c>
      <c r="B15" s="65" t="str">
        <f>"ESC-CAL-"&amp;Top10Preguntas!A$9&amp;"-02"</f>
        <v>ESC-CAL-CAR-EXP-0006-02</v>
      </c>
    </row>
    <row r="16" spans="1:2" ht="14.25" customHeight="1">
      <c r="A16" s="80" t="s">
        <v>335</v>
      </c>
      <c r="B16" s="65" t="str">
        <f>Top10Preguntas!A$9</f>
        <v>CAR-EXP-0006</v>
      </c>
    </row>
    <row r="17" spans="1:2" ht="14.25" customHeight="1">
      <c r="A17" s="80" t="s">
        <v>33</v>
      </c>
      <c r="B17" s="65" t="str">
        <f>Top10Preguntas!D$9</f>
        <v>Procesamiento en segundo plano</v>
      </c>
    </row>
    <row r="18" spans="1:2" ht="14.25" customHeight="1">
      <c r="A18" s="80" t="s">
        <v>25</v>
      </c>
      <c r="B18" s="65" t="str">
        <f>Top10Preguntas!E$9</f>
        <v>Experiencia de usuario</v>
      </c>
    </row>
    <row r="19" spans="1:2" ht="14.25" customHeight="1">
      <c r="A19" s="80" t="s">
        <v>337</v>
      </c>
      <c r="B19" s="65" t="s">
        <v>338</v>
      </c>
    </row>
    <row r="20" spans="1:2" ht="14.25" customHeight="1">
      <c r="A20" s="80" t="s">
        <v>339</v>
      </c>
      <c r="B20" s="65" t="s">
        <v>340</v>
      </c>
    </row>
    <row r="21" spans="1:2" ht="14.25" customHeight="1">
      <c r="A21" s="80" t="s">
        <v>341</v>
      </c>
      <c r="B21" s="81" t="s">
        <v>433</v>
      </c>
    </row>
    <row r="22" spans="1:2" ht="14.25" customHeight="1">
      <c r="A22" s="82" t="s">
        <v>343</v>
      </c>
      <c r="B22" s="67" t="s">
        <v>429</v>
      </c>
    </row>
    <row r="23" spans="1:2" ht="14.25" customHeight="1">
      <c r="A23" s="82" t="s">
        <v>345</v>
      </c>
      <c r="B23" s="67" t="s">
        <v>434</v>
      </c>
    </row>
    <row r="24" spans="1:2" ht="14.25" customHeight="1">
      <c r="A24" s="82" t="s">
        <v>347</v>
      </c>
      <c r="B24" s="67" t="s">
        <v>348</v>
      </c>
    </row>
    <row r="25" spans="1:2" ht="14.25" customHeight="1">
      <c r="A25" s="82" t="s">
        <v>349</v>
      </c>
      <c r="B25" s="67" t="s">
        <v>350</v>
      </c>
    </row>
    <row r="26" spans="1:2" ht="14.25" customHeight="1">
      <c r="A26" s="82" t="s">
        <v>35</v>
      </c>
      <c r="B26" s="67" t="s">
        <v>435</v>
      </c>
    </row>
    <row r="27" spans="1:2" ht="14.25" customHeight="1">
      <c r="A27" s="82" t="s">
        <v>352</v>
      </c>
      <c r="B27" s="67" t="s">
        <v>436</v>
      </c>
    </row>
    <row r="28" spans="1:2" ht="14.25" customHeight="1">
      <c r="A28" s="83"/>
      <c r="B28" s="83"/>
    </row>
    <row r="29" spans="1:2" ht="14.25" customHeight="1">
      <c r="A29" s="80" t="s">
        <v>30</v>
      </c>
      <c r="B29" s="65" t="str">
        <f>"ESC-CAL-"&amp;Top10Preguntas!A$9&amp;"-03"</f>
        <v>ESC-CAL-CAR-EXP-0006-03</v>
      </c>
    </row>
    <row r="30" spans="1:2" ht="14.25" customHeight="1">
      <c r="A30" s="80" t="s">
        <v>335</v>
      </c>
      <c r="B30" s="65" t="str">
        <f>Top10Preguntas!A$9</f>
        <v>CAR-EXP-0006</v>
      </c>
    </row>
    <row r="31" spans="1:2" ht="14.25" customHeight="1">
      <c r="A31" s="80" t="s">
        <v>33</v>
      </c>
      <c r="B31" s="65" t="str">
        <f>Top10Preguntas!D$9</f>
        <v>Procesamiento en segundo plano</v>
      </c>
    </row>
    <row r="32" spans="1:2" ht="14.25" customHeight="1">
      <c r="A32" s="80" t="s">
        <v>25</v>
      </c>
      <c r="B32" s="65" t="str">
        <f>Top10Preguntas!E$9</f>
        <v>Experiencia de usuario</v>
      </c>
    </row>
    <row r="33" spans="1:2" ht="14.25" customHeight="1">
      <c r="A33" s="80" t="s">
        <v>337</v>
      </c>
      <c r="B33" s="65" t="s">
        <v>338</v>
      </c>
    </row>
    <row r="34" spans="1:2" ht="14.25" customHeight="1">
      <c r="A34" s="80" t="s">
        <v>339</v>
      </c>
      <c r="B34" s="65" t="s">
        <v>340</v>
      </c>
    </row>
    <row r="35" spans="1:2" ht="14.25" customHeight="1">
      <c r="A35" s="80" t="s">
        <v>341</v>
      </c>
      <c r="B35" s="81" t="s">
        <v>437</v>
      </c>
    </row>
    <row r="36" spans="1:2" ht="14.25" customHeight="1">
      <c r="A36" s="82" t="s">
        <v>343</v>
      </c>
      <c r="B36" s="67" t="s">
        <v>429</v>
      </c>
    </row>
    <row r="37" spans="1:2" ht="14.25" customHeight="1">
      <c r="A37" s="82" t="s">
        <v>345</v>
      </c>
      <c r="B37" s="67" t="s">
        <v>438</v>
      </c>
    </row>
    <row r="38" spans="1:2" ht="14.25" customHeight="1">
      <c r="A38" s="82" t="s">
        <v>347</v>
      </c>
      <c r="B38" s="67" t="s">
        <v>348</v>
      </c>
    </row>
    <row r="39" spans="1:2" ht="14.25" customHeight="1">
      <c r="A39" s="82" t="s">
        <v>349</v>
      </c>
      <c r="B39" s="67" t="s">
        <v>350</v>
      </c>
    </row>
    <row r="40" spans="1:2" ht="14.25" customHeight="1">
      <c r="A40" s="82" t="s">
        <v>35</v>
      </c>
      <c r="B40" s="67" t="s">
        <v>439</v>
      </c>
    </row>
    <row r="41" spans="1:2" ht="14.25" customHeight="1">
      <c r="A41" s="82" t="s">
        <v>352</v>
      </c>
      <c r="B41" s="67" t="s">
        <v>440</v>
      </c>
    </row>
    <row r="42" spans="1:2" ht="14.25" customHeight="1">
      <c r="A42" s="83"/>
      <c r="B42" s="83"/>
    </row>
    <row r="43" spans="1:2" ht="14.25" customHeight="1">
      <c r="A43" s="80" t="s">
        <v>30</v>
      </c>
      <c r="B43" s="65" t="str">
        <f>"ESC-CAL-"&amp;Top10Preguntas!A$9&amp;"-04"</f>
        <v>ESC-CAL-CAR-EXP-0006-04</v>
      </c>
    </row>
    <row r="44" spans="1:2" ht="14.25" customHeight="1">
      <c r="A44" s="80" t="s">
        <v>335</v>
      </c>
      <c r="B44" s="65" t="str">
        <f>Top10Preguntas!A$9</f>
        <v>CAR-EXP-0006</v>
      </c>
    </row>
    <row r="45" spans="1:2" ht="14.25" customHeight="1">
      <c r="A45" s="80" t="s">
        <v>33</v>
      </c>
      <c r="B45" s="65" t="str">
        <f>Top10Preguntas!D$9</f>
        <v>Procesamiento en segundo plano</v>
      </c>
    </row>
    <row r="46" spans="1:2" ht="14.25" customHeight="1">
      <c r="A46" s="80" t="s">
        <v>25</v>
      </c>
      <c r="B46" s="65" t="str">
        <f>Top10Preguntas!E$9</f>
        <v>Experiencia de usuario</v>
      </c>
    </row>
    <row r="47" spans="1:2" ht="14.25" customHeight="1">
      <c r="A47" s="80" t="s">
        <v>337</v>
      </c>
      <c r="B47" s="65" t="s">
        <v>338</v>
      </c>
    </row>
    <row r="48" spans="1:2" ht="14.25" customHeight="1">
      <c r="A48" s="80" t="s">
        <v>339</v>
      </c>
      <c r="B48" s="65" t="s">
        <v>340</v>
      </c>
    </row>
    <row r="49" spans="1:2" ht="14.25" customHeight="1">
      <c r="A49" s="80" t="s">
        <v>341</v>
      </c>
      <c r="B49" s="81" t="s">
        <v>441</v>
      </c>
    </row>
    <row r="50" spans="1:2" ht="14.25" customHeight="1">
      <c r="A50" s="82" t="s">
        <v>343</v>
      </c>
      <c r="B50" s="67" t="s">
        <v>429</v>
      </c>
    </row>
    <row r="51" spans="1:2" ht="14.25" customHeight="1">
      <c r="A51" s="82" t="s">
        <v>345</v>
      </c>
      <c r="B51" s="67" t="s">
        <v>442</v>
      </c>
    </row>
    <row r="52" spans="1:2" ht="14.25" customHeight="1">
      <c r="A52" s="82" t="s">
        <v>347</v>
      </c>
      <c r="B52" s="67" t="s">
        <v>348</v>
      </c>
    </row>
    <row r="53" spans="1:2" ht="14.25" customHeight="1">
      <c r="A53" s="82" t="s">
        <v>349</v>
      </c>
      <c r="B53" s="67" t="s">
        <v>350</v>
      </c>
    </row>
    <row r="54" spans="1:2" ht="14.25" customHeight="1">
      <c r="A54" s="82" t="s">
        <v>35</v>
      </c>
      <c r="B54" s="67" t="s">
        <v>443</v>
      </c>
    </row>
    <row r="55" spans="1:2" ht="14.25" customHeight="1">
      <c r="A55" s="82" t="s">
        <v>352</v>
      </c>
      <c r="B55" s="67" t="s">
        <v>444</v>
      </c>
    </row>
    <row r="56" spans="1:2" ht="14.25" customHeight="1">
      <c r="A56" s="83"/>
      <c r="B56" s="83"/>
    </row>
    <row r="57" spans="1:2" ht="14.25" customHeight="1">
      <c r="A57" s="80" t="s">
        <v>30</v>
      </c>
      <c r="B57" s="65" t="str">
        <f>"ESC-CAL-"&amp;Top10Preguntas!A$9&amp;"-05"</f>
        <v>ESC-CAL-CAR-EXP-0006-05</v>
      </c>
    </row>
    <row r="58" spans="1:2" ht="14.25" customHeight="1">
      <c r="A58" s="80" t="s">
        <v>335</v>
      </c>
      <c r="B58" s="65" t="str">
        <f>Top10Preguntas!A$9</f>
        <v>CAR-EXP-0006</v>
      </c>
    </row>
    <row r="59" spans="1:2" ht="14.25" customHeight="1">
      <c r="A59" s="80" t="s">
        <v>33</v>
      </c>
      <c r="B59" s="65" t="str">
        <f>Top10Preguntas!D$9</f>
        <v>Procesamiento en segundo plano</v>
      </c>
    </row>
    <row r="60" spans="1:2" ht="14.25" customHeight="1">
      <c r="A60" s="80" t="s">
        <v>25</v>
      </c>
      <c r="B60" s="65" t="str">
        <f>Top10Preguntas!E$9</f>
        <v>Experiencia de usuario</v>
      </c>
    </row>
    <row r="61" spans="1:2" ht="14.25" customHeight="1">
      <c r="A61" s="80" t="s">
        <v>337</v>
      </c>
      <c r="B61" s="65" t="s">
        <v>338</v>
      </c>
    </row>
    <row r="62" spans="1:2" ht="14.25" customHeight="1">
      <c r="A62" s="80" t="s">
        <v>339</v>
      </c>
      <c r="B62" s="65" t="s">
        <v>340</v>
      </c>
    </row>
    <row r="63" spans="1:2" ht="14.25" customHeight="1">
      <c r="A63" s="80" t="s">
        <v>341</v>
      </c>
      <c r="B63" s="81" t="s">
        <v>445</v>
      </c>
    </row>
    <row r="64" spans="1:2" ht="14.25" customHeight="1">
      <c r="A64" s="82" t="s">
        <v>343</v>
      </c>
      <c r="B64" s="67" t="s">
        <v>429</v>
      </c>
    </row>
    <row r="65" spans="1:2" ht="14.25" customHeight="1">
      <c r="A65" s="82" t="s">
        <v>345</v>
      </c>
      <c r="B65" s="67" t="s">
        <v>446</v>
      </c>
    </row>
    <row r="66" spans="1:2" ht="14.25" customHeight="1">
      <c r="A66" s="82" t="s">
        <v>347</v>
      </c>
      <c r="B66" s="67" t="s">
        <v>348</v>
      </c>
    </row>
    <row r="67" spans="1:2" ht="14.25" customHeight="1">
      <c r="A67" s="82" t="s">
        <v>349</v>
      </c>
      <c r="B67" s="67" t="s">
        <v>350</v>
      </c>
    </row>
    <row r="68" spans="1:2" ht="14.25" customHeight="1">
      <c r="A68" s="82" t="s">
        <v>35</v>
      </c>
      <c r="B68" s="67" t="s">
        <v>447</v>
      </c>
    </row>
    <row r="69" spans="1:2" ht="14.25" customHeight="1">
      <c r="A69" s="82" t="s">
        <v>352</v>
      </c>
      <c r="B69" s="67" t="s">
        <v>448</v>
      </c>
    </row>
    <row r="70" spans="1:2" ht="14.25" customHeight="1">
      <c r="A70" s="83"/>
      <c r="B70" s="83"/>
    </row>
    <row r="71" spans="1:2" ht="14.25" customHeight="1">
      <c r="A71" s="80" t="s">
        <v>30</v>
      </c>
      <c r="B71" s="65" t="str">
        <f>"ESC-CAL-"&amp;Top10Preguntas!A$9&amp;"-06"</f>
        <v>ESC-CAL-CAR-EXP-0006-06</v>
      </c>
    </row>
    <row r="72" spans="1:2" ht="14.25" customHeight="1">
      <c r="A72" s="80" t="s">
        <v>335</v>
      </c>
      <c r="B72" s="65" t="str">
        <f>Top10Preguntas!A$9</f>
        <v>CAR-EXP-0006</v>
      </c>
    </row>
    <row r="73" spans="1:2" ht="14.25" customHeight="1">
      <c r="A73" s="80" t="s">
        <v>33</v>
      </c>
      <c r="B73" s="65" t="str">
        <f>Top10Preguntas!D$9</f>
        <v>Procesamiento en segundo plano</v>
      </c>
    </row>
    <row r="74" spans="1:2" ht="14.25" customHeight="1">
      <c r="A74" s="80" t="s">
        <v>25</v>
      </c>
      <c r="B74" s="65" t="str">
        <f>Top10Preguntas!E$9</f>
        <v>Experiencia de usuario</v>
      </c>
    </row>
    <row r="75" spans="1:2" ht="14.25" customHeight="1">
      <c r="A75" s="80" t="s">
        <v>337</v>
      </c>
      <c r="B75" s="65" t="s">
        <v>338</v>
      </c>
    </row>
    <row r="76" spans="1:2" ht="14.25" customHeight="1">
      <c r="A76" s="80" t="s">
        <v>339</v>
      </c>
      <c r="B76" s="65" t="s">
        <v>340</v>
      </c>
    </row>
    <row r="77" spans="1:2" ht="14.25" customHeight="1">
      <c r="A77" s="80" t="s">
        <v>341</v>
      </c>
      <c r="B77" s="81" t="s">
        <v>445</v>
      </c>
    </row>
    <row r="78" spans="1:2" ht="14.25" customHeight="1">
      <c r="A78" s="82" t="s">
        <v>343</v>
      </c>
      <c r="B78" s="67" t="s">
        <v>429</v>
      </c>
    </row>
    <row r="79" spans="1:2" ht="14.25" customHeight="1">
      <c r="A79" s="82" t="s">
        <v>345</v>
      </c>
      <c r="B79" s="67" t="s">
        <v>446</v>
      </c>
    </row>
    <row r="80" spans="1:2" ht="14.25" customHeight="1">
      <c r="A80" s="82" t="s">
        <v>347</v>
      </c>
      <c r="B80" s="67" t="s">
        <v>348</v>
      </c>
    </row>
    <row r="81" spans="1:2" ht="14.25" customHeight="1">
      <c r="A81" s="82" t="s">
        <v>349</v>
      </c>
      <c r="B81" s="67" t="s">
        <v>350</v>
      </c>
    </row>
    <row r="82" spans="1:2" ht="14.25" customHeight="1">
      <c r="A82" s="82" t="s">
        <v>35</v>
      </c>
      <c r="B82" s="67" t="s">
        <v>447</v>
      </c>
    </row>
    <row r="83" spans="1:2" ht="14.25" customHeight="1">
      <c r="A83" s="82" t="s">
        <v>352</v>
      </c>
      <c r="B83" s="67" t="s">
        <v>448</v>
      </c>
    </row>
    <row r="84" spans="1:2" ht="14.25" customHeight="1">
      <c r="A84" s="83"/>
      <c r="B84" s="83"/>
    </row>
    <row r="85" spans="1:2" ht="14.25" customHeight="1">
      <c r="A85" s="80" t="s">
        <v>30</v>
      </c>
      <c r="B85" s="65" t="str">
        <f>"ESC-CAL-"&amp;Top10Preguntas!A$9&amp;"-07"</f>
        <v>ESC-CAL-CAR-EXP-0006-07</v>
      </c>
    </row>
    <row r="86" spans="1:2" ht="14.25" customHeight="1">
      <c r="A86" s="80" t="s">
        <v>335</v>
      </c>
      <c r="B86" s="65" t="str">
        <f>Top10Preguntas!A$9</f>
        <v>CAR-EXP-0006</v>
      </c>
    </row>
    <row r="87" spans="1:2" ht="14.25" customHeight="1">
      <c r="A87" s="80" t="s">
        <v>33</v>
      </c>
      <c r="B87" s="65" t="str">
        <f>Top10Preguntas!D$9</f>
        <v>Procesamiento en segundo plano</v>
      </c>
    </row>
    <row r="88" spans="1:2" ht="14.25" customHeight="1">
      <c r="A88" s="80" t="s">
        <v>25</v>
      </c>
      <c r="B88" s="65" t="str">
        <f>Top10Preguntas!E$9</f>
        <v>Experiencia de usuario</v>
      </c>
    </row>
    <row r="89" spans="1:2" ht="14.25" customHeight="1">
      <c r="A89" s="80" t="s">
        <v>337</v>
      </c>
      <c r="B89" s="65" t="s">
        <v>338</v>
      </c>
    </row>
    <row r="90" spans="1:2" ht="14.25" customHeight="1">
      <c r="A90" s="80" t="s">
        <v>339</v>
      </c>
      <c r="B90" s="65" t="s">
        <v>340</v>
      </c>
    </row>
    <row r="91" spans="1:2" ht="14.25" customHeight="1">
      <c r="A91" s="80" t="s">
        <v>341</v>
      </c>
      <c r="B91" s="81" t="s">
        <v>449</v>
      </c>
    </row>
    <row r="92" spans="1:2" ht="14.25" customHeight="1">
      <c r="A92" s="82" t="s">
        <v>343</v>
      </c>
      <c r="B92" s="67" t="s">
        <v>429</v>
      </c>
    </row>
    <row r="93" spans="1:2" ht="14.25" customHeight="1">
      <c r="A93" s="82" t="s">
        <v>345</v>
      </c>
      <c r="B93" s="67" t="s">
        <v>450</v>
      </c>
    </row>
    <row r="94" spans="1:2" ht="14.25" customHeight="1">
      <c r="A94" s="82" t="s">
        <v>347</v>
      </c>
      <c r="B94" s="67" t="s">
        <v>348</v>
      </c>
    </row>
    <row r="95" spans="1:2" ht="14.25" customHeight="1">
      <c r="A95" s="82" t="s">
        <v>349</v>
      </c>
      <c r="B95" s="67" t="s">
        <v>350</v>
      </c>
    </row>
    <row r="96" spans="1:2" ht="14.25" customHeight="1">
      <c r="A96" s="82" t="s">
        <v>35</v>
      </c>
      <c r="B96" s="67" t="s">
        <v>451</v>
      </c>
    </row>
    <row r="97" spans="1:2" ht="14.25" customHeight="1">
      <c r="A97" s="82" t="s">
        <v>352</v>
      </c>
      <c r="B97" s="67" t="s">
        <v>452</v>
      </c>
    </row>
    <row r="98" spans="1:2" ht="14.25" customHeight="1"/>
    <row r="99" spans="1:2" ht="14.25" customHeight="1">
      <c r="A99" s="80" t="s">
        <v>30</v>
      </c>
      <c r="B99" s="65" t="str">
        <f>"ESC-CAL-"&amp;Top10Preguntas!A$9&amp;"-08"</f>
        <v>ESC-CAL-CAR-EXP-0006-08</v>
      </c>
    </row>
    <row r="100" spans="1:2" ht="14.25" customHeight="1">
      <c r="A100" s="80" t="s">
        <v>335</v>
      </c>
      <c r="B100" s="65" t="str">
        <f>Top10Preguntas!A$9</f>
        <v>CAR-EXP-0006</v>
      </c>
    </row>
    <row r="101" spans="1:2" ht="14.25" customHeight="1">
      <c r="A101" s="80" t="s">
        <v>33</v>
      </c>
      <c r="B101" s="65" t="str">
        <f>Top10Preguntas!D$9</f>
        <v>Procesamiento en segundo plano</v>
      </c>
    </row>
    <row r="102" spans="1:2" ht="14.25" customHeight="1">
      <c r="A102" s="80" t="s">
        <v>25</v>
      </c>
      <c r="B102" s="65" t="str">
        <f>Top10Preguntas!E$9</f>
        <v>Experiencia de usuario</v>
      </c>
    </row>
    <row r="103" spans="1:2" ht="14.25" customHeight="1">
      <c r="A103" s="80" t="s">
        <v>337</v>
      </c>
      <c r="B103" s="65" t="s">
        <v>453</v>
      </c>
    </row>
    <row r="104" spans="1:2" ht="14.25" customHeight="1">
      <c r="A104" s="80" t="s">
        <v>339</v>
      </c>
      <c r="B104" s="65" t="s">
        <v>340</v>
      </c>
    </row>
    <row r="105" spans="1:2" ht="14.25" customHeight="1">
      <c r="A105" s="80" t="s">
        <v>341</v>
      </c>
      <c r="B105" s="81" t="s">
        <v>454</v>
      </c>
    </row>
    <row r="106" spans="1:2" ht="14.25" customHeight="1">
      <c r="A106" s="82" t="s">
        <v>343</v>
      </c>
      <c r="B106" s="67" t="s">
        <v>429</v>
      </c>
    </row>
    <row r="107" spans="1:2" ht="14.25" customHeight="1">
      <c r="A107" s="82" t="s">
        <v>345</v>
      </c>
      <c r="B107" s="67" t="s">
        <v>455</v>
      </c>
    </row>
    <row r="108" spans="1:2" ht="14.25" customHeight="1">
      <c r="A108" s="82" t="s">
        <v>347</v>
      </c>
      <c r="B108" s="67" t="s">
        <v>348</v>
      </c>
    </row>
    <row r="109" spans="1:2" ht="14.25" customHeight="1">
      <c r="A109" s="82" t="s">
        <v>349</v>
      </c>
      <c r="B109" s="67" t="s">
        <v>350</v>
      </c>
    </row>
    <row r="110" spans="1:2" ht="14.25" customHeight="1">
      <c r="A110" s="82" t="s">
        <v>35</v>
      </c>
      <c r="B110" s="67" t="s">
        <v>456</v>
      </c>
    </row>
    <row r="111" spans="1:2" ht="14.25" customHeight="1">
      <c r="A111" s="82" t="s">
        <v>352</v>
      </c>
      <c r="B111" s="67" t="s">
        <v>457</v>
      </c>
    </row>
    <row r="112" spans="1:2" ht="14.25" customHeight="1"/>
    <row r="113" spans="1:2" ht="14.25" customHeight="1">
      <c r="A113" s="80" t="s">
        <v>30</v>
      </c>
      <c r="B113" s="65" t="str">
        <f>"ESC-CAL-"&amp;Top10Preguntas!A$9&amp;"-09"</f>
        <v>ESC-CAL-CAR-EXP-0006-09</v>
      </c>
    </row>
    <row r="114" spans="1:2" ht="14.25" customHeight="1">
      <c r="A114" s="80" t="s">
        <v>335</v>
      </c>
      <c r="B114" s="65" t="str">
        <f>Top10Preguntas!A$9</f>
        <v>CAR-EXP-0006</v>
      </c>
    </row>
    <row r="115" spans="1:2" ht="14.25" customHeight="1">
      <c r="A115" s="80" t="s">
        <v>33</v>
      </c>
      <c r="B115" s="65" t="str">
        <f>Top10Preguntas!D$9</f>
        <v>Procesamiento en segundo plano</v>
      </c>
    </row>
    <row r="116" spans="1:2" ht="14.25" customHeight="1">
      <c r="A116" s="80" t="s">
        <v>25</v>
      </c>
      <c r="B116" s="65" t="str">
        <f>Top10Preguntas!E$9</f>
        <v>Experiencia de usuario</v>
      </c>
    </row>
    <row r="117" spans="1:2" ht="14.25" customHeight="1">
      <c r="A117" s="80" t="s">
        <v>337</v>
      </c>
      <c r="B117" s="65" t="s">
        <v>453</v>
      </c>
    </row>
    <row r="118" spans="1:2" ht="14.25" customHeight="1">
      <c r="A118" s="80" t="s">
        <v>339</v>
      </c>
      <c r="B118" s="65" t="s">
        <v>340</v>
      </c>
    </row>
    <row r="119" spans="1:2" ht="14.25" customHeight="1">
      <c r="A119" s="80" t="s">
        <v>341</v>
      </c>
      <c r="B119" s="81" t="s">
        <v>458</v>
      </c>
    </row>
    <row r="120" spans="1:2" ht="14.25" customHeight="1">
      <c r="A120" s="82" t="s">
        <v>343</v>
      </c>
      <c r="B120" s="67" t="s">
        <v>429</v>
      </c>
    </row>
    <row r="121" spans="1:2" ht="14.25" customHeight="1">
      <c r="A121" s="82" t="s">
        <v>345</v>
      </c>
      <c r="B121" s="67" t="s">
        <v>459</v>
      </c>
    </row>
    <row r="122" spans="1:2" ht="14.25" customHeight="1">
      <c r="A122" s="82" t="s">
        <v>347</v>
      </c>
      <c r="B122" s="67" t="s">
        <v>348</v>
      </c>
    </row>
    <row r="123" spans="1:2" ht="14.25" customHeight="1">
      <c r="A123" s="82" t="s">
        <v>349</v>
      </c>
      <c r="B123" s="67" t="s">
        <v>350</v>
      </c>
    </row>
    <row r="124" spans="1:2" ht="14.25" customHeight="1">
      <c r="A124" s="82" t="s">
        <v>35</v>
      </c>
      <c r="B124" s="67" t="s">
        <v>460</v>
      </c>
    </row>
    <row r="125" spans="1:2" ht="14.25" customHeight="1">
      <c r="A125" s="82" t="s">
        <v>352</v>
      </c>
      <c r="B125" s="67" t="s">
        <v>461</v>
      </c>
    </row>
    <row r="126" spans="1:2" ht="14.25" customHeight="1"/>
    <row r="127" spans="1:2" ht="14.25" customHeight="1">
      <c r="A127" s="80" t="s">
        <v>30</v>
      </c>
      <c r="B127" s="65" t="str">
        <f>"ESC-CAL-"&amp;Top10Preguntas!A$9&amp;"-10"</f>
        <v>ESC-CAL-CAR-EXP-0006-10</v>
      </c>
    </row>
    <row r="128" spans="1:2" ht="14.25" customHeight="1">
      <c r="A128" s="80" t="s">
        <v>335</v>
      </c>
      <c r="B128" s="65" t="str">
        <f>Top10Preguntas!A$9</f>
        <v>CAR-EXP-0006</v>
      </c>
    </row>
    <row r="129" spans="1:2" ht="14.25" customHeight="1">
      <c r="A129" s="80" t="s">
        <v>33</v>
      </c>
      <c r="B129" s="65" t="str">
        <f>Top10Preguntas!D$9</f>
        <v>Procesamiento en segundo plano</v>
      </c>
    </row>
    <row r="130" spans="1:2" ht="14.25" customHeight="1">
      <c r="A130" s="80" t="s">
        <v>25</v>
      </c>
      <c r="B130" s="65" t="str">
        <f>Top10Preguntas!E$9</f>
        <v>Experiencia de usuario</v>
      </c>
    </row>
    <row r="131" spans="1:2" ht="14.25" customHeight="1">
      <c r="A131" s="80" t="s">
        <v>337</v>
      </c>
      <c r="B131" s="65" t="s">
        <v>453</v>
      </c>
    </row>
    <row r="132" spans="1:2" ht="14.25" customHeight="1">
      <c r="A132" s="80" t="s">
        <v>339</v>
      </c>
      <c r="B132" s="65" t="s">
        <v>340</v>
      </c>
    </row>
    <row r="133" spans="1:2" ht="14.25" customHeight="1">
      <c r="A133" s="80" t="s">
        <v>341</v>
      </c>
      <c r="B133" s="81" t="s">
        <v>462</v>
      </c>
    </row>
    <row r="134" spans="1:2" ht="14.25" customHeight="1">
      <c r="A134" s="82" t="s">
        <v>343</v>
      </c>
      <c r="B134" s="67" t="s">
        <v>429</v>
      </c>
    </row>
    <row r="135" spans="1:2" ht="14.25" customHeight="1">
      <c r="A135" s="82" t="s">
        <v>345</v>
      </c>
      <c r="B135" s="67" t="s">
        <v>463</v>
      </c>
    </row>
    <row r="136" spans="1:2" ht="14.25" customHeight="1">
      <c r="A136" s="82" t="s">
        <v>347</v>
      </c>
      <c r="B136" s="67" t="s">
        <v>348</v>
      </c>
    </row>
    <row r="137" spans="1:2" ht="14.25" customHeight="1">
      <c r="A137" s="82" t="s">
        <v>349</v>
      </c>
      <c r="B137" s="67" t="s">
        <v>350</v>
      </c>
    </row>
    <row r="138" spans="1:2" ht="14.25" customHeight="1">
      <c r="A138" s="82" t="s">
        <v>35</v>
      </c>
      <c r="B138" s="67" t="s">
        <v>464</v>
      </c>
    </row>
    <row r="139" spans="1:2" ht="14.25" customHeight="1">
      <c r="A139" s="82" t="s">
        <v>352</v>
      </c>
      <c r="B139" s="67" t="s">
        <v>465</v>
      </c>
    </row>
    <row r="140" spans="1:2" ht="14.25" customHeight="1"/>
    <row r="141" spans="1:2" ht="14.25" customHeight="1">
      <c r="A141" s="80" t="s">
        <v>30</v>
      </c>
      <c r="B141" s="65" t="str">
        <f>"ESC-CAL-"&amp;Top10Preguntas!A$9&amp;"-11"</f>
        <v>ESC-CAL-CAR-EXP-0006-11</v>
      </c>
    </row>
    <row r="142" spans="1:2" ht="14.25" customHeight="1">
      <c r="A142" s="80" t="s">
        <v>335</v>
      </c>
      <c r="B142" s="65" t="str">
        <f>Top10Preguntas!A$9</f>
        <v>CAR-EXP-0006</v>
      </c>
    </row>
    <row r="143" spans="1:2" ht="14.25" customHeight="1">
      <c r="A143" s="80" t="s">
        <v>33</v>
      </c>
      <c r="B143" s="65" t="str">
        <f>Top10Preguntas!D$9</f>
        <v>Procesamiento en segundo plano</v>
      </c>
    </row>
    <row r="144" spans="1:2" ht="14.25" customHeight="1">
      <c r="A144" s="80" t="s">
        <v>25</v>
      </c>
      <c r="B144" s="65" t="str">
        <f>Top10Preguntas!E$9</f>
        <v>Experiencia de usuario</v>
      </c>
    </row>
    <row r="145" spans="1:2" ht="14.25" customHeight="1">
      <c r="A145" s="80" t="s">
        <v>337</v>
      </c>
      <c r="B145" s="65" t="s">
        <v>453</v>
      </c>
    </row>
    <row r="146" spans="1:2" ht="14.25" customHeight="1">
      <c r="A146" s="80" t="s">
        <v>339</v>
      </c>
      <c r="B146" s="65" t="s">
        <v>340</v>
      </c>
    </row>
    <row r="147" spans="1:2" ht="14.25" customHeight="1">
      <c r="A147" s="80" t="s">
        <v>341</v>
      </c>
      <c r="B147" s="81" t="s">
        <v>466</v>
      </c>
    </row>
    <row r="148" spans="1:2" ht="14.25" customHeight="1">
      <c r="A148" s="82" t="s">
        <v>343</v>
      </c>
      <c r="B148" s="67" t="s">
        <v>429</v>
      </c>
    </row>
    <row r="149" spans="1:2" ht="14.25" customHeight="1">
      <c r="A149" s="82" t="s">
        <v>345</v>
      </c>
      <c r="B149" s="67" t="s">
        <v>467</v>
      </c>
    </row>
    <row r="150" spans="1:2" ht="14.25" customHeight="1">
      <c r="A150" s="82" t="s">
        <v>347</v>
      </c>
      <c r="B150" s="67" t="s">
        <v>348</v>
      </c>
    </row>
    <row r="151" spans="1:2" ht="14.25" customHeight="1">
      <c r="A151" s="82" t="s">
        <v>349</v>
      </c>
      <c r="B151" s="67" t="s">
        <v>350</v>
      </c>
    </row>
    <row r="152" spans="1:2" ht="14.25" customHeight="1">
      <c r="A152" s="82" t="s">
        <v>35</v>
      </c>
      <c r="B152" s="67" t="s">
        <v>468</v>
      </c>
    </row>
    <row r="153" spans="1:2" ht="14.25" customHeight="1">
      <c r="A153" s="82" t="s">
        <v>352</v>
      </c>
      <c r="B153" s="67" t="s">
        <v>465</v>
      </c>
    </row>
    <row r="154" spans="1:2" ht="14.25" customHeight="1"/>
    <row r="155" spans="1:2" ht="14.25" customHeight="1"/>
    <row r="156" spans="1:2" ht="14.25" customHeight="1"/>
    <row r="157" spans="1:2" ht="14.25" customHeight="1"/>
    <row r="158" spans="1:2" ht="14.25" customHeight="1"/>
    <row r="159" spans="1:2" ht="14.25" customHeight="1"/>
    <row r="160" spans="1:2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7"/>
  <sheetViews>
    <sheetView workbookViewId="0"/>
  </sheetViews>
  <sheetFormatPr baseColWidth="10" defaultColWidth="14.44140625" defaultRowHeight="15" customHeight="1"/>
  <cols>
    <col min="2" max="2" width="81.44140625" customWidth="1"/>
  </cols>
  <sheetData>
    <row r="1" spans="1:2" ht="14.4">
      <c r="A1" s="73" t="s">
        <v>30</v>
      </c>
      <c r="B1" s="74" t="str">
        <f>"ESC-CAL-"&amp;Top10Preguntas!A$8&amp;"-01"</f>
        <v>ESC-CAL-CAR-REN-0006-01</v>
      </c>
    </row>
    <row r="2" spans="1:2" ht="14.4">
      <c r="A2" s="73" t="s">
        <v>335</v>
      </c>
      <c r="B2" s="74" t="str">
        <f>Top10Preguntas!A$8</f>
        <v>CAR-REN-0006</v>
      </c>
    </row>
    <row r="3" spans="1:2" ht="14.4">
      <c r="A3" s="73" t="s">
        <v>33</v>
      </c>
      <c r="B3" s="84" t="str">
        <f>Top10Preguntas!D$8</f>
        <v>Tiempo de operaciones</v>
      </c>
    </row>
    <row r="4" spans="1:2" ht="14.4">
      <c r="A4" s="85" t="s">
        <v>25</v>
      </c>
      <c r="B4" s="74" t="str">
        <f>Top10Preguntas!E$8</f>
        <v>Rendimiento</v>
      </c>
    </row>
    <row r="5" spans="1:2" ht="14.4">
      <c r="A5" s="85" t="s">
        <v>337</v>
      </c>
      <c r="B5" s="74" t="s">
        <v>338</v>
      </c>
    </row>
    <row r="6" spans="1:2" ht="28.8">
      <c r="A6" s="85" t="s">
        <v>339</v>
      </c>
      <c r="B6" s="74" t="s">
        <v>340</v>
      </c>
    </row>
    <row r="7" spans="1:2" ht="46.8">
      <c r="A7" s="85" t="s">
        <v>341</v>
      </c>
      <c r="B7" s="75" t="s">
        <v>469</v>
      </c>
    </row>
    <row r="8" spans="1:2" ht="28.8">
      <c r="A8" s="76" t="s">
        <v>343</v>
      </c>
      <c r="B8" s="86" t="s">
        <v>344</v>
      </c>
    </row>
    <row r="9" spans="1:2" ht="14.4">
      <c r="A9" s="76" t="s">
        <v>345</v>
      </c>
      <c r="B9" s="77" t="s">
        <v>470</v>
      </c>
    </row>
    <row r="10" spans="1:2" ht="14.4">
      <c r="A10" s="76" t="s">
        <v>347</v>
      </c>
      <c r="B10" s="77" t="s">
        <v>348</v>
      </c>
    </row>
    <row r="11" spans="1:2" ht="14.4">
      <c r="A11" s="76" t="s">
        <v>349</v>
      </c>
      <c r="B11" s="77" t="s">
        <v>350</v>
      </c>
    </row>
    <row r="12" spans="1:2" ht="28.8">
      <c r="A12" s="76" t="s">
        <v>35</v>
      </c>
      <c r="B12" s="77" t="s">
        <v>471</v>
      </c>
    </row>
    <row r="13" spans="1:2" ht="28.8">
      <c r="A13" s="76" t="s">
        <v>352</v>
      </c>
      <c r="B13" s="77" t="s">
        <v>472</v>
      </c>
    </row>
    <row r="15" spans="1:2" ht="15" customHeight="1">
      <c r="A15" s="73" t="s">
        <v>30</v>
      </c>
      <c r="B15" s="74" t="str">
        <f>"ESC-CAL-"&amp;Top10Preguntas!A$8&amp;"-02"</f>
        <v>ESC-CAL-CAR-REN-0006-02</v>
      </c>
    </row>
    <row r="16" spans="1:2" ht="15" customHeight="1">
      <c r="A16" s="73" t="s">
        <v>335</v>
      </c>
      <c r="B16" s="84" t="str">
        <f>Top10Preguntas!A$8</f>
        <v>CAR-REN-0006</v>
      </c>
    </row>
    <row r="17" spans="1:2" ht="15" customHeight="1">
      <c r="A17" s="85" t="s">
        <v>33</v>
      </c>
      <c r="B17" s="74" t="str">
        <f>Top10Preguntas!D$8</f>
        <v>Tiempo de operaciones</v>
      </c>
    </row>
    <row r="18" spans="1:2" ht="15" customHeight="1">
      <c r="A18" s="85" t="s">
        <v>25</v>
      </c>
      <c r="B18" s="74" t="str">
        <f>Top10Preguntas!E$8</f>
        <v>Rendimiento</v>
      </c>
    </row>
    <row r="19" spans="1:2" ht="15" customHeight="1">
      <c r="A19" s="85" t="s">
        <v>337</v>
      </c>
      <c r="B19" s="74" t="s">
        <v>338</v>
      </c>
    </row>
    <row r="20" spans="1:2" ht="28.8">
      <c r="A20" s="85" t="s">
        <v>339</v>
      </c>
      <c r="B20" s="74" t="s">
        <v>340</v>
      </c>
    </row>
    <row r="21" spans="1:2" ht="46.8">
      <c r="A21" s="85" t="s">
        <v>341</v>
      </c>
      <c r="B21" s="78" t="s">
        <v>473</v>
      </c>
    </row>
    <row r="22" spans="1:2" ht="28.8">
      <c r="A22" s="76" t="s">
        <v>343</v>
      </c>
      <c r="B22" s="86" t="s">
        <v>344</v>
      </c>
    </row>
    <row r="23" spans="1:2" ht="28.8">
      <c r="A23" s="76" t="s">
        <v>345</v>
      </c>
      <c r="B23" s="77" t="s">
        <v>474</v>
      </c>
    </row>
    <row r="24" spans="1:2" ht="15" customHeight="1">
      <c r="A24" s="76" t="s">
        <v>347</v>
      </c>
      <c r="B24" s="77" t="s">
        <v>348</v>
      </c>
    </row>
    <row r="25" spans="1:2" ht="14.4">
      <c r="A25" s="76" t="s">
        <v>349</v>
      </c>
      <c r="B25" s="77" t="s">
        <v>350</v>
      </c>
    </row>
    <row r="26" spans="1:2" ht="28.8">
      <c r="A26" s="76" t="s">
        <v>35</v>
      </c>
      <c r="B26" s="77" t="s">
        <v>475</v>
      </c>
    </row>
    <row r="27" spans="1:2" ht="28.8">
      <c r="A27" s="76" t="s">
        <v>352</v>
      </c>
      <c r="B27" s="77" t="s">
        <v>476</v>
      </c>
    </row>
    <row r="29" spans="1:2" ht="15" customHeight="1">
      <c r="A29" s="73" t="s">
        <v>30</v>
      </c>
      <c r="B29" s="74" t="str">
        <f>"ESC-CAL-"&amp;Top10Preguntas!A$8&amp;"-03"</f>
        <v>ESC-CAL-CAR-REN-0006-03</v>
      </c>
    </row>
    <row r="30" spans="1:2" ht="15" customHeight="1">
      <c r="A30" s="73" t="s">
        <v>335</v>
      </c>
      <c r="B30" s="84" t="str">
        <f>Top10Preguntas!A$8</f>
        <v>CAR-REN-0006</v>
      </c>
    </row>
    <row r="31" spans="1:2" ht="15" customHeight="1">
      <c r="A31" s="85" t="s">
        <v>33</v>
      </c>
      <c r="B31" s="74" t="str">
        <f>Top10Preguntas!D$8</f>
        <v>Tiempo de operaciones</v>
      </c>
    </row>
    <row r="32" spans="1:2" ht="15" customHeight="1">
      <c r="A32" s="85" t="s">
        <v>25</v>
      </c>
      <c r="B32" s="74" t="str">
        <f>Top10Preguntas!E$8</f>
        <v>Rendimiento</v>
      </c>
    </row>
    <row r="33" spans="1:2" ht="15" customHeight="1">
      <c r="A33" s="85" t="s">
        <v>337</v>
      </c>
      <c r="B33" s="74" t="s">
        <v>338</v>
      </c>
    </row>
    <row r="34" spans="1:2" ht="15" customHeight="1">
      <c r="A34" s="85" t="s">
        <v>339</v>
      </c>
      <c r="B34" s="74" t="s">
        <v>340</v>
      </c>
    </row>
    <row r="35" spans="1:2" ht="15" customHeight="1">
      <c r="A35" s="85" t="s">
        <v>341</v>
      </c>
      <c r="B35" s="78" t="s">
        <v>477</v>
      </c>
    </row>
    <row r="36" spans="1:2" ht="28.8">
      <c r="A36" s="76" t="s">
        <v>343</v>
      </c>
      <c r="B36" s="86" t="s">
        <v>22</v>
      </c>
    </row>
    <row r="37" spans="1:2" ht="28.8">
      <c r="A37" s="76" t="s">
        <v>345</v>
      </c>
      <c r="B37" s="77" t="s">
        <v>478</v>
      </c>
    </row>
    <row r="38" spans="1:2" ht="15" customHeight="1">
      <c r="A38" s="76" t="s">
        <v>347</v>
      </c>
      <c r="B38" s="77" t="s">
        <v>348</v>
      </c>
    </row>
    <row r="39" spans="1:2" ht="15" customHeight="1">
      <c r="A39" s="76" t="s">
        <v>349</v>
      </c>
      <c r="B39" s="77" t="s">
        <v>350</v>
      </c>
    </row>
    <row r="40" spans="1:2" ht="28.8">
      <c r="A40" s="76" t="s">
        <v>35</v>
      </c>
      <c r="B40" s="77" t="s">
        <v>475</v>
      </c>
    </row>
    <row r="41" spans="1:2" ht="28.8">
      <c r="A41" s="76" t="s">
        <v>352</v>
      </c>
      <c r="B41" s="77" t="s">
        <v>476</v>
      </c>
    </row>
    <row r="43" spans="1:2" ht="15" customHeight="1">
      <c r="A43" s="73" t="s">
        <v>30</v>
      </c>
      <c r="B43" s="74" t="str">
        <f>"ESC-CAL-"&amp;Top10Preguntas!A$8&amp;"-03"</f>
        <v>ESC-CAL-CAR-REN-0006-03</v>
      </c>
    </row>
    <row r="44" spans="1:2" ht="15" customHeight="1">
      <c r="A44" s="73" t="s">
        <v>335</v>
      </c>
      <c r="B44" s="84" t="str">
        <f>Top10Preguntas!A$8</f>
        <v>CAR-REN-0006</v>
      </c>
    </row>
    <row r="45" spans="1:2" ht="15" customHeight="1">
      <c r="A45" s="85" t="s">
        <v>33</v>
      </c>
      <c r="B45" s="74" t="str">
        <f>Top10Preguntas!D$8</f>
        <v>Tiempo de operaciones</v>
      </c>
    </row>
    <row r="46" spans="1:2" ht="15" customHeight="1">
      <c r="A46" s="85" t="s">
        <v>25</v>
      </c>
      <c r="B46" s="74" t="str">
        <f>Top10Preguntas!E$8</f>
        <v>Rendimiento</v>
      </c>
    </row>
    <row r="47" spans="1:2" ht="15" customHeight="1">
      <c r="A47" s="85" t="s">
        <v>337</v>
      </c>
      <c r="B47" s="74" t="s">
        <v>338</v>
      </c>
    </row>
    <row r="48" spans="1:2" ht="15" customHeight="1">
      <c r="A48" s="85" t="s">
        <v>339</v>
      </c>
      <c r="B48" s="74" t="s">
        <v>340</v>
      </c>
    </row>
    <row r="49" spans="1:2" ht="31.2">
      <c r="A49" s="85" t="s">
        <v>341</v>
      </c>
      <c r="B49" s="78" t="s">
        <v>477</v>
      </c>
    </row>
    <row r="50" spans="1:2" ht="28.8">
      <c r="A50" s="76" t="s">
        <v>343</v>
      </c>
      <c r="B50" s="86" t="s">
        <v>344</v>
      </c>
    </row>
    <row r="51" spans="1:2" ht="28.8">
      <c r="A51" s="76" t="s">
        <v>345</v>
      </c>
      <c r="B51" s="77" t="s">
        <v>478</v>
      </c>
    </row>
    <row r="52" spans="1:2" ht="15" customHeight="1">
      <c r="A52" s="76" t="s">
        <v>347</v>
      </c>
      <c r="B52" s="77" t="s">
        <v>348</v>
      </c>
    </row>
    <row r="53" spans="1:2" ht="15" customHeight="1">
      <c r="A53" s="76" t="s">
        <v>349</v>
      </c>
      <c r="B53" s="77" t="s">
        <v>350</v>
      </c>
    </row>
    <row r="54" spans="1:2" ht="14.4">
      <c r="A54" s="76" t="s">
        <v>35</v>
      </c>
      <c r="B54" s="77" t="s">
        <v>479</v>
      </c>
    </row>
    <row r="55" spans="1:2" ht="28.8">
      <c r="A55" s="76" t="s">
        <v>352</v>
      </c>
      <c r="B55" s="77" t="s">
        <v>480</v>
      </c>
    </row>
    <row r="57" spans="1:2" ht="15" customHeight="1">
      <c r="A57" s="73" t="s">
        <v>30</v>
      </c>
      <c r="B57" s="74" t="str">
        <f>"ESC-CAL-"&amp;Top10Preguntas!A$8&amp;"-04"</f>
        <v>ESC-CAL-CAR-REN-0006-04</v>
      </c>
    </row>
    <row r="58" spans="1:2" ht="15" customHeight="1">
      <c r="A58" s="73" t="s">
        <v>335</v>
      </c>
      <c r="B58" s="84" t="str">
        <f>Top10Preguntas!A$8</f>
        <v>CAR-REN-0006</v>
      </c>
    </row>
    <row r="59" spans="1:2" ht="15" customHeight="1">
      <c r="A59" s="85" t="s">
        <v>33</v>
      </c>
      <c r="B59" s="74" t="str">
        <f>Top10Preguntas!D$8</f>
        <v>Tiempo de operaciones</v>
      </c>
    </row>
    <row r="60" spans="1:2" ht="15" customHeight="1">
      <c r="A60" s="85" t="s">
        <v>25</v>
      </c>
      <c r="B60" s="74" t="str">
        <f>Top10Preguntas!E$8</f>
        <v>Rendimiento</v>
      </c>
    </row>
    <row r="61" spans="1:2" ht="15" customHeight="1">
      <c r="A61" s="85" t="s">
        <v>337</v>
      </c>
      <c r="B61" s="74" t="s">
        <v>338</v>
      </c>
    </row>
    <row r="62" spans="1:2" ht="15" customHeight="1">
      <c r="A62" s="85" t="s">
        <v>339</v>
      </c>
      <c r="B62" s="74" t="s">
        <v>340</v>
      </c>
    </row>
    <row r="63" spans="1:2" ht="15" customHeight="1">
      <c r="A63" s="85" t="s">
        <v>341</v>
      </c>
      <c r="B63" s="78" t="s">
        <v>481</v>
      </c>
    </row>
    <row r="64" spans="1:2" ht="28.8">
      <c r="A64" s="76" t="s">
        <v>343</v>
      </c>
      <c r="B64" s="86" t="s">
        <v>22</v>
      </c>
    </row>
    <row r="65" spans="1:2" ht="14.4">
      <c r="A65" s="76" t="s">
        <v>345</v>
      </c>
      <c r="B65" s="77" t="s">
        <v>482</v>
      </c>
    </row>
    <row r="66" spans="1:2" ht="15" customHeight="1">
      <c r="A66" s="76" t="s">
        <v>347</v>
      </c>
      <c r="B66" s="77" t="s">
        <v>348</v>
      </c>
    </row>
    <row r="67" spans="1:2" ht="14.4">
      <c r="A67" s="76" t="s">
        <v>349</v>
      </c>
      <c r="B67" s="77" t="s">
        <v>350</v>
      </c>
    </row>
    <row r="68" spans="1:2" ht="15" customHeight="1">
      <c r="A68" s="76" t="s">
        <v>35</v>
      </c>
      <c r="B68" s="77" t="s">
        <v>483</v>
      </c>
    </row>
    <row r="69" spans="1:2" ht="28.8">
      <c r="A69" s="76" t="s">
        <v>352</v>
      </c>
      <c r="B69" s="77" t="s">
        <v>484</v>
      </c>
    </row>
    <row r="71" spans="1:2" ht="15" customHeight="1">
      <c r="A71" s="73" t="s">
        <v>30</v>
      </c>
      <c r="B71" s="74" t="str">
        <f>"ESC-CAL-"&amp;Top10Preguntas!A$8&amp;"-05"</f>
        <v>ESC-CAL-CAR-REN-0006-05</v>
      </c>
    </row>
    <row r="72" spans="1:2" ht="15" customHeight="1">
      <c r="A72" s="73" t="s">
        <v>335</v>
      </c>
      <c r="B72" s="84" t="str">
        <f>Top10Preguntas!A$8</f>
        <v>CAR-REN-0006</v>
      </c>
    </row>
    <row r="73" spans="1:2" ht="15" customHeight="1">
      <c r="A73" s="85" t="s">
        <v>33</v>
      </c>
      <c r="B73" s="74" t="str">
        <f>Top10Preguntas!D$8</f>
        <v>Tiempo de operaciones</v>
      </c>
    </row>
    <row r="74" spans="1:2" ht="15" customHeight="1">
      <c r="A74" s="85" t="s">
        <v>25</v>
      </c>
      <c r="B74" s="74" t="str">
        <f>Top10Preguntas!E$8</f>
        <v>Rendimiento</v>
      </c>
    </row>
    <row r="75" spans="1:2" ht="15" customHeight="1">
      <c r="A75" s="85" t="s">
        <v>337</v>
      </c>
      <c r="B75" s="74" t="s">
        <v>338</v>
      </c>
    </row>
    <row r="76" spans="1:2" ht="28.8">
      <c r="A76" s="85" t="s">
        <v>339</v>
      </c>
      <c r="B76" s="74" t="s">
        <v>340</v>
      </c>
    </row>
    <row r="77" spans="1:2" ht="46.8">
      <c r="A77" s="85" t="s">
        <v>341</v>
      </c>
      <c r="B77" s="78" t="s">
        <v>485</v>
      </c>
    </row>
    <row r="78" spans="1:2" ht="28.8">
      <c r="A78" s="76" t="s">
        <v>343</v>
      </c>
      <c r="B78" s="86" t="s">
        <v>486</v>
      </c>
    </row>
    <row r="79" spans="1:2" ht="15" customHeight="1">
      <c r="A79" s="76" t="s">
        <v>345</v>
      </c>
      <c r="B79" s="77" t="s">
        <v>487</v>
      </c>
    </row>
    <row r="80" spans="1:2" ht="15" customHeight="1">
      <c r="A80" s="76" t="s">
        <v>347</v>
      </c>
      <c r="B80" s="77" t="s">
        <v>348</v>
      </c>
    </row>
    <row r="81" spans="1:2" ht="14.4">
      <c r="A81" s="76" t="s">
        <v>349</v>
      </c>
      <c r="B81" s="77" t="s">
        <v>350</v>
      </c>
    </row>
    <row r="82" spans="1:2" ht="28.8">
      <c r="A82" s="76" t="s">
        <v>35</v>
      </c>
      <c r="B82" s="77" t="s">
        <v>488</v>
      </c>
    </row>
    <row r="83" spans="1:2" ht="28.8">
      <c r="A83" s="76" t="s">
        <v>352</v>
      </c>
      <c r="B83" s="77" t="s">
        <v>489</v>
      </c>
    </row>
    <row r="85" spans="1:2" ht="15" customHeight="1">
      <c r="A85" s="73" t="s">
        <v>30</v>
      </c>
      <c r="B85" s="74" t="str">
        <f>"ESC-CAL-"&amp;Top10Preguntas!A$8&amp;"-06"</f>
        <v>ESC-CAL-CAR-REN-0006-06</v>
      </c>
    </row>
    <row r="86" spans="1:2" ht="15" customHeight="1">
      <c r="A86" s="73" t="s">
        <v>335</v>
      </c>
      <c r="B86" s="84" t="str">
        <f>Top10Preguntas!A$8</f>
        <v>CAR-REN-0006</v>
      </c>
    </row>
    <row r="87" spans="1:2" ht="15" customHeight="1">
      <c r="A87" s="85" t="s">
        <v>33</v>
      </c>
      <c r="B87" s="74" t="str">
        <f>Top10Preguntas!D$8</f>
        <v>Tiempo de operaciones</v>
      </c>
    </row>
    <row r="88" spans="1:2" ht="15" customHeight="1">
      <c r="A88" s="85" t="s">
        <v>25</v>
      </c>
      <c r="B88" s="74" t="str">
        <f>Top10Preguntas!E$8</f>
        <v>Rendimiento</v>
      </c>
    </row>
    <row r="89" spans="1:2" ht="15" customHeight="1">
      <c r="A89" s="85" t="s">
        <v>337</v>
      </c>
      <c r="B89" s="74" t="s">
        <v>338</v>
      </c>
    </row>
    <row r="90" spans="1:2" ht="15" customHeight="1">
      <c r="A90" s="85" t="s">
        <v>339</v>
      </c>
      <c r="B90" s="74" t="s">
        <v>340</v>
      </c>
    </row>
    <row r="91" spans="1:2" ht="46.8">
      <c r="A91" s="85" t="s">
        <v>341</v>
      </c>
      <c r="B91" s="78" t="s">
        <v>490</v>
      </c>
    </row>
    <row r="92" spans="1:2" ht="15" customHeight="1">
      <c r="A92" s="76" t="s">
        <v>343</v>
      </c>
      <c r="B92" s="86" t="s">
        <v>22</v>
      </c>
    </row>
    <row r="93" spans="1:2" ht="28.8">
      <c r="A93" s="76" t="s">
        <v>345</v>
      </c>
      <c r="B93" s="77" t="s">
        <v>491</v>
      </c>
    </row>
    <row r="94" spans="1:2" ht="15" customHeight="1">
      <c r="A94" s="76" t="s">
        <v>347</v>
      </c>
      <c r="B94" s="77" t="s">
        <v>348</v>
      </c>
    </row>
    <row r="95" spans="1:2" ht="15" customHeight="1">
      <c r="A95" s="76" t="s">
        <v>349</v>
      </c>
      <c r="B95" s="77" t="s">
        <v>350</v>
      </c>
    </row>
    <row r="96" spans="1:2" ht="28.8">
      <c r="A96" s="76" t="s">
        <v>35</v>
      </c>
      <c r="B96" s="77" t="s">
        <v>492</v>
      </c>
    </row>
    <row r="97" spans="1:2" ht="28.8">
      <c r="A97" s="76" t="s">
        <v>352</v>
      </c>
      <c r="B97" s="77" t="s">
        <v>489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TradeOff QA</vt:lpstr>
      <vt:lpstr>Mapa de empatía</vt:lpstr>
      <vt:lpstr>Ponderación final</vt:lpstr>
      <vt:lpstr>CaracterizaciónAtributosCalidad</vt:lpstr>
      <vt:lpstr>Top10Preguntas</vt:lpstr>
      <vt:lpstr>CAR-EXP-0007</vt:lpstr>
      <vt:lpstr>CAR-CAPS-0006</vt:lpstr>
      <vt:lpstr>CAR-EXP-0006</vt:lpstr>
      <vt:lpstr>CAR-REN-0006</vt:lpstr>
      <vt:lpstr>CAR-REN-0005</vt:lpstr>
      <vt:lpstr>CAR-FIA-0012</vt:lpstr>
      <vt:lpstr>CAR-SEG-0006</vt:lpstr>
      <vt:lpstr>CAR-SEG-0010</vt:lpstr>
      <vt:lpstr>CAR-DIS-0002</vt:lpstr>
      <vt:lpstr>CAR-DIS-0005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WIDER FARID SANCHEZ GARZON</dc:creator>
  <cp:lastModifiedBy>USUARIO</cp:lastModifiedBy>
  <dcterms:created xsi:type="dcterms:W3CDTF">2023-08-24T22:42:04Z</dcterms:created>
  <dcterms:modified xsi:type="dcterms:W3CDTF">2023-09-10T17:18:27Z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0x0101004C046F928740B745A69C794BD66739B9</vt:lpwstr>
  </property>
</Properties>
</file>