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2ad43c8f3dc9fbd/Escritorio/marine_logistics/"/>
    </mc:Choice>
  </mc:AlternateContent>
  <xr:revisionPtr revIDLastSave="1" documentId="11_84C3E03EE1315FDC35881B1F289747CBF81D17DC" xr6:coauthVersionLast="47" xr6:coauthVersionMax="47" xr10:uidLastSave="{71FA325B-6D37-428F-8C22-893C35110C5A}"/>
  <bookViews>
    <workbookView xWindow="-120" yWindow="-120" windowWidth="29040" windowHeight="15840" xr2:uid="{00000000-000D-0000-FFFF-FFFF00000000}"/>
  </bookViews>
  <sheets>
    <sheet name="List price" sheetId="1" r:id="rId1"/>
    <sheet name="Calculo Precio Final" sheetId="2" r:id="rId2"/>
    <sheet name="Calculo costo" sheetId="3" r:id="rId3"/>
    <sheet name="Sheet4" sheetId="4" r:id="rId4"/>
  </sheets>
  <calcPr calcId="181029"/>
</workbook>
</file>

<file path=xl/calcChain.xml><?xml version="1.0" encoding="utf-8"?>
<calcChain xmlns="http://schemas.openxmlformats.org/spreadsheetml/2006/main">
  <c r="B7" i="2" l="1"/>
  <c r="B8" i="2"/>
  <c r="B10" i="2" s="1"/>
  <c r="B6" i="3" s="1"/>
  <c r="E4" i="2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3" i="3" l="1"/>
  <c r="B4" i="3"/>
  <c r="B12" i="2" l="1"/>
  <c r="B13" i="2"/>
  <c r="B7" i="3"/>
</calcChain>
</file>

<file path=xl/sharedStrings.xml><?xml version="1.0" encoding="utf-8"?>
<sst xmlns="http://schemas.openxmlformats.org/spreadsheetml/2006/main" count="52" uniqueCount="50">
  <si>
    <t>Bearing Outside Diameter (mm)</t>
  </si>
  <si>
    <t>Bearing Inside Diameter (mm)</t>
  </si>
  <si>
    <t>Bearing Length (mm)</t>
  </si>
  <si>
    <t>Approx. Weight (kg)</t>
  </si>
  <si>
    <t>Bearing Outside Diameter (inches)</t>
  </si>
  <si>
    <t>Suggested List Price (CAD)</t>
  </si>
  <si>
    <t>Thordon Part Number</t>
  </si>
  <si>
    <t>F3M210090</t>
  </si>
  <si>
    <t>F3M210100</t>
  </si>
  <si>
    <t>F3M210110</t>
  </si>
  <si>
    <t>F3M210120</t>
  </si>
  <si>
    <t>F3M210130</t>
  </si>
  <si>
    <t>F3M210140</t>
  </si>
  <si>
    <t>F3M210150</t>
  </si>
  <si>
    <t>F3M210160</t>
  </si>
  <si>
    <t>F3M210170</t>
  </si>
  <si>
    <t>F3M210180</t>
  </si>
  <si>
    <t>F3M210190</t>
  </si>
  <si>
    <t>F3M220080</t>
  </si>
  <si>
    <t>F3M220090</t>
  </si>
  <si>
    <t>F3M220100</t>
  </si>
  <si>
    <t>F3M220110</t>
  </si>
  <si>
    <t>F3M220120</t>
  </si>
  <si>
    <t>F3M220130</t>
  </si>
  <si>
    <t>F3M220140</t>
  </si>
  <si>
    <t>F3M220150</t>
  </si>
  <si>
    <t>F3M220160</t>
  </si>
  <si>
    <t>F3M220170</t>
  </si>
  <si>
    <t>F3M220180</t>
  </si>
  <si>
    <t>F3M220190</t>
  </si>
  <si>
    <t>F3M220200</t>
  </si>
  <si>
    <t>F3M230090</t>
  </si>
  <si>
    <t>1000 ​​</t>
  </si>
  <si>
    <t>Outside diameter (mm)</t>
  </si>
  <si>
    <t>Inside diameter (mm)</t>
  </si>
  <si>
    <t>Length (mm)</t>
  </si>
  <si>
    <t>Necesito</t>
  </si>
  <si>
    <t>Buje</t>
  </si>
  <si>
    <t>Precio 1000 mm</t>
  </si>
  <si>
    <t>Multiplicador</t>
  </si>
  <si>
    <t>USD/CAD</t>
  </si>
  <si>
    <t>Adicional Thordon</t>
  </si>
  <si>
    <t>Adicional Nuestro</t>
  </si>
  <si>
    <t>Precio Exwork USD</t>
  </si>
  <si>
    <t xml:space="preserve">SE CAMBIA </t>
  </si>
  <si>
    <t>CALCULO AUTOMATICO/NO SE TOCA</t>
  </si>
  <si>
    <t>Precio 1000 mm CAD</t>
  </si>
  <si>
    <t>Descuento distribuidor</t>
  </si>
  <si>
    <t>10% adicional Thordon</t>
  </si>
  <si>
    <t>Costo final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</si>
</sst>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CAD $]#,##0"/>
    <numFmt numFmtId="165" formatCode="[$$]#,##0.00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9" fontId="1" fillId="2" borderId="0" xfId="0" applyNumberFormat="1" applyFont="1" applyFill="1"/>
    <xf numFmtId="0" fontId="2" fillId="2" borderId="0" xfId="0" applyFont="1" applyFill="1"/>
    <xf numFmtId="165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164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29"/>
  <sheetViews>
    <sheetView tabSelected="1" workbookViewId="0">
      <selection activeCell="A15" sqref="A15:F15"/>
    </sheetView>
  </sheetViews>
  <sheetFormatPr baseColWidth="10" defaultColWidth="12.5703125" defaultRowHeight="15.75" customHeight="1"/>
  <cols>
    <col min="1" max="1" width="24.42578125" customWidth="1"/>
    <col min="2" max="2" width="23.28515625" customWidth="1"/>
    <col min="3" max="3" width="16.5703125" customWidth="1"/>
    <col min="4" max="4" width="15.7109375" customWidth="1"/>
    <col min="5" max="5" width="26.42578125" customWidth="1"/>
    <col min="6" max="6" width="21.42578125" customWidth="1"/>
  </cols>
  <sheetData>
    <row r="2" spans="1: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tr">
        <f>A2 &amp; "-" &amp; B2</f>
        <v>Bearing Outside Diameter (mm)-Bearing Inside Diameter (mm)</v>
      </c>
    </row>
    <row r="3" spans="1:8">
      <c r="A3" s="2">
        <v>210</v>
      </c>
      <c r="B3" s="2">
        <v>90</v>
      </c>
      <c r="C3" s="2">
        <v>1000</v>
      </c>
      <c r="D3" s="2">
        <v>34.6</v>
      </c>
      <c r="E3" s="2">
        <v>8.2680000000000007</v>
      </c>
      <c r="F3" s="2">
        <v>8154</v>
      </c>
      <c r="G3" s="2" t="s">
        <v>7</v>
      </c>
      <c r="H3" s="1" t="str">
        <f>A3 &amp; "-" &amp;
B3</f>
        <v>210-90</v>
      </c>
    </row>
    <row r="4" spans="1:8">
      <c r="A4" s="2">
        <v>210</v>
      </c>
      <c r="B4" s="2">
        <v>100</v>
      </c>
      <c r="C4" s="2">
        <v>1000</v>
      </c>
      <c r="D4" s="2">
        <v>32.9</v>
      </c>
      <c r="E4" s="2">
        <v>8.2680000000000007</v>
      </c>
      <c r="F4" s="2">
        <v>7726</v>
      </c>
      <c r="G4" s="2" t="s">
        <v>8</v>
      </c>
      <c r="H4" s="1" t="str">
        <f>A4 &amp; "-" &amp;
B4</f>
        <v>210-100</v>
      </c>
    </row>
    <row r="5" spans="1:8">
      <c r="A5" s="2">
        <v>210</v>
      </c>
      <c r="B5" s="2">
        <v>110</v>
      </c>
      <c r="C5" s="2">
        <v>1000</v>
      </c>
      <c r="D5" s="2">
        <v>31</v>
      </c>
      <c r="E5" s="2">
        <v>8.2680000000000007</v>
      </c>
      <c r="F5" s="2">
        <v>7243</v>
      </c>
      <c r="G5" s="2" t="s">
        <v>9</v>
      </c>
      <c r="H5" s="1" t="str">
        <f>A5 &amp; "-" &amp;
B5</f>
        <v>210-110</v>
      </c>
    </row>
    <row r="6" spans="1:8">
      <c r="A6" s="2">
        <v>210</v>
      </c>
      <c r="B6" s="2">
        <v>120</v>
      </c>
      <c r="C6" s="2">
        <v>1000</v>
      </c>
      <c r="D6" s="2">
        <v>29</v>
      </c>
      <c r="E6" s="2">
        <v>8.2680000000000007</v>
      </c>
      <c r="F6" s="2">
        <v>6732</v>
      </c>
      <c r="G6" s="2" t="s">
        <v>10</v>
      </c>
      <c r="H6" s="1" t="str">
        <f>A6 &amp; "-" &amp;
B6</f>
        <v>210-120</v>
      </c>
    </row>
    <row r="7" spans="1:8">
      <c r="A7" s="2">
        <v>210</v>
      </c>
      <c r="B7" s="2">
        <v>130</v>
      </c>
      <c r="C7" s="2">
        <v>1000</v>
      </c>
      <c r="D7" s="2">
        <v>26.8</v>
      </c>
      <c r="E7" s="2">
        <v>8.2680000000000007</v>
      </c>
      <c r="F7" s="2">
        <v>6162</v>
      </c>
      <c r="G7" s="2" t="s">
        <v>11</v>
      </c>
      <c r="H7" s="1" t="str">
        <f>A7 &amp; "-" &amp;
B7</f>
        <v>210-130</v>
      </c>
    </row>
    <row r="8" spans="1:8">
      <c r="A8" s="2">
        <v>210</v>
      </c>
      <c r="B8" s="2">
        <v>140</v>
      </c>
      <c r="C8" s="2">
        <v>1000</v>
      </c>
      <c r="D8" s="2">
        <v>24.3</v>
      </c>
      <c r="E8" s="2">
        <v>8.2680000000000007</v>
      </c>
      <c r="F8" s="2">
        <v>5898</v>
      </c>
      <c r="G8" s="2" t="s">
        <v>12</v>
      </c>
      <c r="H8" s="1" t="str">
        <f>A8 &amp; "-" &amp;
B8</f>
        <v>210-140</v>
      </c>
    </row>
    <row r="9" spans="1:8">
      <c r="A9" s="2">
        <v>210</v>
      </c>
      <c r="B9" s="2">
        <v>150</v>
      </c>
      <c r="C9" s="2">
        <v>1000</v>
      </c>
      <c r="D9" s="2">
        <v>21.8</v>
      </c>
      <c r="E9" s="2">
        <v>8.2680000000000007</v>
      </c>
      <c r="F9" s="2">
        <v>5196</v>
      </c>
      <c r="G9" s="2" t="s">
        <v>13</v>
      </c>
      <c r="H9" s="1" t="str">
        <f>A9 &amp; "-" &amp;
B9</f>
        <v>210-150</v>
      </c>
    </row>
    <row r="10" spans="1:8">
      <c r="A10" s="2">
        <v>210</v>
      </c>
      <c r="B10" s="2">
        <v>160</v>
      </c>
      <c r="C10" s="2">
        <v>1000</v>
      </c>
      <c r="D10" s="2">
        <v>19</v>
      </c>
      <c r="E10" s="2">
        <v>8.2680000000000007</v>
      </c>
      <c r="F10" s="2">
        <v>4713</v>
      </c>
      <c r="G10" s="2" t="s">
        <v>14</v>
      </c>
      <c r="H10" s="1" t="str">
        <f>A10 &amp; "-" &amp;
B10</f>
        <v>210-160</v>
      </c>
    </row>
    <row r="11" spans="1:8">
      <c r="A11" s="2">
        <v>210</v>
      </c>
      <c r="B11" s="2">
        <v>170</v>
      </c>
      <c r="C11" s="2">
        <v>1000</v>
      </c>
      <c r="D11" s="2">
        <v>16</v>
      </c>
      <c r="E11" s="2">
        <v>8.2680000000000007</v>
      </c>
      <c r="F11" s="2">
        <v>3872</v>
      </c>
      <c r="G11" s="2" t="s">
        <v>15</v>
      </c>
      <c r="H11" s="1" t="str">
        <f>A11 &amp; "-" &amp;
B11</f>
        <v>210-170</v>
      </c>
    </row>
    <row r="12" spans="1:8">
      <c r="A12" s="2">
        <v>210</v>
      </c>
      <c r="B12" s="2">
        <v>180</v>
      </c>
      <c r="C12" s="2">
        <v>1000</v>
      </c>
      <c r="D12" s="2">
        <v>12.9</v>
      </c>
      <c r="E12" s="2">
        <v>8.2680000000000007</v>
      </c>
      <c r="F12" s="2">
        <v>3146</v>
      </c>
      <c r="G12" s="2" t="s">
        <v>16</v>
      </c>
      <c r="H12" s="1" t="str">
        <f>A12 &amp; "-" &amp;
B12</f>
        <v>210-180</v>
      </c>
    </row>
    <row r="13" spans="1:8">
      <c r="A13" s="2">
        <v>210</v>
      </c>
      <c r="B13" s="2">
        <v>190</v>
      </c>
      <c r="C13" s="2">
        <v>1000</v>
      </c>
      <c r="D13" s="2">
        <v>9.6</v>
      </c>
      <c r="E13" s="2">
        <v>8.2680000000000007</v>
      </c>
      <c r="F13" s="2">
        <v>2266</v>
      </c>
      <c r="G13" s="2" t="s">
        <v>17</v>
      </c>
      <c r="H13" s="1" t="str">
        <f>A13 &amp; "-" &amp;
B13</f>
        <v>210-190</v>
      </c>
    </row>
    <row r="14" spans="1:8">
      <c r="A14" s="2">
        <v>220</v>
      </c>
      <c r="B14" s="2">
        <v>80</v>
      </c>
      <c r="C14" s="2">
        <v>1000</v>
      </c>
      <c r="D14" s="2">
        <v>40</v>
      </c>
      <c r="E14" s="2">
        <v>8.6609999999999996</v>
      </c>
      <c r="F14" s="2">
        <v>9132</v>
      </c>
      <c r="G14" s="2" t="s">
        <v>18</v>
      </c>
      <c r="H14" s="1" t="str">
        <f>A14 &amp; "-" &amp;
B14</f>
        <v>220-80</v>
      </c>
    </row>
    <row r="15" spans="1:8">
      <c r="A15" s="2">
        <v>220</v>
      </c>
      <c r="B15" s="2">
        <v>90</v>
      </c>
      <c r="C15" s="2">
        <v>1000</v>
      </c>
      <c r="D15" s="2">
        <v>38.5</v>
      </c>
      <c r="E15" s="2">
        <v>8.6609999999999996</v>
      </c>
      <c r="F15" s="2">
        <v>8878</v>
      </c>
      <c r="G15" s="2" t="s">
        <v>19</v>
      </c>
      <c r="H15" s="1" t="str">
        <f>A15 &amp; "-" &amp;
B15</f>
        <v>220-90</v>
      </c>
    </row>
    <row r="16" spans="1:8">
      <c r="A16" s="2">
        <v>220</v>
      </c>
      <c r="B16" s="2">
        <v>100</v>
      </c>
      <c r="C16" s="2">
        <v>1000</v>
      </c>
      <c r="D16" s="2">
        <v>36.9</v>
      </c>
      <c r="E16" s="2">
        <v>8.6609999999999996</v>
      </c>
      <c r="F16" s="2">
        <v>8589</v>
      </c>
      <c r="G16" s="2" t="s">
        <v>20</v>
      </c>
      <c r="H16" s="1" t="str">
        <f>A16 &amp; "-" &amp;
B16</f>
        <v>220-100</v>
      </c>
    </row>
    <row r="17" spans="1:8">
      <c r="A17" s="2">
        <v>220</v>
      </c>
      <c r="B17" s="2">
        <v>110</v>
      </c>
      <c r="C17" s="2">
        <v>1000</v>
      </c>
      <c r="D17" s="2">
        <v>35</v>
      </c>
      <c r="E17" s="2">
        <v>8.6609999999999996</v>
      </c>
      <c r="F17" s="2">
        <v>8224</v>
      </c>
      <c r="G17" s="2" t="s">
        <v>21</v>
      </c>
      <c r="H17" s="1" t="str">
        <f>A17 &amp; "-" &amp;
B17</f>
        <v>220-110</v>
      </c>
    </row>
    <row r="18" spans="1:8">
      <c r="A18" s="2">
        <v>220</v>
      </c>
      <c r="B18" s="2">
        <v>120</v>
      </c>
      <c r="C18" s="2">
        <v>1000</v>
      </c>
      <c r="D18" s="2">
        <v>33</v>
      </c>
      <c r="E18" s="2">
        <v>8.6609999999999996</v>
      </c>
      <c r="F18" s="2">
        <v>7702</v>
      </c>
      <c r="G18" s="2" t="s">
        <v>22</v>
      </c>
      <c r="H18" s="1" t="str">
        <f>A18 &amp; "-" &amp;
B18</f>
        <v>220-120</v>
      </c>
    </row>
    <row r="19" spans="1:8">
      <c r="A19" s="2">
        <v>220</v>
      </c>
      <c r="B19" s="2">
        <v>130</v>
      </c>
      <c r="C19" s="2">
        <v>1000</v>
      </c>
      <c r="D19" s="2">
        <v>30.7</v>
      </c>
      <c r="E19" s="2">
        <v>8.6609999999999996</v>
      </c>
      <c r="F19" s="2">
        <v>7131</v>
      </c>
      <c r="G19" s="2" t="s">
        <v>23</v>
      </c>
      <c r="H19" s="1" t="str">
        <f>A19 &amp; "-" &amp;
B19</f>
        <v>220-130</v>
      </c>
    </row>
    <row r="20" spans="1:8">
      <c r="A20" s="2">
        <v>220</v>
      </c>
      <c r="B20" s="2">
        <v>140</v>
      </c>
      <c r="C20" s="2">
        <v>1000</v>
      </c>
      <c r="D20" s="2">
        <v>28.3</v>
      </c>
      <c r="E20" s="2">
        <v>8.6609999999999996</v>
      </c>
      <c r="F20" s="2">
        <v>6526</v>
      </c>
      <c r="G20" s="2" t="s">
        <v>24</v>
      </c>
      <c r="H20" s="1" t="str">
        <f>A20 &amp; "-" &amp;
B20</f>
        <v>220-140</v>
      </c>
    </row>
    <row r="21" spans="1:8">
      <c r="A21" s="2">
        <v>220</v>
      </c>
      <c r="B21" s="2">
        <v>150</v>
      </c>
      <c r="C21" s="2">
        <v>1000</v>
      </c>
      <c r="D21" s="2">
        <v>25.7</v>
      </c>
      <c r="E21" s="2">
        <v>8.6609999999999996</v>
      </c>
      <c r="F21" s="2">
        <v>5871</v>
      </c>
      <c r="G21" s="2" t="s">
        <v>25</v>
      </c>
      <c r="H21" s="1" t="str">
        <f>A21 &amp; "-" &amp;
B21</f>
        <v>220-150</v>
      </c>
    </row>
    <row r="22" spans="1:8">
      <c r="A22" s="2">
        <v>220</v>
      </c>
      <c r="B22" s="2">
        <v>160</v>
      </c>
      <c r="C22" s="2">
        <v>1000</v>
      </c>
      <c r="D22" s="2">
        <v>23</v>
      </c>
      <c r="E22" s="2">
        <v>8.6609999999999996</v>
      </c>
      <c r="F22" s="2">
        <v>5487</v>
      </c>
      <c r="G22" s="2" t="s">
        <v>26</v>
      </c>
      <c r="H22" s="1" t="str">
        <f>A22 &amp; "-" &amp;
B22</f>
        <v>220-160</v>
      </c>
    </row>
    <row r="23" spans="1:8">
      <c r="A23" s="2">
        <v>220</v>
      </c>
      <c r="B23" s="2">
        <v>170</v>
      </c>
      <c r="C23" s="2">
        <v>1000</v>
      </c>
      <c r="D23" s="2">
        <v>20</v>
      </c>
      <c r="E23" s="2">
        <v>8.6609999999999996</v>
      </c>
      <c r="F23" s="2">
        <v>4696</v>
      </c>
      <c r="G23" s="2" t="s">
        <v>27</v>
      </c>
      <c r="H23" s="1" t="str">
        <f>A23 &amp; "-" &amp;
B23</f>
        <v>220-170</v>
      </c>
    </row>
    <row r="24" spans="1:8">
      <c r="A24" s="2">
        <v>220</v>
      </c>
      <c r="B24" s="2">
        <v>180</v>
      </c>
      <c r="C24" s="2">
        <v>1000</v>
      </c>
      <c r="D24" s="2">
        <v>16.899999999999999</v>
      </c>
      <c r="E24" s="2">
        <v>8.6609999999999996</v>
      </c>
      <c r="F24" s="2">
        <v>4077</v>
      </c>
      <c r="G24" s="2" t="s">
        <v>28</v>
      </c>
      <c r="H24" s="1" t="str">
        <f>A24 &amp; "-" &amp;
B24</f>
        <v>220-180</v>
      </c>
    </row>
    <row r="25" spans="1:8">
      <c r="A25" s="2">
        <v>220</v>
      </c>
      <c r="B25" s="2">
        <v>190</v>
      </c>
      <c r="C25" s="2">
        <v>1000</v>
      </c>
      <c r="D25" s="2">
        <v>13.5</v>
      </c>
      <c r="E25" s="2">
        <v>8.6609999999999996</v>
      </c>
      <c r="F25" s="2">
        <v>3305</v>
      </c>
      <c r="G25" s="2" t="s">
        <v>29</v>
      </c>
      <c r="H25" s="1" t="str">
        <f>A25 &amp; "-" &amp;
B25</f>
        <v>220-190</v>
      </c>
    </row>
    <row r="26" spans="1:8">
      <c r="A26" s="2">
        <v>220</v>
      </c>
      <c r="B26" s="2">
        <v>200</v>
      </c>
      <c r="C26" s="2">
        <v>1000</v>
      </c>
      <c r="D26" s="2">
        <v>10</v>
      </c>
      <c r="E26" s="2">
        <v>8.6609999999999996</v>
      </c>
      <c r="F26" s="2">
        <v>2377</v>
      </c>
      <c r="G26" s="2" t="s">
        <v>30</v>
      </c>
      <c r="H26" s="1" t="str">
        <f>A26 &amp; "-" &amp;
B26</f>
        <v>220-200</v>
      </c>
    </row>
    <row r="27" spans="1:8">
      <c r="A27" s="2">
        <v>230</v>
      </c>
      <c r="B27" s="2">
        <v>90</v>
      </c>
      <c r="C27" s="2">
        <v>1000</v>
      </c>
      <c r="D27" s="2">
        <v>42.7</v>
      </c>
      <c r="E27" s="2">
        <v>9.0549999999999997</v>
      </c>
      <c r="F27" s="2">
        <v>10941</v>
      </c>
      <c r="G27" s="2" t="s">
        <v>31</v>
      </c>
      <c r="H27" s="1" t="str">
        <f>A27 &amp; "-" &amp;
B27</f>
        <v>230-90</v>
      </c>
    </row>
    <row r="28" spans="1:8">
      <c r="A28" s="2">
        <v>230</v>
      </c>
      <c r="B28" s="2">
        <v>100</v>
      </c>
      <c r="C28" s="2" t="s">
        <v>32</v>
      </c>
      <c r="D28" s="2"/>
      <c r="E28" s="2"/>
      <c r="F28" s="2"/>
      <c r="H28" s="1" t="str">
        <f>A28 &amp; "-" &amp;
B28</f>
        <v>230-100</v>
      </c>
    </row>
    <row r="29" spans="1:8">
      <c r="F29" s="1">
        <v>9516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17"/>
  <sheetViews>
    <sheetView workbookViewId="0">
      <selection activeCell="B13" sqref="B13"/>
    </sheetView>
  </sheetViews>
  <sheetFormatPr baseColWidth="10" defaultColWidth="12.5703125" defaultRowHeight="15.75" customHeight="1"/>
  <cols>
    <col min="1" max="2" width="31.42578125" customWidth="1"/>
    <col min="3" max="3" width="16.7109375" customWidth="1"/>
  </cols>
  <sheetData>
    <row r="2" spans="1:5">
      <c r="B2" s="1" t="s">
        <v>33</v>
      </c>
      <c r="C2" s="1" t="s">
        <v>34</v>
      </c>
      <c r="D2" s="1" t="s">
        <v>35</v>
      </c>
    </row>
    <row r="3" spans="1:5">
      <c r="A3" s="1" t="s">
        <v>36</v>
      </c>
    </row>
    <row r="4" spans="1:5">
      <c r="A4" s="1" t="s">
        <v>37</v>
      </c>
      <c r="B4" s="1">
        <v>220</v>
      </c>
      <c r="C4" s="1">
        <v>90</v>
      </c>
      <c r="D4" s="1">
        <v>1000</v>
      </c>
      <c r="E4" s="1" t="str">
        <f>B4 &amp; "-" &amp; C4</f>
        <v>220-90</v>
      </c>
    </row>
    <row r="7" spans="1:5">
      <c r="A7" s="3" t="s">
        <v>38</v>
      </c>
      <c r="B7" s="4">
        <f>INDEX('List price'!F3:F27,MATCH(E4,'List price'!H3:H27,0))</f>
        <v>8878</v>
      </c>
    </row>
    <row r="8" spans="1:5">
      <c r="A8" s="3" t="s">
        <v>39</v>
      </c>
      <c r="B8" s="3">
        <f>D4/1000</f>
        <v>1</v>
      </c>
    </row>
    <row r="9" spans="1:5">
      <c r="A9" s="3" t="s">
        <v>40</v>
      </c>
      <c r="B9" s="3">
        <v>0.8</v>
      </c>
    </row>
    <row r="10" spans="1:5">
      <c r="A10" s="3" t="s">
        <v>41</v>
      </c>
      <c r="B10" s="5">
        <f>IF(B8=1, 0, 10%)</f>
        <v>0</v>
      </c>
      <c r="C10" s="6"/>
    </row>
    <row r="11" spans="1:5">
      <c r="A11" s="3" t="s">
        <v>42</v>
      </c>
      <c r="B11" s="5">
        <v>0.1</v>
      </c>
    </row>
    <row r="12" spans="1:5">
      <c r="A12" s="3" t="s">
        <v>43</v>
      </c>
      <c r="B12" s="7">
        <f>B7*B9*(1+B10)*(1+B11)*B8</f>
        <v>7812.6400000000012</v>
      </c>
    </row>
    <row r="13" spans="1:5">
      <c r="A13" s="3" t="s">
        <v>6</v>
      </c>
      <c r="B13" s="8" t="str">
        <f>VLOOKUP(B7,'List price'!F3:G27,2,FALSE)</f>
        <v>F3M220090</v>
      </c>
    </row>
    <row r="16" spans="1:5">
      <c r="A16" s="9" t="s">
        <v>44</v>
      </c>
    </row>
    <row r="17" spans="1:1">
      <c r="A17" s="10" t="s">
        <v>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B7"/>
  <sheetViews>
    <sheetView workbookViewId="0"/>
  </sheetViews>
  <sheetFormatPr baseColWidth="10" defaultColWidth="12.5703125" defaultRowHeight="15.75" customHeight="1"/>
  <cols>
    <col min="1" max="1" width="18" customWidth="1"/>
  </cols>
  <sheetData>
    <row r="3" spans="1:2">
      <c r="A3" s="1" t="s">
        <v>46</v>
      </c>
      <c r="B3" s="11">
        <f>'Calculo Precio Final'!B7</f>
        <v>8878</v>
      </c>
    </row>
    <row r="4" spans="1:2">
      <c r="A4" s="1" t="s">
        <v>39</v>
      </c>
      <c r="B4" s="1">
        <f>'Calculo Precio Final'!B8</f>
        <v>1</v>
      </c>
    </row>
    <row r="5" spans="1:2">
      <c r="A5" s="1" t="s">
        <v>47</v>
      </c>
      <c r="B5" s="12">
        <v>0.45</v>
      </c>
    </row>
    <row r="6" spans="1:2">
      <c r="A6" s="1" t="s">
        <v>48</v>
      </c>
      <c r="B6" s="12">
        <f>'Calculo Precio Final'!B10</f>
        <v>0</v>
      </c>
    </row>
    <row r="7" spans="1:2">
      <c r="A7" s="1" t="s">
        <v>49</v>
      </c>
      <c r="B7" s="13">
        <f>B3*B4*B5*(1+B6)</f>
        <v>3995.1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 price</vt:lpstr>
      <vt:lpstr>Calculo Precio Final</vt:lpstr>
      <vt:lpstr>Calculo costo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Alejo Agolio</cp:lastModifiedBy>
  <dcterms:created xsi:type="dcterms:W3CDTF">2024-08-02T15:14:22Z</dcterms:created>
  <dcterms:modified xsi:type="dcterms:W3CDTF">2024-08-03T16:40:21Z</dcterms:modified>
</cp:coreProperties>
</file>