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\7 Semestre\Simulacion\1 Corte\Presentaciones\"/>
    </mc:Choice>
  </mc:AlternateContent>
  <xr:revisionPtr revIDLastSave="0" documentId="13_ncr:1_{438E0640-21D3-4C31-8DC8-5CA271BA91E5}" xr6:coauthVersionLast="45" xr6:coauthVersionMax="45" xr10:uidLastSave="{00000000-0000-0000-0000-000000000000}"/>
  <bookViews>
    <workbookView xWindow="-120" yWindow="-120" windowWidth="29040" windowHeight="15840" activeTab="3" xr2:uid="{5E75D48F-D3A0-41EB-9D4B-32CD7317F704}"/>
  </bookViews>
  <sheets>
    <sheet name=" EJ 1" sheetId="3" r:id="rId1"/>
    <sheet name=" EJ 2" sheetId="8" r:id="rId2"/>
    <sheet name=" EJ 3" sheetId="9" r:id="rId3"/>
    <sheet name="Runge-Kutta EJ 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4" i="6"/>
  <c r="M4" i="6"/>
  <c r="N4" i="6" s="1"/>
  <c r="G5" i="6"/>
  <c r="H5" i="6"/>
  <c r="I5" i="6"/>
  <c r="J5" i="6" s="1"/>
  <c r="J4" i="6"/>
  <c r="I4" i="6"/>
  <c r="H4" i="6"/>
  <c r="G4" i="6"/>
  <c r="F5" i="6"/>
  <c r="H43" i="9"/>
  <c r="I43" i="9" s="1"/>
  <c r="J43" i="9" s="1"/>
  <c r="K43" i="9" s="1"/>
  <c r="H35" i="9"/>
  <c r="I35" i="9" s="1"/>
  <c r="J35" i="9" s="1"/>
  <c r="K35" i="9" s="1"/>
  <c r="N35" i="9"/>
  <c r="O35" i="9" s="1"/>
  <c r="G36" i="9"/>
  <c r="G37" i="9" s="1"/>
  <c r="G38" i="9" s="1"/>
  <c r="N43" i="9"/>
  <c r="O43" i="9" s="1"/>
  <c r="G44" i="9"/>
  <c r="K42" i="8"/>
  <c r="J42" i="8"/>
  <c r="I42" i="8"/>
  <c r="H42" i="8"/>
  <c r="K41" i="8"/>
  <c r="J41" i="8"/>
  <c r="I41" i="8"/>
  <c r="M42" i="8"/>
  <c r="M43" i="8"/>
  <c r="M44" i="8"/>
  <c r="M45" i="8"/>
  <c r="M46" i="8"/>
  <c r="M47" i="8"/>
  <c r="M48" i="8"/>
  <c r="M49" i="8"/>
  <c r="M50" i="8"/>
  <c r="M51" i="8"/>
  <c r="M41" i="8"/>
  <c r="M34" i="8"/>
  <c r="M35" i="8"/>
  <c r="M36" i="8"/>
  <c r="M37" i="8"/>
  <c r="M38" i="8"/>
  <c r="M33" i="8"/>
  <c r="H41" i="8"/>
  <c r="H33" i="8"/>
  <c r="I33" i="8" s="1"/>
  <c r="J33" i="8" s="1"/>
  <c r="K33" i="8" s="1"/>
  <c r="N33" i="8"/>
  <c r="O33" i="8" s="1"/>
  <c r="G34" i="8"/>
  <c r="N41" i="8"/>
  <c r="O41" i="8" s="1"/>
  <c r="G42" i="8"/>
  <c r="F43" i="3"/>
  <c r="F44" i="3"/>
  <c r="F45" i="3" s="1"/>
  <c r="F46" i="3" s="1"/>
  <c r="F47" i="3" s="1"/>
  <c r="F48" i="3" s="1"/>
  <c r="F49" i="3" s="1"/>
  <c r="F50" i="3" s="1"/>
  <c r="F51" i="3" s="1"/>
  <c r="F42" i="3"/>
  <c r="I42" i="3" s="1"/>
  <c r="F35" i="3"/>
  <c r="F36" i="3"/>
  <c r="F37" i="3" s="1"/>
  <c r="F38" i="3" s="1"/>
  <c r="F34" i="3"/>
  <c r="G34" i="3" s="1"/>
  <c r="H34" i="3" s="1"/>
  <c r="I34" i="3" s="1"/>
  <c r="J34" i="3" s="1"/>
  <c r="L42" i="3"/>
  <c r="L43" i="3"/>
  <c r="L44" i="3"/>
  <c r="L45" i="3"/>
  <c r="L46" i="3"/>
  <c r="L47" i="3"/>
  <c r="L48" i="3"/>
  <c r="L49" i="3"/>
  <c r="L50" i="3"/>
  <c r="L51" i="3"/>
  <c r="L41" i="3"/>
  <c r="M41" i="3" s="1"/>
  <c r="N41" i="3" s="1"/>
  <c r="H42" i="3"/>
  <c r="G42" i="3"/>
  <c r="J41" i="3"/>
  <c r="I41" i="3"/>
  <c r="H41" i="3"/>
  <c r="G41" i="3"/>
  <c r="L34" i="3"/>
  <c r="L35" i="3"/>
  <c r="L36" i="3"/>
  <c r="L37" i="3"/>
  <c r="L38" i="3"/>
  <c r="L33" i="3"/>
  <c r="M33" i="3" s="1"/>
  <c r="N33" i="3" s="1"/>
  <c r="G7" i="3"/>
  <c r="J33" i="3"/>
  <c r="I33" i="3"/>
  <c r="H33" i="3"/>
  <c r="G33" i="3"/>
  <c r="V10" i="9"/>
  <c r="V18" i="9"/>
  <c r="U18" i="9"/>
  <c r="U19" i="9" s="1"/>
  <c r="Y17" i="9"/>
  <c r="Z17" i="9" s="1"/>
  <c r="U10" i="9"/>
  <c r="U11" i="9" s="1"/>
  <c r="Y9" i="9"/>
  <c r="Z9" i="9" s="1"/>
  <c r="V17" i="8"/>
  <c r="W17" i="8" s="1"/>
  <c r="V9" i="8"/>
  <c r="W9" i="8" s="1"/>
  <c r="X16" i="8"/>
  <c r="X8" i="8"/>
  <c r="Y8" i="8" s="1"/>
  <c r="Z8" i="8" s="1"/>
  <c r="U17" i="8"/>
  <c r="X17" i="8" s="1"/>
  <c r="Y16" i="8"/>
  <c r="Z16" i="8" s="1"/>
  <c r="U9" i="8"/>
  <c r="U10" i="8" s="1"/>
  <c r="X10" i="8" s="1"/>
  <c r="V15" i="3"/>
  <c r="T16" i="3"/>
  <c r="T8" i="3"/>
  <c r="F8" i="3"/>
  <c r="F6" i="6" l="1"/>
  <c r="G45" i="9"/>
  <c r="G46" i="9" s="1"/>
  <c r="G47" i="9"/>
  <c r="G39" i="9"/>
  <c r="W10" i="9"/>
  <c r="V11" i="9" s="1"/>
  <c r="V18" i="8"/>
  <c r="W18" i="8"/>
  <c r="V10" i="8"/>
  <c r="W10" i="8"/>
  <c r="G43" i="8"/>
  <c r="G35" i="8"/>
  <c r="J42" i="3"/>
  <c r="K34" i="3"/>
  <c r="K42" i="3"/>
  <c r="U12" i="9"/>
  <c r="U20" i="9"/>
  <c r="W18" i="9"/>
  <c r="Y18" i="9"/>
  <c r="Z18" i="9" s="1"/>
  <c r="Y10" i="9"/>
  <c r="Z10" i="9" s="1"/>
  <c r="V19" i="8"/>
  <c r="W19" i="8" s="1"/>
  <c r="X9" i="8"/>
  <c r="Y9" i="8" s="1"/>
  <c r="Z9" i="8" s="1"/>
  <c r="U11" i="8"/>
  <c r="X11" i="8" s="1"/>
  <c r="Y17" i="8"/>
  <c r="Z17" i="8" s="1"/>
  <c r="U18" i="8"/>
  <c r="X18" i="8" s="1"/>
  <c r="F7" i="6" l="1"/>
  <c r="K5" i="6"/>
  <c r="G40" i="9"/>
  <c r="L36" i="9"/>
  <c r="H36" i="9" s="1"/>
  <c r="I36" i="9" s="1"/>
  <c r="J36" i="9" s="1"/>
  <c r="K36" i="9" s="1"/>
  <c r="G48" i="9"/>
  <c r="W11" i="9"/>
  <c r="V12" i="9" s="1"/>
  <c r="W12" i="9" s="1"/>
  <c r="G44" i="8"/>
  <c r="G36" i="8"/>
  <c r="L34" i="8"/>
  <c r="L42" i="8"/>
  <c r="M42" i="3"/>
  <c r="N42" i="3" s="1"/>
  <c r="M34" i="3"/>
  <c r="N34" i="3" s="1"/>
  <c r="V19" i="9"/>
  <c r="W19" i="9" s="1"/>
  <c r="U21" i="9"/>
  <c r="U13" i="9"/>
  <c r="V11" i="8"/>
  <c r="W11" i="8" s="1"/>
  <c r="Y18" i="8"/>
  <c r="Z18" i="8" s="1"/>
  <c r="U19" i="8"/>
  <c r="X19" i="8" s="1"/>
  <c r="Y10" i="8"/>
  <c r="Z10" i="8" s="1"/>
  <c r="U12" i="8"/>
  <c r="X12" i="8" s="1"/>
  <c r="F8" i="6" l="1"/>
  <c r="M5" i="6"/>
  <c r="N5" i="6" s="1"/>
  <c r="G49" i="9"/>
  <c r="N36" i="9"/>
  <c r="O36" i="9" s="1"/>
  <c r="Y19" i="9"/>
  <c r="Z19" i="9" s="1"/>
  <c r="H34" i="8"/>
  <c r="I34" i="8" s="1"/>
  <c r="J34" i="8" s="1"/>
  <c r="K34" i="8" s="1"/>
  <c r="N42" i="8"/>
  <c r="O42" i="8" s="1"/>
  <c r="N34" i="8"/>
  <c r="O34" i="8" s="1"/>
  <c r="G37" i="8"/>
  <c r="G45" i="8"/>
  <c r="K43" i="3"/>
  <c r="G43" i="3" s="1"/>
  <c r="H43" i="3" s="1"/>
  <c r="I43" i="3" s="1"/>
  <c r="J43" i="3" s="1"/>
  <c r="K35" i="3"/>
  <c r="Y11" i="9"/>
  <c r="Z11" i="9" s="1"/>
  <c r="V13" i="9"/>
  <c r="W13" i="9" s="1"/>
  <c r="V20" i="9"/>
  <c r="Y20" i="9" s="1"/>
  <c r="Z20" i="9" s="1"/>
  <c r="U22" i="9"/>
  <c r="U14" i="9"/>
  <c r="Y12" i="9"/>
  <c r="Z12" i="9" s="1"/>
  <c r="V12" i="8"/>
  <c r="W12" i="8" s="1"/>
  <c r="V20" i="8"/>
  <c r="W20" i="8" s="1"/>
  <c r="Y11" i="8"/>
  <c r="Z11" i="8" s="1"/>
  <c r="U20" i="8"/>
  <c r="X20" i="8" s="1"/>
  <c r="U13" i="8"/>
  <c r="X13" i="8" s="1"/>
  <c r="F9" i="6" l="1"/>
  <c r="G50" i="9"/>
  <c r="W20" i="9"/>
  <c r="V21" i="9" s="1"/>
  <c r="W21" i="9" s="1"/>
  <c r="L43" i="8"/>
  <c r="G46" i="8"/>
  <c r="G38" i="8"/>
  <c r="G35" i="3"/>
  <c r="M35" i="3"/>
  <c r="N35" i="3" s="1"/>
  <c r="M43" i="3"/>
  <c r="N43" i="3" s="1"/>
  <c r="V14" i="9"/>
  <c r="W14" i="9" s="1"/>
  <c r="Y13" i="9"/>
  <c r="Z13" i="9" s="1"/>
  <c r="U23" i="9"/>
  <c r="Y19" i="8"/>
  <c r="Z19" i="8" s="1"/>
  <c r="V13" i="8"/>
  <c r="W13" i="8" s="1"/>
  <c r="U21" i="8"/>
  <c r="X21" i="8" s="1"/>
  <c r="V21" i="8"/>
  <c r="W21" i="8" s="1"/>
  <c r="K6" i="6" l="1"/>
  <c r="L37" i="9"/>
  <c r="H37" i="9" s="1"/>
  <c r="I37" i="9" s="1"/>
  <c r="J37" i="9" s="1"/>
  <c r="K37" i="9" s="1"/>
  <c r="G51" i="9"/>
  <c r="Y21" i="9"/>
  <c r="Z21" i="9" s="1"/>
  <c r="H43" i="8"/>
  <c r="I43" i="8"/>
  <c r="J43" i="8" s="1"/>
  <c r="K43" i="8" s="1"/>
  <c r="G47" i="8"/>
  <c r="N43" i="8"/>
  <c r="O43" i="8" s="1"/>
  <c r="L35" i="8"/>
  <c r="H35" i="3"/>
  <c r="V22" i="9"/>
  <c r="W22" i="9" s="1"/>
  <c r="Y14" i="9"/>
  <c r="Z14" i="9" s="1"/>
  <c r="U24" i="9"/>
  <c r="V22" i="8"/>
  <c r="W22" i="8" s="1"/>
  <c r="Y13" i="8"/>
  <c r="Z13" i="8" s="1"/>
  <c r="U22" i="8"/>
  <c r="X22" i="8" s="1"/>
  <c r="Y21" i="8"/>
  <c r="Z21" i="8" s="1"/>
  <c r="Y20" i="8"/>
  <c r="Z20" i="8" s="1"/>
  <c r="Y12" i="8"/>
  <c r="Z12" i="8" s="1"/>
  <c r="G6" i="6" l="1"/>
  <c r="H6" i="6" s="1"/>
  <c r="M6" i="6"/>
  <c r="N6" i="6" s="1"/>
  <c r="N37" i="9"/>
  <c r="O37" i="9" s="1"/>
  <c r="G52" i="9"/>
  <c r="Y22" i="9"/>
  <c r="Z22" i="9" s="1"/>
  <c r="H35" i="8"/>
  <c r="I35" i="8" s="1"/>
  <c r="J35" i="8" s="1"/>
  <c r="K35" i="8" s="1"/>
  <c r="N35" i="8"/>
  <c r="O35" i="8" s="1"/>
  <c r="G48" i="8"/>
  <c r="I35" i="3"/>
  <c r="J35" i="3" s="1"/>
  <c r="K44" i="3"/>
  <c r="G44" i="3" s="1"/>
  <c r="H44" i="3" s="1"/>
  <c r="I44" i="3" s="1"/>
  <c r="J44" i="3" s="1"/>
  <c r="V23" i="9"/>
  <c r="W23" i="9" s="1"/>
  <c r="U25" i="9"/>
  <c r="V23" i="8"/>
  <c r="W23" i="8" s="1"/>
  <c r="Y22" i="8"/>
  <c r="Z22" i="8" s="1"/>
  <c r="U23" i="8"/>
  <c r="X23" i="8" s="1"/>
  <c r="G53" i="9" l="1"/>
  <c r="G49" i="8"/>
  <c r="L44" i="8"/>
  <c r="K36" i="3"/>
  <c r="M44" i="3"/>
  <c r="N44" i="3" s="1"/>
  <c r="Y23" i="9"/>
  <c r="Z23" i="9" s="1"/>
  <c r="V24" i="9"/>
  <c r="W24" i="9" s="1"/>
  <c r="U26" i="9"/>
  <c r="V24" i="8"/>
  <c r="W24" i="8" s="1"/>
  <c r="U24" i="8"/>
  <c r="X24" i="8" s="1"/>
  <c r="Y23" i="8"/>
  <c r="Z23" i="8" s="1"/>
  <c r="I6" i="6" l="1"/>
  <c r="J6" i="6" s="1"/>
  <c r="K7" i="6" s="1"/>
  <c r="L38" i="9"/>
  <c r="H38" i="9" s="1"/>
  <c r="I38" i="9" s="1"/>
  <c r="J38" i="9" s="1"/>
  <c r="K38" i="9" s="1"/>
  <c r="Y24" i="9"/>
  <c r="Z24" i="9" s="1"/>
  <c r="H44" i="8"/>
  <c r="I44" i="8" s="1"/>
  <c r="J44" i="8" s="1"/>
  <c r="K44" i="8" s="1"/>
  <c r="N44" i="8"/>
  <c r="O44" i="8" s="1"/>
  <c r="G50" i="8"/>
  <c r="L36" i="8"/>
  <c r="G36" i="3"/>
  <c r="H36" i="3" s="1"/>
  <c r="I36" i="3" s="1"/>
  <c r="J36" i="3" s="1"/>
  <c r="M36" i="3"/>
  <c r="N36" i="3" s="1"/>
  <c r="K37" i="3"/>
  <c r="V25" i="9"/>
  <c r="W25" i="9" s="1"/>
  <c r="U27" i="9"/>
  <c r="V25" i="8"/>
  <c r="W25" i="8" s="1"/>
  <c r="U25" i="8"/>
  <c r="X25" i="8" s="1"/>
  <c r="G7" i="6" l="1"/>
  <c r="H7" i="6" s="1"/>
  <c r="M7" i="6"/>
  <c r="N7" i="6" s="1"/>
  <c r="N38" i="9"/>
  <c r="O38" i="9" s="1"/>
  <c r="Y25" i="9"/>
  <c r="Z25" i="9" s="1"/>
  <c r="H36" i="8"/>
  <c r="I36" i="8"/>
  <c r="J36" i="8" s="1"/>
  <c r="K36" i="8" s="1"/>
  <c r="G51" i="8"/>
  <c r="N36" i="8"/>
  <c r="O36" i="8" s="1"/>
  <c r="G37" i="3"/>
  <c r="M37" i="3"/>
  <c r="N37" i="3" s="1"/>
  <c r="K45" i="3"/>
  <c r="G45" i="3" s="1"/>
  <c r="H45" i="3" s="1"/>
  <c r="I45" i="3" s="1"/>
  <c r="J45" i="3" s="1"/>
  <c r="V26" i="9"/>
  <c r="Y26" i="9" s="1"/>
  <c r="Z26" i="9" s="1"/>
  <c r="Y24" i="8"/>
  <c r="Z24" i="8" s="1"/>
  <c r="V26" i="8"/>
  <c r="W26" i="8" s="1"/>
  <c r="U26" i="8"/>
  <c r="X26" i="8" s="1"/>
  <c r="I7" i="6" l="1"/>
  <c r="J7" i="6" s="1"/>
  <c r="L39" i="9"/>
  <c r="H39" i="9" s="1"/>
  <c r="I39" i="9" s="1"/>
  <c r="J39" i="9" s="1"/>
  <c r="K39" i="9" s="1"/>
  <c r="W26" i="9"/>
  <c r="V27" i="9" s="1"/>
  <c r="Y27" i="9" s="1"/>
  <c r="Z27" i="9" s="1"/>
  <c r="L37" i="8"/>
  <c r="L45" i="8"/>
  <c r="H37" i="3"/>
  <c r="I37" i="3" s="1"/>
  <c r="J37" i="3" s="1"/>
  <c r="M45" i="3"/>
  <c r="N45" i="3" s="1"/>
  <c r="Y25" i="8"/>
  <c r="Z25" i="8" s="1"/>
  <c r="K8" i="6" l="1"/>
  <c r="N39" i="9"/>
  <c r="O39" i="9" s="1"/>
  <c r="H45" i="8"/>
  <c r="I45" i="8"/>
  <c r="J45" i="8" s="1"/>
  <c r="K45" i="8" s="1"/>
  <c r="H37" i="8"/>
  <c r="I37" i="8" s="1"/>
  <c r="J37" i="8" s="1"/>
  <c r="K37" i="8" s="1"/>
  <c r="N45" i="8"/>
  <c r="O45" i="8" s="1"/>
  <c r="N37" i="8"/>
  <c r="O37" i="8" s="1"/>
  <c r="K38" i="3"/>
  <c r="M38" i="3" s="1"/>
  <c r="N38" i="3" s="1"/>
  <c r="K46" i="3"/>
  <c r="G46" i="3" s="1"/>
  <c r="H46" i="3" s="1"/>
  <c r="I46" i="3" s="1"/>
  <c r="J46" i="3" s="1"/>
  <c r="W27" i="9"/>
  <c r="Y26" i="8"/>
  <c r="Z26" i="8" s="1"/>
  <c r="G8" i="6" l="1"/>
  <c r="H8" i="6" s="1"/>
  <c r="M8" i="6"/>
  <c r="N8" i="6" s="1"/>
  <c r="L40" i="9"/>
  <c r="N40" i="9" s="1"/>
  <c r="O40" i="9" s="1"/>
  <c r="L38" i="8"/>
  <c r="N38" i="8" s="1"/>
  <c r="O38" i="8" s="1"/>
  <c r="L46" i="8"/>
  <c r="M46" i="3"/>
  <c r="N46" i="3" s="1"/>
  <c r="I8" i="6" l="1"/>
  <c r="J8" i="6" s="1"/>
  <c r="H46" i="8"/>
  <c r="I46" i="8"/>
  <c r="N46" i="8"/>
  <c r="O46" i="8" s="1"/>
  <c r="K9" i="6" l="1"/>
  <c r="M9" i="6" s="1"/>
  <c r="N9" i="6" s="1"/>
  <c r="J46" i="8"/>
  <c r="K47" i="3"/>
  <c r="G47" i="3" s="1"/>
  <c r="H47" i="3" s="1"/>
  <c r="I47" i="3" s="1"/>
  <c r="J47" i="3" s="1"/>
  <c r="K46" i="8" l="1"/>
  <c r="L47" i="8" s="1"/>
  <c r="M47" i="3"/>
  <c r="N47" i="3" s="1"/>
  <c r="H47" i="8" l="1"/>
  <c r="I47" i="8"/>
  <c r="J47" i="8" s="1"/>
  <c r="K47" i="8" s="1"/>
  <c r="L48" i="8" s="1"/>
  <c r="N47" i="8"/>
  <c r="O47" i="8" s="1"/>
  <c r="H48" i="8" l="1"/>
  <c r="I48" i="8"/>
  <c r="J48" i="8" s="1"/>
  <c r="K48" i="8" s="1"/>
  <c r="N48" i="8"/>
  <c r="O48" i="8" s="1"/>
  <c r="K48" i="3"/>
  <c r="G48" i="3" s="1"/>
  <c r="H48" i="3" s="1"/>
  <c r="I48" i="3" s="1"/>
  <c r="J48" i="3" s="1"/>
  <c r="L49" i="8" l="1"/>
  <c r="M48" i="3"/>
  <c r="N48" i="3" s="1"/>
  <c r="H49" i="8" l="1"/>
  <c r="I49" i="8" s="1"/>
  <c r="J49" i="8" s="1"/>
  <c r="K49" i="8" s="1"/>
  <c r="N49" i="8"/>
  <c r="O49" i="8" s="1"/>
  <c r="L50" i="8" l="1"/>
  <c r="K49" i="3"/>
  <c r="G49" i="3" s="1"/>
  <c r="H49" i="3" s="1"/>
  <c r="I49" i="3" s="1"/>
  <c r="J49" i="3" s="1"/>
  <c r="M49" i="3"/>
  <c r="N49" i="3" s="1"/>
  <c r="H50" i="8" l="1"/>
  <c r="I50" i="8"/>
  <c r="J50" i="8" s="1"/>
  <c r="K50" i="8" s="1"/>
  <c r="N50" i="8"/>
  <c r="O50" i="8" s="1"/>
  <c r="K50" i="3"/>
  <c r="G50" i="3" s="1"/>
  <c r="H50" i="3" s="1"/>
  <c r="I50" i="3" s="1"/>
  <c r="J50" i="3" s="1"/>
  <c r="L51" i="8" l="1"/>
  <c r="N51" i="8" s="1"/>
  <c r="O51" i="8" s="1"/>
  <c r="M50" i="3"/>
  <c r="N50" i="3" s="1"/>
  <c r="K51" i="3" l="1"/>
  <c r="M51" i="3" s="1"/>
  <c r="N51" i="3" s="1"/>
  <c r="V7" i="3" l="1"/>
  <c r="W7" i="3" s="1"/>
  <c r="X7" i="3" s="1"/>
  <c r="S8" i="3"/>
  <c r="U8" i="3" s="1"/>
  <c r="S9" i="3"/>
  <c r="V9" i="3" s="1"/>
  <c r="W15" i="3"/>
  <c r="X15" i="3" s="1"/>
  <c r="S16" i="3"/>
  <c r="S17" i="3"/>
  <c r="H9" i="9"/>
  <c r="H10" i="9"/>
  <c r="H11" i="9"/>
  <c r="H12" i="9"/>
  <c r="H13" i="9"/>
  <c r="H8" i="9"/>
  <c r="G17" i="9"/>
  <c r="I17" i="9" s="1"/>
  <c r="J17" i="9" s="1"/>
  <c r="G9" i="9"/>
  <c r="F17" i="9"/>
  <c r="G18" i="9" s="1"/>
  <c r="I16" i="9"/>
  <c r="J16" i="9" s="1"/>
  <c r="F9" i="9"/>
  <c r="F10" i="9" s="1"/>
  <c r="F11" i="9" s="1"/>
  <c r="F12" i="9" s="1"/>
  <c r="I8" i="9"/>
  <c r="J8" i="9" s="1"/>
  <c r="G17" i="8"/>
  <c r="G18" i="8" s="1"/>
  <c r="G19" i="8" s="1"/>
  <c r="G20" i="8" s="1"/>
  <c r="G21" i="8" s="1"/>
  <c r="G22" i="8" s="1"/>
  <c r="G23" i="8" s="1"/>
  <c r="G24" i="8" s="1"/>
  <c r="G25" i="8" s="1"/>
  <c r="G26" i="8" s="1"/>
  <c r="H8" i="8"/>
  <c r="I8" i="8" s="1"/>
  <c r="J8" i="8" s="1"/>
  <c r="H16" i="8"/>
  <c r="I16" i="8" s="1"/>
  <c r="J16" i="8" s="1"/>
  <c r="G9" i="8"/>
  <c r="G10" i="8" s="1"/>
  <c r="G11" i="8" s="1"/>
  <c r="G12" i="8" s="1"/>
  <c r="G13" i="8" s="1"/>
  <c r="F17" i="8"/>
  <c r="H17" i="8" s="1"/>
  <c r="F9" i="8"/>
  <c r="F10" i="8" s="1"/>
  <c r="H10" i="8" s="1"/>
  <c r="F16" i="3"/>
  <c r="G15" i="3"/>
  <c r="G10" i="9" l="1"/>
  <c r="G11" i="9" s="1"/>
  <c r="G12" i="9" s="1"/>
  <c r="G13" i="9" s="1"/>
  <c r="T9" i="3"/>
  <c r="U9" i="3"/>
  <c r="T10" i="3" s="1"/>
  <c r="V8" i="3"/>
  <c r="W8" i="3" s="1"/>
  <c r="X8" i="3" s="1"/>
  <c r="S18" i="3"/>
  <c r="V18" i="3" s="1"/>
  <c r="V17" i="3"/>
  <c r="V16" i="3"/>
  <c r="W16" i="3" s="1"/>
  <c r="X16" i="3" s="1"/>
  <c r="U16" i="3"/>
  <c r="F18" i="9"/>
  <c r="F19" i="9" s="1"/>
  <c r="F20" i="9" s="1"/>
  <c r="S19" i="3"/>
  <c r="V19" i="3" s="1"/>
  <c r="S10" i="3"/>
  <c r="V10" i="3" s="1"/>
  <c r="I9" i="9"/>
  <c r="J9" i="9" s="1"/>
  <c r="I10" i="9"/>
  <c r="J10" i="9" s="1"/>
  <c r="F13" i="9"/>
  <c r="I13" i="9" s="1"/>
  <c r="J13" i="9" s="1"/>
  <c r="I18" i="9"/>
  <c r="J18" i="9" s="1"/>
  <c r="I11" i="9"/>
  <c r="J11" i="9" s="1"/>
  <c r="H9" i="8"/>
  <c r="F18" i="8"/>
  <c r="H18" i="8" s="1"/>
  <c r="I17" i="8"/>
  <c r="J17" i="8" s="1"/>
  <c r="F11" i="8"/>
  <c r="H11" i="8" s="1"/>
  <c r="I10" i="8"/>
  <c r="J10" i="8" s="1"/>
  <c r="I9" i="8"/>
  <c r="J9" i="8" s="1"/>
  <c r="I18" i="8"/>
  <c r="J18" i="8" s="1"/>
  <c r="I12" i="9" l="1"/>
  <c r="J12" i="9" s="1"/>
  <c r="F19" i="8"/>
  <c r="T17" i="3"/>
  <c r="W17" i="3" s="1"/>
  <c r="X17" i="3" s="1"/>
  <c r="U17" i="3"/>
  <c r="T18" i="3" s="1"/>
  <c r="G19" i="9"/>
  <c r="U10" i="3"/>
  <c r="T11" i="3" s="1"/>
  <c r="W9" i="3"/>
  <c r="X9" i="3" s="1"/>
  <c r="W10" i="3"/>
  <c r="X10" i="3" s="1"/>
  <c r="S11" i="3"/>
  <c r="V11" i="3" s="1"/>
  <c r="S20" i="3"/>
  <c r="V20" i="3" s="1"/>
  <c r="F21" i="9"/>
  <c r="H19" i="8"/>
  <c r="I19" i="8" s="1"/>
  <c r="J19" i="8" s="1"/>
  <c r="I11" i="8"/>
  <c r="J11" i="8" s="1"/>
  <c r="F12" i="8"/>
  <c r="H12" i="8" s="1"/>
  <c r="F20" i="8"/>
  <c r="H20" i="8" s="1"/>
  <c r="E16" i="3"/>
  <c r="H15" i="3"/>
  <c r="I15" i="3" s="1"/>
  <c r="H7" i="3"/>
  <c r="I7" i="3" s="1"/>
  <c r="E8" i="3"/>
  <c r="U18" i="3" l="1"/>
  <c r="T19" i="3" s="1"/>
  <c r="W18" i="3"/>
  <c r="X18" i="3" s="1"/>
  <c r="G20" i="9"/>
  <c r="I19" i="9"/>
  <c r="J19" i="9" s="1"/>
  <c r="S21" i="3"/>
  <c r="V21" i="3" s="1"/>
  <c r="S12" i="3"/>
  <c r="V12" i="3" s="1"/>
  <c r="U11" i="3"/>
  <c r="T12" i="3" s="1"/>
  <c r="E9" i="3"/>
  <c r="G8" i="3"/>
  <c r="H8" i="3" s="1"/>
  <c r="I8" i="3" s="1"/>
  <c r="F9" i="3"/>
  <c r="G16" i="3"/>
  <c r="H16" i="3" s="1"/>
  <c r="I16" i="3" s="1"/>
  <c r="F17" i="3"/>
  <c r="F22" i="9"/>
  <c r="I12" i="8"/>
  <c r="J12" i="8" s="1"/>
  <c r="F13" i="8"/>
  <c r="H13" i="8" s="1"/>
  <c r="F21" i="8"/>
  <c r="H21" i="8" s="1"/>
  <c r="I20" i="8"/>
  <c r="J20" i="8" s="1"/>
  <c r="E17" i="3"/>
  <c r="F10" i="3" l="1"/>
  <c r="U19" i="3"/>
  <c r="T20" i="3" s="1"/>
  <c r="W19" i="3"/>
  <c r="X19" i="3" s="1"/>
  <c r="G21" i="9"/>
  <c r="I20" i="9"/>
  <c r="J20" i="9" s="1"/>
  <c r="W12" i="3"/>
  <c r="X12" i="3" s="1"/>
  <c r="W11" i="3"/>
  <c r="X11" i="3" s="1"/>
  <c r="S22" i="3"/>
  <c r="V22" i="3" s="1"/>
  <c r="F18" i="3"/>
  <c r="E18" i="3"/>
  <c r="G17" i="3"/>
  <c r="H17" i="3" s="1"/>
  <c r="I17" i="3" s="1"/>
  <c r="E10" i="3"/>
  <c r="G9" i="3"/>
  <c r="H9" i="3" s="1"/>
  <c r="I9" i="3" s="1"/>
  <c r="F23" i="9"/>
  <c r="I13" i="8"/>
  <c r="J13" i="8" s="1"/>
  <c r="F22" i="8"/>
  <c r="H22" i="8" s="1"/>
  <c r="I21" i="8"/>
  <c r="J21" i="8" s="1"/>
  <c r="U20" i="3" l="1"/>
  <c r="W20" i="3"/>
  <c r="X20" i="3" s="1"/>
  <c r="G22" i="9"/>
  <c r="I21" i="9"/>
  <c r="J21" i="9" s="1"/>
  <c r="U12" i="3"/>
  <c r="S23" i="3"/>
  <c r="V23" i="3" s="1"/>
  <c r="E11" i="3"/>
  <c r="G10" i="3"/>
  <c r="H10" i="3" s="1"/>
  <c r="I10" i="3" s="1"/>
  <c r="E19" i="3"/>
  <c r="G18" i="3"/>
  <c r="H18" i="3" s="1"/>
  <c r="I18" i="3" s="1"/>
  <c r="F11" i="3"/>
  <c r="F19" i="3"/>
  <c r="F24" i="9"/>
  <c r="F23" i="8"/>
  <c r="H23" i="8" s="1"/>
  <c r="I22" i="8"/>
  <c r="J22" i="8" s="1"/>
  <c r="T21" i="3" l="1"/>
  <c r="W21" i="3" s="1"/>
  <c r="X21" i="3" s="1"/>
  <c r="U21" i="3"/>
  <c r="T22" i="3" s="1"/>
  <c r="U22" i="3" s="1"/>
  <c r="T23" i="3" s="1"/>
  <c r="U23" i="3" s="1"/>
  <c r="T24" i="3" s="1"/>
  <c r="U24" i="3" s="1"/>
  <c r="G23" i="9"/>
  <c r="I22" i="9"/>
  <c r="J22" i="9" s="1"/>
  <c r="S24" i="3"/>
  <c r="V24" i="3" s="1"/>
  <c r="W23" i="3"/>
  <c r="X23" i="3" s="1"/>
  <c r="F20" i="3"/>
  <c r="F12" i="3"/>
  <c r="E20" i="3"/>
  <c r="G19" i="3"/>
  <c r="H19" i="3" s="1"/>
  <c r="I19" i="3" s="1"/>
  <c r="E12" i="3"/>
  <c r="G12" i="3" s="1"/>
  <c r="G11" i="3"/>
  <c r="H11" i="3" s="1"/>
  <c r="I11" i="3" s="1"/>
  <c r="F25" i="9"/>
  <c r="F24" i="8"/>
  <c r="H24" i="8" s="1"/>
  <c r="I23" i="8"/>
  <c r="J23" i="8" s="1"/>
  <c r="W22" i="3" l="1"/>
  <c r="X22" i="3" s="1"/>
  <c r="G24" i="9"/>
  <c r="I23" i="9"/>
  <c r="J23" i="9" s="1"/>
  <c r="S25" i="3"/>
  <c r="V25" i="3" s="1"/>
  <c r="T25" i="3"/>
  <c r="U25" i="3" s="1"/>
  <c r="H12" i="3"/>
  <c r="I12" i="3" s="1"/>
  <c r="E21" i="3"/>
  <c r="G20" i="3"/>
  <c r="H20" i="3" s="1"/>
  <c r="I20" i="3" s="1"/>
  <c r="F21" i="3"/>
  <c r="F26" i="9"/>
  <c r="I24" i="8"/>
  <c r="J24" i="8" s="1"/>
  <c r="F25" i="8"/>
  <c r="H25" i="8" s="1"/>
  <c r="G25" i="9" l="1"/>
  <c r="I24" i="9"/>
  <c r="J24" i="9" s="1"/>
  <c r="W25" i="3"/>
  <c r="X25" i="3" s="1"/>
  <c r="W24" i="3"/>
  <c r="X24" i="3" s="1"/>
  <c r="F22" i="3"/>
  <c r="G21" i="3"/>
  <c r="H21" i="3" s="1"/>
  <c r="I21" i="3" s="1"/>
  <c r="E22" i="3"/>
  <c r="F26" i="8"/>
  <c r="I25" i="8"/>
  <c r="J25" i="8" s="1"/>
  <c r="G26" i="9" l="1"/>
  <c r="I26" i="9" s="1"/>
  <c r="J26" i="9" s="1"/>
  <c r="I25" i="9"/>
  <c r="J25" i="9" s="1"/>
  <c r="G22" i="3"/>
  <c r="H22" i="3" s="1"/>
  <c r="I22" i="3" s="1"/>
  <c r="E23" i="3"/>
  <c r="F23" i="3"/>
  <c r="F24" i="3" s="1"/>
  <c r="H26" i="8"/>
  <c r="I26" i="8" s="1"/>
  <c r="J26" i="8" s="1"/>
  <c r="G23" i="3" l="1"/>
  <c r="H23" i="3" s="1"/>
  <c r="I23" i="3" s="1"/>
  <c r="E24" i="3"/>
  <c r="F25" i="3"/>
  <c r="G24" i="3" l="1"/>
  <c r="H24" i="3" s="1"/>
  <c r="I24" i="3" s="1"/>
  <c r="E25" i="3"/>
  <c r="G25" i="3" s="1"/>
  <c r="H25" i="3" s="1"/>
  <c r="I25" i="3" s="1"/>
  <c r="L44" i="9" l="1"/>
  <c r="H44" i="9" s="1"/>
  <c r="I44" i="9" s="1"/>
  <c r="J44" i="9" s="1"/>
  <c r="K44" i="9" s="1"/>
  <c r="N44" i="9" l="1"/>
  <c r="O44" i="9" s="1"/>
  <c r="L45" i="9" l="1"/>
  <c r="H45" i="9" s="1"/>
  <c r="I45" i="9" s="1"/>
  <c r="J45" i="9" s="1"/>
  <c r="K45" i="9" s="1"/>
  <c r="N45" i="9" l="1"/>
  <c r="O45" i="9" s="1"/>
  <c r="L46" i="9" l="1"/>
  <c r="H46" i="9" s="1"/>
  <c r="I46" i="9" s="1"/>
  <c r="J46" i="9" s="1"/>
  <c r="K46" i="9" s="1"/>
  <c r="N46" i="9" l="1"/>
  <c r="O46" i="9" s="1"/>
  <c r="L47" i="9" l="1"/>
  <c r="H47" i="9" s="1"/>
  <c r="I47" i="9" s="1"/>
  <c r="J47" i="9" s="1"/>
  <c r="K47" i="9" s="1"/>
  <c r="N47" i="9" l="1"/>
  <c r="O47" i="9" s="1"/>
  <c r="L48" i="9" l="1"/>
  <c r="H48" i="9" s="1"/>
  <c r="I48" i="9" s="1"/>
  <c r="J48" i="9" s="1"/>
  <c r="K48" i="9" s="1"/>
  <c r="N48" i="9" l="1"/>
  <c r="O48" i="9" s="1"/>
  <c r="L49" i="9" l="1"/>
  <c r="H49" i="9" s="1"/>
  <c r="I49" i="9" s="1"/>
  <c r="J49" i="9" s="1"/>
  <c r="K49" i="9" s="1"/>
  <c r="N49" i="9" l="1"/>
  <c r="O49" i="9" s="1"/>
  <c r="L50" i="9" l="1"/>
  <c r="H50" i="9" s="1"/>
  <c r="I50" i="9" s="1"/>
  <c r="J50" i="9" s="1"/>
  <c r="K50" i="9" s="1"/>
  <c r="N50" i="9" l="1"/>
  <c r="O50" i="9" s="1"/>
  <c r="L51" i="9" l="1"/>
  <c r="H51" i="9" s="1"/>
  <c r="I51" i="9" s="1"/>
  <c r="J51" i="9" s="1"/>
  <c r="K51" i="9" s="1"/>
  <c r="N51" i="9" l="1"/>
  <c r="O51" i="9" s="1"/>
  <c r="L52" i="9" l="1"/>
  <c r="H52" i="9" s="1"/>
  <c r="I52" i="9" s="1"/>
  <c r="J52" i="9" s="1"/>
  <c r="K52" i="9" s="1"/>
  <c r="N52" i="9" l="1"/>
  <c r="O52" i="9" s="1"/>
  <c r="L53" i="9" l="1"/>
  <c r="N53" i="9" s="1"/>
  <c r="O53" i="9" s="1"/>
</calcChain>
</file>

<file path=xl/sharedStrings.xml><?xml version="1.0" encoding="utf-8"?>
<sst xmlns="http://schemas.openxmlformats.org/spreadsheetml/2006/main" count="184" uniqueCount="30">
  <si>
    <t>dt</t>
  </si>
  <si>
    <t>y_n</t>
  </si>
  <si>
    <t>t_n</t>
  </si>
  <si>
    <t>Exacto</t>
  </si>
  <si>
    <t>Error Abs.</t>
  </si>
  <si>
    <t>Error rel %</t>
  </si>
  <si>
    <t>y_n*</t>
  </si>
  <si>
    <t>n</t>
  </si>
  <si>
    <t>k1</t>
  </si>
  <si>
    <t>k2</t>
  </si>
  <si>
    <t>k3</t>
  </si>
  <si>
    <t>k4</t>
  </si>
  <si>
    <t>EULER</t>
  </si>
  <si>
    <t xml:space="preserve">1. </t>
  </si>
  <si>
    <t>y'=2x-3y+1</t>
  </si>
  <si>
    <t xml:space="preserve">     </t>
  </si>
  <si>
    <t xml:space="preserve">2. </t>
  </si>
  <si>
    <t>y'=1+y^2</t>
  </si>
  <si>
    <t>2.</t>
  </si>
  <si>
    <t>3.</t>
  </si>
  <si>
    <t>y'=(x-y)^2</t>
  </si>
  <si>
    <t>EULER Mejorado</t>
  </si>
  <si>
    <t xml:space="preserve"> </t>
  </si>
  <si>
    <t>Runge-Kutta</t>
  </si>
  <si>
    <t>y'=(x+y-1)^2</t>
  </si>
  <si>
    <t>y(0)=2</t>
  </si>
  <si>
    <t>Hallar x=0.5</t>
  </si>
  <si>
    <t>Solucion ED</t>
  </si>
  <si>
    <t>y=tan(x+c)-x+1</t>
  </si>
  <si>
    <t>c=45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</si>
</sst>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1'!$F$6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1'!$E$7:$E$12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</c:numCache>
            </c:numRef>
          </c:cat>
          <c:val>
            <c:numRef>
              <c:f>' EJ 1'!$F$7:$F$12</c:f>
              <c:numCache>
                <c:formatCode>0.0000</c:formatCode>
                <c:ptCount val="6"/>
                <c:pt idx="0">
                  <c:v>5</c:v>
                </c:pt>
                <c:pt idx="1">
                  <c:v>3.8</c:v>
                </c:pt>
                <c:pt idx="2">
                  <c:v>2.98</c:v>
                </c:pt>
                <c:pt idx="3">
                  <c:v>2.4260000000000002</c:v>
                </c:pt>
                <c:pt idx="4">
                  <c:v>2.0582000000000003</c:v>
                </c:pt>
                <c:pt idx="5">
                  <c:v>1.8207400000000002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1-4DCD-9D75-CBA3A7C9E7A1}"/>
            </c:ext>
          </c:extLst>
        </c:ser>
        <c:ser>
          <c:idx val="0"/>
          <c:order val="1"/>
          <c:tx>
            <c:strRef>
              <c:f>' EJ 1'!$G$6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1'!$G$7:$G$12</c:f>
              <c:numCache>
                <c:formatCode>0.0000</c:formatCode>
                <c:ptCount val="6"/>
                <c:pt idx="0">
                  <c:v>4.9999977701969058</c:v>
                </c:pt>
                <c:pt idx="1">
                  <c:v>3.9723419465551584</c:v>
                </c:pt>
                <c:pt idx="2">
                  <c:v>3.2283145730995599</c:v>
                </c:pt>
                <c:pt idx="3">
                  <c:v>2.6944043234455766</c:v>
                </c:pt>
                <c:pt idx="4">
                  <c:v>2.3161526675810666</c:v>
                </c:pt>
                <c:pt idx="5">
                  <c:v>2.0532157342014918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F1-4DCD-9D75-CBA3A7C9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2'!$G$7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2'!$F$16:$F$26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2'!$G$16:$G$26</c:f>
              <c:numCache>
                <c:formatCode>0.0000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0.10012500000000001</c:v>
                </c:pt>
                <c:pt idx="3">
                  <c:v>0.15062625078125</c:v>
                </c:pt>
                <c:pt idx="4">
                  <c:v>0.20176066415247079</c:v>
                </c:pt>
                <c:pt idx="5">
                  <c:v>0.25379603243243309</c:v>
                </c:pt>
                <c:pt idx="6">
                  <c:v>0.30701665373635534</c:v>
                </c:pt>
                <c:pt idx="7">
                  <c:v>0.36172961501992879</c:v>
                </c:pt>
                <c:pt idx="8">
                  <c:v>0.41827203073905206</c:v>
                </c:pt>
                <c:pt idx="9">
                  <c:v>0.47701960532398058</c:v>
                </c:pt>
                <c:pt idx="10">
                  <c:v>0.53839699051715284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C-4265-A3C9-B3471EC725A6}"/>
            </c:ext>
          </c:extLst>
        </c:ser>
        <c:ser>
          <c:idx val="0"/>
          <c:order val="1"/>
          <c:tx>
            <c:strRef>
              <c:f>' EJ 2'!$H$7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EJ 2'!$F$16:$F$26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2'!$H$16:$H$26</c:f>
              <c:numCache>
                <c:formatCode>0.0000</c:formatCode>
                <c:ptCount val="11"/>
                <c:pt idx="0">
                  <c:v>0</c:v>
                </c:pt>
                <c:pt idx="1">
                  <c:v>5.0041708375538792E-2</c:v>
                </c:pt>
                <c:pt idx="2">
                  <c:v>0.10033467208545055</c:v>
                </c:pt>
                <c:pt idx="3">
                  <c:v>0.15113521805829511</c:v>
                </c:pt>
                <c:pt idx="4">
                  <c:v>0.2027100355086725</c:v>
                </c:pt>
                <c:pt idx="5">
                  <c:v>0.25534192122103627</c:v>
                </c:pt>
                <c:pt idx="6">
                  <c:v>0.30933624960962325</c:v>
                </c:pt>
                <c:pt idx="7">
                  <c:v>0.36502849483042454</c:v>
                </c:pt>
                <c:pt idx="8">
                  <c:v>0.42279321873816172</c:v>
                </c:pt>
                <c:pt idx="9">
                  <c:v>0.48305506561657829</c:v>
                </c:pt>
                <c:pt idx="10">
                  <c:v>0.54630248984379048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C-4265-A3C9-B3471EC72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1'!$T$6</c:f>
              <c:strCache>
                <c:ptCount val="1"/>
                <c:pt idx="0">
                  <c:v>y_n*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1'!$S$7:$S$12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</c:numCache>
            </c:numRef>
          </c:cat>
          <c:val>
            <c:numRef>
              <c:f>' EJ 1'!$T$7:$T$12</c:f>
              <c:numCache>
                <c:formatCode>0.0000</c:formatCode>
                <c:ptCount val="6"/>
                <c:pt idx="0">
                  <c:v>5</c:v>
                </c:pt>
                <c:pt idx="1">
                  <c:v>3.8</c:v>
                </c:pt>
                <c:pt idx="2">
                  <c:v>3.1130000000000004</c:v>
                </c:pt>
                <c:pt idx="3">
                  <c:v>2.6381350000000001</c:v>
                </c:pt>
                <c:pt idx="4">
                  <c:v>2.299265825</c:v>
                </c:pt>
                <c:pt idx="5">
                  <c:v>2.0598387383749999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4-42FA-B4E2-760FFDEB5FDC}"/>
            </c:ext>
          </c:extLst>
        </c:ser>
        <c:ser>
          <c:idx val="0"/>
          <c:order val="1"/>
          <c:tx>
            <c:strRef>
              <c:f>' EJ 1'!$V$6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1'!$V$7:$V$12</c:f>
              <c:numCache>
                <c:formatCode>0.0000</c:formatCode>
                <c:ptCount val="6"/>
                <c:pt idx="0">
                  <c:v>4.9999977701969058</c:v>
                </c:pt>
                <c:pt idx="1">
                  <c:v>3.9723419465551584</c:v>
                </c:pt>
                <c:pt idx="2">
                  <c:v>3.2283145730995599</c:v>
                </c:pt>
                <c:pt idx="3">
                  <c:v>2.6944043234455766</c:v>
                </c:pt>
                <c:pt idx="4">
                  <c:v>2.3161526675810666</c:v>
                </c:pt>
                <c:pt idx="5">
                  <c:v>2.0532157342014918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4-42FA-B4E2-760FFDEB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1'!$T$6</c:f>
              <c:strCache>
                <c:ptCount val="1"/>
                <c:pt idx="0">
                  <c:v>y_n*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1'!$S$15:$S$25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 EJ 1'!$T$15:$T$25</c:f>
              <c:numCache>
                <c:formatCode>0.0000</c:formatCode>
                <c:ptCount val="11"/>
                <c:pt idx="0">
                  <c:v>5</c:v>
                </c:pt>
                <c:pt idx="1">
                  <c:v>4.4000000000000004</c:v>
                </c:pt>
                <c:pt idx="2">
                  <c:v>3.9353749999999996</c:v>
                </c:pt>
                <c:pt idx="3">
                  <c:v>3.5428698437499997</c:v>
                </c:pt>
                <c:pt idx="4">
                  <c:v>3.2092567349609373</c:v>
                </c:pt>
                <c:pt idx="5">
                  <c:v>2.9261836655681153</c:v>
                </c:pt>
                <c:pt idx="6">
                  <c:v>2.6866743400343882</c:v>
                </c:pt>
                <c:pt idx="7">
                  <c:v>2.4847296421772285</c:v>
                </c:pt>
                <c:pt idx="8">
                  <c:v>2.3151776383112384</c:v>
                </c:pt>
                <c:pt idx="9">
                  <c:v>2.1735585491800982</c:v>
                </c:pt>
                <c:pt idx="10">
                  <c:v>2.0560266172275257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C-4053-8DC0-EDE1D4D0FE9F}"/>
            </c:ext>
          </c:extLst>
        </c:ser>
        <c:ser>
          <c:idx val="0"/>
          <c:order val="1"/>
          <c:tx>
            <c:strRef>
              <c:f>' EJ 1'!$V$6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EJ 1'!$S$15:$S$25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 EJ 1'!$V$15:$V$25</c:f>
              <c:numCache>
                <c:formatCode>0.0000</c:formatCode>
                <c:ptCount val="11"/>
                <c:pt idx="0">
                  <c:v>4.9999977701969058</c:v>
                </c:pt>
                <c:pt idx="1">
                  <c:v>4.4452095368076003</c:v>
                </c:pt>
                <c:pt idx="2">
                  <c:v>3.9723419465551584</c:v>
                </c:pt>
                <c:pt idx="3">
                  <c:v>3.5699841072844838</c:v>
                </c:pt>
                <c:pt idx="4">
                  <c:v>3.2283145730995599</c:v>
                </c:pt>
                <c:pt idx="5">
                  <c:v>2.9388799471776594</c:v>
                </c:pt>
                <c:pt idx="6">
                  <c:v>2.6944043234455766</c:v>
                </c:pt>
                <c:pt idx="7">
                  <c:v>2.4886252715103794</c:v>
                </c:pt>
                <c:pt idx="8">
                  <c:v>2.3161526675810666</c:v>
                </c:pt>
                <c:pt idx="9">
                  <c:v>2.1723471891168056</c:v>
                </c:pt>
                <c:pt idx="10">
                  <c:v>2.0532157342014918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C-4053-8DC0-EDE1D4D0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3'!$L$34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3'!$G$35:$G$40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 EJ 3'!$L$35:$L$40</c:f>
              <c:numCache>
                <c:formatCode>0.0000</c:formatCode>
                <c:ptCount val="6"/>
                <c:pt idx="0">
                  <c:v>0.5</c:v>
                </c:pt>
                <c:pt idx="1">
                  <c:v>0.52879757563640117</c:v>
                </c:pt>
                <c:pt idx="2">
                  <c:v>0.54642830792422481</c:v>
                </c:pt>
                <c:pt idx="3">
                  <c:v>0.55802772778930287</c:v>
                </c:pt>
                <c:pt idx="4">
                  <c:v>0.56451808918600677</c:v>
                </c:pt>
                <c:pt idx="5">
                  <c:v>0.56718090126950249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5-4B5C-ABDB-52881B7BD240}"/>
            </c:ext>
          </c:extLst>
        </c:ser>
        <c:ser>
          <c:idx val="0"/>
          <c:order val="1"/>
          <c:tx>
            <c:strRef>
              <c:f>' EJ 3'!$M$34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3'!$M$35:$M$40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5-4B5C-ABDB-52881B7BD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3'!$L$42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3'!$G$43:$G$53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3'!$L$43:$L$53</c:f>
              <c:numCache>
                <c:formatCode>0.0000</c:formatCode>
                <c:ptCount val="11"/>
                <c:pt idx="0">
                  <c:v>0.5</c:v>
                </c:pt>
                <c:pt idx="1">
                  <c:v>0.51344435697537549</c:v>
                </c:pt>
                <c:pt idx="2">
                  <c:v>0.52510377931756902</c:v>
                </c:pt>
                <c:pt idx="3">
                  <c:v>0.53502472866991568</c:v>
                </c:pt>
                <c:pt idx="4">
                  <c:v>0.54327544743039435</c:v>
                </c:pt>
                <c:pt idx="5">
                  <c:v>0.54994713280043639</c:v>
                </c:pt>
                <c:pt idx="6">
                  <c:v>0.55515464161838934</c:v>
                </c:pt>
                <c:pt idx="7">
                  <c:v>0.55903662702249779</c:v>
                </c:pt>
                <c:pt idx="8">
                  <c:v>0.56175502052677961</c:v>
                </c:pt>
                <c:pt idx="9">
                  <c:v>0.56349379397528554</c:v>
                </c:pt>
                <c:pt idx="10">
                  <c:v>0.56445696503879661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F-4925-9372-8AF1C34BDFE2}"/>
            </c:ext>
          </c:extLst>
        </c:ser>
        <c:ser>
          <c:idx val="0"/>
          <c:order val="1"/>
          <c:tx>
            <c:strRef>
              <c:f>' EJ 3'!$M$34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EJ 3'!$G$43:$G$53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3'!$M$43:$M$53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F-4925-9372-8AF1C34B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3'!$G$7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3'!$F$8:$F$13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 EJ 3'!$G$8:$G$13</c:f>
              <c:numCache>
                <c:formatCode>0.0000</c:formatCode>
                <c:ptCount val="6"/>
                <c:pt idx="0">
                  <c:v>0.5</c:v>
                </c:pt>
                <c:pt idx="1">
                  <c:v>0.52500000000000002</c:v>
                </c:pt>
                <c:pt idx="2">
                  <c:v>0.5430625</c:v>
                </c:pt>
                <c:pt idx="3">
                  <c:v>0.55483168789062498</c:v>
                </c:pt>
                <c:pt idx="4">
                  <c:v>0.56132560680594346</c:v>
                </c:pt>
                <c:pt idx="5">
                  <c:v>0.56392820194707405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B-435A-9494-69B1E93FDADB}"/>
            </c:ext>
          </c:extLst>
        </c:ser>
        <c:ser>
          <c:idx val="0"/>
          <c:order val="1"/>
          <c:tx>
            <c:strRef>
              <c:f>' EJ 3'!$H$7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3'!$H$8:$H$13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3B-435A-9494-69B1E93F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3'!$G$7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3'!$F$16:$F$26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3'!$G$16:$G$26</c:f>
              <c:numCache>
                <c:formatCode>0.0000</c:formatCode>
                <c:ptCount val="11"/>
                <c:pt idx="0">
                  <c:v>0.5</c:v>
                </c:pt>
                <c:pt idx="1">
                  <c:v>0.51249999999999996</c:v>
                </c:pt>
                <c:pt idx="2">
                  <c:v>0.52319531249999995</c:v>
                </c:pt>
                <c:pt idx="3">
                  <c:v>0.53215002612609863</c:v>
                </c:pt>
                <c:pt idx="4">
                  <c:v>0.53945195824950753</c:v>
                </c:pt>
                <c:pt idx="5">
                  <c:v>0.54521333984747877</c:v>
                </c:pt>
                <c:pt idx="6">
                  <c:v>0.54957088564867396</c:v>
                </c:pt>
                <c:pt idx="7">
                  <c:v>0.55268516699684711</c:v>
                </c:pt>
                <c:pt idx="8">
                  <c:v>0.55473923084287413</c:v>
                </c:pt>
                <c:pt idx="9">
                  <c:v>0.5559364423209664</c:v>
                </c:pt>
                <c:pt idx="10">
                  <c:v>0.55649756881154755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1-4D0A-8A77-4170AF43EC23}"/>
            </c:ext>
          </c:extLst>
        </c:ser>
        <c:ser>
          <c:idx val="0"/>
          <c:order val="1"/>
          <c:tx>
            <c:strRef>
              <c:f>' EJ 3'!$H$7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EJ 3'!$F$16:$F$26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3'!$H$16:$H$26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1-4D0A-8A77-4170AF43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1'!$T$6</c:f>
              <c:strCache>
                <c:ptCount val="1"/>
                <c:pt idx="0">
                  <c:v>y_n*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1'!$S$7:$S$12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</c:numCache>
            </c:numRef>
          </c:cat>
          <c:val>
            <c:numRef>
              <c:f>' EJ 1'!$T$7:$T$12</c:f>
              <c:numCache>
                <c:formatCode>0.0000</c:formatCode>
                <c:ptCount val="6"/>
                <c:pt idx="0">
                  <c:v>5</c:v>
                </c:pt>
                <c:pt idx="1">
                  <c:v>3.8</c:v>
                </c:pt>
                <c:pt idx="2">
                  <c:v>3.1130000000000004</c:v>
                </c:pt>
                <c:pt idx="3">
                  <c:v>2.6381350000000001</c:v>
                </c:pt>
                <c:pt idx="4">
                  <c:v>2.299265825</c:v>
                </c:pt>
                <c:pt idx="5">
                  <c:v>2.0598387383749999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F-4AAE-8A92-DE112D860EB8}"/>
            </c:ext>
          </c:extLst>
        </c:ser>
        <c:ser>
          <c:idx val="0"/>
          <c:order val="1"/>
          <c:tx>
            <c:strRef>
              <c:f>' EJ 1'!$V$6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1'!$V$7:$V$12</c:f>
              <c:numCache>
                <c:formatCode>0.0000</c:formatCode>
                <c:ptCount val="6"/>
                <c:pt idx="0">
                  <c:v>4.9999977701969058</c:v>
                </c:pt>
                <c:pt idx="1">
                  <c:v>3.9723419465551584</c:v>
                </c:pt>
                <c:pt idx="2">
                  <c:v>3.2283145730995599</c:v>
                </c:pt>
                <c:pt idx="3">
                  <c:v>2.6944043234455766</c:v>
                </c:pt>
                <c:pt idx="4">
                  <c:v>2.3161526675810666</c:v>
                </c:pt>
                <c:pt idx="5">
                  <c:v>2.0532157342014918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F-4AAE-8A92-DE112D860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1'!$T$6</c:f>
              <c:strCache>
                <c:ptCount val="1"/>
                <c:pt idx="0">
                  <c:v>y_n*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1'!$S$15:$S$25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 EJ 1'!$T$15:$T$25</c:f>
              <c:numCache>
                <c:formatCode>0.0000</c:formatCode>
                <c:ptCount val="11"/>
                <c:pt idx="0">
                  <c:v>5</c:v>
                </c:pt>
                <c:pt idx="1">
                  <c:v>4.4000000000000004</c:v>
                </c:pt>
                <c:pt idx="2">
                  <c:v>3.9353749999999996</c:v>
                </c:pt>
                <c:pt idx="3">
                  <c:v>3.5428698437499997</c:v>
                </c:pt>
                <c:pt idx="4">
                  <c:v>3.2092567349609373</c:v>
                </c:pt>
                <c:pt idx="5">
                  <c:v>2.9261836655681153</c:v>
                </c:pt>
                <c:pt idx="6">
                  <c:v>2.6866743400343882</c:v>
                </c:pt>
                <c:pt idx="7">
                  <c:v>2.4847296421772285</c:v>
                </c:pt>
                <c:pt idx="8">
                  <c:v>2.3151776383112384</c:v>
                </c:pt>
                <c:pt idx="9">
                  <c:v>2.1735585491800982</c:v>
                </c:pt>
                <c:pt idx="10">
                  <c:v>2.0560266172275257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A-4FB4-94C9-6C40E25C91C3}"/>
            </c:ext>
          </c:extLst>
        </c:ser>
        <c:ser>
          <c:idx val="0"/>
          <c:order val="1"/>
          <c:tx>
            <c:strRef>
              <c:f>' EJ 1'!$V$6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EJ 1'!$S$15:$S$25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 EJ 1'!$V$15:$V$25</c:f>
              <c:numCache>
                <c:formatCode>0.0000</c:formatCode>
                <c:ptCount val="11"/>
                <c:pt idx="0">
                  <c:v>4.9999977701969058</c:v>
                </c:pt>
                <c:pt idx="1">
                  <c:v>4.4452095368076003</c:v>
                </c:pt>
                <c:pt idx="2">
                  <c:v>3.9723419465551584</c:v>
                </c:pt>
                <c:pt idx="3">
                  <c:v>3.5699841072844838</c:v>
                </c:pt>
                <c:pt idx="4">
                  <c:v>3.2283145730995599</c:v>
                </c:pt>
                <c:pt idx="5">
                  <c:v>2.9388799471776594</c:v>
                </c:pt>
                <c:pt idx="6">
                  <c:v>2.6944043234455766</c:v>
                </c:pt>
                <c:pt idx="7">
                  <c:v>2.4886252715103794</c:v>
                </c:pt>
                <c:pt idx="8">
                  <c:v>2.3161526675810666</c:v>
                </c:pt>
                <c:pt idx="9">
                  <c:v>2.1723471891168056</c:v>
                </c:pt>
                <c:pt idx="10">
                  <c:v>2.0532157342014918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A-4FB4-94C9-6C40E25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EJ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 EJ 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EJ 3'!#REF!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DC6-46A4-9C23-F0443F31B1E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 EJ 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DC6-46A4-9C23-F0443F31B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1'!$F$6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1'!$E$15:$E$25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 EJ 1'!$F$15:$F$25</c:f>
              <c:numCache>
                <c:formatCode>0.0000</c:formatCode>
                <c:ptCount val="11"/>
                <c:pt idx="0">
                  <c:v>5</c:v>
                </c:pt>
                <c:pt idx="1">
                  <c:v>4.4000000000000004</c:v>
                </c:pt>
                <c:pt idx="2">
                  <c:v>3.8950000000000005</c:v>
                </c:pt>
                <c:pt idx="3">
                  <c:v>3.4707500000000002</c:v>
                </c:pt>
                <c:pt idx="4">
                  <c:v>3.1151375000000003</c:v>
                </c:pt>
                <c:pt idx="5">
                  <c:v>2.8178668750000004</c:v>
                </c:pt>
                <c:pt idx="6">
                  <c:v>2.5701868437500002</c:v>
                </c:pt>
                <c:pt idx="7">
                  <c:v>2.3646588171875003</c:v>
                </c:pt>
                <c:pt idx="8">
                  <c:v>2.1949599946093752</c:v>
                </c:pt>
                <c:pt idx="9">
                  <c:v>2.0557159954179691</c:v>
                </c:pt>
                <c:pt idx="10">
                  <c:v>1.9423585961052738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3-4D63-AF43-3B463C76F47F}"/>
            </c:ext>
          </c:extLst>
        </c:ser>
        <c:ser>
          <c:idx val="0"/>
          <c:order val="1"/>
          <c:tx>
            <c:strRef>
              <c:f>' EJ 1'!$G$6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EJ 1'!$E$15:$E$25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 EJ 1'!$G$15:$G$25</c:f>
              <c:numCache>
                <c:formatCode>0.0000</c:formatCode>
                <c:ptCount val="11"/>
                <c:pt idx="0">
                  <c:v>4.9999977701969058</c:v>
                </c:pt>
                <c:pt idx="1">
                  <c:v>4.4452095368076003</c:v>
                </c:pt>
                <c:pt idx="2">
                  <c:v>3.9723419465551584</c:v>
                </c:pt>
                <c:pt idx="3">
                  <c:v>3.5699841072844838</c:v>
                </c:pt>
                <c:pt idx="4">
                  <c:v>3.2283145730995599</c:v>
                </c:pt>
                <c:pt idx="5">
                  <c:v>2.9388799471776594</c:v>
                </c:pt>
                <c:pt idx="6">
                  <c:v>2.6944043234455766</c:v>
                </c:pt>
                <c:pt idx="7">
                  <c:v>2.4886252715103794</c:v>
                </c:pt>
                <c:pt idx="8">
                  <c:v>2.3161526675810666</c:v>
                </c:pt>
                <c:pt idx="9">
                  <c:v>2.1723471891168056</c:v>
                </c:pt>
                <c:pt idx="10">
                  <c:v>2.0532157342014918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3-4D63-AF43-3B463C76F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 EJ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 EJ 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EJ 3'!#REF!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A10-446B-A6ED-C97CDDF5A8B3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 EJ 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 EJ 3'!#REF!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A10-446B-A6ED-C97CDDF5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'Runge-Kutta EJ '!$K$3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'Runge-Kutta EJ '!$F$4:$F$9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'Runge-Kutta EJ '!$K$4:$K$9</c:f>
              <c:numCache>
                <c:formatCode>0.0000</c:formatCode>
                <c:ptCount val="6"/>
                <c:pt idx="0">
                  <c:v>2</c:v>
                </c:pt>
                <c:pt idx="1">
                  <c:v>2.1230489138367843</c:v>
                </c:pt>
                <c:pt idx="2">
                  <c:v>2.3084961671912758</c:v>
                </c:pt>
                <c:pt idx="3">
                  <c:v>2.5957541602334349</c:v>
                </c:pt>
                <c:pt idx="4">
                  <c:v>3.0648996869578826</c:v>
                </c:pt>
                <c:pt idx="5">
                  <c:v>3.9078204251518001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2-480E-80B5-41436058F877}"/>
            </c:ext>
          </c:extLst>
        </c:ser>
        <c:ser>
          <c:idx val="0"/>
          <c:order val="1"/>
          <c:tx>
            <c:strRef>
              <c:f>'Runge-Kutta EJ '!$L$3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'Runge-Kutta EJ '!$L$4:$L$9</c:f>
              <c:numCache>
                <c:formatCode>0.0000</c:formatCode>
                <c:ptCount val="6"/>
                <c:pt idx="0">
                  <c:v>2</c:v>
                </c:pt>
                <c:pt idx="1">
                  <c:v>2.1230488804498648</c:v>
                </c:pt>
                <c:pt idx="2">
                  <c:v>2.3084976471214</c:v>
                </c:pt>
                <c:pt idx="3">
                  <c:v>2.5957651228540088</c:v>
                </c:pt>
                <c:pt idx="4">
                  <c:v>3.0649627567226032</c:v>
                </c:pt>
                <c:pt idx="5">
                  <c:v>3.9082234423358275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2-480E-80B5-41436058F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1'!$T$6</c:f>
              <c:strCache>
                <c:ptCount val="1"/>
                <c:pt idx="0">
                  <c:v>y_n*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1'!$S$7:$S$12</c:f>
              <c:numCache>
                <c:formatCode>General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1.2000000000000002</c:v>
                </c:pt>
                <c:pt idx="3">
                  <c:v>1.3000000000000003</c:v>
                </c:pt>
                <c:pt idx="4">
                  <c:v>1.4000000000000004</c:v>
                </c:pt>
                <c:pt idx="5">
                  <c:v>1.5000000000000004</c:v>
                </c:pt>
              </c:numCache>
            </c:numRef>
          </c:cat>
          <c:val>
            <c:numRef>
              <c:f>' EJ 1'!$T$7:$T$12</c:f>
              <c:numCache>
                <c:formatCode>0.0000</c:formatCode>
                <c:ptCount val="6"/>
                <c:pt idx="0">
                  <c:v>5</c:v>
                </c:pt>
                <c:pt idx="1">
                  <c:v>3.8</c:v>
                </c:pt>
                <c:pt idx="2">
                  <c:v>3.1130000000000004</c:v>
                </c:pt>
                <c:pt idx="3">
                  <c:v>2.6381350000000001</c:v>
                </c:pt>
                <c:pt idx="4">
                  <c:v>2.299265825</c:v>
                </c:pt>
                <c:pt idx="5">
                  <c:v>2.0598387383749999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4-4A61-9B45-57CD092CAE68}"/>
            </c:ext>
          </c:extLst>
        </c:ser>
        <c:ser>
          <c:idx val="0"/>
          <c:order val="1"/>
          <c:tx>
            <c:strRef>
              <c:f>' EJ 1'!$V$6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1'!$V$7:$V$12</c:f>
              <c:numCache>
                <c:formatCode>0.0000</c:formatCode>
                <c:ptCount val="6"/>
                <c:pt idx="0">
                  <c:v>4.9999977701969058</c:v>
                </c:pt>
                <c:pt idx="1">
                  <c:v>3.9723419465551584</c:v>
                </c:pt>
                <c:pt idx="2">
                  <c:v>3.2283145730995599</c:v>
                </c:pt>
                <c:pt idx="3">
                  <c:v>2.6944043234455766</c:v>
                </c:pt>
                <c:pt idx="4">
                  <c:v>2.3161526675810666</c:v>
                </c:pt>
                <c:pt idx="5">
                  <c:v>2.0532157342014918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4-4A61-9B45-57CD092C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1'!$T$6</c:f>
              <c:strCache>
                <c:ptCount val="1"/>
                <c:pt idx="0">
                  <c:v>y_n*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1'!$S$15:$S$25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 EJ 1'!$T$15:$T$25</c:f>
              <c:numCache>
                <c:formatCode>0.0000</c:formatCode>
                <c:ptCount val="11"/>
                <c:pt idx="0">
                  <c:v>5</c:v>
                </c:pt>
                <c:pt idx="1">
                  <c:v>4.4000000000000004</c:v>
                </c:pt>
                <c:pt idx="2">
                  <c:v>3.9353749999999996</c:v>
                </c:pt>
                <c:pt idx="3">
                  <c:v>3.5428698437499997</c:v>
                </c:pt>
                <c:pt idx="4">
                  <c:v>3.2092567349609373</c:v>
                </c:pt>
                <c:pt idx="5">
                  <c:v>2.9261836655681153</c:v>
                </c:pt>
                <c:pt idx="6">
                  <c:v>2.6866743400343882</c:v>
                </c:pt>
                <c:pt idx="7">
                  <c:v>2.4847296421772285</c:v>
                </c:pt>
                <c:pt idx="8">
                  <c:v>2.3151776383112384</c:v>
                </c:pt>
                <c:pt idx="9">
                  <c:v>2.1735585491800982</c:v>
                </c:pt>
                <c:pt idx="10">
                  <c:v>2.0560266172275257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F-47DF-8012-FAA2A12BDDA0}"/>
            </c:ext>
          </c:extLst>
        </c:ser>
        <c:ser>
          <c:idx val="0"/>
          <c:order val="1"/>
          <c:tx>
            <c:strRef>
              <c:f>' EJ 1'!$V$6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EJ 1'!$S$15:$S$25</c:f>
              <c:numCache>
                <c:formatCode>General</c:formatCode>
                <c:ptCount val="1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1.1500000000000001</c:v>
                </c:pt>
                <c:pt idx="4">
                  <c:v>1.2000000000000002</c:v>
                </c:pt>
                <c:pt idx="5">
                  <c:v>1.2500000000000002</c:v>
                </c:pt>
                <c:pt idx="6">
                  <c:v>1.3000000000000003</c:v>
                </c:pt>
                <c:pt idx="7">
                  <c:v>1.3500000000000003</c:v>
                </c:pt>
                <c:pt idx="8">
                  <c:v>1.4000000000000004</c:v>
                </c:pt>
                <c:pt idx="9">
                  <c:v>1.4500000000000004</c:v>
                </c:pt>
                <c:pt idx="10">
                  <c:v>1.5000000000000004</c:v>
                </c:pt>
              </c:numCache>
            </c:numRef>
          </c:cat>
          <c:val>
            <c:numRef>
              <c:f>' EJ 1'!$V$15:$V$25</c:f>
              <c:numCache>
                <c:formatCode>0.0000</c:formatCode>
                <c:ptCount val="11"/>
                <c:pt idx="0">
                  <c:v>4.9999977701969058</c:v>
                </c:pt>
                <c:pt idx="1">
                  <c:v>4.4452095368076003</c:v>
                </c:pt>
                <c:pt idx="2">
                  <c:v>3.9723419465551584</c:v>
                </c:pt>
                <c:pt idx="3">
                  <c:v>3.5699841072844838</c:v>
                </c:pt>
                <c:pt idx="4">
                  <c:v>3.2283145730995599</c:v>
                </c:pt>
                <c:pt idx="5">
                  <c:v>2.9388799471776594</c:v>
                </c:pt>
                <c:pt idx="6">
                  <c:v>2.6944043234455766</c:v>
                </c:pt>
                <c:pt idx="7">
                  <c:v>2.4886252715103794</c:v>
                </c:pt>
                <c:pt idx="8">
                  <c:v>2.3161526675810666</c:v>
                </c:pt>
                <c:pt idx="9">
                  <c:v>2.1723471891168056</c:v>
                </c:pt>
                <c:pt idx="10">
                  <c:v>2.0532157342014918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F-47DF-8012-FAA2A12BD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3'!$L$34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3'!$G$35:$G$40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 EJ 3'!$L$35:$L$40</c:f>
              <c:numCache>
                <c:formatCode>0.0000</c:formatCode>
                <c:ptCount val="6"/>
                <c:pt idx="0">
                  <c:v>0.5</c:v>
                </c:pt>
                <c:pt idx="1">
                  <c:v>0.52879757563640117</c:v>
                </c:pt>
                <c:pt idx="2">
                  <c:v>0.54642830792422481</c:v>
                </c:pt>
                <c:pt idx="3">
                  <c:v>0.55802772778930287</c:v>
                </c:pt>
                <c:pt idx="4">
                  <c:v>0.56451808918600677</c:v>
                </c:pt>
                <c:pt idx="5">
                  <c:v>0.56718090126950249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2-48E5-9067-FCE1827B9499}"/>
            </c:ext>
          </c:extLst>
        </c:ser>
        <c:ser>
          <c:idx val="0"/>
          <c:order val="1"/>
          <c:tx>
            <c:strRef>
              <c:f>' EJ 3'!$M$34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3'!$M$35:$M$40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2-48E5-9067-FCE1827B9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3'!$L$42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3'!$G$43:$G$53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3'!$L$43:$L$53</c:f>
              <c:numCache>
                <c:formatCode>0.0000</c:formatCode>
                <c:ptCount val="11"/>
                <c:pt idx="0">
                  <c:v>0.5</c:v>
                </c:pt>
                <c:pt idx="1">
                  <c:v>0.51344435697537549</c:v>
                </c:pt>
                <c:pt idx="2">
                  <c:v>0.52510377931756902</c:v>
                </c:pt>
                <c:pt idx="3">
                  <c:v>0.53502472866991568</c:v>
                </c:pt>
                <c:pt idx="4">
                  <c:v>0.54327544743039435</c:v>
                </c:pt>
                <c:pt idx="5">
                  <c:v>0.54994713280043639</c:v>
                </c:pt>
                <c:pt idx="6">
                  <c:v>0.55515464161838934</c:v>
                </c:pt>
                <c:pt idx="7">
                  <c:v>0.55903662702249779</c:v>
                </c:pt>
                <c:pt idx="8">
                  <c:v>0.56175502052677961</c:v>
                </c:pt>
                <c:pt idx="9">
                  <c:v>0.56349379397528554</c:v>
                </c:pt>
                <c:pt idx="10">
                  <c:v>0.56445696503879661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4-4F9F-8D26-B36BE1E1DA3A}"/>
            </c:ext>
          </c:extLst>
        </c:ser>
        <c:ser>
          <c:idx val="0"/>
          <c:order val="1"/>
          <c:tx>
            <c:strRef>
              <c:f>' EJ 3'!$M$34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EJ 3'!$G$43:$G$53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3'!$M$43:$M$53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4-4F9F-8D26-B36BE1E1D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3'!$L$34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3'!$G$35:$G$40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 EJ 3'!$L$35:$L$40</c:f>
              <c:numCache>
                <c:formatCode>0.0000</c:formatCode>
                <c:ptCount val="6"/>
                <c:pt idx="0">
                  <c:v>0.5</c:v>
                </c:pt>
                <c:pt idx="1">
                  <c:v>0.52879757563640117</c:v>
                </c:pt>
                <c:pt idx="2">
                  <c:v>0.54642830792422481</c:v>
                </c:pt>
                <c:pt idx="3">
                  <c:v>0.55802772778930287</c:v>
                </c:pt>
                <c:pt idx="4">
                  <c:v>0.56451808918600677</c:v>
                </c:pt>
                <c:pt idx="5">
                  <c:v>0.56718090126950249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C-4903-835C-1F6EFB66EEB0}"/>
            </c:ext>
          </c:extLst>
        </c:ser>
        <c:ser>
          <c:idx val="0"/>
          <c:order val="1"/>
          <c:tx>
            <c:strRef>
              <c:f>' EJ 3'!$M$34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3'!$M$35:$M$40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C-4903-835C-1F6EFB66E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3'!$L$42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3'!$G$43:$G$53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3'!$L$43:$L$53</c:f>
              <c:numCache>
                <c:formatCode>0.0000</c:formatCode>
                <c:ptCount val="11"/>
                <c:pt idx="0">
                  <c:v>0.5</c:v>
                </c:pt>
                <c:pt idx="1">
                  <c:v>0.51344435697537549</c:v>
                </c:pt>
                <c:pt idx="2">
                  <c:v>0.52510377931756902</c:v>
                </c:pt>
                <c:pt idx="3">
                  <c:v>0.53502472866991568</c:v>
                </c:pt>
                <c:pt idx="4">
                  <c:v>0.54327544743039435</c:v>
                </c:pt>
                <c:pt idx="5">
                  <c:v>0.54994713280043639</c:v>
                </c:pt>
                <c:pt idx="6">
                  <c:v>0.55515464161838934</c:v>
                </c:pt>
                <c:pt idx="7">
                  <c:v>0.55903662702249779</c:v>
                </c:pt>
                <c:pt idx="8">
                  <c:v>0.56175502052677961</c:v>
                </c:pt>
                <c:pt idx="9">
                  <c:v>0.56349379397528554</c:v>
                </c:pt>
                <c:pt idx="10">
                  <c:v>0.56445696503879661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5-49C8-B70A-B00C98312AA9}"/>
            </c:ext>
          </c:extLst>
        </c:ser>
        <c:ser>
          <c:idx val="0"/>
          <c:order val="1"/>
          <c:tx>
            <c:strRef>
              <c:f>' EJ 3'!$M$34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EJ 3'!$G$43:$G$53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cat>
          <c:val>
            <c:numRef>
              <c:f>' EJ 3'!$M$43:$M$53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35-49C8-B70A-B00C9831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 EJ 2'!$G$7</c:f>
              <c:strCache>
                <c:ptCount val="1"/>
                <c:pt idx="0">
                  <c:v>y_n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EJ 2'!$F$8:$F$13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' EJ 2'!$G$8:$G$13</c:f>
              <c:numCache>
                <c:formatCode>0.0000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0.20100000000000001</c:v>
                </c:pt>
                <c:pt idx="3">
                  <c:v>0.30504010000000004</c:v>
                </c:pt>
                <c:pt idx="4">
                  <c:v>0.41434504626080104</c:v>
                </c:pt>
                <c:pt idx="5">
                  <c:v>0.53151322799688761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A-439A-B226-D063EDE09725}"/>
            </c:ext>
          </c:extLst>
        </c:ser>
        <c:ser>
          <c:idx val="0"/>
          <c:order val="1"/>
          <c:tx>
            <c:strRef>
              <c:f>' EJ 2'!$H$7</c:f>
              <c:strCache>
                <c:ptCount val="1"/>
                <c:pt idx="0">
                  <c:v>Exacto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 EJ 2'!$H$8:$H$13</c:f>
              <c:numCache>
                <c:formatCode>0.0000</c:formatCode>
                <c:ptCount val="6"/>
                <c:pt idx="0">
                  <c:v>0</c:v>
                </c:pt>
                <c:pt idx="1">
                  <c:v>0.10033467208545055</c:v>
                </c:pt>
                <c:pt idx="2">
                  <c:v>0.2027100355086725</c:v>
                </c:pt>
                <c:pt idx="3">
                  <c:v>0.3093362496096233</c:v>
                </c:pt>
                <c:pt idx="4">
                  <c:v>0.42279321873816178</c:v>
                </c:pt>
                <c:pt idx="5">
                  <c:v>0.54630248984379048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A-439A-B226-D063EDE0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427375"/>
        <c:axId val="849384623"/>
      </c:lineChart>
      <c:catAx>
        <c:axId val="84142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9384623"/>
        <c:crosses val="autoZero"/>
        <c:auto val="1"/>
        <c:lblAlgn val="ctr"/>
        <c:lblOffset val="100"/>
        <c:noMultiLvlLbl val="0"/>
      </c:catAx>
      <c:valAx>
        <c:axId val="84938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414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57151</xdr:colOff>
      <xdr:row>5</xdr:row>
      <xdr:rowOff>42862</xdr:rowOff>
    </xdr:from>
    <xdr:to>
      <xdr:col>13</xdr:col>
      <xdr:colOff>228601</xdr:colOff>
      <xdr:row>16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1765CE-D1FB-485A-AE4B-F7EEC2D73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47624</xdr:rowOff>
    </xdr:from>
    <xdr:to>
      <xdr:col>13</xdr:col>
      <xdr:colOff>219075</xdr:colOff>
      <xdr:row>27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409004-D4FE-4367-8962-F97ABED0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57151</xdr:colOff>
      <xdr:row>5</xdr:row>
      <xdr:rowOff>42862</xdr:rowOff>
    </xdr:from>
    <xdr:to>
      <xdr:col>28</xdr:col>
      <xdr:colOff>228601</xdr:colOff>
      <xdr:row>16</xdr:row>
      <xdr:rowOff>19049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E8A86FA-E79C-4373-B230-EED3DA23D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47625</xdr:colOff>
      <xdr:row>16</xdr:row>
      <xdr:rowOff>47624</xdr:rowOff>
    </xdr:from>
    <xdr:to>
      <xdr:col>28</xdr:col>
      <xdr:colOff>219075</xdr:colOff>
      <xdr:row>27</xdr:row>
      <xdr:rowOff>38099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32E5612D-F977-4B13-8969-93FE35C3A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685801</xdr:colOff>
      <xdr:row>31</xdr:row>
      <xdr:rowOff>0</xdr:rowOff>
    </xdr:from>
    <xdr:to>
      <xdr:col>20</xdr:col>
      <xdr:colOff>95251</xdr:colOff>
      <xdr:row>41</xdr:row>
      <xdr:rowOff>166687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B358D991-48CF-417F-9617-384FD7880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657225</xdr:colOff>
      <xdr:row>42</xdr:row>
      <xdr:rowOff>57149</xdr:rowOff>
    </xdr:from>
    <xdr:to>
      <xdr:col>20</xdr:col>
      <xdr:colOff>66675</xdr:colOff>
      <xdr:row>53</xdr:row>
      <xdr:rowOff>47624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4D90CCD8-FADB-4301-83C3-4CD626E13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685801</xdr:colOff>
      <xdr:row>31</xdr:row>
      <xdr:rowOff>0</xdr:rowOff>
    </xdr:from>
    <xdr:to>
      <xdr:col>20</xdr:col>
      <xdr:colOff>95251</xdr:colOff>
      <xdr:row>41</xdr:row>
      <xdr:rowOff>166687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258E7D7-FC65-485B-88E4-0E38A96C1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657225</xdr:colOff>
      <xdr:row>42</xdr:row>
      <xdr:rowOff>57149</xdr:rowOff>
    </xdr:from>
    <xdr:to>
      <xdr:col>20</xdr:col>
      <xdr:colOff>66675</xdr:colOff>
      <xdr:row>53</xdr:row>
      <xdr:rowOff>47624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29ABE84-1D43-4F90-B349-46598754E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57151</xdr:colOff>
      <xdr:row>6</xdr:row>
      <xdr:rowOff>42862</xdr:rowOff>
    </xdr:from>
    <xdr:to>
      <xdr:col>14</xdr:col>
      <xdr:colOff>228601</xdr:colOff>
      <xdr:row>17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855D81-8C82-44D6-9B6D-269244EF3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17</xdr:row>
      <xdr:rowOff>47624</xdr:rowOff>
    </xdr:from>
    <xdr:to>
      <xdr:col>14</xdr:col>
      <xdr:colOff>219075</xdr:colOff>
      <xdr:row>28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5786A7-7EF8-46BE-8B47-F2BC9CE3D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57151</xdr:colOff>
      <xdr:row>6</xdr:row>
      <xdr:rowOff>42862</xdr:rowOff>
    </xdr:from>
    <xdr:to>
      <xdr:col>30</xdr:col>
      <xdr:colOff>228601</xdr:colOff>
      <xdr:row>17</xdr:row>
      <xdr:rowOff>19049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D75D318-B90E-4542-B6E7-F58C7C1E8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47625</xdr:colOff>
      <xdr:row>17</xdr:row>
      <xdr:rowOff>47624</xdr:rowOff>
    </xdr:from>
    <xdr:to>
      <xdr:col>30</xdr:col>
      <xdr:colOff>219075</xdr:colOff>
      <xdr:row>28</xdr:row>
      <xdr:rowOff>38099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E8D4ACF-58BD-4E44-AF18-AE2C81130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685801</xdr:colOff>
      <xdr:row>31</xdr:row>
      <xdr:rowOff>0</xdr:rowOff>
    </xdr:from>
    <xdr:to>
      <xdr:col>21</xdr:col>
      <xdr:colOff>95251</xdr:colOff>
      <xdr:row>41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4847F68-214D-4044-8E25-B8C8D4112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657225</xdr:colOff>
      <xdr:row>42</xdr:row>
      <xdr:rowOff>57149</xdr:rowOff>
    </xdr:from>
    <xdr:to>
      <xdr:col>21</xdr:col>
      <xdr:colOff>66675</xdr:colOff>
      <xdr:row>53</xdr:row>
      <xdr:rowOff>47624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6FD33BB-8983-4E72-B782-08EED1CC1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57151</xdr:colOff>
      <xdr:row>6</xdr:row>
      <xdr:rowOff>42862</xdr:rowOff>
    </xdr:from>
    <xdr:to>
      <xdr:col>14</xdr:col>
      <xdr:colOff>228601</xdr:colOff>
      <xdr:row>17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3FAF8D-379E-4A57-8C27-0B3E33281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17</xdr:row>
      <xdr:rowOff>47624</xdr:rowOff>
    </xdr:from>
    <xdr:to>
      <xdr:col>14</xdr:col>
      <xdr:colOff>219075</xdr:colOff>
      <xdr:row>28</xdr:row>
      <xdr:rowOff>38099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B00C0C-0FA9-4399-BE4C-CB2776EBF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57151</xdr:colOff>
      <xdr:row>7</xdr:row>
      <xdr:rowOff>42862</xdr:rowOff>
    </xdr:from>
    <xdr:to>
      <xdr:col>30</xdr:col>
      <xdr:colOff>228601</xdr:colOff>
      <xdr:row>18</xdr:row>
      <xdr:rowOff>19049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1F26EB-686A-4B50-9A96-73A637C7A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47625</xdr:colOff>
      <xdr:row>18</xdr:row>
      <xdr:rowOff>47624</xdr:rowOff>
    </xdr:from>
    <xdr:to>
      <xdr:col>30</xdr:col>
      <xdr:colOff>219075</xdr:colOff>
      <xdr:row>29</xdr:row>
      <xdr:rowOff>38099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906BEEB-E19C-4BBE-8634-7642F68E0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685801</xdr:colOff>
      <xdr:row>33</xdr:row>
      <xdr:rowOff>0</xdr:rowOff>
    </xdr:from>
    <xdr:to>
      <xdr:col>21</xdr:col>
      <xdr:colOff>95251</xdr:colOff>
      <xdr:row>43</xdr:row>
      <xdr:rowOff>166687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65663EC-3900-4393-8203-F4B1D501A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657225</xdr:colOff>
      <xdr:row>44</xdr:row>
      <xdr:rowOff>57149</xdr:rowOff>
    </xdr:from>
    <xdr:to>
      <xdr:col>21</xdr:col>
      <xdr:colOff>66675</xdr:colOff>
      <xdr:row>55</xdr:row>
      <xdr:rowOff>47624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3609193-45D0-423A-AA13-71DF7A1653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685801</xdr:colOff>
      <xdr:row>2</xdr:row>
      <xdr:rowOff>0</xdr:rowOff>
    </xdr:from>
    <xdr:to>
      <xdr:col>20</xdr:col>
      <xdr:colOff>95251</xdr:colOff>
      <xdr:row>12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A4BB294-C457-42A6-A46A-C5A58A3B1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09D3-1B05-4A44-9959-10EBE1F9EC14}">
  <dimension ref="A3:X55"/>
  <sheetViews>
    <sheetView topLeftCell="C19" zoomScaleNormal="100" workbookViewId="0">
      <selection activeCell="J33" sqref="J33"/>
    </sheetView>
  </sheetViews>
  <sheetFormatPr baseColWidth="10" defaultRowHeight="15" x14ac:dyDescent="0.25"/>
  <cols>
    <col min="4" max="4" width="7.5703125" customWidth="1"/>
  </cols>
  <sheetData>
    <row r="3" spans="1:24" x14ac:dyDescent="0.25">
      <c r="F3" t="s">
        <v>12</v>
      </c>
    </row>
    <row r="4" spans="1:24" x14ac:dyDescent="0.25">
      <c r="A4" t="s">
        <v>13</v>
      </c>
      <c r="B4" t="s">
        <v>14</v>
      </c>
    </row>
    <row r="6" spans="1:24" x14ac:dyDescent="0.25">
      <c r="B6" s="3" t="s">
        <v>0</v>
      </c>
      <c r="C6" s="2">
        <v>0.1</v>
      </c>
      <c r="E6" s="3" t="s">
        <v>2</v>
      </c>
      <c r="F6" s="3" t="s">
        <v>1</v>
      </c>
      <c r="G6" s="3" t="s">
        <v>3</v>
      </c>
      <c r="H6" s="3" t="s">
        <v>4</v>
      </c>
      <c r="I6" s="3" t="s">
        <v>5</v>
      </c>
      <c r="O6" s="3" t="s">
        <v>0</v>
      </c>
      <c r="P6" s="2">
        <v>0.1</v>
      </c>
      <c r="R6" s="3" t="s">
        <v>7</v>
      </c>
      <c r="S6" s="3" t="s">
        <v>2</v>
      </c>
      <c r="T6" s="3" t="s">
        <v>6</v>
      </c>
      <c r="U6" s="3" t="s">
        <v>1</v>
      </c>
      <c r="V6" s="3" t="s">
        <v>3</v>
      </c>
      <c r="W6" s="3" t="s">
        <v>4</v>
      </c>
      <c r="X6" s="3" t="s">
        <v>5</v>
      </c>
    </row>
    <row r="7" spans="1:24" x14ac:dyDescent="0.25">
      <c r="E7" s="1">
        <v>1</v>
      </c>
      <c r="F7" s="7">
        <v>5</v>
      </c>
      <c r="G7" s="4">
        <f>((6*E7*EXP(3*E7))+((EXP(3*E7)))+763.25)/(9*EXP(3*E7))</f>
        <v>4.9999977701969058</v>
      </c>
      <c r="H7" s="5">
        <f>ABS(G7-F7)</f>
        <v>2.2298030941669822E-6</v>
      </c>
      <c r="I7" s="8">
        <f>H7/G7</f>
        <v>4.4596081771435869E-7</v>
      </c>
      <c r="R7" s="1">
        <v>0</v>
      </c>
      <c r="S7" s="1">
        <v>1</v>
      </c>
      <c r="T7" s="7">
        <v>5</v>
      </c>
      <c r="U7" s="4">
        <v>5</v>
      </c>
      <c r="V7" s="4">
        <f>((6*S7*EXP(3*S7))+((EXP(3*S7)))+763.25)/(9*EXP(3*S7))</f>
        <v>4.9999977701969058</v>
      </c>
      <c r="W7" s="5">
        <f>ABS(V7-T7)</f>
        <v>2.2298030941669822E-6</v>
      </c>
      <c r="X7" s="8">
        <f>W7/V7</f>
        <v>4.4596081771435869E-7</v>
      </c>
    </row>
    <row r="8" spans="1:24" x14ac:dyDescent="0.25">
      <c r="E8" s="1">
        <f>E7+$C$6</f>
        <v>1.1000000000000001</v>
      </c>
      <c r="F8" s="4">
        <f>T8</f>
        <v>3.8</v>
      </c>
      <c r="G8" s="4">
        <f t="shared" ref="G8:G12" si="0">((6*E8*EXP(3*E8))+((EXP(3*E8)))+763.25)/(9*EXP(3*E8))</f>
        <v>3.9723419465551584</v>
      </c>
      <c r="H8" s="5">
        <f>ABS(G8-F8)</f>
        <v>0.17234194655515855</v>
      </c>
      <c r="I8" s="8">
        <f t="shared" ref="I8:I12" si="1">H8/G8</f>
        <v>4.3385476092916583E-2</v>
      </c>
      <c r="R8" s="1">
        <v>1</v>
      </c>
      <c r="S8" s="1">
        <f>S7+$P$6</f>
        <v>1.1000000000000001</v>
      </c>
      <c r="T8" s="4">
        <f>U7+(2*S7 -3 *U7+1)*$P$6</f>
        <v>3.8</v>
      </c>
      <c r="U8" s="4">
        <f>U7+$P$6*((2*S7-3 *T7+1)+(2*S8-3 *T8+1))/2</f>
        <v>3.99</v>
      </c>
      <c r="V8" s="4">
        <f t="shared" ref="V8:V12" si="2">((6*S8*EXP(3*S8))+((EXP(3*S8)))+763.25)/(9*EXP(3*S8))</f>
        <v>3.9723419465551584</v>
      </c>
      <c r="W8" s="5">
        <f>ABS(V8-T8)</f>
        <v>0.17234194655515855</v>
      </c>
      <c r="X8" s="8">
        <f>W8/V8</f>
        <v>4.3385476092916583E-2</v>
      </c>
    </row>
    <row r="9" spans="1:24" x14ac:dyDescent="0.25">
      <c r="E9" s="1">
        <f>E8+$C$6</f>
        <v>1.2000000000000002</v>
      </c>
      <c r="F9" s="4">
        <f t="shared" ref="F9:F12" si="3">F8+(2*E8 -3 *F8+1)*$C$6</f>
        <v>2.98</v>
      </c>
      <c r="G9" s="4">
        <f t="shared" si="0"/>
        <v>3.2283145730995599</v>
      </c>
      <c r="H9" s="5">
        <f>ABS(G9-F9)</f>
        <v>0.24831457309955995</v>
      </c>
      <c r="I9" s="8">
        <f t="shared" si="1"/>
        <v>7.691771278074333E-2</v>
      </c>
      <c r="R9" s="1">
        <v>2</v>
      </c>
      <c r="S9" s="1">
        <f>S8+$P$6</f>
        <v>1.2000000000000002</v>
      </c>
      <c r="T9" s="4">
        <f t="shared" ref="T9:T12" si="4">U8+(2*S8 -3 *U8+1)*$P$6</f>
        <v>3.1130000000000004</v>
      </c>
      <c r="U9" s="4">
        <f t="shared" ref="U9:U12" si="5">U8+$P$6*((2*S8-3 *T8+1)+(2*S9-3 *T9+1))/2</f>
        <v>3.2830500000000002</v>
      </c>
      <c r="V9" s="4">
        <f t="shared" si="2"/>
        <v>3.2283145730995599</v>
      </c>
      <c r="W9" s="5">
        <f>ABS(V9-T9)</f>
        <v>0.1153145730995595</v>
      </c>
      <c r="X9" s="8">
        <f>W9/V9</f>
        <v>3.5719744928340118E-2</v>
      </c>
    </row>
    <row r="10" spans="1:24" x14ac:dyDescent="0.25">
      <c r="E10" s="1">
        <f>E9+$C$6</f>
        <v>1.3000000000000003</v>
      </c>
      <c r="F10" s="4">
        <f t="shared" si="3"/>
        <v>2.4260000000000002</v>
      </c>
      <c r="G10" s="4">
        <f t="shared" si="0"/>
        <v>2.6944043234455766</v>
      </c>
      <c r="H10" s="5">
        <f>ABS(G10-F10)</f>
        <v>0.26840432344557641</v>
      </c>
      <c r="I10" s="8">
        <f t="shared" si="1"/>
        <v>9.9615459012604213E-2</v>
      </c>
      <c r="R10" s="1">
        <v>3</v>
      </c>
      <c r="S10" s="1">
        <f>S9+$P$6</f>
        <v>1.3000000000000003</v>
      </c>
      <c r="T10" s="4">
        <f t="shared" si="4"/>
        <v>2.6381350000000001</v>
      </c>
      <c r="U10" s="4">
        <f t="shared" si="5"/>
        <v>2.77037975</v>
      </c>
      <c r="V10" s="4">
        <f t="shared" si="2"/>
        <v>2.6944043234455766</v>
      </c>
      <c r="W10" s="5">
        <f>ABS(V10-T10)</f>
        <v>5.6269323445576447E-2</v>
      </c>
      <c r="X10" s="8">
        <f>W10/V10</f>
        <v>2.0883771212785101E-2</v>
      </c>
    </row>
    <row r="11" spans="1:24" x14ac:dyDescent="0.25">
      <c r="E11" s="1">
        <f>E10+$C$6</f>
        <v>1.4000000000000004</v>
      </c>
      <c r="F11" s="4">
        <f t="shared" si="3"/>
        <v>2.0582000000000003</v>
      </c>
      <c r="G11" s="4">
        <f t="shared" si="0"/>
        <v>2.3161526675810666</v>
      </c>
      <c r="H11" s="5">
        <f>ABS(G11-F11)</f>
        <v>0.25795266758106639</v>
      </c>
      <c r="I11" s="8">
        <f t="shared" si="1"/>
        <v>0.11137118515182588</v>
      </c>
      <c r="R11" s="1">
        <v>4</v>
      </c>
      <c r="S11" s="1">
        <f>S10+$P$6</f>
        <v>1.4000000000000004</v>
      </c>
      <c r="T11" s="4">
        <f t="shared" si="4"/>
        <v>2.299265825</v>
      </c>
      <c r="U11" s="4">
        <f t="shared" si="5"/>
        <v>2.3997696262499999</v>
      </c>
      <c r="V11" s="4">
        <f t="shared" si="2"/>
        <v>2.3161526675810666</v>
      </c>
      <c r="W11" s="5">
        <f>ABS(V11-T11)</f>
        <v>1.6886842581066652E-2</v>
      </c>
      <c r="X11" s="8">
        <f>W11/V11</f>
        <v>7.2909022006320762E-3</v>
      </c>
    </row>
    <row r="12" spans="1:24" x14ac:dyDescent="0.25">
      <c r="E12" s="1">
        <f>E11+$C$6</f>
        <v>1.5000000000000004</v>
      </c>
      <c r="F12" s="4">
        <f t="shared" si="3"/>
        <v>1.8207400000000002</v>
      </c>
      <c r="G12" s="4">
        <f t="shared" si="0"/>
        <v>2.0532157342014918</v>
      </c>
      <c r="H12" s="5">
        <f>ABS(G12-F12)</f>
        <v>0.23247573420149159</v>
      </c>
      <c r="I12" s="8">
        <f t="shared" si="1"/>
        <v>0.11322518638885398</v>
      </c>
      <c r="R12" s="1">
        <v>5</v>
      </c>
      <c r="S12" s="1">
        <f>S11+$P$6</f>
        <v>1.5000000000000004</v>
      </c>
      <c r="T12" s="4">
        <f t="shared" si="4"/>
        <v>2.0598387383749999</v>
      </c>
      <c r="U12" s="4">
        <f t="shared" si="5"/>
        <v>2.13590394174375</v>
      </c>
      <c r="V12" s="4">
        <f t="shared" si="2"/>
        <v>2.0532157342014918</v>
      </c>
      <c r="W12" s="5">
        <f>ABS(V12-T12)</f>
        <v>6.6230041735080292E-3</v>
      </c>
      <c r="X12" s="8">
        <f>W12/V12</f>
        <v>3.2256737873108867E-3</v>
      </c>
    </row>
    <row r="13" spans="1:24" x14ac:dyDescent="0.25">
      <c r="E13" s="6"/>
      <c r="F13" s="6"/>
      <c r="S13" s="6"/>
      <c r="T13" s="6"/>
      <c r="U13" s="6"/>
    </row>
    <row r="14" spans="1:24" x14ac:dyDescent="0.25">
      <c r="B14" s="3" t="s">
        <v>0</v>
      </c>
      <c r="C14" s="2">
        <v>0.05</v>
      </c>
      <c r="E14" s="3" t="s">
        <v>2</v>
      </c>
      <c r="F14" s="3" t="s">
        <v>1</v>
      </c>
      <c r="G14" s="3" t="s">
        <v>3</v>
      </c>
      <c r="H14" s="3" t="s">
        <v>4</v>
      </c>
      <c r="I14" s="3" t="s">
        <v>5</v>
      </c>
      <c r="O14" s="3" t="s">
        <v>0</v>
      </c>
      <c r="P14" s="2">
        <v>0.05</v>
      </c>
      <c r="R14" s="3" t="s">
        <v>7</v>
      </c>
      <c r="S14" s="3" t="s">
        <v>2</v>
      </c>
      <c r="T14" s="3" t="s">
        <v>6</v>
      </c>
      <c r="U14" s="3" t="s">
        <v>1</v>
      </c>
      <c r="V14" s="3" t="s">
        <v>3</v>
      </c>
      <c r="W14" s="3" t="s">
        <v>4</v>
      </c>
      <c r="X14" s="3" t="s">
        <v>5</v>
      </c>
    </row>
    <row r="15" spans="1:24" x14ac:dyDescent="0.25">
      <c r="E15" s="1">
        <v>1</v>
      </c>
      <c r="F15" s="7">
        <v>5</v>
      </c>
      <c r="G15" s="4">
        <f>((6*E15*EXP(3*E15))+((EXP(3*E15)))+763.25)/(9*EXP(3*E15))</f>
        <v>4.9999977701969058</v>
      </c>
      <c r="H15" s="5">
        <f>ABS(G15-F15)</f>
        <v>2.2298030941669822E-6</v>
      </c>
      <c r="I15" s="8">
        <f>H15/G15</f>
        <v>4.4596081771435869E-7</v>
      </c>
      <c r="R15" s="1">
        <v>0</v>
      </c>
      <c r="S15" s="1">
        <v>1</v>
      </c>
      <c r="T15" s="7">
        <v>5</v>
      </c>
      <c r="U15" s="4">
        <v>5</v>
      </c>
      <c r="V15" s="4">
        <f>((6*S15*EXP(3*S15))+((EXP(3*S15)))+763.25)/(9*EXP(3*S15))</f>
        <v>4.9999977701969058</v>
      </c>
      <c r="W15" s="5">
        <f>ABS(V15-T15)</f>
        <v>2.2298030941669822E-6</v>
      </c>
      <c r="X15" s="8">
        <f>W15/V15</f>
        <v>4.4596081771435869E-7</v>
      </c>
    </row>
    <row r="16" spans="1:24" x14ac:dyDescent="0.25">
      <c r="E16" s="1">
        <f>E15+$C$14</f>
        <v>1.05</v>
      </c>
      <c r="F16" s="4">
        <f>F15+(2*E15 -3 *F15+1)*$C$14</f>
        <v>4.4000000000000004</v>
      </c>
      <c r="G16" s="4">
        <f t="shared" ref="G16:G25" si="6">((6*E16*EXP(3*E16))+((EXP(3*E16)))+763.25)/(9*EXP(3*E16))</f>
        <v>4.4452095368076003</v>
      </c>
      <c r="H16" s="5">
        <f>ABS(G16-F16)</f>
        <v>4.5209536807599982E-2</v>
      </c>
      <c r="I16" s="8">
        <f t="shared" ref="I16:I20" si="7">H16/G16</f>
        <v>1.0170394991113951E-2</v>
      </c>
      <c r="R16" s="1">
        <v>1</v>
      </c>
      <c r="S16" s="1">
        <f>S15+$P$14</f>
        <v>1.05</v>
      </c>
      <c r="T16" s="4">
        <f>U15+(2*S15 -3 *U15+1)*$P$14</f>
        <v>4.4000000000000004</v>
      </c>
      <c r="U16" s="4">
        <f>U15+$P$14*((2*S15-3 *T15+1)+(2*S16-3 *T16+1))/2</f>
        <v>4.4474999999999998</v>
      </c>
      <c r="V16" s="4">
        <f t="shared" ref="V16:V25" si="8">((6*S16*EXP(3*S16))+((EXP(3*S16)))+763.25)/(9*EXP(3*S16))</f>
        <v>4.4452095368076003</v>
      </c>
      <c r="W16" s="5">
        <f>ABS(V16-T16)</f>
        <v>4.5209536807599982E-2</v>
      </c>
      <c r="X16" s="8">
        <f>W16/V16</f>
        <v>1.0170394991113951E-2</v>
      </c>
    </row>
    <row r="17" spans="2:24" x14ac:dyDescent="0.25">
      <c r="E17" s="1">
        <f>E16+$C$14</f>
        <v>1.1000000000000001</v>
      </c>
      <c r="F17" s="4">
        <f t="shared" ref="F17:F25" si="9">F16+(2*E16 -3 *F16+1)*$C$14</f>
        <v>3.8950000000000005</v>
      </c>
      <c r="G17" s="4">
        <f t="shared" si="6"/>
        <v>3.9723419465551584</v>
      </c>
      <c r="H17" s="5">
        <f>ABS(G17-F17)</f>
        <v>7.7341946555157914E-2</v>
      </c>
      <c r="I17" s="8">
        <f t="shared" si="7"/>
        <v>1.9470112995239337E-2</v>
      </c>
      <c r="R17" s="1">
        <v>2</v>
      </c>
      <c r="S17" s="1">
        <f>S16+$P$14</f>
        <v>1.1000000000000001</v>
      </c>
      <c r="T17" s="4">
        <f t="shared" ref="T17:T25" si="10">U16+(2*S16 -3 *U16+1)*$P$14</f>
        <v>3.9353749999999996</v>
      </c>
      <c r="U17" s="4">
        <f t="shared" ref="U17:U25" si="11">U16+$P$14*((2*S16-3 *T16+1)+(2*S17-3 *T17+1))/2</f>
        <v>3.9798468749999998</v>
      </c>
      <c r="V17" s="4">
        <f t="shared" si="8"/>
        <v>3.9723419465551584</v>
      </c>
      <c r="W17" s="5">
        <f>ABS(V17-T17)</f>
        <v>3.6966946555158753E-2</v>
      </c>
      <c r="X17" s="8">
        <f>W17/V17</f>
        <v>9.3060836787267863E-3</v>
      </c>
    </row>
    <row r="18" spans="2:24" x14ac:dyDescent="0.25">
      <c r="E18" s="1">
        <f>E17+$C$14</f>
        <v>1.1500000000000001</v>
      </c>
      <c r="F18" s="4">
        <f t="shared" si="9"/>
        <v>3.4707500000000002</v>
      </c>
      <c r="G18" s="4">
        <f t="shared" si="6"/>
        <v>3.5699841072844838</v>
      </c>
      <c r="H18" s="5">
        <f>ABS(G18-F18)</f>
        <v>9.9234107284483564E-2</v>
      </c>
      <c r="I18" s="8">
        <f t="shared" si="7"/>
        <v>2.7796792451260016E-2</v>
      </c>
      <c r="R18" s="1">
        <v>3</v>
      </c>
      <c r="S18" s="1">
        <f>S17+$P$14</f>
        <v>1.1500000000000001</v>
      </c>
      <c r="T18" s="4">
        <f t="shared" si="10"/>
        <v>3.5428698437499997</v>
      </c>
      <c r="U18" s="4">
        <f t="shared" si="11"/>
        <v>3.5814785117187498</v>
      </c>
      <c r="V18" s="4">
        <f t="shared" si="8"/>
        <v>3.5699841072844838</v>
      </c>
      <c r="W18" s="5">
        <f>ABS(V18-T18)</f>
        <v>2.7114263534484095E-2</v>
      </c>
      <c r="X18" s="8">
        <f>W18/V18</f>
        <v>7.5950656136417986E-3</v>
      </c>
    </row>
    <row r="19" spans="2:24" x14ac:dyDescent="0.25">
      <c r="E19" s="1">
        <f>E18+$C$14</f>
        <v>1.2000000000000002</v>
      </c>
      <c r="F19" s="4">
        <f t="shared" si="9"/>
        <v>3.1151375000000003</v>
      </c>
      <c r="G19" s="4">
        <f t="shared" si="6"/>
        <v>3.2283145730995599</v>
      </c>
      <c r="H19" s="5">
        <f>ABS(G19-F19)</f>
        <v>0.1131770730995596</v>
      </c>
      <c r="I19" s="8">
        <f t="shared" si="7"/>
        <v>3.5057634730712245E-2</v>
      </c>
      <c r="R19" s="1">
        <v>4</v>
      </c>
      <c r="S19" s="1">
        <f>S18+$P$14</f>
        <v>1.2000000000000002</v>
      </c>
      <c r="T19" s="4">
        <f t="shared" si="10"/>
        <v>3.2092567349609373</v>
      </c>
      <c r="U19" s="4">
        <f t="shared" si="11"/>
        <v>3.2425690183154297</v>
      </c>
      <c r="V19" s="4">
        <f t="shared" si="8"/>
        <v>3.2283145730995599</v>
      </c>
      <c r="W19" s="5">
        <f>ABS(V19-T19)</f>
        <v>1.9057838138622607E-2</v>
      </c>
      <c r="X19" s="8">
        <f>W19/V19</f>
        <v>5.903339871964476E-3</v>
      </c>
    </row>
    <row r="20" spans="2:24" x14ac:dyDescent="0.25">
      <c r="E20" s="1">
        <f>E19+$C$14</f>
        <v>1.2500000000000002</v>
      </c>
      <c r="F20" s="4">
        <f t="shared" si="9"/>
        <v>2.8178668750000004</v>
      </c>
      <c r="G20" s="4">
        <f t="shared" si="6"/>
        <v>2.9388799471776594</v>
      </c>
      <c r="H20" s="5">
        <f>ABS(G20-F20)</f>
        <v>0.121013072177659</v>
      </c>
      <c r="I20" s="8">
        <f t="shared" si="7"/>
        <v>4.1176595966049369E-2</v>
      </c>
      <c r="R20" s="1">
        <v>5</v>
      </c>
      <c r="S20" s="1">
        <f>S19+$P$14</f>
        <v>1.2500000000000002</v>
      </c>
      <c r="T20" s="4">
        <f t="shared" si="10"/>
        <v>2.9261836655681153</v>
      </c>
      <c r="U20" s="4">
        <f t="shared" si="11"/>
        <v>2.9549109882757509</v>
      </c>
      <c r="V20" s="4">
        <f t="shared" si="8"/>
        <v>2.9388799471776594</v>
      </c>
      <c r="W20" s="5">
        <f>ABS(V20-T20)</f>
        <v>1.2696281609544169E-2</v>
      </c>
      <c r="X20" s="8">
        <f>W20/V20</f>
        <v>4.3201089659130132E-3</v>
      </c>
    </row>
    <row r="21" spans="2:24" x14ac:dyDescent="0.25">
      <c r="E21" s="1">
        <f>E20+$C$14</f>
        <v>1.3000000000000003</v>
      </c>
      <c r="F21" s="4">
        <f t="shared" si="9"/>
        <v>2.5701868437500002</v>
      </c>
      <c r="G21" s="4">
        <f t="shared" si="6"/>
        <v>2.6944043234455766</v>
      </c>
      <c r="H21" s="5">
        <f>ABS(G21-F21)</f>
        <v>0.12421747969557639</v>
      </c>
      <c r="I21" s="8">
        <f t="shared" ref="I21:I25" si="12">H21/G21</f>
        <v>4.610201914192609E-2</v>
      </c>
      <c r="R21" s="1">
        <v>6</v>
      </c>
      <c r="S21" s="1">
        <f>S20+$P$14</f>
        <v>1.3000000000000003</v>
      </c>
      <c r="T21" s="4">
        <f t="shared" si="10"/>
        <v>2.6866743400343882</v>
      </c>
      <c r="U21" s="4">
        <f t="shared" si="11"/>
        <v>2.7114466378555631</v>
      </c>
      <c r="V21" s="4">
        <f t="shared" si="8"/>
        <v>2.6944043234455766</v>
      </c>
      <c r="W21" s="5">
        <f>ABS(V21-T21)</f>
        <v>7.729983411188357E-3</v>
      </c>
      <c r="X21" s="8">
        <f>W21/V21</f>
        <v>2.8689025414357018E-3</v>
      </c>
    </row>
    <row r="22" spans="2:24" x14ac:dyDescent="0.25">
      <c r="E22" s="1">
        <f>E21+$C$14</f>
        <v>1.3500000000000003</v>
      </c>
      <c r="F22" s="4">
        <f t="shared" si="9"/>
        <v>2.3646588171875003</v>
      </c>
      <c r="G22" s="4">
        <f t="shared" si="6"/>
        <v>2.4886252715103794</v>
      </c>
      <c r="H22" s="5">
        <f>ABS(G22-F22)</f>
        <v>0.12396645432287912</v>
      </c>
      <c r="I22" s="8">
        <f t="shared" si="12"/>
        <v>4.9813226499802535E-2</v>
      </c>
      <c r="R22" s="1">
        <v>7</v>
      </c>
      <c r="S22" s="1">
        <f>S21+$P$14</f>
        <v>1.3500000000000003</v>
      </c>
      <c r="T22" s="4">
        <f t="shared" si="10"/>
        <v>2.4847296421772285</v>
      </c>
      <c r="U22" s="4">
        <f t="shared" si="11"/>
        <v>2.506091339189692</v>
      </c>
      <c r="V22" s="4">
        <f t="shared" si="8"/>
        <v>2.4886252715103794</v>
      </c>
      <c r="W22" s="5">
        <f>ABS(V22-T22)</f>
        <v>3.8956293331509073E-3</v>
      </c>
      <c r="X22" s="8">
        <f>W22/V22</f>
        <v>1.5653740150225986E-3</v>
      </c>
    </row>
    <row r="23" spans="2:24" x14ac:dyDescent="0.25">
      <c r="E23" s="1">
        <f>E22+$C$14</f>
        <v>1.4000000000000004</v>
      </c>
      <c r="F23" s="4">
        <f t="shared" si="9"/>
        <v>2.1949599946093752</v>
      </c>
      <c r="G23" s="4">
        <f t="shared" si="6"/>
        <v>2.3161526675810666</v>
      </c>
      <c r="H23" s="5">
        <f>ABS(G23-F23)</f>
        <v>0.12119267297169145</v>
      </c>
      <c r="I23" s="8">
        <f t="shared" si="12"/>
        <v>5.2324993368533919E-2</v>
      </c>
      <c r="R23" s="1">
        <v>8</v>
      </c>
      <c r="S23" s="1">
        <f>S22+$P$14</f>
        <v>1.4000000000000004</v>
      </c>
      <c r="T23" s="4">
        <f t="shared" si="10"/>
        <v>2.3151776383112384</v>
      </c>
      <c r="U23" s="4">
        <f t="shared" si="11"/>
        <v>2.3335982931530568</v>
      </c>
      <c r="V23" s="4">
        <f t="shared" si="8"/>
        <v>2.3161526675810666</v>
      </c>
      <c r="W23" s="5">
        <f>ABS(V23-T23)</f>
        <v>9.7502926982828697E-4</v>
      </c>
      <c r="X23" s="8">
        <f>W23/V23</f>
        <v>4.20969344325037E-4</v>
      </c>
    </row>
    <row r="24" spans="2:24" x14ac:dyDescent="0.25">
      <c r="E24" s="1">
        <f>E23+$C$14</f>
        <v>1.4500000000000004</v>
      </c>
      <c r="F24" s="4">
        <f t="shared" si="9"/>
        <v>2.0557159954179691</v>
      </c>
      <c r="G24" s="4">
        <f t="shared" si="6"/>
        <v>2.1723471891168056</v>
      </c>
      <c r="H24" s="5">
        <f>ABS(G24-F24)</f>
        <v>0.11663119369883646</v>
      </c>
      <c r="I24" s="8">
        <f t="shared" si="12"/>
        <v>5.3689020927752483E-2</v>
      </c>
      <c r="R24" s="1">
        <v>9</v>
      </c>
      <c r="S24" s="1">
        <f>S23+$P$14</f>
        <v>1.4500000000000004</v>
      </c>
      <c r="T24" s="4">
        <f t="shared" si="10"/>
        <v>2.1735585491800982</v>
      </c>
      <c r="U24" s="4">
        <f t="shared" si="11"/>
        <v>2.1894430790912067</v>
      </c>
      <c r="V24" s="4">
        <f t="shared" si="8"/>
        <v>2.1723471891168056</v>
      </c>
      <c r="W24" s="5">
        <f>ABS(V24-T24)</f>
        <v>1.2113600632925881E-3</v>
      </c>
      <c r="X24" s="8">
        <f>W24/V24</f>
        <v>5.5762728414746694E-4</v>
      </c>
    </row>
    <row r="25" spans="2:24" x14ac:dyDescent="0.25">
      <c r="E25" s="1">
        <f>E24+$C$14</f>
        <v>1.5000000000000004</v>
      </c>
      <c r="F25" s="4">
        <f t="shared" si="9"/>
        <v>1.9423585961052738</v>
      </c>
      <c r="G25" s="4">
        <f t="shared" si="6"/>
        <v>2.0532157342014918</v>
      </c>
      <c r="H25" s="5">
        <f>ABS(G25-F25)</f>
        <v>0.110857138096218</v>
      </c>
      <c r="I25" s="8">
        <f t="shared" si="12"/>
        <v>5.3991958199819182E-2</v>
      </c>
      <c r="O25" s="10"/>
      <c r="R25" s="1">
        <v>10</v>
      </c>
      <c r="S25" s="1">
        <f>S24+$P$14</f>
        <v>1.5000000000000004</v>
      </c>
      <c r="T25" s="4">
        <f t="shared" si="10"/>
        <v>2.0560266172275257</v>
      </c>
      <c r="U25" s="4">
        <f t="shared" si="11"/>
        <v>2.0697241916106348</v>
      </c>
      <c r="V25" s="4">
        <f t="shared" si="8"/>
        <v>2.0532157342014918</v>
      </c>
      <c r="W25" s="5">
        <f>ABS(V25-T25)</f>
        <v>2.810883026033828E-3</v>
      </c>
      <c r="X25" s="8">
        <f>W25/V25</f>
        <v>1.3690149452936068E-3</v>
      </c>
    </row>
    <row r="26" spans="2:24" x14ac:dyDescent="0.25">
      <c r="E26" s="6"/>
      <c r="F26" s="6"/>
      <c r="S26" s="6"/>
      <c r="T26" s="6"/>
      <c r="U26" s="6"/>
    </row>
    <row r="27" spans="2:24" x14ac:dyDescent="0.25">
      <c r="E27" s="6"/>
      <c r="F27" s="6"/>
      <c r="S27" s="6"/>
      <c r="T27" s="6"/>
      <c r="U27" s="6"/>
    </row>
    <row r="28" spans="2:24" x14ac:dyDescent="0.25">
      <c r="E28" s="6"/>
      <c r="F28" s="6"/>
      <c r="S28" s="6"/>
      <c r="T28" s="6"/>
      <c r="U28" s="6"/>
    </row>
    <row r="29" spans="2:24" x14ac:dyDescent="0.25">
      <c r="D29" s="6"/>
      <c r="E29" s="6"/>
      <c r="S29" s="6"/>
      <c r="T29" s="6"/>
      <c r="U29" s="6"/>
    </row>
    <row r="30" spans="2:24" x14ac:dyDescent="0.25">
      <c r="D30" s="6"/>
      <c r="E30" s="6"/>
      <c r="F30" t="s">
        <v>23</v>
      </c>
      <c r="S30" s="6"/>
      <c r="T30" s="6"/>
      <c r="U30" s="6"/>
    </row>
    <row r="31" spans="2:24" x14ac:dyDescent="0.25">
      <c r="D31" s="6"/>
      <c r="E31" s="6"/>
      <c r="S31" s="6"/>
      <c r="T31" s="6"/>
      <c r="U31" s="6"/>
    </row>
    <row r="32" spans="2:24" x14ac:dyDescent="0.25">
      <c r="B32" s="3" t="s">
        <v>0</v>
      </c>
      <c r="C32" s="2">
        <v>0.1</v>
      </c>
      <c r="E32" s="3" t="s">
        <v>7</v>
      </c>
      <c r="F32" s="3" t="s">
        <v>2</v>
      </c>
      <c r="G32" s="3" t="s">
        <v>8</v>
      </c>
      <c r="H32" s="3" t="s">
        <v>9</v>
      </c>
      <c r="I32" s="3" t="s">
        <v>10</v>
      </c>
      <c r="J32" s="3" t="s">
        <v>11</v>
      </c>
      <c r="K32" s="3" t="s">
        <v>1</v>
      </c>
      <c r="L32" s="3" t="s">
        <v>3</v>
      </c>
      <c r="M32" s="3" t="s">
        <v>4</v>
      </c>
      <c r="N32" s="3" t="s">
        <v>5</v>
      </c>
    </row>
    <row r="33" spans="2:14" x14ac:dyDescent="0.25">
      <c r="E33" s="1">
        <v>0</v>
      </c>
      <c r="F33" s="11">
        <v>1</v>
      </c>
      <c r="G33" s="4">
        <f>(2*F33-3*K33+1)*$C$32</f>
        <v>-1.2000000000000002</v>
      </c>
      <c r="H33" s="4">
        <f>(2*(F33+(G33/2))-3*(K33+($C$32/2))+1)*$C$32</f>
        <v>-1.335</v>
      </c>
      <c r="I33" s="4">
        <f>(2*(F33+(H33/2))-3*(K33+($C$32/2))+1)*$C$32</f>
        <v>-1.3485</v>
      </c>
      <c r="J33" s="4">
        <f>(2*(F33+I33)-3*(K33+$C$32)+1)*$C$32</f>
        <v>-1.4997</v>
      </c>
      <c r="K33" s="7">
        <v>5</v>
      </c>
      <c r="L33" s="4">
        <f>((6*E7*EXP(3*E7))+((EXP(3*E7)))+763.25)/(9*EXP(3*E7))</f>
        <v>4.9999977701969058</v>
      </c>
      <c r="M33" s="5">
        <f>ABS(L33-K33)</f>
        <v>2.2298030941669822E-6</v>
      </c>
      <c r="N33" s="9">
        <f>M33/L33</f>
        <v>4.4596081771435869E-7</v>
      </c>
    </row>
    <row r="34" spans="2:14" x14ac:dyDescent="0.25">
      <c r="E34" s="1">
        <v>1</v>
      </c>
      <c r="F34" s="1">
        <f>F33+$C$32</f>
        <v>1.1000000000000001</v>
      </c>
      <c r="G34" s="4">
        <f t="shared" ref="G34:G37" si="13">(2*F34-3*K34+1)*$C$32</f>
        <v>-0.77666499999999994</v>
      </c>
      <c r="H34" s="4">
        <f t="shared" ref="H34:H37" si="14">(2*(F34+(G34/2))-3*(K34+($C$32/2))+1)*$C$32</f>
        <v>-0.86933150000000003</v>
      </c>
      <c r="I34" s="4">
        <f t="shared" ref="I34:I37" si="15">(2*(F34+(H34/2))-3*(K34+($C$32/2))+1)*$C$32</f>
        <v>-0.87859815000000008</v>
      </c>
      <c r="J34" s="4">
        <f t="shared" ref="J34:J37" si="16">(2*(F34+I34)-3*(K34+$C$32)+1)*$C$32</f>
        <v>-0.98238462999999998</v>
      </c>
      <c r="K34" s="4">
        <f>K33+(G33+2*H33+2*I33+J33)/6</f>
        <v>3.6555499999999999</v>
      </c>
      <c r="L34" s="4">
        <f t="shared" ref="L34:L38" si="17">((6*E8*EXP(3*E8))+((EXP(3*E8)))+763.25)/(9*EXP(3*E8))</f>
        <v>3.9723419465551584</v>
      </c>
      <c r="M34" s="5">
        <f>ABS(L34-K34)</f>
        <v>0.31679194655515852</v>
      </c>
      <c r="N34" s="9">
        <f>M34/L34</f>
        <v>7.9749415034595053E-2</v>
      </c>
    </row>
    <row r="35" spans="2:14" x14ac:dyDescent="0.25">
      <c r="E35" s="1">
        <v>2</v>
      </c>
      <c r="F35" s="1">
        <f t="shared" ref="F35:F38" si="18">F34+$C$32</f>
        <v>1.2000000000000002</v>
      </c>
      <c r="G35" s="4">
        <f t="shared" si="13"/>
        <v>-0.49391955349999983</v>
      </c>
      <c r="H35" s="4">
        <f t="shared" si="14"/>
        <v>-0.5583115088499998</v>
      </c>
      <c r="I35" s="4">
        <f t="shared" si="15"/>
        <v>-0.56475070438499986</v>
      </c>
      <c r="J35" s="4">
        <f t="shared" si="16"/>
        <v>-0.63686969437699981</v>
      </c>
      <c r="K35" s="4">
        <f>K34+(G34+2*H34+2*I34+J34)/6</f>
        <v>2.7797318449999997</v>
      </c>
      <c r="L35" s="4">
        <f t="shared" si="17"/>
        <v>3.2283145730995599</v>
      </c>
      <c r="M35" s="5">
        <f>ABS(L35-K35)</f>
        <v>0.44858272809956024</v>
      </c>
      <c r="N35" s="9">
        <f>M35/L35</f>
        <v>0.13895260760442818</v>
      </c>
    </row>
    <row r="36" spans="2:14" x14ac:dyDescent="0.25">
      <c r="E36" s="1">
        <v>3</v>
      </c>
      <c r="F36" s="1">
        <f t="shared" si="18"/>
        <v>1.3000000000000003</v>
      </c>
      <c r="G36" s="4">
        <f t="shared" si="13"/>
        <v>-0.30507386978265</v>
      </c>
      <c r="H36" s="4">
        <f t="shared" si="14"/>
        <v>-0.35058125676091501</v>
      </c>
      <c r="I36" s="4">
        <f t="shared" si="15"/>
        <v>-0.35513199545874141</v>
      </c>
      <c r="J36" s="4">
        <f t="shared" si="16"/>
        <v>-0.40610026887439821</v>
      </c>
      <c r="K36" s="4">
        <f>K35+(G35+2*H35+2*I35+J35)/6</f>
        <v>2.2169128992755001</v>
      </c>
      <c r="L36" s="4">
        <f t="shared" si="17"/>
        <v>2.6944043234455766</v>
      </c>
      <c r="M36" s="5">
        <f>ABS(L36-K36)</f>
        <v>0.47749142417007651</v>
      </c>
      <c r="N36" s="9">
        <f>M36/L36</f>
        <v>0.17721595085605615</v>
      </c>
    </row>
    <row r="37" spans="2:14" x14ac:dyDescent="0.25">
      <c r="E37" s="1">
        <v>4</v>
      </c>
      <c r="F37" s="1">
        <f t="shared" si="18"/>
        <v>1.4000000000000004</v>
      </c>
      <c r="G37" s="4">
        <f t="shared" si="13"/>
        <v>-0.17894383762783195</v>
      </c>
      <c r="H37" s="4">
        <f t="shared" si="14"/>
        <v>-0.21183822139061514</v>
      </c>
      <c r="I37" s="4">
        <f t="shared" si="15"/>
        <v>-0.21512765976689352</v>
      </c>
      <c r="J37" s="4">
        <f t="shared" si="16"/>
        <v>-0.25196936958121058</v>
      </c>
      <c r="K37" s="4">
        <f>K36+(G36+2*H36+2*I36+J36)/6</f>
        <v>1.8631461254261066</v>
      </c>
      <c r="L37" s="4">
        <f t="shared" si="17"/>
        <v>2.3161526675810666</v>
      </c>
      <c r="M37" s="5">
        <f>ABS(L37-K37)</f>
        <v>0.45300654215496006</v>
      </c>
      <c r="N37" s="9">
        <f>M37/L37</f>
        <v>0.1955857869369505</v>
      </c>
    </row>
    <row r="38" spans="2:14" x14ac:dyDescent="0.25">
      <c r="E38" s="1">
        <v>5</v>
      </c>
      <c r="F38" s="1">
        <f t="shared" si="18"/>
        <v>1.5000000000000004</v>
      </c>
      <c r="G38" s="4"/>
      <c r="H38" s="4"/>
      <c r="I38" s="4"/>
      <c r="J38" s="4"/>
      <c r="K38" s="4">
        <f>K37+(G37+2*H37+2*I37+J37)/6</f>
        <v>1.6490052971720965</v>
      </c>
      <c r="L38" s="4">
        <f t="shared" si="17"/>
        <v>2.0532157342014918</v>
      </c>
      <c r="M38" s="5">
        <f>ABS(L38-K38)</f>
        <v>0.4042104370293953</v>
      </c>
      <c r="N38" s="9">
        <f>M38/L38</f>
        <v>0.19686700734669521</v>
      </c>
    </row>
    <row r="39" spans="2:14" x14ac:dyDescent="0.25">
      <c r="F39" s="6"/>
      <c r="G39" s="6"/>
      <c r="H39" s="6"/>
      <c r="I39" s="6"/>
      <c r="J39" s="6"/>
      <c r="K39" s="6"/>
    </row>
    <row r="40" spans="2:14" x14ac:dyDescent="0.25">
      <c r="B40" s="3" t="s">
        <v>0</v>
      </c>
      <c r="C40" s="2">
        <v>0.05</v>
      </c>
      <c r="E40" s="3" t="s">
        <v>7</v>
      </c>
      <c r="F40" s="3" t="s">
        <v>2</v>
      </c>
      <c r="G40" s="3" t="s">
        <v>8</v>
      </c>
      <c r="H40" s="3" t="s">
        <v>9</v>
      </c>
      <c r="I40" s="3" t="s">
        <v>10</v>
      </c>
      <c r="J40" s="3" t="s">
        <v>11</v>
      </c>
      <c r="K40" s="3" t="s">
        <v>1</v>
      </c>
      <c r="L40" s="3" t="s">
        <v>3</v>
      </c>
      <c r="M40" s="3" t="s">
        <v>4</v>
      </c>
      <c r="N40" s="3" t="s">
        <v>5</v>
      </c>
    </row>
    <row r="41" spans="2:14" x14ac:dyDescent="0.25">
      <c r="E41" s="1">
        <v>0</v>
      </c>
      <c r="F41" s="1">
        <v>1</v>
      </c>
      <c r="G41" s="4">
        <f>(2*F41-3*K41+1)*$C$40</f>
        <v>-0.60000000000000009</v>
      </c>
      <c r="H41" s="4">
        <f>(2*(F41+(G41/2))-3*(K41+($C$40/2))+1)*$C$40</f>
        <v>-0.63375000000000004</v>
      </c>
      <c r="I41" s="4">
        <f>(2*(F41+(H41/2))-3*(K41+($C$40/2))+1)*$C$40</f>
        <v>-0.6354375000000001</v>
      </c>
      <c r="J41" s="4">
        <f>(2*(F41+I41)-3*(K41+$C$40)+1)*$C$40</f>
        <v>-0.67104374999999994</v>
      </c>
      <c r="K41" s="7">
        <v>5</v>
      </c>
      <c r="L41" s="4">
        <f>((6*E15*EXP(3*E15))+((EXP(3*E15)))+763.25)/(9*EXP(3*E15))</f>
        <v>4.9999977701969058</v>
      </c>
      <c r="M41" s="5">
        <f>ABS(L41-K41)</f>
        <v>2.2298030941669822E-6</v>
      </c>
      <c r="N41" s="8">
        <f>M41/L41</f>
        <v>4.4596081771435869E-7</v>
      </c>
    </row>
    <row r="42" spans="2:14" x14ac:dyDescent="0.25">
      <c r="E42" s="1">
        <v>1</v>
      </c>
      <c r="F42" s="1">
        <f>F41+C$40</f>
        <v>1.05</v>
      </c>
      <c r="G42" s="4">
        <f t="shared" ref="G42:G50" si="19">(2*F42-3*K42+1)*$C$40</f>
        <v>-0.49976453125000009</v>
      </c>
      <c r="H42" s="4">
        <f t="shared" ref="H42:H50" si="20">(2*(F42+(G42/2))-3*(K42+($C$40/2))+1)*$C$40</f>
        <v>-0.5285027578125</v>
      </c>
      <c r="I42" s="4">
        <f t="shared" ref="I42:I50" si="21">(2*(F42+(H42/2))-3*(K42+($C$40/2))+1)*$C$40</f>
        <v>-0.52993966914062496</v>
      </c>
      <c r="J42" s="4">
        <f t="shared" ref="J42:J50" si="22">(2*(F42+I42)-3*(K42+$C$40)+1)*$C$40</f>
        <v>-0.56025849816406248</v>
      </c>
      <c r="K42" s="4">
        <f>K41+(G41+2*H41+2*I41+J41)/6</f>
        <v>4.3650968749999999</v>
      </c>
      <c r="L42" s="4">
        <f t="shared" ref="L42:L51" si="23">((6*E16*EXP(3*E16))+((EXP(3*E16)))+763.25)/(9*EXP(3*E16))</f>
        <v>4.4452095368076003</v>
      </c>
      <c r="M42" s="5">
        <f>ABS(L42-K42)</f>
        <v>8.011266180760046E-2</v>
      </c>
      <c r="N42" s="8">
        <f>M42/L42</f>
        <v>1.8022246453006281E-2</v>
      </c>
    </row>
    <row r="43" spans="2:14" x14ac:dyDescent="0.25">
      <c r="E43" s="1">
        <v>2</v>
      </c>
      <c r="F43" s="1">
        <f t="shared" ref="F43:F51" si="24">F42+C$40</f>
        <v>1.1000000000000001</v>
      </c>
      <c r="G43" s="4">
        <f t="shared" si="19"/>
        <v>-0.41534183416699233</v>
      </c>
      <c r="H43" s="4">
        <f t="shared" si="20"/>
        <v>-0.43985892587534181</v>
      </c>
      <c r="I43" s="4">
        <f t="shared" si="21"/>
        <v>-0.44108478046075938</v>
      </c>
      <c r="J43" s="4">
        <f t="shared" si="22"/>
        <v>-0.46695031221306815</v>
      </c>
      <c r="K43" s="4">
        <f>K42+(G42+2*H42+2*I42+J42)/6</f>
        <v>3.835612227779948</v>
      </c>
      <c r="L43" s="4">
        <f t="shared" si="23"/>
        <v>3.9723419465551584</v>
      </c>
      <c r="M43" s="5">
        <f>ABS(L43-K43)</f>
        <v>0.13672971877521034</v>
      </c>
      <c r="N43" s="8">
        <f>M43/L43</f>
        <v>3.4420430218446645E-2</v>
      </c>
    </row>
    <row r="44" spans="2:14" x14ac:dyDescent="0.25">
      <c r="E44" s="1">
        <v>3</v>
      </c>
      <c r="F44" s="1">
        <f t="shared" si="24"/>
        <v>1.1500000000000001</v>
      </c>
      <c r="G44" s="4">
        <f t="shared" si="19"/>
        <v>-0.34423734519068561</v>
      </c>
      <c r="H44" s="4">
        <f t="shared" si="20"/>
        <v>-0.36519921245021991</v>
      </c>
      <c r="I44" s="4">
        <f t="shared" si="21"/>
        <v>-0.36624730581319653</v>
      </c>
      <c r="J44" s="4">
        <f t="shared" si="22"/>
        <v>-0.38836207577200527</v>
      </c>
      <c r="K44" s="4">
        <f>K43+(G43+2*H43+2*I43+J43)/6</f>
        <v>3.3949156346045708</v>
      </c>
      <c r="L44" s="4">
        <f t="shared" si="23"/>
        <v>3.5699841072844838</v>
      </c>
      <c r="M44" s="5">
        <f>ABS(L44-K44)</f>
        <v>0.17506847267991299</v>
      </c>
      <c r="N44" s="8">
        <f>M44/L44</f>
        <v>4.903900617447824E-2</v>
      </c>
    </row>
    <row r="45" spans="2:14" x14ac:dyDescent="0.25">
      <c r="E45" s="1">
        <v>4</v>
      </c>
      <c r="F45" s="1">
        <f t="shared" si="24"/>
        <v>1.2000000000000002</v>
      </c>
      <c r="G45" s="4">
        <f t="shared" si="19"/>
        <v>-0.28435003375344747</v>
      </c>
      <c r="H45" s="4">
        <f t="shared" si="20"/>
        <v>-0.30231753544111983</v>
      </c>
      <c r="I45" s="4">
        <f t="shared" si="21"/>
        <v>-0.30321591052550345</v>
      </c>
      <c r="J45" s="4">
        <f t="shared" si="22"/>
        <v>-0.32217162480599781</v>
      </c>
      <c r="K45" s="4">
        <f>K44+(G44+2*H44+2*I44+J44)/6</f>
        <v>3.0290002250229833</v>
      </c>
      <c r="L45" s="4">
        <f t="shared" si="23"/>
        <v>3.2283145730995599</v>
      </c>
      <c r="M45" s="5">
        <f>ABS(L45-K45)</f>
        <v>0.19931434807657666</v>
      </c>
      <c r="N45" s="8">
        <f>M45/L45</f>
        <v>6.173944439534948E-2</v>
      </c>
    </row>
    <row r="46" spans="2:14" x14ac:dyDescent="0.25">
      <c r="E46" s="1">
        <v>5</v>
      </c>
      <c r="F46" s="1">
        <f t="shared" si="24"/>
        <v>1.2500000000000002</v>
      </c>
      <c r="G46" s="4">
        <f t="shared" si="19"/>
        <v>-0.23391031999113016</v>
      </c>
      <c r="H46" s="4">
        <f t="shared" si="20"/>
        <v>-0.24935583599068673</v>
      </c>
      <c r="I46" s="4">
        <f t="shared" si="21"/>
        <v>-0.25012811179066452</v>
      </c>
      <c r="J46" s="4">
        <f t="shared" si="22"/>
        <v>-0.26642313117019661</v>
      </c>
      <c r="K46" s="4">
        <f>K45+(G45+2*H45+2*I45+J45)/6</f>
        <v>2.7260687999408679</v>
      </c>
      <c r="L46" s="4">
        <f t="shared" si="23"/>
        <v>2.9388799471776594</v>
      </c>
      <c r="M46" s="5">
        <f>ABS(L46-K46)</f>
        <v>0.21281114723679151</v>
      </c>
      <c r="N46" s="8">
        <f>M46/L46</f>
        <v>7.2412330908979042E-2</v>
      </c>
    </row>
    <row r="47" spans="2:14" x14ac:dyDescent="0.25">
      <c r="E47" s="1">
        <v>6</v>
      </c>
      <c r="F47" s="1">
        <f t="shared" si="24"/>
        <v>1.3000000000000003</v>
      </c>
      <c r="G47" s="4">
        <f t="shared" si="19"/>
        <v>-0.19142778632302943</v>
      </c>
      <c r="H47" s="4">
        <f t="shared" si="20"/>
        <v>-0.20474917563918088</v>
      </c>
      <c r="I47" s="4">
        <f t="shared" si="21"/>
        <v>-0.20541524510498849</v>
      </c>
      <c r="J47" s="4">
        <f t="shared" si="22"/>
        <v>-0.2194693108335283</v>
      </c>
      <c r="K47" s="4">
        <f>K46+(G46+2*H46+2*I46+J46)/6</f>
        <v>2.4761852421535298</v>
      </c>
      <c r="L47" s="4">
        <f t="shared" si="23"/>
        <v>2.6944043234455766</v>
      </c>
      <c r="M47" s="5">
        <f>ABS(L47-K47)</f>
        <v>0.21821908129204681</v>
      </c>
      <c r="N47" s="8">
        <f>M47/L47</f>
        <v>8.0989730974373772E-2</v>
      </c>
    </row>
    <row r="48" spans="2:14" x14ac:dyDescent="0.25">
      <c r="E48" s="1">
        <v>7</v>
      </c>
      <c r="F48" s="1">
        <f t="shared" si="24"/>
        <v>1.3500000000000003</v>
      </c>
      <c r="G48" s="4">
        <f t="shared" si="19"/>
        <v>-0.15564713785690706</v>
      </c>
      <c r="H48" s="4">
        <f t="shared" si="20"/>
        <v>-0.16717949474975238</v>
      </c>
      <c r="I48" s="4">
        <f t="shared" si="21"/>
        <v>-0.16775611259439469</v>
      </c>
      <c r="J48" s="4">
        <f t="shared" si="22"/>
        <v>-0.17992274911634648</v>
      </c>
      <c r="K48" s="4">
        <f>K47+(G47+2*H47+2*I47+J47)/6</f>
        <v>2.270980919046047</v>
      </c>
      <c r="L48" s="4">
        <f t="shared" si="23"/>
        <v>2.4886252715103794</v>
      </c>
      <c r="M48" s="5">
        <f>ABS(L48-K48)</f>
        <v>0.21764435246433234</v>
      </c>
      <c r="N48" s="8">
        <f>M48/L48</f>
        <v>8.7455654716646486E-2</v>
      </c>
    </row>
    <row r="49" spans="5:14" x14ac:dyDescent="0.25">
      <c r="E49" s="1">
        <v>8</v>
      </c>
      <c r="F49" s="1">
        <f t="shared" si="24"/>
        <v>1.4000000000000004</v>
      </c>
      <c r="G49" s="4">
        <f t="shared" si="19"/>
        <v>-0.12551111031536832</v>
      </c>
      <c r="H49" s="4">
        <f t="shared" si="20"/>
        <v>-0.13553666583113672</v>
      </c>
      <c r="I49" s="4">
        <f t="shared" si="21"/>
        <v>-0.13603794360692512</v>
      </c>
      <c r="J49" s="4">
        <f t="shared" si="22"/>
        <v>-0.14661490467606075</v>
      </c>
      <c r="K49" s="4">
        <f>K48+(G48+2*H48+2*I48+J48)/6</f>
        <v>2.1034074021024556</v>
      </c>
      <c r="L49" s="4">
        <f t="shared" si="23"/>
        <v>2.3161526675810666</v>
      </c>
      <c r="M49" s="5">
        <f>ABS(L49-K49)</f>
        <v>0.21274526547861106</v>
      </c>
      <c r="N49" s="8">
        <f>M49/L49</f>
        <v>9.1852868101651095E-2</v>
      </c>
    </row>
    <row r="50" spans="5:14" x14ac:dyDescent="0.25">
      <c r="E50" s="1">
        <v>9</v>
      </c>
      <c r="F50" s="1">
        <f t="shared" si="24"/>
        <v>1.4500000000000004</v>
      </c>
      <c r="G50" s="4">
        <f t="shared" si="19"/>
        <v>-0.10012922946867951</v>
      </c>
      <c r="H50" s="4">
        <f t="shared" si="20"/>
        <v>-0.10888569094211345</v>
      </c>
      <c r="I50" s="4">
        <f t="shared" si="21"/>
        <v>-0.10932351401578516</v>
      </c>
      <c r="J50" s="4">
        <f t="shared" si="22"/>
        <v>-0.11856158087025795</v>
      </c>
      <c r="K50" s="4">
        <f>K49+(G49+2*H49+2*I49+J49)/6</f>
        <v>1.9675281964578635</v>
      </c>
      <c r="L50" s="4">
        <f t="shared" si="23"/>
        <v>2.1723471891168056</v>
      </c>
      <c r="M50" s="5">
        <f>ABS(L50-K50)</f>
        <v>0.2048189926589421</v>
      </c>
      <c r="N50" s="8">
        <f>M50/L50</f>
        <v>9.4284649196528195E-2</v>
      </c>
    </row>
    <row r="51" spans="5:14" x14ac:dyDescent="0.25">
      <c r="E51" s="1">
        <v>10</v>
      </c>
      <c r="F51" s="1">
        <f t="shared" si="24"/>
        <v>1.5000000000000004</v>
      </c>
      <c r="G51" s="4"/>
      <c r="H51" s="4"/>
      <c r="I51" s="4"/>
      <c r="J51" s="4"/>
      <c r="K51" s="4">
        <f>K50+(G50+2*H50+2*I50+J50)/6</f>
        <v>1.8583433264154077</v>
      </c>
      <c r="L51" s="4">
        <f t="shared" si="23"/>
        <v>2.0532157342014918</v>
      </c>
      <c r="M51" s="5">
        <f>ABS(L51-K51)</f>
        <v>0.19487240778608417</v>
      </c>
      <c r="N51" s="8">
        <f>M51/L51</f>
        <v>9.4910829164218946E-2</v>
      </c>
    </row>
    <row r="52" spans="5:14" x14ac:dyDescent="0.25">
      <c r="F52" s="6"/>
      <c r="G52" s="6"/>
      <c r="H52" s="6"/>
      <c r="I52" s="6"/>
      <c r="J52" s="6"/>
      <c r="K52" s="6"/>
    </row>
    <row r="53" spans="5:14" x14ac:dyDescent="0.25">
      <c r="F53" s="6"/>
      <c r="G53" s="6"/>
      <c r="H53" s="6"/>
      <c r="I53" s="6"/>
      <c r="J53" s="6"/>
      <c r="K53" s="6"/>
    </row>
    <row r="54" spans="5:14" x14ac:dyDescent="0.25">
      <c r="F54" s="6"/>
      <c r="G54" s="6"/>
      <c r="H54" s="6"/>
      <c r="I54" s="6"/>
      <c r="J54" s="6"/>
      <c r="K54" s="6"/>
    </row>
    <row r="55" spans="5:14" x14ac:dyDescent="0.25">
      <c r="F55" s="6"/>
      <c r="G55" s="6"/>
      <c r="H55" s="6"/>
      <c r="I55" s="6"/>
      <c r="J55" s="6"/>
      <c r="K55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CA69-9653-4E13-A6B5-B30A59EF2B65}">
  <dimension ref="A4:Z55"/>
  <sheetViews>
    <sheetView zoomScale="55" zoomScaleNormal="55" workbookViewId="0">
      <selection activeCell="O58" sqref="O58"/>
    </sheetView>
  </sheetViews>
  <sheetFormatPr baseColWidth="10" defaultRowHeight="15" x14ac:dyDescent="0.25"/>
  <cols>
    <col min="4" max="4" width="7.5703125" customWidth="1"/>
    <col min="7" max="7" width="11.85546875" bestFit="1" customWidth="1"/>
  </cols>
  <sheetData>
    <row r="4" spans="1:26" x14ac:dyDescent="0.25">
      <c r="A4" t="s">
        <v>16</v>
      </c>
      <c r="G4" t="s">
        <v>12</v>
      </c>
      <c r="U4" t="s">
        <v>21</v>
      </c>
    </row>
    <row r="5" spans="1:26" x14ac:dyDescent="0.25">
      <c r="B5" t="s">
        <v>18</v>
      </c>
      <c r="C5" t="s">
        <v>17</v>
      </c>
    </row>
    <row r="7" spans="1:26" x14ac:dyDescent="0.25">
      <c r="C7" s="3" t="s">
        <v>0</v>
      </c>
      <c r="D7" s="2">
        <v>0.1</v>
      </c>
      <c r="F7" s="3" t="s">
        <v>2</v>
      </c>
      <c r="G7" s="3" t="s">
        <v>1</v>
      </c>
      <c r="H7" s="3" t="s">
        <v>3</v>
      </c>
      <c r="I7" s="3" t="s">
        <v>4</v>
      </c>
      <c r="J7" s="3" t="s">
        <v>5</v>
      </c>
      <c r="Q7" s="3" t="s">
        <v>0</v>
      </c>
      <c r="R7" s="2">
        <v>0.1</v>
      </c>
      <c r="T7" s="3" t="s">
        <v>7</v>
      </c>
      <c r="U7" s="3" t="s">
        <v>2</v>
      </c>
      <c r="V7" s="3" t="s">
        <v>6</v>
      </c>
      <c r="W7" s="3" t="s">
        <v>1</v>
      </c>
      <c r="X7" s="3" t="s">
        <v>3</v>
      </c>
      <c r="Y7" s="3" t="s">
        <v>4</v>
      </c>
      <c r="Z7" s="3" t="s">
        <v>5</v>
      </c>
    </row>
    <row r="8" spans="1:26" x14ac:dyDescent="0.25">
      <c r="F8" s="1">
        <v>0</v>
      </c>
      <c r="G8" s="7">
        <v>0</v>
      </c>
      <c r="H8" s="4">
        <f>TAN(F8)</f>
        <v>0</v>
      </c>
      <c r="I8" s="5">
        <f>ABS(H8-G8)</f>
        <v>0</v>
      </c>
      <c r="J8" s="8" t="e">
        <f>I8/H8</f>
        <v>#DIV/0!</v>
      </c>
      <c r="T8" s="1">
        <v>0</v>
      </c>
      <c r="U8" s="1">
        <v>0</v>
      </c>
      <c r="V8" s="7">
        <v>0</v>
      </c>
      <c r="W8" s="4">
        <v>0</v>
      </c>
      <c r="X8" s="4">
        <f>TAN(U8)</f>
        <v>0</v>
      </c>
      <c r="Y8" s="5">
        <f>ABS(X8-V8)</f>
        <v>0</v>
      </c>
      <c r="Z8" s="8" t="e">
        <f>Y8/X8</f>
        <v>#DIV/0!</v>
      </c>
    </row>
    <row r="9" spans="1:26" x14ac:dyDescent="0.25">
      <c r="F9" s="1">
        <f>F8+$D$7</f>
        <v>0.1</v>
      </c>
      <c r="G9" s="4">
        <f>G8+(1+G8^2)*$D$7</f>
        <v>0.1</v>
      </c>
      <c r="H9" s="4">
        <f t="shared" ref="H9:H13" si="0">TAN(F9)</f>
        <v>0.10033467208545055</v>
      </c>
      <c r="I9" s="5">
        <f>ABS(H9-G9)</f>
        <v>3.3467208545054361E-4</v>
      </c>
      <c r="J9" s="8">
        <f t="shared" ref="J9:J13" si="1">I9/H9</f>
        <v>3.3355576740761997E-3</v>
      </c>
      <c r="T9" s="1">
        <v>1</v>
      </c>
      <c r="U9" s="1">
        <f>U8+' EJ 1'!$P$6</f>
        <v>0.1</v>
      </c>
      <c r="V9" s="4">
        <f>W8+(1+W8^2)*$R$7</f>
        <v>0.1</v>
      </c>
      <c r="W9" s="4">
        <f>W8+$R$7*((1+W8^2)+(1+V9^2))/2</f>
        <v>0.10049999999999999</v>
      </c>
      <c r="X9" s="4">
        <f t="shared" ref="X9:X13" si="2">TAN(U9)</f>
        <v>0.10033467208545055</v>
      </c>
      <c r="Y9" s="5">
        <f>ABS(X9-V9)</f>
        <v>3.3467208545054361E-4</v>
      </c>
      <c r="Z9" s="8">
        <f>Y9/X9</f>
        <v>3.3355576740761997E-3</v>
      </c>
    </row>
    <row r="10" spans="1:26" x14ac:dyDescent="0.25">
      <c r="F10" s="1">
        <f>F9+$D$7</f>
        <v>0.2</v>
      </c>
      <c r="G10" s="4">
        <f>G9+(1+G9^2)*$D$7</f>
        <v>0.20100000000000001</v>
      </c>
      <c r="H10" s="4">
        <f t="shared" si="0"/>
        <v>0.2027100355086725</v>
      </c>
      <c r="I10" s="5">
        <f>ABS(H10-G10)</f>
        <v>1.7100355086724917E-3</v>
      </c>
      <c r="J10" s="8">
        <f t="shared" si="1"/>
        <v>8.4358700070344145E-3</v>
      </c>
      <c r="T10" s="1">
        <v>2</v>
      </c>
      <c r="U10" s="1">
        <f>U9+' EJ 1'!$P$6</f>
        <v>0.2</v>
      </c>
      <c r="V10" s="4">
        <f t="shared" ref="V10:V13" si="3">W9+(1+W9^2)*$R$7</f>
        <v>0.20151002499999998</v>
      </c>
      <c r="W10" s="4">
        <f t="shared" ref="W10:W13" si="4">W9+$R$7*((1+W9^2)+(1+V10^2))/2</f>
        <v>0.20303532700877502</v>
      </c>
      <c r="X10" s="4">
        <f t="shared" si="2"/>
        <v>0.2027100355086725</v>
      </c>
      <c r="Y10" s="5">
        <f>ABS(X10-V10)</f>
        <v>1.2000105086725221E-3</v>
      </c>
      <c r="Z10" s="8">
        <f>Y10/X10</f>
        <v>5.9198376916133602E-3</v>
      </c>
    </row>
    <row r="11" spans="1:26" x14ac:dyDescent="0.25">
      <c r="F11" s="1">
        <f>F10+$D$7</f>
        <v>0.30000000000000004</v>
      </c>
      <c r="G11" s="4">
        <f>G10+(1+G10^2)*$D$7</f>
        <v>0.30504010000000004</v>
      </c>
      <c r="H11" s="4">
        <f t="shared" si="0"/>
        <v>0.3093362496096233</v>
      </c>
      <c r="I11" s="5">
        <f>ABS(H11-G11)</f>
        <v>4.2961496096232676E-3</v>
      </c>
      <c r="J11" s="8">
        <f t="shared" si="1"/>
        <v>1.3888283752857708E-2</v>
      </c>
      <c r="T11" s="1">
        <v>3</v>
      </c>
      <c r="U11" s="1">
        <f>U10+' EJ 1'!$P$6</f>
        <v>0.30000000000000004</v>
      </c>
      <c r="V11" s="4">
        <f t="shared" si="3"/>
        <v>0.30715766141013107</v>
      </c>
      <c r="W11" s="4">
        <f t="shared" si="4"/>
        <v>0.30981378565760009</v>
      </c>
      <c r="X11" s="4">
        <f t="shared" si="2"/>
        <v>0.3093362496096233</v>
      </c>
      <c r="Y11" s="5">
        <f>ABS(X11-V11)</f>
        <v>2.1785881994922374E-3</v>
      </c>
      <c r="Z11" s="8">
        <f>Y11/X11</f>
        <v>7.0427833861746751E-3</v>
      </c>
    </row>
    <row r="12" spans="1:26" x14ac:dyDescent="0.25">
      <c r="F12" s="1">
        <f>F11+$D$7</f>
        <v>0.4</v>
      </c>
      <c r="G12" s="4">
        <f>G11+(1+G11^2)*$D$7</f>
        <v>0.41434504626080104</v>
      </c>
      <c r="H12" s="4">
        <f t="shared" si="0"/>
        <v>0.42279321873816178</v>
      </c>
      <c r="I12" s="5">
        <f>ABS(H12-G12)</f>
        <v>8.4481724773607381E-3</v>
      </c>
      <c r="J12" s="8">
        <f t="shared" si="1"/>
        <v>1.9981806951810972E-2</v>
      </c>
      <c r="T12" s="1">
        <v>4</v>
      </c>
      <c r="U12" s="1">
        <f>U11+' EJ 1'!$P$6</f>
        <v>0.4</v>
      </c>
      <c r="V12" s="4">
        <f t="shared" si="3"/>
        <v>0.41941224383594944</v>
      </c>
      <c r="W12" s="4">
        <f t="shared" si="4"/>
        <v>0.42340834626075008</v>
      </c>
      <c r="X12" s="4">
        <f t="shared" si="2"/>
        <v>0.42279321873816178</v>
      </c>
      <c r="Y12" s="5">
        <f>ABS(X12-V12)</f>
        <v>3.3809749022123414E-3</v>
      </c>
      <c r="Z12" s="8">
        <f>Y12/X12</f>
        <v>7.9967576403021691E-3</v>
      </c>
    </row>
    <row r="13" spans="1:26" x14ac:dyDescent="0.25">
      <c r="F13" s="1">
        <f>F12+$D$7</f>
        <v>0.5</v>
      </c>
      <c r="G13" s="4">
        <f>G12+(1+G12^2)*$D$7</f>
        <v>0.53151322799688761</v>
      </c>
      <c r="H13" s="4">
        <f t="shared" si="0"/>
        <v>0.54630248984379048</v>
      </c>
      <c r="I13" s="5">
        <f>ABS(H13-G13)</f>
        <v>1.4789261846902879E-2</v>
      </c>
      <c r="J13" s="8">
        <f t="shared" si="1"/>
        <v>2.7071562223946143E-2</v>
      </c>
      <c r="T13" s="1">
        <v>5</v>
      </c>
      <c r="U13" s="1">
        <f>U12+' EJ 1'!$P$6</f>
        <v>0.5</v>
      </c>
      <c r="V13" s="4">
        <f t="shared" si="3"/>
        <v>0.54133580902907641</v>
      </c>
      <c r="W13" s="4">
        <f t="shared" si="4"/>
        <v>0.54702430055177143</v>
      </c>
      <c r="X13" s="4">
        <f t="shared" si="2"/>
        <v>0.54630248984379048</v>
      </c>
      <c r="Y13" s="5">
        <f>ABS(X13-V13)</f>
        <v>4.9666808147140751E-3</v>
      </c>
      <c r="Z13" s="8">
        <f>Y13/X13</f>
        <v>9.091448248998912E-3</v>
      </c>
    </row>
    <row r="14" spans="1:26" x14ac:dyDescent="0.25">
      <c r="F14" s="6"/>
      <c r="G14" s="6"/>
      <c r="U14" s="6"/>
      <c r="V14" s="6"/>
      <c r="W14" s="6"/>
    </row>
    <row r="15" spans="1:26" x14ac:dyDescent="0.25">
      <c r="C15" s="3" t="s">
        <v>0</v>
      </c>
      <c r="D15" s="2">
        <v>0.05</v>
      </c>
      <c r="F15" s="3" t="s">
        <v>2</v>
      </c>
      <c r="G15" s="3" t="s">
        <v>1</v>
      </c>
      <c r="H15" s="3" t="s">
        <v>3</v>
      </c>
      <c r="I15" s="3" t="s">
        <v>4</v>
      </c>
      <c r="J15" s="3" t="s">
        <v>5</v>
      </c>
      <c r="Q15" s="3" t="s">
        <v>0</v>
      </c>
      <c r="R15" s="2">
        <v>0.05</v>
      </c>
      <c r="T15" s="3" t="s">
        <v>7</v>
      </c>
      <c r="U15" s="3" t="s">
        <v>2</v>
      </c>
      <c r="V15" s="3" t="s">
        <v>6</v>
      </c>
      <c r="W15" s="3" t="s">
        <v>1</v>
      </c>
      <c r="X15" s="3" t="s">
        <v>3</v>
      </c>
      <c r="Y15" s="3" t="s">
        <v>4</v>
      </c>
      <c r="Z15" s="3" t="s">
        <v>5</v>
      </c>
    </row>
    <row r="16" spans="1:26" x14ac:dyDescent="0.25">
      <c r="F16" s="1">
        <v>0</v>
      </c>
      <c r="G16" s="7">
        <v>0</v>
      </c>
      <c r="H16" s="4">
        <f>TAN(F16)</f>
        <v>0</v>
      </c>
      <c r="I16" s="5">
        <f>ABS(H16-G16)</f>
        <v>0</v>
      </c>
      <c r="J16" s="8" t="e">
        <f>I16/H16</f>
        <v>#DIV/0!</v>
      </c>
      <c r="T16" s="1">
        <v>0</v>
      </c>
      <c r="U16" s="1">
        <v>0</v>
      </c>
      <c r="V16" s="7">
        <v>0</v>
      </c>
      <c r="W16" s="4">
        <v>0</v>
      </c>
      <c r="X16" s="4">
        <f>TAN(U16)</f>
        <v>0</v>
      </c>
      <c r="Y16" s="5">
        <f>ABS(X16-V16)</f>
        <v>0</v>
      </c>
      <c r="Z16" s="8" t="e">
        <f>Y16/X16</f>
        <v>#DIV/0!</v>
      </c>
    </row>
    <row r="17" spans="3:26" x14ac:dyDescent="0.25">
      <c r="F17" s="1">
        <f>F16+$D$15</f>
        <v>0.05</v>
      </c>
      <c r="G17" s="4">
        <f>G16+(1+G16^2)*$D$15</f>
        <v>0.05</v>
      </c>
      <c r="H17" s="4">
        <f t="shared" ref="H17:H26" si="5">TAN(F17)</f>
        <v>5.0041708375538792E-2</v>
      </c>
      <c r="I17" s="5">
        <f>ABS(H17-G17)</f>
        <v>4.1708375538788978E-5</v>
      </c>
      <c r="J17" s="8">
        <f t="shared" ref="J17:J26" si="6">I17/H17</f>
        <v>8.3347225529927578E-4</v>
      </c>
      <c r="T17" s="1">
        <v>1</v>
      </c>
      <c r="U17" s="1">
        <f>U16+' EJ 1'!$P$14</f>
        <v>0.05</v>
      </c>
      <c r="V17" s="4">
        <f>W16+(1+W16^2)*$R$15</f>
        <v>0.05</v>
      </c>
      <c r="W17" s="4">
        <f>W16+$R$15*((1+W16^2)+(1+V17^2))/2</f>
        <v>5.0062500000000003E-2</v>
      </c>
      <c r="X17" s="4">
        <f t="shared" ref="X17:X26" si="7">TAN(U17)</f>
        <v>5.0041708375538792E-2</v>
      </c>
      <c r="Y17" s="5">
        <f>ABS(X17-V17)</f>
        <v>4.1708375538788978E-5</v>
      </c>
      <c r="Z17" s="8">
        <f>Y17/X17</f>
        <v>8.3347225529927578E-4</v>
      </c>
    </row>
    <row r="18" spans="3:26" x14ac:dyDescent="0.25">
      <c r="F18" s="1">
        <f>F17+$D$15</f>
        <v>0.1</v>
      </c>
      <c r="G18" s="4">
        <f>G17+(1+G17^2)*$D$15</f>
        <v>0.10012500000000001</v>
      </c>
      <c r="H18" s="4">
        <f t="shared" si="5"/>
        <v>0.10033467208545055</v>
      </c>
      <c r="I18" s="5">
        <f>ABS(H18-G18)</f>
        <v>2.096720854505435E-4</v>
      </c>
      <c r="J18" s="8">
        <f t="shared" si="6"/>
        <v>2.0897271211687937E-3</v>
      </c>
      <c r="T18" s="1">
        <v>2</v>
      </c>
      <c r="U18" s="1">
        <f>U17+' EJ 1'!$P$14</f>
        <v>0.1</v>
      </c>
      <c r="V18" s="4">
        <f t="shared" ref="V18:V26" si="8">W17+(1+W17^2)*$R$15</f>
        <v>0.1001878126953125</v>
      </c>
      <c r="W18" s="4">
        <f t="shared" ref="W18:W26" si="9">W17+$R$15*((1+W17^2)+(1+V18^2))/2</f>
        <v>0.10037609629297303</v>
      </c>
      <c r="X18" s="4">
        <f t="shared" si="7"/>
        <v>0.10033467208545055</v>
      </c>
      <c r="Y18" s="5">
        <f>ABS(X18-V18)</f>
        <v>1.4685939013804605E-4</v>
      </c>
      <c r="Z18" s="8">
        <f>Y18/X18</f>
        <v>1.4636953217226094E-3</v>
      </c>
    </row>
    <row r="19" spans="3:26" x14ac:dyDescent="0.25">
      <c r="F19" s="1">
        <f>F18+$D$15</f>
        <v>0.15000000000000002</v>
      </c>
      <c r="G19" s="4">
        <f>G18+(1+G18^2)*$D$15</f>
        <v>0.15062625078125</v>
      </c>
      <c r="H19" s="4">
        <f t="shared" si="5"/>
        <v>0.15113521805829511</v>
      </c>
      <c r="I19" s="5">
        <f>ABS(H19-G19)</f>
        <v>5.0896727704510814E-4</v>
      </c>
      <c r="J19" s="8">
        <f t="shared" si="6"/>
        <v>3.3676285619199083E-3</v>
      </c>
      <c r="T19" s="1">
        <v>3</v>
      </c>
      <c r="U19" s="1">
        <f>U18+' EJ 1'!$P$14</f>
        <v>0.15000000000000002</v>
      </c>
      <c r="V19" s="4">
        <f t="shared" si="8"/>
        <v>0.15087986432832384</v>
      </c>
      <c r="W19" s="4">
        <f t="shared" si="9"/>
        <v>0.15119709864714176</v>
      </c>
      <c r="X19" s="4">
        <f t="shared" si="7"/>
        <v>0.15113521805829511</v>
      </c>
      <c r="Y19" s="5">
        <f>ABS(X19-V19)</f>
        <v>2.5535372997126382E-4</v>
      </c>
      <c r="Z19" s="8">
        <f>Y19/X19</f>
        <v>1.6895713206485736E-3</v>
      </c>
    </row>
    <row r="20" spans="3:26" x14ac:dyDescent="0.25">
      <c r="F20" s="1">
        <f>F19+$D$15</f>
        <v>0.2</v>
      </c>
      <c r="G20" s="4">
        <f>G19+(1+G19^2)*$D$15</f>
        <v>0.20176066415247079</v>
      </c>
      <c r="H20" s="4">
        <f t="shared" si="5"/>
        <v>0.2027100355086725</v>
      </c>
      <c r="I20" s="5">
        <f>ABS(H20-G20)</f>
        <v>9.4937135620171142E-4</v>
      </c>
      <c r="J20" s="8">
        <f t="shared" si="6"/>
        <v>4.6833959345890137E-3</v>
      </c>
      <c r="T20" s="1">
        <v>4</v>
      </c>
      <c r="U20" s="1">
        <f>U19+' EJ 1'!$P$14</f>
        <v>0.2</v>
      </c>
      <c r="V20" s="4">
        <f t="shared" si="8"/>
        <v>0.20234012677910743</v>
      </c>
      <c r="W20" s="4">
        <f t="shared" si="9"/>
        <v>0.20279215088574923</v>
      </c>
      <c r="X20" s="4">
        <f t="shared" si="7"/>
        <v>0.2027100355086725</v>
      </c>
      <c r="Y20" s="5">
        <f>ABS(X20-V20)</f>
        <v>3.6990872956507714E-4</v>
      </c>
      <c r="Z20" s="8">
        <f>Y20/X20</f>
        <v>1.8248170527761138E-3</v>
      </c>
    </row>
    <row r="21" spans="3:26" x14ac:dyDescent="0.25">
      <c r="F21" s="1">
        <f>F20+$D$15</f>
        <v>0.25</v>
      </c>
      <c r="G21" s="4">
        <f>G20+(1+G20^2)*$D$15</f>
        <v>0.25379603243243309</v>
      </c>
      <c r="H21" s="4">
        <f t="shared" si="5"/>
        <v>0.25534192122103627</v>
      </c>
      <c r="I21" s="5">
        <f>ABS(H21-G21)</f>
        <v>1.545888788603178E-3</v>
      </c>
      <c r="J21" s="8">
        <f t="shared" si="6"/>
        <v>6.0541911066181028E-3</v>
      </c>
      <c r="T21" s="1">
        <v>5</v>
      </c>
      <c r="U21" s="1">
        <f>U20+' EJ 1'!$P$14</f>
        <v>0.25</v>
      </c>
      <c r="V21" s="4">
        <f t="shared" si="8"/>
        <v>0.25484838370879265</v>
      </c>
      <c r="W21" s="4">
        <f t="shared" si="9"/>
        <v>0.25544395976424555</v>
      </c>
      <c r="X21" s="4">
        <f t="shared" si="7"/>
        <v>0.25534192122103627</v>
      </c>
      <c r="Y21" s="5">
        <f>ABS(X21-V21)</f>
        <v>4.9353751224362474E-4</v>
      </c>
      <c r="Z21" s="8">
        <f>Y21/X21</f>
        <v>1.9328495293038659E-3</v>
      </c>
    </row>
    <row r="22" spans="3:26" x14ac:dyDescent="0.25">
      <c r="F22" s="1">
        <f>F21+$D$15</f>
        <v>0.3</v>
      </c>
      <c r="G22" s="4">
        <f>G21+(1+G21^2)*$D$15</f>
        <v>0.30701665373635534</v>
      </c>
      <c r="H22" s="4">
        <f t="shared" si="5"/>
        <v>0.30933624960962325</v>
      </c>
      <c r="I22" s="5">
        <f>ABS(H22-G22)</f>
        <v>2.3195958732679101E-3</v>
      </c>
      <c r="J22" s="8">
        <f t="shared" si="6"/>
        <v>7.4986228616762442E-3</v>
      </c>
      <c r="T22" s="1">
        <v>6</v>
      </c>
      <c r="U22" s="1">
        <f>U21+' EJ 1'!$P$14</f>
        <v>0.3</v>
      </c>
      <c r="V22" s="4">
        <f t="shared" si="8"/>
        <v>0.30870654059324742</v>
      </c>
      <c r="W22" s="4">
        <f t="shared" si="9"/>
        <v>0.30945774338387277</v>
      </c>
      <c r="X22" s="4">
        <f t="shared" si="7"/>
        <v>0.30933624960962325</v>
      </c>
      <c r="Y22" s="5">
        <f>ABS(X22-V22)</f>
        <v>6.2970901637582344E-4</v>
      </c>
      <c r="Z22" s="8">
        <f>Y22/X22</f>
        <v>2.0356780596212207E-3</v>
      </c>
    </row>
    <row r="23" spans="3:26" x14ac:dyDescent="0.25">
      <c r="F23" s="1">
        <f>F22+$D$15</f>
        <v>0.35</v>
      </c>
      <c r="G23" s="4">
        <f>G22+(1+G22^2)*$D$15</f>
        <v>0.36172961501992879</v>
      </c>
      <c r="H23" s="4">
        <f t="shared" si="5"/>
        <v>0.36502849483042454</v>
      </c>
      <c r="I23" s="5">
        <f>ABS(H23-G23)</f>
        <v>3.2988798104957584E-3</v>
      </c>
      <c r="J23" s="8">
        <f t="shared" si="6"/>
        <v>9.0373213522091378E-3</v>
      </c>
      <c r="T23" s="1">
        <v>7</v>
      </c>
      <c r="U23" s="1">
        <f>U22+' EJ 1'!$P$14</f>
        <v>0.35</v>
      </c>
      <c r="V23" s="4">
        <f t="shared" si="8"/>
        <v>0.36424594813088473</v>
      </c>
      <c r="W23" s="4">
        <f t="shared" si="9"/>
        <v>0.36516872352562291</v>
      </c>
      <c r="X23" s="4">
        <f t="shared" si="7"/>
        <v>0.36502849483042454</v>
      </c>
      <c r="Y23" s="5">
        <f>ABS(X23-V23)</f>
        <v>7.8254669953981004E-4</v>
      </c>
      <c r="Z23" s="8">
        <f>Y23/X23</f>
        <v>2.1437961984401939E-3</v>
      </c>
    </row>
    <row r="24" spans="3:26" x14ac:dyDescent="0.25">
      <c r="F24" s="1">
        <f>F23+$D$15</f>
        <v>0.39999999999999997</v>
      </c>
      <c r="G24" s="4">
        <f>G23+(1+G23^2)*$D$15</f>
        <v>0.41827203073905206</v>
      </c>
      <c r="H24" s="4">
        <f t="shared" si="5"/>
        <v>0.42279321873816172</v>
      </c>
      <c r="I24" s="5">
        <f>ABS(H24-G24)</f>
        <v>4.521187999109666E-3</v>
      </c>
      <c r="J24" s="8">
        <f t="shared" si="6"/>
        <v>1.0693615220705948E-2</v>
      </c>
      <c r="T24" s="1">
        <v>8</v>
      </c>
      <c r="U24" s="1">
        <f>U23+' EJ 1'!$P$14</f>
        <v>0.39999999999999997</v>
      </c>
      <c r="V24" s="4">
        <f t="shared" si="8"/>
        <v>0.42183613335768955</v>
      </c>
      <c r="W24" s="4">
        <f t="shared" si="9"/>
        <v>0.42295107152681038</v>
      </c>
      <c r="X24" s="4">
        <f t="shared" si="7"/>
        <v>0.42279321873816172</v>
      </c>
      <c r="Y24" s="5">
        <f>ABS(X24-V24)</f>
        <v>9.5708538047217795E-4</v>
      </c>
      <c r="Z24" s="8">
        <f>Y24/X24</f>
        <v>2.2637197997844578E-3</v>
      </c>
    </row>
    <row r="25" spans="3:26" x14ac:dyDescent="0.25">
      <c r="F25" s="1">
        <f>F24+$D$15</f>
        <v>0.44999999999999996</v>
      </c>
      <c r="G25" s="4">
        <f>G24+(1+G24^2)*$D$15</f>
        <v>0.47701960532398058</v>
      </c>
      <c r="H25" s="4">
        <f t="shared" si="5"/>
        <v>0.48305506561657829</v>
      </c>
      <c r="I25" s="5">
        <f>ABS(H25-G25)</f>
        <v>6.0354602925977163E-3</v>
      </c>
      <c r="J25" s="8">
        <f t="shared" si="6"/>
        <v>1.2494352553562335E-2</v>
      </c>
      <c r="T25" s="1">
        <v>9</v>
      </c>
      <c r="U25" s="1">
        <f>U24+' EJ 1'!$P$14</f>
        <v>0.44999999999999996</v>
      </c>
      <c r="V25" s="4">
        <f t="shared" si="8"/>
        <v>0.48189545197209427</v>
      </c>
      <c r="W25" s="4">
        <f t="shared" si="9"/>
        <v>0.48322884241523706</v>
      </c>
      <c r="X25" s="4">
        <f t="shared" si="7"/>
        <v>0.48305506561657829</v>
      </c>
      <c r="Y25" s="5">
        <f>ABS(X25-V25)</f>
        <v>1.1596136444840255E-3</v>
      </c>
      <c r="Z25" s="8">
        <f>Y25/X25</f>
        <v>2.4005827223939329E-3</v>
      </c>
    </row>
    <row r="26" spans="3:26" x14ac:dyDescent="0.25">
      <c r="F26" s="1">
        <f>F25+$D$15</f>
        <v>0.49999999999999994</v>
      </c>
      <c r="G26" s="4">
        <f>G25+(1+G25^2)*$D$15</f>
        <v>0.53839699051715284</v>
      </c>
      <c r="H26" s="4">
        <f t="shared" si="5"/>
        <v>0.54630248984379048</v>
      </c>
      <c r="I26" s="5">
        <f>ABS(H26-G26)</f>
        <v>7.9054993266376439E-3</v>
      </c>
      <c r="J26" s="8">
        <f t="shared" si="6"/>
        <v>1.4470919451416264E-2</v>
      </c>
      <c r="T26" s="1">
        <v>10</v>
      </c>
      <c r="U26" s="1">
        <f>U25+' EJ 1'!$P$14</f>
        <v>0.49999999999999994</v>
      </c>
      <c r="V26" s="4">
        <f t="shared" si="8"/>
        <v>0.54490434812233557</v>
      </c>
      <c r="W26" s="4">
        <f t="shared" si="9"/>
        <v>0.54648961398385199</v>
      </c>
      <c r="X26" s="4">
        <f t="shared" si="7"/>
        <v>0.54630248984379048</v>
      </c>
      <c r="Y26" s="5">
        <f>ABS(X26-V26)</f>
        <v>1.3981417214549152E-3</v>
      </c>
      <c r="Z26" s="8">
        <f>Y26/X26</f>
        <v>2.5592812543371334E-3</v>
      </c>
    </row>
    <row r="27" spans="3:26" x14ac:dyDescent="0.25">
      <c r="F27" s="6"/>
      <c r="G27" s="6"/>
      <c r="U27" s="6"/>
      <c r="V27" s="6"/>
      <c r="W27" s="6"/>
    </row>
    <row r="28" spans="3:26" x14ac:dyDescent="0.25">
      <c r="F28" s="6"/>
      <c r="G28" s="6"/>
      <c r="U28" s="6"/>
      <c r="V28" s="6"/>
      <c r="W28" s="6"/>
      <c r="X28" t="s">
        <v>22</v>
      </c>
    </row>
    <row r="29" spans="3:26" x14ac:dyDescent="0.25">
      <c r="F29" s="6"/>
      <c r="G29" s="6"/>
      <c r="U29" s="6"/>
      <c r="V29" s="6"/>
      <c r="W29" s="6"/>
    </row>
    <row r="30" spans="3:26" x14ac:dyDescent="0.25">
      <c r="D30" s="6"/>
      <c r="E30" s="6"/>
      <c r="U30" s="6"/>
      <c r="V30" s="6"/>
      <c r="W30" s="6"/>
    </row>
    <row r="31" spans="3:26" x14ac:dyDescent="0.25">
      <c r="D31" s="6"/>
      <c r="E31" s="6"/>
    </row>
    <row r="32" spans="3:26" x14ac:dyDescent="0.25">
      <c r="C32" s="3" t="s">
        <v>0</v>
      </c>
      <c r="D32" s="2">
        <v>0.1</v>
      </c>
      <c r="F32" s="3" t="s">
        <v>7</v>
      </c>
      <c r="G32" s="3" t="s">
        <v>2</v>
      </c>
      <c r="H32" s="3" t="s">
        <v>8</v>
      </c>
      <c r="I32" s="3" t="s">
        <v>9</v>
      </c>
      <c r="J32" s="3" t="s">
        <v>10</v>
      </c>
      <c r="K32" s="3" t="s">
        <v>11</v>
      </c>
      <c r="L32" s="3" t="s">
        <v>1</v>
      </c>
      <c r="M32" s="3" t="s">
        <v>3</v>
      </c>
      <c r="N32" s="3" t="s">
        <v>4</v>
      </c>
      <c r="O32" s="3" t="s">
        <v>5</v>
      </c>
    </row>
    <row r="33" spans="3:22" x14ac:dyDescent="0.25">
      <c r="F33" s="1">
        <v>0</v>
      </c>
      <c r="G33" s="1">
        <v>0</v>
      </c>
      <c r="H33" s="4">
        <f>(1+L33^2)*$D$32</f>
        <v>0.1</v>
      </c>
      <c r="I33" s="4">
        <f>(1+(L33+H33/2)^2)*$D$32</f>
        <v>0.10025000000000001</v>
      </c>
      <c r="J33" s="4">
        <f>(1+(L33+I33/2)^2)*$D$32</f>
        <v>0.10025125156250002</v>
      </c>
      <c r="K33" s="4">
        <f>(1+(L33+J33)^2)*$D$32</f>
        <v>0.10100503134398478</v>
      </c>
      <c r="L33" s="7">
        <v>0</v>
      </c>
      <c r="M33" s="4">
        <f>TAN(F8)</f>
        <v>0</v>
      </c>
      <c r="N33" s="5">
        <f>ABS(M33-L33)</f>
        <v>0</v>
      </c>
      <c r="O33" s="9" t="e">
        <f>N33/M33</f>
        <v>#DIV/0!</v>
      </c>
    </row>
    <row r="34" spans="3:22" x14ac:dyDescent="0.25">
      <c r="F34" s="1">
        <v>1</v>
      </c>
      <c r="G34" s="1">
        <f>G33+' EJ 3'!$D$34</f>
        <v>0.1</v>
      </c>
      <c r="H34" s="4">
        <f t="shared" ref="H34:H37" si="10">(1+L34^2)*$D$32</f>
        <v>0.10100670297654842</v>
      </c>
      <c r="I34" s="4">
        <f t="shared" ref="I34:I37" si="11">(1+(L34+H34/2)^2)*$D$32</f>
        <v>0.10227520843143244</v>
      </c>
      <c r="J34" s="4">
        <f t="shared" ref="J34:J37" si="12">(1+(L34+I34/2)^2)*$D$32</f>
        <v>0.10229438253412587</v>
      </c>
      <c r="K34" s="4">
        <f t="shared" ref="K34:K37" si="13">(1+(L34+J34)^2)*$D$32</f>
        <v>0.10410585001366542</v>
      </c>
      <c r="L34" s="4">
        <f>L33+(H33+2*I33+2*J33+K33)/6</f>
        <v>0.10033458907816413</v>
      </c>
      <c r="M34" s="4">
        <f t="shared" ref="M34:M38" si="14">TAN(F9)</f>
        <v>0.10033467208545055</v>
      </c>
      <c r="N34" s="5">
        <f>ABS(M34-L34)</f>
        <v>8.3007286419412019E-8</v>
      </c>
      <c r="O34" s="9">
        <f>N34/M34</f>
        <v>8.2730410828191499E-7</v>
      </c>
      <c r="V34" t="s">
        <v>22</v>
      </c>
    </row>
    <row r="35" spans="3:22" x14ac:dyDescent="0.25">
      <c r="F35" s="1">
        <v>2</v>
      </c>
      <c r="G35" s="1">
        <f>G34+' EJ 3'!$D$34</f>
        <v>0.2</v>
      </c>
      <c r="H35" s="4">
        <f t="shared" si="10"/>
        <v>0.10410912947327185</v>
      </c>
      <c r="I35" s="4">
        <f t="shared" si="11"/>
        <v>0.10649049214009763</v>
      </c>
      <c r="J35" s="4">
        <f t="shared" si="12"/>
        <v>0.10655130256563335</v>
      </c>
      <c r="K35" s="4">
        <f t="shared" si="13"/>
        <v>0.10956424779481728</v>
      </c>
      <c r="L35" s="4">
        <f>L34+(H34+2*I34+2*J34+K34)/6</f>
        <v>0.20270987823171921</v>
      </c>
      <c r="M35" s="4">
        <f t="shared" si="14"/>
        <v>0.2027100355086725</v>
      </c>
      <c r="N35" s="5">
        <f>ABS(M35-L35)</f>
        <v>1.5727695329426084E-7</v>
      </c>
      <c r="O35" s="9">
        <f>N35/M35</f>
        <v>7.7587156896103495E-7</v>
      </c>
    </row>
    <row r="36" spans="3:22" x14ac:dyDescent="0.25">
      <c r="F36" s="1">
        <v>3</v>
      </c>
      <c r="G36" s="1">
        <f>G35+' EJ 3'!$D$34</f>
        <v>0.30000000000000004</v>
      </c>
      <c r="H36" s="4">
        <f t="shared" si="10"/>
        <v>0.10956887852376376</v>
      </c>
      <c r="I36" s="4">
        <f t="shared" si="11"/>
        <v>0.11325837229408885</v>
      </c>
      <c r="J36" s="4">
        <f t="shared" si="12"/>
        <v>0.11339305462694267</v>
      </c>
      <c r="K36" s="4">
        <f t="shared" si="13"/>
        <v>0.11786998868903208</v>
      </c>
      <c r="L36" s="4">
        <f>L35+(H35+2*I35+2*J35+K35)/6</f>
        <v>0.30933603934497772</v>
      </c>
      <c r="M36" s="4">
        <f t="shared" si="14"/>
        <v>0.3093362496096233</v>
      </c>
      <c r="N36" s="5">
        <f>ABS(M36-L36)</f>
        <v>2.1026464558371316E-7</v>
      </c>
      <c r="O36" s="9">
        <f>N36/M36</f>
        <v>6.7972843741741652E-7</v>
      </c>
    </row>
    <row r="37" spans="3:22" x14ac:dyDescent="0.25">
      <c r="F37" s="1">
        <v>4</v>
      </c>
      <c r="G37" s="1">
        <f>G36+' EJ 3'!$D$34</f>
        <v>0.4</v>
      </c>
      <c r="H37" s="4">
        <f t="shared" si="10"/>
        <v>0.11787539148065447</v>
      </c>
      <c r="I37" s="4">
        <f t="shared" si="11"/>
        <v>0.12320644563336812</v>
      </c>
      <c r="J37" s="4">
        <f t="shared" si="12"/>
        <v>0.12346396937561971</v>
      </c>
      <c r="K37" s="4">
        <f t="shared" si="13"/>
        <v>0.12983966687844645</v>
      </c>
      <c r="L37" s="4">
        <f>L36+(H36+2*I36+2*J36+K36)/6</f>
        <v>0.42279299285412086</v>
      </c>
      <c r="M37" s="4">
        <f t="shared" si="14"/>
        <v>0.42279321873816178</v>
      </c>
      <c r="N37" s="5">
        <f>ABS(M37-L37)</f>
        <v>2.2588404091639092E-7</v>
      </c>
      <c r="O37" s="9">
        <f>N37/M37</f>
        <v>5.3426599790447959E-7</v>
      </c>
    </row>
    <row r="38" spans="3:22" x14ac:dyDescent="0.25">
      <c r="F38" s="1">
        <v>5</v>
      </c>
      <c r="G38" s="1">
        <f>G37+' EJ 3'!$D$34</f>
        <v>0.5</v>
      </c>
      <c r="H38" s="4"/>
      <c r="I38" s="4"/>
      <c r="J38" s="4"/>
      <c r="K38" s="4"/>
      <c r="L38" s="4">
        <f>L37+(H37+2*I37+2*J37+K37)/6</f>
        <v>0.54630230758363363</v>
      </c>
      <c r="M38" s="4">
        <f t="shared" si="14"/>
        <v>0.54630248984379048</v>
      </c>
      <c r="N38" s="5">
        <f>ABS(M38-L38)</f>
        <v>1.8226015685574026E-7</v>
      </c>
      <c r="O38" s="9">
        <f>N38/M38</f>
        <v>3.3362497928181813E-7</v>
      </c>
    </row>
    <row r="39" spans="3:22" x14ac:dyDescent="0.25">
      <c r="G39" s="6"/>
      <c r="H39" s="6"/>
      <c r="I39" s="6"/>
      <c r="J39" s="6"/>
      <c r="K39" s="6"/>
      <c r="L39" s="6"/>
    </row>
    <row r="40" spans="3:22" x14ac:dyDescent="0.25">
      <c r="C40" s="3" t="s">
        <v>0</v>
      </c>
      <c r="D40" s="2">
        <v>0.05</v>
      </c>
      <c r="F40" s="3" t="s">
        <v>7</v>
      </c>
      <c r="G40" s="3" t="s">
        <v>2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</v>
      </c>
      <c r="M40" s="3" t="s">
        <v>3</v>
      </c>
      <c r="N40" s="3" t="s">
        <v>4</v>
      </c>
      <c r="O40" s="3" t="s">
        <v>5</v>
      </c>
    </row>
    <row r="41" spans="3:22" x14ac:dyDescent="0.25">
      <c r="F41" s="1">
        <v>0</v>
      </c>
      <c r="G41" s="1">
        <v>0</v>
      </c>
      <c r="H41" s="4">
        <f>(1+L41^2)*$D$40</f>
        <v>0.05</v>
      </c>
      <c r="I41" s="4">
        <f>(1+(L41+H41/2)^2)*$D$40</f>
        <v>5.0031250000000006E-2</v>
      </c>
      <c r="J41" s="4">
        <f>(1+(L41+I41/2)^2)*$D$40</f>
        <v>5.0031289074707032E-2</v>
      </c>
      <c r="K41" s="4">
        <f>(1+(L41+J41)^2)*$D$40</f>
        <v>5.0125156494323843E-2</v>
      </c>
      <c r="L41" s="7">
        <v>0</v>
      </c>
      <c r="M41" s="4">
        <f>TAN(F16)</f>
        <v>0</v>
      </c>
      <c r="N41" s="5">
        <f>ABS(M41-L41)</f>
        <v>0</v>
      </c>
      <c r="O41" s="8" t="e">
        <f>N41/M41</f>
        <v>#DIV/0!</v>
      </c>
    </row>
    <row r="42" spans="3:22" x14ac:dyDescent="0.25">
      <c r="F42" s="1">
        <v>1</v>
      </c>
      <c r="G42" s="1">
        <f>G41+' EJ 3'!$D$42</f>
        <v>0.05</v>
      </c>
      <c r="H42" s="4">
        <f t="shared" ref="H42:H50" si="15">(1+L42^2)*$D$40</f>
        <v>5.0125208615838357E-2</v>
      </c>
      <c r="I42" s="4">
        <f t="shared" ref="I42:I50" si="16">(1+(L42+H42/2)^2)*$D$40</f>
        <v>5.0282032869643722E-2</v>
      </c>
      <c r="J42" s="4">
        <f t="shared" ref="J42:J50" si="17">(1+(L42+I42/2)^2)*$D$40</f>
        <v>5.0282622085936118E-2</v>
      </c>
      <c r="K42" s="4">
        <f t="shared" ref="K42:K50" si="18">(1+(L42+J42)^2)*$D$40</f>
        <v>5.0503248538026957E-2</v>
      </c>
      <c r="L42" s="4">
        <f>L41+(H41+2*I41+2*J41+K41)/6</f>
        <v>5.0041705773956328E-2</v>
      </c>
      <c r="M42" s="4">
        <f t="shared" ref="M42:M51" si="19">TAN(F17)</f>
        <v>5.0041708375538792E-2</v>
      </c>
      <c r="N42" s="5">
        <f>ABS(M42-L42)</f>
        <v>2.6015824633462969E-9</v>
      </c>
      <c r="O42" s="8">
        <f>N42/M42</f>
        <v>5.1988282330864489E-8</v>
      </c>
    </row>
    <row r="43" spans="3:22" x14ac:dyDescent="0.25">
      <c r="F43" s="1">
        <v>2</v>
      </c>
      <c r="G43" s="1">
        <f>G42+' EJ 3'!$D$42</f>
        <v>0.1</v>
      </c>
      <c r="H43" s="4">
        <f t="shared" si="15"/>
        <v>5.0503352269613028E-2</v>
      </c>
      <c r="I43" s="4">
        <f t="shared" si="16"/>
        <v>5.078859647848908E-2</v>
      </c>
      <c r="J43" s="4">
        <f t="shared" si="17"/>
        <v>5.0790388634396277E-2</v>
      </c>
      <c r="K43" s="4">
        <f t="shared" si="18"/>
        <v>5.1141939121291419E-2</v>
      </c>
      <c r="L43" s="4">
        <f>L42+(H42+2*I42+2*J42+K42)/6</f>
        <v>0.1003346669514605</v>
      </c>
      <c r="M43" s="4">
        <f t="shared" si="19"/>
        <v>0.10033467208545055</v>
      </c>
      <c r="N43" s="5">
        <f>ABS(M43-L43)</f>
        <v>5.1339900525304571E-9</v>
      </c>
      <c r="O43" s="8">
        <f>N43/M43</f>
        <v>5.1168653326121083E-8</v>
      </c>
    </row>
    <row r="44" spans="3:22" x14ac:dyDescent="0.25">
      <c r="F44" s="1">
        <v>3</v>
      </c>
      <c r="G44" s="1">
        <f>G43+' EJ 3'!$D$42</f>
        <v>0.15000000000000002</v>
      </c>
      <c r="H44" s="4">
        <f t="shared" si="15"/>
        <v>5.1142092593463723E-2</v>
      </c>
      <c r="I44" s="4">
        <f t="shared" si="16"/>
        <v>5.156125506051408E-2</v>
      </c>
      <c r="J44" s="4">
        <f t="shared" si="17"/>
        <v>5.1564960688256993E-2</v>
      </c>
      <c r="K44" s="4">
        <f t="shared" si="18"/>
        <v>5.2054367971086882E-2</v>
      </c>
      <c r="L44" s="4">
        <f>L43+(H43+2*I43+2*J43+K43)/6</f>
        <v>0.15113521055423967</v>
      </c>
      <c r="M44" s="4">
        <f t="shared" si="19"/>
        <v>0.15113521805829511</v>
      </c>
      <c r="N44" s="5">
        <f>ABS(M44-L44)</f>
        <v>7.5040554325944697E-9</v>
      </c>
      <c r="O44" s="8">
        <f>N44/M44</f>
        <v>4.9651269432780674E-8</v>
      </c>
    </row>
    <row r="45" spans="3:22" x14ac:dyDescent="0.25">
      <c r="F45" s="1">
        <v>4</v>
      </c>
      <c r="G45" s="1">
        <f>G44+' EJ 3'!$D$42</f>
        <v>0.2</v>
      </c>
      <c r="H45" s="4">
        <f t="shared" si="15"/>
        <v>5.2054567729976811E-2</v>
      </c>
      <c r="I45" s="4">
        <f t="shared" si="16"/>
        <v>5.2616037843878673E-2</v>
      </c>
      <c r="J45" s="4">
        <f t="shared" si="17"/>
        <v>5.2622463242655598E-2</v>
      </c>
      <c r="K45" s="4">
        <f t="shared" si="18"/>
        <v>5.3259734000536157E-2</v>
      </c>
      <c r="L45" s="4">
        <f>L44+(H44+2*I44+2*J44+K44)/6</f>
        <v>0.20271002589792181</v>
      </c>
      <c r="M45" s="4">
        <f t="shared" si="19"/>
        <v>0.2027100355086725</v>
      </c>
      <c r="N45" s="5">
        <f>ABS(M45-L45)</f>
        <v>9.6107506952769484E-9</v>
      </c>
      <c r="O45" s="8">
        <f>N45/M45</f>
        <v>4.7411321650455599E-8</v>
      </c>
    </row>
    <row r="46" spans="3:22" x14ac:dyDescent="0.25">
      <c r="F46" s="1">
        <v>5</v>
      </c>
      <c r="G46" s="1">
        <f>G45+' EJ 3'!$D$42</f>
        <v>0.25</v>
      </c>
      <c r="H46" s="4">
        <f t="shared" si="15"/>
        <v>5.3259974547105599E-2</v>
      </c>
      <c r="I46" s="4">
        <f t="shared" si="16"/>
        <v>5.3975407539270916E-2</v>
      </c>
      <c r="J46" s="4">
        <f t="shared" si="17"/>
        <v>5.3985500537229919E-2</v>
      </c>
      <c r="K46" s="4">
        <f t="shared" si="18"/>
        <v>5.4784172341828766E-2</v>
      </c>
      <c r="L46" s="4">
        <f>L45+(H45+2*I45+2*J45+K45)/6</f>
        <v>0.25534190988185207</v>
      </c>
      <c r="M46" s="4">
        <f t="shared" si="19"/>
        <v>0.25534192122103627</v>
      </c>
      <c r="N46" s="5">
        <f>ABS(M46-L46)</f>
        <v>1.1339184202707742E-8</v>
      </c>
      <c r="O46" s="8">
        <f>N46/M46</f>
        <v>4.440784399398326E-8</v>
      </c>
    </row>
    <row r="47" spans="3:22" x14ac:dyDescent="0.25">
      <c r="F47" s="1">
        <v>6</v>
      </c>
      <c r="G47" s="1">
        <f>G46+' EJ 3'!$D$42</f>
        <v>0.3</v>
      </c>
      <c r="H47" s="4">
        <f t="shared" si="15"/>
        <v>5.4784445377783077E-2</v>
      </c>
      <c r="I47" s="4">
        <f t="shared" si="16"/>
        <v>5.5669302780091794E-2</v>
      </c>
      <c r="J47" s="4">
        <f t="shared" si="17"/>
        <v>5.5684210400758209E-2</v>
      </c>
      <c r="K47" s="4">
        <f t="shared" si="18"/>
        <v>5.6661996353058644E-2</v>
      </c>
      <c r="L47" s="4">
        <f>L46+(H46+2*I46+2*J46+K46)/6</f>
        <v>0.30933623705550806</v>
      </c>
      <c r="M47" s="4">
        <f t="shared" si="19"/>
        <v>0.30933624960962325</v>
      </c>
      <c r="N47" s="5">
        <f>ABS(M47-L47)</f>
        <v>1.2554115191854009E-8</v>
      </c>
      <c r="O47" s="8">
        <f>N47/M47</f>
        <v>4.0584041500784584E-8</v>
      </c>
    </row>
    <row r="48" spans="3:22" x14ac:dyDescent="0.25">
      <c r="F48" s="1">
        <v>7</v>
      </c>
      <c r="G48" s="1">
        <f>G47+' EJ 3'!$D$42</f>
        <v>0.35</v>
      </c>
      <c r="H48" s="4">
        <f t="shared" si="15"/>
        <v>5.6662289623982814E-2</v>
      </c>
      <c r="I48" s="4">
        <f t="shared" si="16"/>
        <v>5.7736589789961636E-2</v>
      </c>
      <c r="J48" s="4">
        <f t="shared" si="17"/>
        <v>5.7757733532076798E-2</v>
      </c>
      <c r="K48" s="4">
        <f t="shared" si="18"/>
        <v>5.893740919110281E-2</v>
      </c>
      <c r="L48" s="4">
        <f>L47+(H47+2*I47+2*J47+K47)/6</f>
        <v>0.36502848173759833</v>
      </c>
      <c r="M48" s="4">
        <f t="shared" si="19"/>
        <v>0.36502849483042454</v>
      </c>
      <c r="N48" s="5">
        <f>ABS(M48-L48)</f>
        <v>1.3092826212091069E-8</v>
      </c>
      <c r="O48" s="8">
        <f>N48/M48</f>
        <v>3.5867956604794355E-8</v>
      </c>
    </row>
    <row r="49" spans="6:15" x14ac:dyDescent="0.25">
      <c r="F49" s="1">
        <v>8</v>
      </c>
      <c r="G49" s="1">
        <f>G48+' EJ 3'!$D$42</f>
        <v>0.39999999999999997</v>
      </c>
      <c r="H49" s="4">
        <f t="shared" si="15"/>
        <v>5.8937704751175823E-2</v>
      </c>
      <c r="I49" s="4">
        <f t="shared" si="16"/>
        <v>6.0227048471437485E-2</v>
      </c>
      <c r="J49" s="4">
        <f t="shared" si="17"/>
        <v>6.0256225313770562E-2</v>
      </c>
      <c r="K49" s="4">
        <f t="shared" si="18"/>
        <v>6.1666837653700027E-2</v>
      </c>
      <c r="L49" s="4">
        <f>L48+(H48+2*I48+2*J48+K48)/6</f>
        <v>0.42279320598079206</v>
      </c>
      <c r="M49" s="4">
        <f t="shared" si="19"/>
        <v>0.42279321873816172</v>
      </c>
      <c r="N49" s="5">
        <f>ABS(M49-L49)</f>
        <v>1.2757369660665319E-8</v>
      </c>
      <c r="O49" s="8">
        <f>N49/M49</f>
        <v>3.0174016742132352E-8</v>
      </c>
    </row>
    <row r="50" spans="6:15" x14ac:dyDescent="0.25">
      <c r="F50" s="1">
        <v>9</v>
      </c>
      <c r="G50" s="1">
        <f>G49+' EJ 3'!$D$42</f>
        <v>0.44999999999999996</v>
      </c>
      <c r="H50" s="4">
        <f t="shared" si="15"/>
        <v>6.1667109274722215E-2</v>
      </c>
      <c r="I50" s="4">
        <f t="shared" si="16"/>
        <v>6.3204075120293066E-2</v>
      </c>
      <c r="J50" s="4">
        <f t="shared" si="17"/>
        <v>6.3243596110612213E-2</v>
      </c>
      <c r="K50" s="4">
        <f t="shared" si="18"/>
        <v>6.4922110772569527E-2</v>
      </c>
      <c r="L50" s="4">
        <f>L49+(H49+2*I49+2*J49+K49)/6</f>
        <v>0.48305505431000739</v>
      </c>
      <c r="M50" s="4">
        <f t="shared" si="19"/>
        <v>0.48305506561657829</v>
      </c>
      <c r="N50" s="5">
        <f>ABS(M50-L50)</f>
        <v>1.1306570901759017E-8</v>
      </c>
      <c r="O50" s="8">
        <f>N50/M50</f>
        <v>2.3406380983350522E-8</v>
      </c>
    </row>
    <row r="51" spans="6:15" x14ac:dyDescent="0.25">
      <c r="F51" s="1">
        <v>10</v>
      </c>
      <c r="G51" s="1">
        <f>G50+' EJ 3'!$D$42</f>
        <v>0.49999999999999994</v>
      </c>
      <c r="H51" s="4"/>
      <c r="I51" s="4"/>
      <c r="J51" s="4"/>
      <c r="K51" s="4"/>
      <c r="L51" s="4">
        <f>L50+(H50+2*I50+2*J50+K50)/6</f>
        <v>0.54630248139485782</v>
      </c>
      <c r="M51" s="4">
        <f t="shared" si="19"/>
        <v>0.54630248984379048</v>
      </c>
      <c r="N51" s="5">
        <f>ABS(M51-L51)</f>
        <v>8.4489326646064455E-9</v>
      </c>
      <c r="O51" s="8">
        <f>N51/M51</f>
        <v>1.5465667504137368E-8</v>
      </c>
    </row>
    <row r="52" spans="6:15" x14ac:dyDescent="0.25">
      <c r="G52" s="6"/>
      <c r="H52" s="6"/>
      <c r="I52" s="6"/>
      <c r="J52" s="6"/>
      <c r="K52" s="6"/>
      <c r="L52" s="6"/>
    </row>
    <row r="53" spans="6:15" x14ac:dyDescent="0.25">
      <c r="G53" s="6"/>
      <c r="H53" s="6"/>
      <c r="I53" s="6"/>
      <c r="J53" s="6"/>
      <c r="K53" s="6"/>
      <c r="L53" s="6"/>
    </row>
    <row r="54" spans="6:15" x14ac:dyDescent="0.25">
      <c r="G54" s="6"/>
      <c r="H54" s="6"/>
      <c r="I54" s="6"/>
      <c r="J54" s="6"/>
      <c r="K54" s="6"/>
      <c r="L54" s="6"/>
    </row>
    <row r="55" spans="6:15" x14ac:dyDescent="0.25">
      <c r="G55" s="6"/>
      <c r="H55" s="6"/>
      <c r="I55" s="6"/>
      <c r="J55" s="6"/>
      <c r="K55" s="6"/>
      <c r="L55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5087-5A99-428C-B2FC-02592654640D}">
  <dimension ref="A4:Z57"/>
  <sheetViews>
    <sheetView topLeftCell="A7" zoomScale="70" zoomScaleNormal="70" workbookViewId="0">
      <selection activeCell="F42" sqref="F42"/>
    </sheetView>
  </sheetViews>
  <sheetFormatPr baseColWidth="10" defaultRowHeight="15" x14ac:dyDescent="0.25"/>
  <cols>
    <col min="4" max="4" width="7.5703125" customWidth="1"/>
    <col min="7" max="7" width="11.85546875" bestFit="1" customWidth="1"/>
  </cols>
  <sheetData>
    <row r="4" spans="1:26" x14ac:dyDescent="0.25">
      <c r="A4" t="s">
        <v>16</v>
      </c>
      <c r="G4" t="s">
        <v>12</v>
      </c>
    </row>
    <row r="5" spans="1:26" x14ac:dyDescent="0.25">
      <c r="B5" t="s">
        <v>19</v>
      </c>
      <c r="C5" t="s">
        <v>20</v>
      </c>
    </row>
    <row r="6" spans="1:26" x14ac:dyDescent="0.25">
      <c r="U6" t="s">
        <v>21</v>
      </c>
    </row>
    <row r="7" spans="1:26" x14ac:dyDescent="0.25">
      <c r="C7" s="3" t="s">
        <v>0</v>
      </c>
      <c r="D7" s="2">
        <v>0.1</v>
      </c>
      <c r="F7" s="3" t="s">
        <v>2</v>
      </c>
      <c r="G7" s="3" t="s">
        <v>1</v>
      </c>
      <c r="H7" s="3" t="s">
        <v>3</v>
      </c>
      <c r="I7" s="3" t="s">
        <v>4</v>
      </c>
      <c r="J7" s="3" t="s">
        <v>5</v>
      </c>
    </row>
    <row r="8" spans="1:26" x14ac:dyDescent="0.25">
      <c r="F8" s="1">
        <v>0</v>
      </c>
      <c r="G8" s="7">
        <v>0.5</v>
      </c>
      <c r="H8" s="4">
        <f>0</f>
        <v>0</v>
      </c>
      <c r="I8" s="5">
        <f>ABS(H8-G8)</f>
        <v>0.5</v>
      </c>
      <c r="J8" s="8" t="e">
        <f>I8/H8</f>
        <v>#DIV/0!</v>
      </c>
      <c r="Q8" s="3" t="s">
        <v>0</v>
      </c>
      <c r="R8" s="2">
        <v>0.1</v>
      </c>
      <c r="T8" s="3" t="s">
        <v>7</v>
      </c>
      <c r="U8" s="3" t="s">
        <v>2</v>
      </c>
      <c r="V8" s="3" t="s">
        <v>6</v>
      </c>
      <c r="W8" s="3" t="s">
        <v>1</v>
      </c>
      <c r="X8" s="3" t="s">
        <v>3</v>
      </c>
      <c r="Y8" s="3" t="s">
        <v>4</v>
      </c>
      <c r="Z8" s="3" t="s">
        <v>5</v>
      </c>
    </row>
    <row r="9" spans="1:26" x14ac:dyDescent="0.25">
      <c r="F9" s="1">
        <f>F8+$D$7</f>
        <v>0.1</v>
      </c>
      <c r="G9" s="4">
        <f>G8+((F8-G8)^2)*$D$7</f>
        <v>0.52500000000000002</v>
      </c>
      <c r="H9" s="4">
        <f>0</f>
        <v>0</v>
      </c>
      <c r="I9" s="5">
        <f>ABS(H9-G9)</f>
        <v>0.52500000000000002</v>
      </c>
      <c r="J9" s="8" t="e">
        <f>I9/H9</f>
        <v>#DIV/0!</v>
      </c>
      <c r="T9" s="1">
        <v>0</v>
      </c>
      <c r="U9" s="1">
        <v>0</v>
      </c>
      <c r="V9" s="7">
        <v>0.5</v>
      </c>
      <c r="W9" s="4">
        <v>0.5</v>
      </c>
      <c r="X9" s="4">
        <v>0</v>
      </c>
      <c r="Y9" s="5">
        <f>ABS(X9-V9)</f>
        <v>0.5</v>
      </c>
      <c r="Z9" s="8" t="e">
        <f>Y9/X9</f>
        <v>#DIV/0!</v>
      </c>
    </row>
    <row r="10" spans="1:26" x14ac:dyDescent="0.25">
      <c r="F10" s="1">
        <f>F9+$D$7</f>
        <v>0.2</v>
      </c>
      <c r="G10" s="4">
        <f>G9+((F9-G9)^2)*$D$7</f>
        <v>0.5430625</v>
      </c>
      <c r="H10" s="4">
        <f>0</f>
        <v>0</v>
      </c>
      <c r="I10" s="5">
        <f>ABS(H10-G10)</f>
        <v>0.5430625</v>
      </c>
      <c r="J10" s="8" t="e">
        <f>I10/H10</f>
        <v>#DIV/0!</v>
      </c>
      <c r="T10" s="1">
        <v>1</v>
      </c>
      <c r="U10" s="1">
        <f>U9+' EJ 1'!$P$6</f>
        <v>0.1</v>
      </c>
      <c r="V10" s="4">
        <f>W9+((U9-W9)^2)*$R$8</f>
        <v>0.52500000000000002</v>
      </c>
      <c r="W10" s="4">
        <f>W9+$R$8*(((U9-W9)^2)+((U10-V10)^2))/2</f>
        <v>0.52153125</v>
      </c>
      <c r="X10" s="4">
        <v>0</v>
      </c>
      <c r="Y10" s="5">
        <f>ABS(X10-V10)</f>
        <v>0.52500000000000002</v>
      </c>
      <c r="Z10" s="8" t="e">
        <f>Y10/X10</f>
        <v>#DIV/0!</v>
      </c>
    </row>
    <row r="11" spans="1:26" x14ac:dyDescent="0.25">
      <c r="F11" s="1">
        <f>F10+$D$7</f>
        <v>0.30000000000000004</v>
      </c>
      <c r="G11" s="4">
        <f>G10+((F10-G10)^2)*$D$7</f>
        <v>0.55483168789062498</v>
      </c>
      <c r="H11" s="4">
        <f>0</f>
        <v>0</v>
      </c>
      <c r="I11" s="5">
        <f>ABS(H11-G11)</f>
        <v>0.55483168789062498</v>
      </c>
      <c r="J11" s="8" t="e">
        <f>I11/H11</f>
        <v>#DIV/0!</v>
      </c>
      <c r="T11" s="1">
        <v>2</v>
      </c>
      <c r="U11" s="1">
        <f>U10+' EJ 1'!$P$6</f>
        <v>0.2</v>
      </c>
      <c r="V11" s="4">
        <f>W10+((U10-W10)^2)*$R$8</f>
        <v>0.53930010947265627</v>
      </c>
      <c r="W11" s="4">
        <f>W10+$R$8*(((U10-W10)^2)+((U11-V11)^2))/2</f>
        <v>0.53617190795073599</v>
      </c>
      <c r="X11" s="4">
        <v>0</v>
      </c>
      <c r="Y11" s="5">
        <f>ABS(X11-V11)</f>
        <v>0.53930010947265627</v>
      </c>
      <c r="Z11" s="8" t="e">
        <f>Y11/X11</f>
        <v>#DIV/0!</v>
      </c>
    </row>
    <row r="12" spans="1:26" x14ac:dyDescent="0.25">
      <c r="F12" s="1">
        <f>F11+$D$7</f>
        <v>0.4</v>
      </c>
      <c r="G12" s="4">
        <f>G11+((F11-G11)^2)*$D$7</f>
        <v>0.56132560680594346</v>
      </c>
      <c r="H12" s="4">
        <f>0</f>
        <v>0</v>
      </c>
      <c r="I12" s="5">
        <f>ABS(H12-G12)</f>
        <v>0.56132560680594346</v>
      </c>
      <c r="J12" s="8" t="e">
        <f>I12/H12</f>
        <v>#DIV/0!</v>
      </c>
      <c r="T12" s="1">
        <v>3</v>
      </c>
      <c r="U12" s="1">
        <f>U11+' EJ 1'!$P$6</f>
        <v>0.30000000000000004</v>
      </c>
      <c r="V12" s="4">
        <f>W11+((U11-W11)^2)*$R$8</f>
        <v>0.54747306312025978</v>
      </c>
      <c r="W12" s="4">
        <f>W11+$R$8*(((U11-W11)^2)+((U12-V12)^2))/2</f>
        <v>0.54488463138400411</v>
      </c>
      <c r="X12" s="4">
        <v>0</v>
      </c>
      <c r="Y12" s="5">
        <f>ABS(X12-V12)</f>
        <v>0.54747306312025978</v>
      </c>
      <c r="Z12" s="8" t="e">
        <f>Y12/X12</f>
        <v>#DIV/0!</v>
      </c>
    </row>
    <row r="13" spans="1:26" x14ac:dyDescent="0.25">
      <c r="F13" s="1">
        <f>F12+$D$7</f>
        <v>0.5</v>
      </c>
      <c r="G13" s="4">
        <f>G12+((F12-G12)^2)*$D$7</f>
        <v>0.56392820194707405</v>
      </c>
      <c r="H13" s="4">
        <f>0</f>
        <v>0</v>
      </c>
      <c r="I13" s="5">
        <f>ABS(H13-G13)</f>
        <v>0.56392820194707405</v>
      </c>
      <c r="J13" s="8" t="e">
        <f>I13/H13</f>
        <v>#DIV/0!</v>
      </c>
      <c r="T13" s="1">
        <v>4</v>
      </c>
      <c r="U13" s="1">
        <f>U12+' EJ 1'!$P$6</f>
        <v>0.4</v>
      </c>
      <c r="V13" s="4">
        <f>W12+((U12-W12)^2)*$R$8</f>
        <v>0.55088147965281209</v>
      </c>
      <c r="W13" s="4">
        <f>W12+$R$8*(((U12-W12)^2)+((U13-V13)^2))/2</f>
        <v>0.54902131656351916</v>
      </c>
      <c r="X13" s="4">
        <v>0</v>
      </c>
      <c r="Y13" s="5">
        <f>ABS(X13-V13)</f>
        <v>0.55088147965281209</v>
      </c>
      <c r="Z13" s="8" t="e">
        <f>Y13/X13</f>
        <v>#DIV/0!</v>
      </c>
    </row>
    <row r="14" spans="1:26" x14ac:dyDescent="0.25">
      <c r="F14" s="6"/>
      <c r="G14" s="6"/>
      <c r="T14" s="1">
        <v>5</v>
      </c>
      <c r="U14" s="1">
        <f>U13+' EJ 1'!$P$6</f>
        <v>0.5</v>
      </c>
      <c r="V14" s="4">
        <f>W13+((U13-W13)^2)*$R$8</f>
        <v>0.55124205184255159</v>
      </c>
      <c r="W14" s="4">
        <f>W13+$R$8*(((U13-W13)^2)+((U14-V14)^2))/2</f>
        <v>0.55026297159688708</v>
      </c>
      <c r="X14" s="4">
        <v>0</v>
      </c>
      <c r="Y14" s="5">
        <f>ABS(X14-V14)</f>
        <v>0.55124205184255159</v>
      </c>
      <c r="Z14" s="8" t="e">
        <f>Y14/X14</f>
        <v>#DIV/0!</v>
      </c>
    </row>
    <row r="15" spans="1:26" x14ac:dyDescent="0.25">
      <c r="C15" s="3" t="s">
        <v>0</v>
      </c>
      <c r="D15" s="2">
        <v>0.05</v>
      </c>
      <c r="F15" s="3" t="s">
        <v>2</v>
      </c>
      <c r="G15" s="3" t="s">
        <v>1</v>
      </c>
      <c r="H15" s="3" t="s">
        <v>3</v>
      </c>
      <c r="I15" s="3" t="s">
        <v>4</v>
      </c>
      <c r="J15" s="3" t="s">
        <v>5</v>
      </c>
      <c r="U15" s="6"/>
      <c r="V15" s="6"/>
      <c r="W15" s="6"/>
    </row>
    <row r="16" spans="1:26" x14ac:dyDescent="0.25">
      <c r="F16" s="1">
        <v>0</v>
      </c>
      <c r="G16" s="7">
        <v>0.5</v>
      </c>
      <c r="H16" s="4">
        <v>0</v>
      </c>
      <c r="I16" s="5">
        <f>ABS(H16-G16)</f>
        <v>0.5</v>
      </c>
      <c r="J16" s="8" t="e">
        <f>I16/H16</f>
        <v>#DIV/0!</v>
      </c>
      <c r="Q16" s="3" t="s">
        <v>0</v>
      </c>
      <c r="R16" s="2">
        <v>0.05</v>
      </c>
      <c r="T16" s="3" t="s">
        <v>7</v>
      </c>
      <c r="U16" s="3" t="s">
        <v>2</v>
      </c>
      <c r="V16" s="3" t="s">
        <v>6</v>
      </c>
      <c r="W16" s="3" t="s">
        <v>1</v>
      </c>
      <c r="X16" s="3" t="s">
        <v>3</v>
      </c>
      <c r="Y16" s="3" t="s">
        <v>4</v>
      </c>
      <c r="Z16" s="3" t="s">
        <v>5</v>
      </c>
    </row>
    <row r="17" spans="4:26" x14ac:dyDescent="0.25">
      <c r="F17" s="1">
        <f>F16+$D$15</f>
        <v>0.05</v>
      </c>
      <c r="G17" s="4">
        <f>G16+((F16-G16)^2)*$D$15</f>
        <v>0.51249999999999996</v>
      </c>
      <c r="H17" s="4">
        <v>0</v>
      </c>
      <c r="I17" s="5">
        <f>ABS(H17-G17)</f>
        <v>0.51249999999999996</v>
      </c>
      <c r="J17" s="8" t="e">
        <f>I17/H17</f>
        <v>#DIV/0!</v>
      </c>
      <c r="T17" s="1">
        <v>0</v>
      </c>
      <c r="U17" s="1">
        <v>0</v>
      </c>
      <c r="V17" s="7">
        <v>0.5</v>
      </c>
      <c r="W17" s="4">
        <v>0.5</v>
      </c>
      <c r="X17" s="4">
        <v>0</v>
      </c>
      <c r="Y17" s="5">
        <f>ABS(X17-V17)</f>
        <v>0.5</v>
      </c>
      <c r="Z17" s="8" t="e">
        <f>Y17/X17</f>
        <v>#DIV/0!</v>
      </c>
    </row>
    <row r="18" spans="4:26" x14ac:dyDescent="0.25">
      <c r="F18" s="1">
        <f>F17+$D$15</f>
        <v>0.1</v>
      </c>
      <c r="G18" s="4">
        <f>G17+((F17-G17)^2)*$D$15</f>
        <v>0.52319531249999995</v>
      </c>
      <c r="H18" s="4">
        <v>0</v>
      </c>
      <c r="I18" s="5">
        <f>ABS(H18-G18)</f>
        <v>0.52319531249999995</v>
      </c>
      <c r="J18" s="8" t="e">
        <f>I18/H18</f>
        <v>#DIV/0!</v>
      </c>
      <c r="T18" s="1">
        <v>1</v>
      </c>
      <c r="U18" s="1">
        <f>U17+' EJ 1'!$P$14</f>
        <v>0.05</v>
      </c>
      <c r="V18" s="4">
        <f>W17+(2*U17 -3 *W17+1)*' EJ 1'!$P$14</f>
        <v>0.47499999999999998</v>
      </c>
      <c r="W18" s="4">
        <f>W17+' EJ 1'!$P$14*((2*U17-3 *V17+1)+(2*U18-3 *V18+1))/2</f>
        <v>0.479375</v>
      </c>
      <c r="X18" s="4">
        <v>0</v>
      </c>
      <c r="Y18" s="5">
        <f>ABS(X18-V18)</f>
        <v>0.47499999999999998</v>
      </c>
      <c r="Z18" s="8" t="e">
        <f>Y18/X18</f>
        <v>#DIV/0!</v>
      </c>
    </row>
    <row r="19" spans="4:26" x14ac:dyDescent="0.25">
      <c r="F19" s="1">
        <f>F18+$D$15</f>
        <v>0.15000000000000002</v>
      </c>
      <c r="G19" s="4">
        <f>G18+((F18-G18)^2)*$D$15</f>
        <v>0.53215002612609863</v>
      </c>
      <c r="H19" s="4">
        <v>0</v>
      </c>
      <c r="I19" s="5">
        <f>ABS(H19-G19)</f>
        <v>0.53215002612609863</v>
      </c>
      <c r="J19" s="8" t="e">
        <f>I19/H19</f>
        <v>#DIV/0!</v>
      </c>
      <c r="T19" s="1">
        <v>2</v>
      </c>
      <c r="U19" s="1">
        <f>U18+' EJ 1'!$P$14</f>
        <v>0.1</v>
      </c>
      <c r="V19" s="4">
        <f>W18+(2*U18 -3 *W18+1)*' EJ 1'!$P$14</f>
        <v>0.46246874999999998</v>
      </c>
      <c r="W19" s="4">
        <f>W18+' EJ 1'!$P$14*((2*U18-3 *V18+1)+(2*U19-3 *V19+1))/2</f>
        <v>0.46656484375000001</v>
      </c>
      <c r="X19" s="4">
        <v>0</v>
      </c>
      <c r="Y19" s="5">
        <f>ABS(X19-V19)</f>
        <v>0.46246874999999998</v>
      </c>
      <c r="Z19" s="8" t="e">
        <f>Y19/X19</f>
        <v>#DIV/0!</v>
      </c>
    </row>
    <row r="20" spans="4:26" x14ac:dyDescent="0.25">
      <c r="F20" s="1">
        <f>F19+$D$15</f>
        <v>0.2</v>
      </c>
      <c r="G20" s="4">
        <f>G19+((F19-G19)^2)*$D$15</f>
        <v>0.53945195824950753</v>
      </c>
      <c r="H20" s="4">
        <v>0</v>
      </c>
      <c r="I20" s="5">
        <f>ABS(H20-G20)</f>
        <v>0.53945195824950753</v>
      </c>
      <c r="J20" s="8" t="e">
        <f>I20/H20</f>
        <v>#DIV/0!</v>
      </c>
      <c r="T20" s="1">
        <v>3</v>
      </c>
      <c r="U20" s="1">
        <f>U19+' EJ 1'!$P$14</f>
        <v>0.15000000000000002</v>
      </c>
      <c r="V20" s="4">
        <f>W19+(2*U19 -3 *W19+1)*' EJ 1'!$P$14</f>
        <v>0.45658011718750002</v>
      </c>
      <c r="W20" s="4">
        <f>W19+' EJ 1'!$P$14*((2*U19-3 *V19+1)+(2*U20-3 *V20+1))/2</f>
        <v>0.46013617871093748</v>
      </c>
      <c r="X20" s="4">
        <v>0</v>
      </c>
      <c r="Y20" s="5">
        <f>ABS(X20-V20)</f>
        <v>0.45658011718750002</v>
      </c>
      <c r="Z20" s="8" t="e">
        <f>Y20/X20</f>
        <v>#DIV/0!</v>
      </c>
    </row>
    <row r="21" spans="4:26" x14ac:dyDescent="0.25">
      <c r="F21" s="1">
        <f>F20+$D$15</f>
        <v>0.25</v>
      </c>
      <c r="G21" s="4">
        <f>G20+((F20-G20)^2)*$D$15</f>
        <v>0.54521333984747877</v>
      </c>
      <c r="H21" s="4">
        <v>0</v>
      </c>
      <c r="I21" s="5">
        <f>ABS(H21-G21)</f>
        <v>0.54521333984747877</v>
      </c>
      <c r="J21" s="8" t="e">
        <f>I21/H21</f>
        <v>#DIV/0!</v>
      </c>
      <c r="T21" s="1">
        <v>4</v>
      </c>
      <c r="U21" s="1">
        <f>U20+' EJ 1'!$P$14</f>
        <v>0.2</v>
      </c>
      <c r="V21" s="4">
        <f>W20+(2*U20 -3 *W20+1)*' EJ 1'!$P$14</f>
        <v>0.45611575190429687</v>
      </c>
      <c r="W21" s="4">
        <f>W20+' EJ 1'!$P$14*((2*U20-3 *V20+1)+(2*U21-3 *V21+1))/2</f>
        <v>0.45918398852905273</v>
      </c>
      <c r="X21" s="4">
        <v>0</v>
      </c>
      <c r="Y21" s="5">
        <f>ABS(X21-V21)</f>
        <v>0.45611575190429687</v>
      </c>
      <c r="Z21" s="8" t="e">
        <f>Y21/X21</f>
        <v>#DIV/0!</v>
      </c>
    </row>
    <row r="22" spans="4:26" x14ac:dyDescent="0.25">
      <c r="F22" s="1">
        <f>F21+$D$15</f>
        <v>0.3</v>
      </c>
      <c r="G22" s="4">
        <f>G21+((F21-G21)^2)*$D$15</f>
        <v>0.54957088564867396</v>
      </c>
      <c r="H22" s="4">
        <v>0</v>
      </c>
      <c r="I22" s="5">
        <f>ABS(H22-G22)</f>
        <v>0.54957088564867396</v>
      </c>
      <c r="J22" s="8" t="e">
        <f>I22/H22</f>
        <v>#DIV/0!</v>
      </c>
      <c r="T22" s="1">
        <v>5</v>
      </c>
      <c r="U22" s="1">
        <f>U21+' EJ 1'!$P$14</f>
        <v>0.25</v>
      </c>
      <c r="V22" s="4">
        <f>W21+(2*U21 -3 *W21+1)*' EJ 1'!$P$14</f>
        <v>0.46030639024969483</v>
      </c>
      <c r="W22" s="4">
        <f>W21+' EJ 1'!$P$14*((2*U21-3 *V21+1)+(2*U22-3 *V22+1))/2</f>
        <v>0.46295232786750334</v>
      </c>
      <c r="X22" s="4">
        <v>0</v>
      </c>
      <c r="Y22" s="5">
        <f>ABS(X22-V22)</f>
        <v>0.46030639024969483</v>
      </c>
      <c r="Z22" s="8" t="e">
        <f>Y22/X22</f>
        <v>#DIV/0!</v>
      </c>
    </row>
    <row r="23" spans="4:26" x14ac:dyDescent="0.25">
      <c r="F23" s="1">
        <f>F22+$D$15</f>
        <v>0.35</v>
      </c>
      <c r="G23" s="4">
        <f>G22+((F22-G22)^2)*$D$15</f>
        <v>0.55268516699684711</v>
      </c>
      <c r="H23" s="4">
        <v>0</v>
      </c>
      <c r="I23" s="5">
        <f>ABS(H23-G23)</f>
        <v>0.55268516699684711</v>
      </c>
      <c r="J23" s="8" t="e">
        <f>I23/H23</f>
        <v>#DIV/0!</v>
      </c>
      <c r="T23" s="1">
        <v>6</v>
      </c>
      <c r="U23" s="1">
        <f>U22+' EJ 1'!$P$14</f>
        <v>0.3</v>
      </c>
      <c r="V23" s="4">
        <f>W22+(2*U22 -3 *W22+1)*' EJ 1'!$P$14</f>
        <v>0.46850947868737786</v>
      </c>
      <c r="W23" s="4">
        <f>W22+' EJ 1'!$P$14*((2*U22-3 *V22+1)+(2*U23-3 *V23+1))/2</f>
        <v>0.47079113769722292</v>
      </c>
      <c r="X23" s="4">
        <v>0</v>
      </c>
      <c r="Y23" s="5">
        <f>ABS(X23-V23)</f>
        <v>0.46850947868737786</v>
      </c>
      <c r="Z23" s="8" t="e">
        <f>Y23/X23</f>
        <v>#DIV/0!</v>
      </c>
    </row>
    <row r="24" spans="4:26" x14ac:dyDescent="0.25">
      <c r="F24" s="1">
        <f>F23+$D$15</f>
        <v>0.39999999999999997</v>
      </c>
      <c r="G24" s="4">
        <f>G23+((F23-G23)^2)*$D$15</f>
        <v>0.55473923084287413</v>
      </c>
      <c r="H24" s="4">
        <v>0</v>
      </c>
      <c r="I24" s="5">
        <f>ABS(H24-G24)</f>
        <v>0.55473923084287413</v>
      </c>
      <c r="J24" s="8" t="e">
        <f>I24/H24</f>
        <v>#DIV/0!</v>
      </c>
      <c r="T24" s="1">
        <v>7</v>
      </c>
      <c r="U24" s="1">
        <f>U23+' EJ 1'!$P$14</f>
        <v>0.35</v>
      </c>
      <c r="V24" s="4">
        <f>W23+(2*U23 -3 *W23+1)*' EJ 1'!$P$14</f>
        <v>0.48017246704263949</v>
      </c>
      <c r="W24" s="4">
        <f>W23+' EJ 1'!$P$14*((2*U23-3 *V23+1)+(2*U24-3 *V24+1))/2</f>
        <v>0.48213999176747163</v>
      </c>
      <c r="X24" s="4">
        <v>0</v>
      </c>
      <c r="Y24" s="5">
        <f>ABS(X24-V24)</f>
        <v>0.48017246704263949</v>
      </c>
      <c r="Z24" s="8" t="e">
        <f>Y24/X24</f>
        <v>#DIV/0!</v>
      </c>
    </row>
    <row r="25" spans="4:26" x14ac:dyDescent="0.25">
      <c r="F25" s="1">
        <f>F24+$D$15</f>
        <v>0.44999999999999996</v>
      </c>
      <c r="G25" s="4">
        <f>G24+((F24-G24)^2)*$D$15</f>
        <v>0.5559364423209664</v>
      </c>
      <c r="H25" s="4">
        <v>0</v>
      </c>
      <c r="I25" s="5">
        <f>ABS(H25-G25)</f>
        <v>0.5559364423209664</v>
      </c>
      <c r="J25" s="8" t="e">
        <f>I25/H25</f>
        <v>#DIV/0!</v>
      </c>
      <c r="T25" s="1">
        <v>8</v>
      </c>
      <c r="U25" s="1">
        <f>U24+' EJ 1'!$P$14</f>
        <v>0.39999999999999997</v>
      </c>
      <c r="V25" s="4">
        <f>W24+(2*U24 -3 *W24+1)*' EJ 1'!$P$14</f>
        <v>0.49481899300235088</v>
      </c>
      <c r="W25" s="4">
        <f>W24+' EJ 1'!$P$14*((2*U24-3 *V24+1)+(2*U25-3 *V25+1))/2</f>
        <v>0.49651563226409734</v>
      </c>
      <c r="X25" s="4">
        <v>0</v>
      </c>
      <c r="Y25" s="5">
        <f>ABS(X25-V25)</f>
        <v>0.49481899300235088</v>
      </c>
      <c r="Z25" s="8" t="e">
        <f>Y25/X25</f>
        <v>#DIV/0!</v>
      </c>
    </row>
    <row r="26" spans="4:26" x14ac:dyDescent="0.25">
      <c r="F26" s="1">
        <f>F25+$D$15</f>
        <v>0.49999999999999994</v>
      </c>
      <c r="G26" s="4">
        <f>G25+((F25-G25)^2)*$D$15</f>
        <v>0.55649756881154755</v>
      </c>
      <c r="H26" s="4">
        <v>0</v>
      </c>
      <c r="I26" s="5">
        <f>ABS(H26-G26)</f>
        <v>0.55649756881154755</v>
      </c>
      <c r="J26" s="8" t="e">
        <f>I26/H26</f>
        <v>#DIV/0!</v>
      </c>
      <c r="T26" s="1">
        <v>9</v>
      </c>
      <c r="U26" s="1">
        <f>U25+' EJ 1'!$P$14</f>
        <v>0.44999999999999996</v>
      </c>
      <c r="V26" s="4">
        <f>W25+(2*U25 -3 *W25+1)*' EJ 1'!$P$14</f>
        <v>0.51203828742448276</v>
      </c>
      <c r="W26" s="4">
        <f>W25+' EJ 1'!$P$14*((2*U25-3 *V25+1)+(2*U26-3 *V26+1))/2</f>
        <v>0.51350133623208483</v>
      </c>
      <c r="X26" s="4">
        <v>0</v>
      </c>
      <c r="Y26" s="5">
        <f>ABS(X26-V26)</f>
        <v>0.51203828742448276</v>
      </c>
      <c r="Z26" s="8" t="e">
        <f>Y26/X26</f>
        <v>#DIV/0!</v>
      </c>
    </row>
    <row r="27" spans="4:26" x14ac:dyDescent="0.25">
      <c r="F27" s="6"/>
      <c r="G27" s="6"/>
      <c r="T27" s="1">
        <v>10</v>
      </c>
      <c r="U27" s="1">
        <f>U26+' EJ 1'!$P$14</f>
        <v>0.49999999999999994</v>
      </c>
      <c r="V27" s="4">
        <f>W26+(2*U26 -3 *W26+1)*' EJ 1'!$P$14</f>
        <v>0.53147613579727215</v>
      </c>
      <c r="W27" s="4">
        <f>W26+' EJ 1'!$P$14*((2*U26-3 *V26+1)+(2*U27-3 *V27+1))/2</f>
        <v>0.53273775449045324</v>
      </c>
      <c r="X27" s="4">
        <v>0</v>
      </c>
      <c r="Y27" s="5">
        <f>ABS(X27-V27)</f>
        <v>0.53147613579727215</v>
      </c>
      <c r="Z27" s="8" t="e">
        <f>Y27/X27</f>
        <v>#DIV/0!</v>
      </c>
    </row>
    <row r="28" spans="4:26" x14ac:dyDescent="0.25">
      <c r="F28" s="6"/>
      <c r="G28" s="6"/>
      <c r="U28" s="6"/>
      <c r="V28" s="6"/>
      <c r="W28" s="6"/>
    </row>
    <row r="29" spans="4:26" x14ac:dyDescent="0.25">
      <c r="F29" s="6"/>
      <c r="G29" s="6"/>
      <c r="U29" s="6"/>
      <c r="V29" s="6"/>
      <c r="W29" s="6"/>
    </row>
    <row r="30" spans="4:26" x14ac:dyDescent="0.25">
      <c r="D30" s="6"/>
      <c r="E30" s="6"/>
      <c r="U30" s="6"/>
      <c r="V30" s="6"/>
      <c r="W30" s="6"/>
    </row>
    <row r="31" spans="4:26" x14ac:dyDescent="0.25">
      <c r="D31" s="6"/>
      <c r="E31" s="6"/>
      <c r="U31" s="6"/>
      <c r="V31" s="6"/>
      <c r="W31" s="6"/>
    </row>
    <row r="32" spans="4:26" x14ac:dyDescent="0.25">
      <c r="D32" s="6"/>
      <c r="E32" s="6"/>
      <c r="F32" t="s">
        <v>15</v>
      </c>
    </row>
    <row r="33" spans="3:15" x14ac:dyDescent="0.25">
      <c r="D33" s="6"/>
      <c r="E33" s="6"/>
    </row>
    <row r="34" spans="3:15" x14ac:dyDescent="0.25">
      <c r="C34" s="3" t="s">
        <v>0</v>
      </c>
      <c r="D34" s="2">
        <v>0.1</v>
      </c>
      <c r="F34" s="3" t="s">
        <v>7</v>
      </c>
      <c r="G34" s="3" t="s">
        <v>2</v>
      </c>
      <c r="H34" s="3" t="s">
        <v>8</v>
      </c>
      <c r="I34" s="3" t="s">
        <v>9</v>
      </c>
      <c r="J34" s="3" t="s">
        <v>10</v>
      </c>
      <c r="K34" s="3" t="s">
        <v>11</v>
      </c>
      <c r="L34" s="3" t="s">
        <v>1</v>
      </c>
      <c r="M34" s="3" t="s">
        <v>3</v>
      </c>
      <c r="N34" s="3" t="s">
        <v>4</v>
      </c>
      <c r="O34" s="3" t="s">
        <v>5</v>
      </c>
    </row>
    <row r="35" spans="3:15" x14ac:dyDescent="0.25">
      <c r="F35" s="1">
        <v>0</v>
      </c>
      <c r="G35" s="1">
        <v>0</v>
      </c>
      <c r="H35" s="4">
        <f>(G35-L35)^2*$D$34</f>
        <v>2.5000000000000001E-2</v>
      </c>
      <c r="I35" s="4">
        <f>((G35+H35/2)-(L35+D34/2))^2*$D$34</f>
        <v>2.889062500000001E-2</v>
      </c>
      <c r="J35" s="4">
        <f>((G35+I35/2)-(L35+D34/2))^2*$D$34</f>
        <v>2.8681882330322268E-2</v>
      </c>
      <c r="K35" s="4">
        <f>((G35+J35)-(L35+D34))^2*$D$34</f>
        <v>3.2640439157762366E-2</v>
      </c>
      <c r="L35" s="7">
        <v>0.5</v>
      </c>
      <c r="M35" s="4">
        <v>0</v>
      </c>
      <c r="N35" s="5">
        <f>ABS(M35-L35)</f>
        <v>0.5</v>
      </c>
      <c r="O35" s="9" t="e">
        <f>N35/M35</f>
        <v>#DIV/0!</v>
      </c>
    </row>
    <row r="36" spans="3:15" x14ac:dyDescent="0.25">
      <c r="F36" s="1">
        <v>1</v>
      </c>
      <c r="G36" s="1">
        <f>G35+$D$34</f>
        <v>0.1</v>
      </c>
      <c r="H36" s="4">
        <f>(G36-L36)^2*$D$34</f>
        <v>1.8386736087165522E-2</v>
      </c>
      <c r="I36" s="4">
        <f>((G36+H36/2)-(L36+D35/2))^2*$D$34</f>
        <v>1.7606769102959705E-2</v>
      </c>
      <c r="J36" s="4">
        <f>((G36+I36/2)-(L36+D35/2))^2*$D$34</f>
        <v>1.7639512054507738E-2</v>
      </c>
      <c r="K36" s="4">
        <f>((G36+J36)-(L36+D35))^2*$D$34</f>
        <v>1.6905095324841232E-2</v>
      </c>
      <c r="L36" s="4">
        <f>L35+(H35+2*I35+2*J35+K35)/6</f>
        <v>0.52879757563640117</v>
      </c>
      <c r="M36" s="4">
        <v>0</v>
      </c>
      <c r="N36" s="5">
        <f>ABS(M36-L36)</f>
        <v>0.52879757563640117</v>
      </c>
      <c r="O36" s="9" t="e">
        <f>N36/M36</f>
        <v>#DIV/0!</v>
      </c>
    </row>
    <row r="37" spans="3:15" x14ac:dyDescent="0.25">
      <c r="F37" s="1">
        <v>2</v>
      </c>
      <c r="G37" s="1">
        <f>G36+$D$34</f>
        <v>0.2</v>
      </c>
      <c r="H37" s="4">
        <f>(G37-L37)^2*$D$34</f>
        <v>1.2001257253124153E-2</v>
      </c>
      <c r="I37" s="4">
        <f>((G37+H37/2)-(L37+D36/2))^2*$D$34</f>
        <v>1.1589100483199229E-2</v>
      </c>
      <c r="J37" s="4">
        <f>((G37+I37/2)-(L37+D36/2))^2*$D$34</f>
        <v>1.160313568729854E-2</v>
      </c>
      <c r="K37" s="4">
        <f>((G37+J37)-(L37+D36))^2*$D$34</f>
        <v>1.1210789596348733E-2</v>
      </c>
      <c r="L37" s="4">
        <f>L36+(H36+2*I36+2*J36+K36)/6</f>
        <v>0.54642830792422481</v>
      </c>
      <c r="M37" s="4">
        <v>0</v>
      </c>
      <c r="N37" s="5">
        <f>ABS(M37-L37)</f>
        <v>0.54642830792422481</v>
      </c>
      <c r="O37" s="9" t="e">
        <f>N37/M37</f>
        <v>#DIV/0!</v>
      </c>
    </row>
    <row r="38" spans="3:15" x14ac:dyDescent="0.25">
      <c r="F38" s="1">
        <v>3</v>
      </c>
      <c r="G38" s="1">
        <f>G37+$D$34</f>
        <v>0.30000000000000004</v>
      </c>
      <c r="H38" s="4">
        <f>(G38-L38)^2*$D$34</f>
        <v>6.6578308308110554E-3</v>
      </c>
      <c r="I38" s="4">
        <f>((G38+H38/2)-(L38+D37/2))^2*$D$34</f>
        <v>6.4871485024673749E-3</v>
      </c>
      <c r="J38" s="4">
        <f>((G38+I38/2)-(L38+D37/2))^2*$D$34</f>
        <v>6.4914964894110406E-3</v>
      </c>
      <c r="K38" s="4">
        <f>((G38+J38)-(L38+D37))^2*$D$34</f>
        <v>6.3270475656552654E-3</v>
      </c>
      <c r="L38" s="4">
        <f>L37+(H37+2*I37+2*J37+K37)/6</f>
        <v>0.55802772778930287</v>
      </c>
      <c r="M38" s="4">
        <v>0</v>
      </c>
      <c r="N38" s="5">
        <f>ABS(M38-L38)</f>
        <v>0.55802772778930287</v>
      </c>
      <c r="O38" s="9" t="e">
        <f>N38/M38</f>
        <v>#DIV/0!</v>
      </c>
    </row>
    <row r="39" spans="3:15" x14ac:dyDescent="0.25">
      <c r="F39" s="1">
        <v>4</v>
      </c>
      <c r="G39" s="1">
        <f>G38+$D$34</f>
        <v>0.4</v>
      </c>
      <c r="H39" s="4">
        <f>(G39-L39)^2*$D$34</f>
        <v>2.706620166941487E-3</v>
      </c>
      <c r="I39" s="4">
        <f>((G39+H39/2)-(L39+D38/2))^2*$D$34</f>
        <v>2.6622745139579379E-3</v>
      </c>
      <c r="J39" s="4">
        <f>((G39+I39/2)-(L39+D38/2))^2*$D$34</f>
        <v>2.6629981279886819E-3</v>
      </c>
      <c r="K39" s="4">
        <f>((G39+J39)-(L39+D38))^2*$D$34</f>
        <v>2.619707050139931E-3</v>
      </c>
      <c r="L39" s="4">
        <f>L38+(H38+2*I38+2*J38+K38)/6</f>
        <v>0.56451808918600677</v>
      </c>
      <c r="M39" s="4">
        <v>0</v>
      </c>
      <c r="N39" s="5">
        <f>ABS(M39-L39)</f>
        <v>0.56451808918600677</v>
      </c>
      <c r="O39" s="9" t="e">
        <f>N39/M39</f>
        <v>#DIV/0!</v>
      </c>
    </row>
    <row r="40" spans="3:15" x14ac:dyDescent="0.25">
      <c r="F40" s="1">
        <v>5</v>
      </c>
      <c r="G40" s="1">
        <f>G39+$D$34</f>
        <v>0.5</v>
      </c>
      <c r="H40" s="4"/>
      <c r="I40" s="4"/>
      <c r="J40" s="4"/>
      <c r="K40" s="4"/>
      <c r="L40" s="4">
        <f>L39+(H39+2*I39+2*J39+K39)/6</f>
        <v>0.56718090126950249</v>
      </c>
      <c r="M40" s="4">
        <v>0</v>
      </c>
      <c r="N40" s="5">
        <f>ABS(M40-L40)</f>
        <v>0.56718090126950249</v>
      </c>
      <c r="O40" s="9" t="e">
        <f>N40/M40</f>
        <v>#DIV/0!</v>
      </c>
    </row>
    <row r="41" spans="3:15" x14ac:dyDescent="0.25">
      <c r="G41" s="6"/>
      <c r="H41" s="6"/>
      <c r="I41" s="6"/>
      <c r="J41" s="6"/>
      <c r="K41" s="6"/>
      <c r="L41" s="6"/>
    </row>
    <row r="42" spans="3:15" x14ac:dyDescent="0.25">
      <c r="C42" s="3" t="s">
        <v>0</v>
      </c>
      <c r="D42" s="2">
        <v>0.05</v>
      </c>
      <c r="F42" s="3" t="s">
        <v>7</v>
      </c>
      <c r="G42" s="3" t="s">
        <v>2</v>
      </c>
      <c r="H42" s="3" t="s">
        <v>8</v>
      </c>
      <c r="I42" s="3" t="s">
        <v>9</v>
      </c>
      <c r="J42" s="3" t="s">
        <v>10</v>
      </c>
      <c r="K42" s="3" t="s">
        <v>11</v>
      </c>
      <c r="L42" s="3" t="s">
        <v>1</v>
      </c>
      <c r="M42" s="3" t="s">
        <v>3</v>
      </c>
      <c r="N42" s="3" t="s">
        <v>4</v>
      </c>
      <c r="O42" s="3" t="s">
        <v>5</v>
      </c>
    </row>
    <row r="43" spans="3:15" x14ac:dyDescent="0.25">
      <c r="F43" s="1">
        <v>0</v>
      </c>
      <c r="G43" s="1">
        <v>0</v>
      </c>
      <c r="H43" s="4">
        <f>(G43-L43)^2*$D$42</f>
        <v>1.2500000000000001E-2</v>
      </c>
      <c r="I43" s="4">
        <f>((G43+H43/2)-(L43+$D$42/2))^2*$D$42</f>
        <v>1.3455078125000004E-2</v>
      </c>
      <c r="J43" s="4">
        <f>((G43+I43/2)-(L43+$D$42/2))^2*$D$42</f>
        <v>1.3430317188310623E-2</v>
      </c>
      <c r="K43" s="4">
        <f>((G43+J43)-(L43+$D$42))^2*$D$42</f>
        <v>1.4395351225631847E-2</v>
      </c>
      <c r="L43" s="7">
        <v>0.5</v>
      </c>
      <c r="M43" s="4">
        <v>0</v>
      </c>
      <c r="N43" s="5">
        <f>ABS(M43-L43)</f>
        <v>0.5</v>
      </c>
      <c r="O43" s="8" t="e">
        <f>N43/M43</f>
        <v>#DIV/0!</v>
      </c>
    </row>
    <row r="44" spans="3:15" x14ac:dyDescent="0.25">
      <c r="F44" s="1">
        <v>1</v>
      </c>
      <c r="G44" s="1">
        <f>G43+$D$42</f>
        <v>0.05</v>
      </c>
      <c r="H44" s="4">
        <f>(G44-L44)^2*$D$42</f>
        <v>1.0739033600615965E-2</v>
      </c>
      <c r="I44" s="4">
        <f>((G44+H44/2)-(L44+$D$42/2))^2*$D$42</f>
        <v>1.1668065060508354E-2</v>
      </c>
      <c r="J44" s="4">
        <f>((G44+I44/2)-(L44+$D$42/2))^2*$D$42</f>
        <v>1.1645636263051262E-2</v>
      </c>
      <c r="K44" s="4">
        <f>((G44+J44)-(L44+$D$42))^2*$D$42</f>
        <v>1.259009780542626E-2</v>
      </c>
      <c r="L44" s="4">
        <f>L43+(H43+2*I43+2*J43+K43)/6</f>
        <v>0.51344435697537549</v>
      </c>
      <c r="M44" s="4">
        <v>0</v>
      </c>
      <c r="N44" s="5">
        <f>ABS(M44-L44)</f>
        <v>0.51344435697537549</v>
      </c>
      <c r="O44" s="8" t="e">
        <f>N44/M44</f>
        <v>#DIV/0!</v>
      </c>
    </row>
    <row r="45" spans="3:15" x14ac:dyDescent="0.25">
      <c r="F45" s="1">
        <v>2</v>
      </c>
      <c r="G45" s="1">
        <f>G44+$D$42</f>
        <v>0.1</v>
      </c>
      <c r="H45" s="4">
        <f>(G45-L45)^2*$D$42</f>
        <v>9.0356611595040215E-3</v>
      </c>
      <c r="I45" s="4">
        <f>((G45+H45/2)-(L45+$D$42/2))^2*$D$42</f>
        <v>9.9273418856290277E-3</v>
      </c>
      <c r="J45" s="4">
        <f>((G45+I45/2)-(L45+$D$42/2))^2*$D$42</f>
        <v>9.9074858041944113E-3</v>
      </c>
      <c r="K45" s="4">
        <f>((G45+J45)-(L45+$D$42))^2*$D$42</f>
        <v>1.0820379574929092E-2</v>
      </c>
      <c r="L45" s="4">
        <f>L44+(H44+2*I44+2*J44+K44)/6</f>
        <v>0.52510377931756902</v>
      </c>
      <c r="M45" s="4">
        <v>0</v>
      </c>
      <c r="N45" s="5">
        <f>ABS(M45-L45)</f>
        <v>0.52510377931756902</v>
      </c>
      <c r="O45" s="8" t="e">
        <f>N45/M45</f>
        <v>#DIV/0!</v>
      </c>
    </row>
    <row r="46" spans="3:15" x14ac:dyDescent="0.25">
      <c r="F46" s="1">
        <v>3</v>
      </c>
      <c r="G46" s="1">
        <f>G45+$D$42</f>
        <v>0.15000000000000002</v>
      </c>
      <c r="H46" s="4">
        <f>(G46-L46)^2*$D$42</f>
        <v>7.4122020843671093E-3</v>
      </c>
      <c r="I46" s="4">
        <f>((G46+H46/2)-(L46+$D$42/2))^2*$D$42</f>
        <v>8.2547413578641839E-3</v>
      </c>
      <c r="J46" s="4">
        <f>((G46+I46/2)-(L46+$D$42/2))^2*$D$42</f>
        <v>8.2376332612030343E-3</v>
      </c>
      <c r="K46" s="4">
        <f>((G46+J46)-(L46+$D$42))^2*$D$42</f>
        <v>9.1073612403702806E-3</v>
      </c>
      <c r="L46" s="4">
        <f>L45+(H45+2*I45+2*J45+K45)/6</f>
        <v>0.53502472866991568</v>
      </c>
      <c r="M46" s="4">
        <v>0</v>
      </c>
      <c r="N46" s="5">
        <f>ABS(M46-L46)</f>
        <v>0.53502472866991568</v>
      </c>
      <c r="O46" s="8" t="e">
        <f>N46/M46</f>
        <v>#DIV/0!</v>
      </c>
    </row>
    <row r="47" spans="3:15" x14ac:dyDescent="0.25">
      <c r="F47" s="1">
        <v>4</v>
      </c>
      <c r="G47" s="1">
        <f>G46+$D$42</f>
        <v>0.2</v>
      </c>
      <c r="H47" s="4">
        <f>(G47-L47)^2*$D$42</f>
        <v>5.8919016404268719E-3</v>
      </c>
      <c r="I47" s="4">
        <f>((G47+H47/2)-(L47+$D$42/2))^2*$D$42</f>
        <v>6.6732820546724116E-3</v>
      </c>
      <c r="J47" s="4">
        <f>((G47+I47/2)-(L47+$D$42/2))^2*$D$42</f>
        <v>6.6590166209444376E-3</v>
      </c>
      <c r="K47" s="4">
        <f>((G47+J47)-(L47+$D$42))^2*$D$42</f>
        <v>7.4736132285919106E-3</v>
      </c>
      <c r="L47" s="4">
        <f>L46+(H46+2*I46+2*J46+K46)/6</f>
        <v>0.54327544743039435</v>
      </c>
      <c r="M47" s="4">
        <v>0</v>
      </c>
      <c r="N47" s="5">
        <f>ABS(M47-L47)</f>
        <v>0.54327544743039435</v>
      </c>
      <c r="O47" s="8" t="e">
        <f>N47/M47</f>
        <v>#DIV/0!</v>
      </c>
    </row>
    <row r="48" spans="3:15" x14ac:dyDescent="0.25">
      <c r="F48" s="1">
        <v>5</v>
      </c>
      <c r="G48" s="1">
        <f>G47+$D$42</f>
        <v>0.25</v>
      </c>
      <c r="H48" s="4">
        <f>(G48-L48)^2*$D$42</f>
        <v>4.4984141237601315E-3</v>
      </c>
      <c r="I48" s="4">
        <f>((G48+H48/2)-(L48+$D$42/2))^2*$D$42</f>
        <v>5.2066975637983411E-3</v>
      </c>
      <c r="J48" s="4">
        <f>((G48+I48/2)-(L48+$D$42/2))^2*$D$42</f>
        <v>5.1952757547694701E-3</v>
      </c>
      <c r="K48" s="4">
        <f>((G48+J48)-(L48+$D$42))^2*$D$42</f>
        <v>5.9426921468217998E-3</v>
      </c>
      <c r="L48" s="4">
        <f>L47+(H47+2*I47+2*J47+K47)/6</f>
        <v>0.54994713280043639</v>
      </c>
      <c r="M48" s="4">
        <v>0</v>
      </c>
      <c r="N48" s="5">
        <f>ABS(M48-L48)</f>
        <v>0.54994713280043639</v>
      </c>
      <c r="O48" s="8" t="e">
        <f>N48/M48</f>
        <v>#DIV/0!</v>
      </c>
    </row>
    <row r="49" spans="6:15" x14ac:dyDescent="0.25">
      <c r="F49" s="1">
        <v>6</v>
      </c>
      <c r="G49" s="1">
        <f>G48+$D$42</f>
        <v>0.3</v>
      </c>
      <c r="H49" s="4">
        <f>(G49-L49)^2*$D$42</f>
        <v>3.2551945569704354E-3</v>
      </c>
      <c r="I49" s="4">
        <f>((G49+H49/2)-(L49+$D$42/2))^2*$D$42</f>
        <v>3.8788657214361474E-3</v>
      </c>
      <c r="J49" s="4">
        <f>((G49+I49/2)-(L49+$D$42/2))^2*$D$42</f>
        <v>3.8701851192037315E-3</v>
      </c>
      <c r="K49" s="4">
        <f>((G49+J49)-(L49+$D$42))^2*$D$42</f>
        <v>4.538616186400485E-3</v>
      </c>
      <c r="L49" s="4">
        <f>L48+(H48+2*I48+2*J48+K48)/6</f>
        <v>0.55515464161838934</v>
      </c>
      <c r="M49" s="4">
        <v>0</v>
      </c>
      <c r="N49" s="5">
        <f>ABS(M49-L49)</f>
        <v>0.55515464161838934</v>
      </c>
      <c r="O49" s="8" t="e">
        <f>N49/M49</f>
        <v>#DIV/0!</v>
      </c>
    </row>
    <row r="50" spans="6:15" x14ac:dyDescent="0.25">
      <c r="F50" s="1">
        <v>7</v>
      </c>
      <c r="G50" s="1">
        <f>G49+$D$42</f>
        <v>0.35</v>
      </c>
      <c r="H50" s="4">
        <f>(G50-L50)^2*$D$42</f>
        <v>2.1848155718471435E-3</v>
      </c>
      <c r="I50" s="4">
        <f>((G50+H50/2)-(L50+$D$42/2))^2*$D$42</f>
        <v>2.7131504637868589E-3</v>
      </c>
      <c r="J50" s="4">
        <f>((G50+I50/2)-(L50+$D$42/2))^2*$D$42</f>
        <v>2.7070003250639178E-3</v>
      </c>
      <c r="K50" s="4">
        <f>((G50+J50)-(L50+$D$42))^2*$D$42</f>
        <v>3.2852438761422917E-3</v>
      </c>
      <c r="L50" s="4">
        <f>L49+(H49+2*I49+2*J49+K49)/6</f>
        <v>0.55903662702249779</v>
      </c>
      <c r="M50" s="4">
        <v>0</v>
      </c>
      <c r="N50" s="5">
        <f>ABS(M50-L50)</f>
        <v>0.55903662702249779</v>
      </c>
      <c r="O50" s="8" t="e">
        <f>N50/M50</f>
        <v>#DIV/0!</v>
      </c>
    </row>
    <row r="51" spans="6:15" x14ac:dyDescent="0.25">
      <c r="F51" s="1">
        <v>8</v>
      </c>
      <c r="G51" s="1">
        <f>G50+$D$42</f>
        <v>0.39999999999999997</v>
      </c>
      <c r="H51" s="4">
        <f>(G51-L51)^2*$D$42</f>
        <v>1.3082343332809453E-3</v>
      </c>
      <c r="I51" s="4">
        <f>((G51+H51/2)-(L51+$D$42/2))^2*$D$42</f>
        <v>1.7316773115729931E-3</v>
      </c>
      <c r="J51" s="4">
        <f>((G51+I51/2)-(L51+$D$42/2))^2*$D$42</f>
        <v>1.727739396833359E-3</v>
      </c>
      <c r="K51" s="4">
        <f>((G51+J51)-(L51+$D$42))^2*$D$42</f>
        <v>2.2055729409418759E-3</v>
      </c>
      <c r="L51" s="4">
        <f>L50+(H50+2*I50+2*J50+K50)/6</f>
        <v>0.56175502052677961</v>
      </c>
      <c r="M51" s="4">
        <v>0</v>
      </c>
      <c r="N51" s="5">
        <f>ABS(M51-L51)</f>
        <v>0.56175502052677961</v>
      </c>
      <c r="O51" s="8" t="e">
        <f>N51/M51</f>
        <v>#DIV/0!</v>
      </c>
    </row>
    <row r="52" spans="6:15" x14ac:dyDescent="0.25">
      <c r="F52" s="1">
        <v>9</v>
      </c>
      <c r="G52" s="1">
        <f>G51+$D$42</f>
        <v>0.44999999999999996</v>
      </c>
      <c r="H52" s="4">
        <f>(G52-L52)^2*$D$42</f>
        <v>6.4404206354522859E-4</v>
      </c>
      <c r="I52" s="4">
        <f>((G52+H52/2)-(L52+$D$42/2))^2*$D$42</f>
        <v>9.5457194191768575E-4</v>
      </c>
      <c r="J52" s="4">
        <f>((G52+I52/2)-(L52+$D$42/2))^2*$D$42</f>
        <v>9.5242782408541953E-4</v>
      </c>
      <c r="K52" s="4">
        <f>((G52+J52)-(L52+$D$42))^2*$D$42</f>
        <v>1.3209847855149264E-3</v>
      </c>
      <c r="L52" s="4">
        <f>L51+(H51+2*I51+2*J51+K51)/6</f>
        <v>0.56349379397528554</v>
      </c>
      <c r="M52" s="4">
        <v>0</v>
      </c>
      <c r="N52" s="5">
        <f>ABS(M52-L52)</f>
        <v>0.56349379397528554</v>
      </c>
      <c r="O52" s="8" t="e">
        <f>N52/M52</f>
        <v>#DIV/0!</v>
      </c>
    </row>
    <row r="53" spans="6:15" x14ac:dyDescent="0.25">
      <c r="F53" s="1">
        <v>10</v>
      </c>
      <c r="G53" s="1">
        <f>G52+$D$42</f>
        <v>0.49999999999999994</v>
      </c>
      <c r="H53" s="4"/>
      <c r="I53" s="4"/>
      <c r="J53" s="4"/>
      <c r="K53" s="4"/>
      <c r="L53" s="4">
        <f>L52+(H52+2*I52+2*J52+K52)/6</f>
        <v>0.56445696503879661</v>
      </c>
      <c r="M53" s="4">
        <v>0</v>
      </c>
      <c r="N53" s="5">
        <f>ABS(M53-L53)</f>
        <v>0.56445696503879661</v>
      </c>
      <c r="O53" s="8" t="e">
        <f>N53/M53</f>
        <v>#DIV/0!</v>
      </c>
    </row>
    <row r="54" spans="6:15" x14ac:dyDescent="0.25">
      <c r="G54" s="6"/>
      <c r="H54" s="6"/>
      <c r="I54" s="6"/>
      <c r="J54" s="6"/>
      <c r="K54" s="6"/>
      <c r="L54" s="6"/>
    </row>
    <row r="55" spans="6:15" x14ac:dyDescent="0.25">
      <c r="G55" s="6"/>
      <c r="H55" s="6"/>
      <c r="I55" s="6"/>
      <c r="J55" s="6"/>
      <c r="K55" s="6"/>
      <c r="L55" s="6"/>
    </row>
    <row r="56" spans="6:15" x14ac:dyDescent="0.25">
      <c r="G56" s="6"/>
      <c r="H56" s="6"/>
      <c r="I56" s="6"/>
      <c r="J56" s="6"/>
      <c r="K56" s="6"/>
      <c r="L56" s="6"/>
    </row>
    <row r="57" spans="6:15" x14ac:dyDescent="0.25">
      <c r="G57" s="6"/>
      <c r="H57" s="6"/>
      <c r="I57" s="6"/>
      <c r="J57" s="6"/>
      <c r="K57" s="6"/>
      <c r="L57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F0A8-8345-4849-BA12-521DC5DB4944}">
  <dimension ref="A1:N33"/>
  <sheetViews>
    <sheetView tabSelected="1" zoomScale="130" zoomScaleNormal="130" workbookViewId="0">
      <selection activeCell="L17" sqref="L17"/>
    </sheetView>
  </sheetViews>
  <sheetFormatPr baseColWidth="10" defaultRowHeight="15" x14ac:dyDescent="0.25"/>
  <cols>
    <col min="4" max="4" width="3" bestFit="1" customWidth="1"/>
    <col min="5" max="5" width="7.5703125" customWidth="1"/>
    <col min="12" max="12" width="11.85546875" bestFit="1" customWidth="1"/>
  </cols>
  <sheetData>
    <row r="1" spans="1:14" x14ac:dyDescent="0.25">
      <c r="A1" t="s">
        <v>24</v>
      </c>
    </row>
    <row r="2" spans="1:14" x14ac:dyDescent="0.25">
      <c r="A2" t="s">
        <v>25</v>
      </c>
    </row>
    <row r="3" spans="1:14" x14ac:dyDescent="0.25">
      <c r="A3" t="s">
        <v>26</v>
      </c>
      <c r="B3" s="3" t="s">
        <v>0</v>
      </c>
      <c r="C3" s="2">
        <v>0.1</v>
      </c>
      <c r="E3" s="3" t="s">
        <v>7</v>
      </c>
      <c r="F3" s="3" t="s">
        <v>2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</v>
      </c>
      <c r="L3" s="3" t="s">
        <v>3</v>
      </c>
      <c r="M3" s="3" t="s">
        <v>4</v>
      </c>
      <c r="N3" s="3" t="s">
        <v>5</v>
      </c>
    </row>
    <row r="4" spans="1:14" x14ac:dyDescent="0.25">
      <c r="E4" s="1">
        <v>0</v>
      </c>
      <c r="F4" s="1">
        <v>0</v>
      </c>
      <c r="G4" s="4">
        <f>((F4+K4-1)^2)*$C$3</f>
        <v>0.1</v>
      </c>
      <c r="H4" s="4">
        <f>(((F4+G4/2)+(K4+$C$3/2)-1)^2)*$C$3</f>
        <v>0.12099999999999994</v>
      </c>
      <c r="I4" s="4">
        <f>(((F4+H4/2)+(K4+$C$3/2)-1)^2)*$C$3</f>
        <v>0.12332102499999992</v>
      </c>
      <c r="J4" s="4">
        <f>(((F4+I4)+(K4+$C$3)-1)^2)*$C$3</f>
        <v>0.14965143302070513</v>
      </c>
      <c r="K4" s="7">
        <v>2</v>
      </c>
      <c r="L4" s="4">
        <f>TAN(F4+PI()/4)-F4+1</f>
        <v>2</v>
      </c>
      <c r="M4" s="5">
        <f>ABS(L4-K4)</f>
        <v>0</v>
      </c>
      <c r="N4" s="9">
        <f>M4/L4</f>
        <v>0</v>
      </c>
    </row>
    <row r="5" spans="1:14" x14ac:dyDescent="0.25">
      <c r="E5" s="1">
        <v>1</v>
      </c>
      <c r="F5" s="1">
        <f>F4+$C$3</f>
        <v>0.1</v>
      </c>
      <c r="G5" s="4">
        <f t="shared" ref="G5:G8" si="0">((F5+K5-1)^2)*$C$3</f>
        <v>0.14958486456373382</v>
      </c>
      <c r="H5" s="4">
        <f t="shared" ref="H5:H8" si="1">(((F5+G5/2)+(K5+$C$3/2)-1)^2)*$C$3</f>
        <v>0.1816676294306937</v>
      </c>
      <c r="I5" s="4">
        <f t="shared" ref="I5:I8" si="2">(((F5+H5/2)+(K5+$C$3/2)-1)^2)*$C$3</f>
        <v>0.18601760972428058</v>
      </c>
      <c r="J5" s="4">
        <f t="shared" ref="J5:J8" si="3">(((F5+I5)+(K5+$C$3)-1)^2)*$C$3</f>
        <v>0.22772817725326783</v>
      </c>
      <c r="K5" s="4">
        <f>K4+(G4+2*H4+2*I4+J4)/6</f>
        <v>2.1230489138367843</v>
      </c>
      <c r="L5" s="4">
        <f t="shared" ref="L5:L9" si="4">TAN(F5+PI()/4)-F5+1</f>
        <v>2.1230488804498648</v>
      </c>
      <c r="M5" s="5">
        <f>ABS(L5-K5)</f>
        <v>3.3386919451316999E-8</v>
      </c>
      <c r="N5" s="9">
        <f>M5/L5</f>
        <v>1.5725930645667684E-8</v>
      </c>
    </row>
    <row r="6" spans="1:14" x14ac:dyDescent="0.25">
      <c r="E6" s="1">
        <v>2</v>
      </c>
      <c r="F6" s="1">
        <f>F5+$C$3</f>
        <v>0.2</v>
      </c>
      <c r="G6" s="4">
        <f t="shared" si="0"/>
        <v>0.22755606864307701</v>
      </c>
      <c r="H6" s="4">
        <f t="shared" si="1"/>
        <v>0.27965010050453204</v>
      </c>
      <c r="I6" s="4">
        <f t="shared" si="2"/>
        <v>0.28842949576189142</v>
      </c>
      <c r="J6" s="4">
        <f t="shared" si="3"/>
        <v>0.35983269707703136</v>
      </c>
      <c r="K6" s="4">
        <f>K5+(G5+2*H5+2*I5+J5)/6</f>
        <v>2.3084961671912758</v>
      </c>
      <c r="L6" s="4">
        <f t="shared" si="4"/>
        <v>2.3084976471214</v>
      </c>
      <c r="M6" s="5">
        <f>ABS(L6-K6)</f>
        <v>1.4799301242263141E-6</v>
      </c>
      <c r="N6" s="9">
        <f>M6/L6</f>
        <v>6.4107932969813723E-7</v>
      </c>
    </row>
    <row r="7" spans="1:14" x14ac:dyDescent="0.25">
      <c r="E7" s="1">
        <v>3</v>
      </c>
      <c r="F7" s="1">
        <f>F6+$C$3</f>
        <v>0.30000000000000004</v>
      </c>
      <c r="G7" s="4">
        <f t="shared" si="0"/>
        <v>0.35938838360423753</v>
      </c>
      <c r="H7" s="4">
        <f t="shared" si="1"/>
        <v>0.45175306971706508</v>
      </c>
      <c r="I7" s="4">
        <f t="shared" si="2"/>
        <v>0.47159798758656218</v>
      </c>
      <c r="J7" s="4">
        <f t="shared" si="3"/>
        <v>0.60878266213519527</v>
      </c>
      <c r="K7" s="4">
        <f>K6+(G6+2*H6+2*I6+J6)/6</f>
        <v>2.5957541602334349</v>
      </c>
      <c r="L7" s="4">
        <f t="shared" si="4"/>
        <v>2.5957651228540088</v>
      </c>
      <c r="M7" s="5">
        <f>ABS(L7-K7)</f>
        <v>1.0962620573984339E-5</v>
      </c>
      <c r="N7" s="9">
        <f>M7/L7</f>
        <v>4.2232713882568406E-6</v>
      </c>
    </row>
    <row r="8" spans="1:14" x14ac:dyDescent="0.25">
      <c r="E8" s="1">
        <v>4</v>
      </c>
      <c r="F8" s="1">
        <f>F7+$C$3</f>
        <v>0.4</v>
      </c>
      <c r="G8" s="4">
        <f t="shared" si="0"/>
        <v>0.6075730466765068</v>
      </c>
      <c r="H8" s="4">
        <f t="shared" si="1"/>
        <v>0.79449919521135914</v>
      </c>
      <c r="I8" s="4">
        <f t="shared" si="2"/>
        <v>0.84806134555840673</v>
      </c>
      <c r="J8" s="4">
        <f t="shared" si="3"/>
        <v>1.1648303009474656</v>
      </c>
      <c r="K8" s="4">
        <f>K7+(G7+2*H7+2*I7+J7)/6</f>
        <v>3.0648996869578826</v>
      </c>
      <c r="L8" s="4">
        <f t="shared" si="4"/>
        <v>3.0649627567226032</v>
      </c>
      <c r="M8" s="5">
        <f>ABS(L8-K8)</f>
        <v>6.3069764720591337E-5</v>
      </c>
      <c r="N8" s="9">
        <f>M8/L8</f>
        <v>2.0577661044088019E-5</v>
      </c>
    </row>
    <row r="9" spans="1:14" x14ac:dyDescent="0.25">
      <c r="E9" s="1">
        <v>5</v>
      </c>
      <c r="F9" s="1">
        <f>F8+$C$3</f>
        <v>0.5</v>
      </c>
      <c r="G9" s="4"/>
      <c r="H9" s="4"/>
      <c r="I9" s="4"/>
      <c r="J9" s="4"/>
      <c r="K9" s="4">
        <f>K8+(G8+2*H8+2*I8+J8)/6</f>
        <v>3.9078204251518001</v>
      </c>
      <c r="L9" s="4">
        <f t="shared" si="4"/>
        <v>3.9082234423358275</v>
      </c>
      <c r="M9" s="5">
        <f>ABS(L9-K9)</f>
        <v>4.0301718402746545E-4</v>
      </c>
      <c r="N9" s="9">
        <f>M9/L9</f>
        <v>1.0312030260649432E-4</v>
      </c>
    </row>
    <row r="10" spans="1:14" x14ac:dyDescent="0.25">
      <c r="F10" s="12"/>
      <c r="G10" s="12"/>
      <c r="H10" s="12"/>
      <c r="I10" s="12"/>
      <c r="J10" s="12"/>
      <c r="K10" s="12"/>
    </row>
    <row r="12" spans="1:14" x14ac:dyDescent="0.25">
      <c r="A12" t="s">
        <v>27</v>
      </c>
    </row>
    <row r="13" spans="1:14" x14ac:dyDescent="0.25">
      <c r="A13" t="s">
        <v>28</v>
      </c>
    </row>
    <row r="14" spans="1:14" x14ac:dyDescent="0.25">
      <c r="A14" t="s">
        <v>29</v>
      </c>
    </row>
    <row r="17" spans="5:12" x14ac:dyDescent="0.25">
      <c r="L17" s="10"/>
    </row>
    <row r="26" spans="5:12" x14ac:dyDescent="0.25">
      <c r="E26" s="6"/>
      <c r="F26" s="6"/>
      <c r="G26" s="6"/>
      <c r="H26" s="6"/>
      <c r="I26" s="6"/>
      <c r="J26" s="6"/>
    </row>
    <row r="27" spans="5:12" x14ac:dyDescent="0.25">
      <c r="E27" s="6"/>
      <c r="F27" s="6"/>
      <c r="G27" s="6"/>
      <c r="H27" s="6"/>
      <c r="I27" s="6"/>
      <c r="J27" s="6"/>
    </row>
    <row r="28" spans="5:12" x14ac:dyDescent="0.25">
      <c r="E28" s="6"/>
      <c r="F28" s="6"/>
      <c r="G28" s="6"/>
      <c r="H28" s="6"/>
      <c r="I28" s="6"/>
      <c r="J28" s="6"/>
    </row>
    <row r="29" spans="5:12" x14ac:dyDescent="0.25">
      <c r="E29" s="6"/>
      <c r="F29" s="6"/>
      <c r="G29" s="6"/>
      <c r="H29" s="6"/>
      <c r="I29" s="6"/>
      <c r="J29" s="6"/>
    </row>
    <row r="30" spans="5:12" x14ac:dyDescent="0.25">
      <c r="E30" s="6"/>
      <c r="F30" s="6"/>
      <c r="G30" s="6"/>
      <c r="H30" s="6"/>
      <c r="I30" s="6"/>
      <c r="J30" s="6"/>
    </row>
    <row r="31" spans="5:12" x14ac:dyDescent="0.25">
      <c r="E31" s="6"/>
      <c r="F31" s="6"/>
      <c r="G31" s="6"/>
      <c r="H31" s="6"/>
      <c r="I31" s="6"/>
      <c r="J31" s="6"/>
    </row>
    <row r="32" spans="5:12" x14ac:dyDescent="0.25">
      <c r="E32" s="6"/>
      <c r="F32" s="6"/>
      <c r="G32" s="6"/>
      <c r="H32" s="6"/>
      <c r="I32" s="6"/>
      <c r="J32" s="6"/>
    </row>
    <row r="33" spans="5:10" x14ac:dyDescent="0.25">
      <c r="E33" s="6"/>
      <c r="F33" s="6"/>
      <c r="G33" s="6"/>
      <c r="H33" s="6"/>
      <c r="I33" s="6"/>
      <c r="J33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EJ 1</vt:lpstr>
      <vt:lpstr> EJ 2</vt:lpstr>
      <vt:lpstr> EJ 3</vt:lpstr>
      <vt:lpstr>Runge-Kutta EJ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Gabo</dc:creator>
  <cp:lastModifiedBy>USER</cp:lastModifiedBy>
  <dcterms:created xsi:type="dcterms:W3CDTF">2020-02-04T19:41:54Z</dcterms:created>
  <dcterms:modified xsi:type="dcterms:W3CDTF">2020-02-18T02:36:09Z</dcterms:modified>
</cp:coreProperties>
</file>