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zekiel_aleke\Desktop\For classes\"/>
    </mc:Choice>
  </mc:AlternateContent>
  <xr:revisionPtr revIDLastSave="0" documentId="13_ncr:1_{CC1590CD-331C-482E-A8C3-23C101579CB5}" xr6:coauthVersionLast="47" xr6:coauthVersionMax="47" xr10:uidLastSave="{00000000-0000-0000-0000-000000000000}"/>
  <bookViews>
    <workbookView xWindow="-118" yWindow="-118" windowWidth="25370" windowHeight="14374" tabRatio="924" activeTab="1" xr2:uid="{4D02ED56-6DA3-4981-A845-54DA561DEFC3}"/>
  </bookViews>
  <sheets>
    <sheet name="Intro" sheetId="53" r:id="rId1"/>
    <sheet name="TEXT FXN" sheetId="1" r:id="rId2"/>
    <sheet name="AGG FXN" sheetId="28" r:id="rId3"/>
    <sheet name="EXCEL TABLE" sheetId="54" r:id="rId4"/>
    <sheet name="CONDITIONAL FXN" sheetId="2" r:id="rId5"/>
    <sheet name="PT DASHBOARD" sheetId="25" state="hidden" r:id="rId6"/>
    <sheet name="PT DASHBOARD (2)" sheetId="26" state="hidden" r:id="rId7"/>
    <sheet name="PIVOT TABLE" sheetId="13" state="hidden" r:id="rId8"/>
    <sheet name="Power Q Editor" sheetId="55" r:id="rId9"/>
    <sheet name="POWER QUERY" sheetId="32" r:id="rId10"/>
    <sheet name="Look UP FXN" sheetId="34" r:id="rId11"/>
    <sheet name="CONDITIONAL FORMATTING AND DATA" sheetId="35" r:id="rId12"/>
    <sheet name="PT AND PC, ANALYZE DATA" sheetId="33" r:id="rId13"/>
    <sheet name="Dash@222" sheetId="47" r:id="rId14"/>
    <sheet name="Project" sheetId="46" r:id="rId15"/>
    <sheet name="Dashboard" sheetId="51" r:id="rId16"/>
    <sheet name="Suggestion1" sheetId="21" state="hidden" r:id="rId17"/>
  </sheets>
  <definedNames>
    <definedName name="_xlnm._FilterDatabase" localSheetId="10" hidden="1">'Look UP FXN'!$A$1:$F$7</definedName>
    <definedName name="_xlnm._FilterDatabase" localSheetId="1" hidden="1">'TEXT FXN'!$G$1:$Z$100</definedName>
    <definedName name="ExternalData_1" localSheetId="8" hidden="1">'Power Q Editor'!$A$1:$F$425</definedName>
    <definedName name="NativeTimeline_Transaction_Date">#N/A</definedName>
    <definedName name="NativeTimeline_Transaction_Date1">#N/A</definedName>
    <definedName name="Slicer_Book">#N/A</definedName>
    <definedName name="Slicer_Book1">#N/A</definedName>
    <definedName name="Slicer_Currency">#N/A</definedName>
    <definedName name="Slicer_Currency1">#N/A</definedName>
  </definedNames>
  <calcPr calcId="191029"/>
  <pivotCaches>
    <pivotCache cacheId="0" r:id="rId18"/>
    <pivotCache cacheId="1" r:id="rId19"/>
  </pivotCaches>
  <extLst>
    <ext xmlns:x14="http://schemas.microsoft.com/office/spreadsheetml/2009/9/main" uri="{876F7934-8845-4945-9796-88D515C7AA90}">
      <x14:pivotCaches>
        <pivotCache cacheId="2" r:id="rId20"/>
        <pivotCache cacheId="3" r:id="rId21"/>
      </x14:pivotCaches>
    </ex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 r:id="rId2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2" i="2"/>
  <c r="N2" i="2"/>
  <c r="N3" i="2"/>
  <c r="N4" i="2"/>
  <c r="N5" i="2"/>
  <c r="N6" i="2"/>
  <c r="N7" i="2"/>
  <c r="N8" i="2"/>
  <c r="N9" i="2"/>
  <c r="N10" i="2"/>
  <c r="K3" i="2" a="1"/>
  <c r="K3" i="2" s="1"/>
  <c r="K4" i="2" a="1"/>
  <c r="K4" i="2" s="1"/>
  <c r="K5" i="2" a="1"/>
  <c r="K5" i="2"/>
  <c r="K6" i="2" a="1"/>
  <c r="K6" i="2"/>
  <c r="K7" i="2" a="1"/>
  <c r="K7" i="2"/>
  <c r="K8" i="2" a="1"/>
  <c r="K8" i="2"/>
  <c r="K9" i="2" a="1"/>
  <c r="K9" i="2" s="1"/>
  <c r="K10" i="2" a="1"/>
  <c r="K10" i="2" s="1"/>
  <c r="K2" i="2" a="1"/>
  <c r="K2" i="2" s="1"/>
  <c r="G100" i="2"/>
  <c r="G3" i="2" a="1"/>
  <c r="G3" i="2"/>
  <c r="G4" i="2" a="1"/>
  <c r="G4" i="2"/>
  <c r="G5" i="2" a="1"/>
  <c r="G5" i="2" s="1"/>
  <c r="G6" i="2" a="1"/>
  <c r="G6" i="2"/>
  <c r="G7" i="2" a="1"/>
  <c r="G7" i="2"/>
  <c r="G8" i="2" a="1"/>
  <c r="G8" i="2"/>
  <c r="G9" i="2" a="1"/>
  <c r="G9" i="2"/>
  <c r="G10" i="2" a="1"/>
  <c r="G10" i="2"/>
  <c r="G11" i="2" a="1"/>
  <c r="G11" i="2" s="1"/>
  <c r="G12" i="2" a="1"/>
  <c r="G12" i="2"/>
  <c r="G13" i="2" a="1"/>
  <c r="G13" i="2"/>
  <c r="G14" i="2" a="1"/>
  <c r="G14" i="2"/>
  <c r="G15" i="2" a="1"/>
  <c r="G15" i="2"/>
  <c r="G16" i="2" a="1"/>
  <c r="G16" i="2"/>
  <c r="G17" i="2" a="1"/>
  <c r="G17" i="2" s="1"/>
  <c r="G18" i="2" a="1"/>
  <c r="G18" i="2"/>
  <c r="G19" i="2" a="1"/>
  <c r="G19" i="2"/>
  <c r="G20" i="2" a="1"/>
  <c r="G20" i="2"/>
  <c r="G21" i="2" a="1"/>
  <c r="G21" i="2"/>
  <c r="G22" i="2" a="1"/>
  <c r="G22" i="2"/>
  <c r="G23" i="2" a="1"/>
  <c r="G23" i="2" s="1"/>
  <c r="G24" i="2" a="1"/>
  <c r="G24" i="2"/>
  <c r="G25" i="2" a="1"/>
  <c r="G25" i="2"/>
  <c r="G26" i="2" a="1"/>
  <c r="G26" i="2"/>
  <c r="G27" i="2" a="1"/>
  <c r="G27" i="2"/>
  <c r="G28" i="2" a="1"/>
  <c r="G28" i="2"/>
  <c r="G29" i="2" a="1"/>
  <c r="G29" i="2" s="1"/>
  <c r="G30" i="2" a="1"/>
  <c r="G30" i="2"/>
  <c r="G31" i="2" a="1"/>
  <c r="G31" i="2"/>
  <c r="G32" i="2" a="1"/>
  <c r="G32" i="2"/>
  <c r="G33" i="2" a="1"/>
  <c r="G33" i="2"/>
  <c r="G34" i="2" a="1"/>
  <c r="G34" i="2"/>
  <c r="G35" i="2" a="1"/>
  <c r="G35" i="2" s="1"/>
  <c r="G36" i="2" a="1"/>
  <c r="G36" i="2"/>
  <c r="G37" i="2" a="1"/>
  <c r="G37" i="2"/>
  <c r="G38" i="2" a="1"/>
  <c r="G38" i="2"/>
  <c r="G39" i="2" a="1"/>
  <c r="G39" i="2"/>
  <c r="G40" i="2" a="1"/>
  <c r="G40" i="2"/>
  <c r="G41" i="2" a="1"/>
  <c r="G41" i="2" s="1"/>
  <c r="G42" i="2" a="1"/>
  <c r="G42" i="2"/>
  <c r="G43" i="2" a="1"/>
  <c r="G43" i="2"/>
  <c r="G44" i="2" a="1"/>
  <c r="G44" i="2"/>
  <c r="G45" i="2" a="1"/>
  <c r="G45" i="2"/>
  <c r="G46" i="2" a="1"/>
  <c r="G46" i="2"/>
  <c r="G47" i="2" a="1"/>
  <c r="G47" i="2" s="1"/>
  <c r="G48" i="2" a="1"/>
  <c r="G48" i="2"/>
  <c r="G49" i="2" a="1"/>
  <c r="G49" i="2"/>
  <c r="G50" i="2" a="1"/>
  <c r="G50" i="2"/>
  <c r="G51" i="2" a="1"/>
  <c r="G51" i="2"/>
  <c r="G52" i="2" a="1"/>
  <c r="G52" i="2"/>
  <c r="G53" i="2" a="1"/>
  <c r="G53" i="2" s="1"/>
  <c r="G54" i="2" a="1"/>
  <c r="G54" i="2"/>
  <c r="G55" i="2" a="1"/>
  <c r="G55" i="2"/>
  <c r="G56" i="2" a="1"/>
  <c r="G56" i="2"/>
  <c r="G57" i="2" a="1"/>
  <c r="G57" i="2"/>
  <c r="G58" i="2" a="1"/>
  <c r="G58" i="2"/>
  <c r="G59" i="2" a="1"/>
  <c r="G59" i="2" s="1"/>
  <c r="G60" i="2" a="1"/>
  <c r="G60" i="2"/>
  <c r="G61" i="2" a="1"/>
  <c r="G61" i="2"/>
  <c r="G62" i="2" a="1"/>
  <c r="G62" i="2"/>
  <c r="G63" i="2" a="1"/>
  <c r="G63" i="2"/>
  <c r="G64" i="2" a="1"/>
  <c r="G64" i="2"/>
  <c r="G65" i="2" a="1"/>
  <c r="G65" i="2" s="1"/>
  <c r="G66" i="2" a="1"/>
  <c r="G66" i="2"/>
  <c r="G67" i="2" a="1"/>
  <c r="G67" i="2"/>
  <c r="G68" i="2" a="1"/>
  <c r="G68" i="2"/>
  <c r="G69" i="2" a="1"/>
  <c r="G69" i="2"/>
  <c r="G70" i="2" a="1"/>
  <c r="G70" i="2"/>
  <c r="G71" i="2" a="1"/>
  <c r="G71" i="2" s="1"/>
  <c r="G72" i="2" a="1"/>
  <c r="G72" i="2"/>
  <c r="G73" i="2" a="1"/>
  <c r="G73" i="2"/>
  <c r="G74" i="2" a="1"/>
  <c r="G74" i="2"/>
  <c r="G75" i="2" a="1"/>
  <c r="G75" i="2"/>
  <c r="G76" i="2" a="1"/>
  <c r="G76" i="2"/>
  <c r="G77" i="2" a="1"/>
  <c r="G77" i="2" s="1"/>
  <c r="G78" i="2" a="1"/>
  <c r="G78" i="2"/>
  <c r="G79" i="2" a="1"/>
  <c r="G79" i="2"/>
  <c r="G80" i="2" a="1"/>
  <c r="G80" i="2"/>
  <c r="G81" i="2" a="1"/>
  <c r="G81" i="2"/>
  <c r="G82" i="2" a="1"/>
  <c r="G82" i="2"/>
  <c r="G83" i="2" a="1"/>
  <c r="G83" i="2" s="1"/>
  <c r="G84" i="2" a="1"/>
  <c r="G84" i="2"/>
  <c r="G85" i="2" a="1"/>
  <c r="G85" i="2"/>
  <c r="G86" i="2" a="1"/>
  <c r="G86" i="2"/>
  <c r="G87" i="2" a="1"/>
  <c r="G87" i="2"/>
  <c r="G88" i="2" a="1"/>
  <c r="G88" i="2"/>
  <c r="G89" i="2" a="1"/>
  <c r="G89" i="2" s="1"/>
  <c r="G90" i="2" a="1"/>
  <c r="G90" i="2"/>
  <c r="G91" i="2" a="1"/>
  <c r="G91" i="2"/>
  <c r="G92" i="2" a="1"/>
  <c r="G92" i="2"/>
  <c r="G93" i="2" a="1"/>
  <c r="G93" i="2"/>
  <c r="G94" i="2" a="1"/>
  <c r="G94" i="2"/>
  <c r="G95" i="2" a="1"/>
  <c r="G95" i="2" s="1"/>
  <c r="G96" i="2" a="1"/>
  <c r="G96" i="2"/>
  <c r="G97" i="2" a="1"/>
  <c r="G97" i="2"/>
  <c r="G98" i="2" a="1"/>
  <c r="G98" i="2"/>
  <c r="G99" i="2" a="1"/>
  <c r="G99" i="2"/>
  <c r="G2" i="2" a="1"/>
  <c r="G2" i="2" s="1"/>
  <c r="F2" i="2" a="1"/>
  <c r="F2" i="2" s="1"/>
  <c r="F3" i="2" a="1"/>
  <c r="F3" i="2" s="1"/>
  <c r="F4" i="2" a="1"/>
  <c r="F4" i="2"/>
  <c r="F5" i="2" a="1"/>
  <c r="F5" i="2"/>
  <c r="F6" i="2" a="1"/>
  <c r="F6" i="2"/>
  <c r="F7" i="2" a="1"/>
  <c r="F7" i="2"/>
  <c r="F8" i="2" a="1"/>
  <c r="F8" i="2"/>
  <c r="F9" i="2" a="1"/>
  <c r="F9" i="2" s="1"/>
  <c r="F10" i="2" a="1"/>
  <c r="F10" i="2"/>
  <c r="F11" i="2" a="1"/>
  <c r="F11" i="2"/>
  <c r="F12" i="2" a="1"/>
  <c r="F12" i="2"/>
  <c r="F13" i="2" a="1"/>
  <c r="F13" i="2" s="1"/>
  <c r="F14" i="2" a="1"/>
  <c r="F14" i="2" s="1"/>
  <c r="F15" i="2" a="1"/>
  <c r="F15" i="2" s="1"/>
  <c r="F16" i="2" a="1"/>
  <c r="F16" i="2"/>
  <c r="F17" i="2" a="1"/>
  <c r="F17" i="2"/>
  <c r="F18" i="2" a="1"/>
  <c r="F18" i="2"/>
  <c r="F19" i="2" a="1"/>
  <c r="F19" i="2"/>
  <c r="F20" i="2" a="1"/>
  <c r="F20" i="2"/>
  <c r="F21" i="2" a="1"/>
  <c r="F21" i="2" s="1"/>
  <c r="F22" i="2" a="1"/>
  <c r="F22" i="2" s="1"/>
  <c r="F23" i="2" a="1"/>
  <c r="F23" i="2"/>
  <c r="F24" i="2" a="1"/>
  <c r="F24" i="2"/>
  <c r="F25" i="2" a="1"/>
  <c r="F25" i="2"/>
  <c r="F26" i="2" a="1"/>
  <c r="F26" i="2" s="1"/>
  <c r="F27" i="2" a="1"/>
  <c r="F27" i="2" s="1"/>
  <c r="F28" i="2" a="1"/>
  <c r="F28" i="2"/>
  <c r="F29" i="2" a="1"/>
  <c r="F29" i="2"/>
  <c r="F30" i="2" a="1"/>
  <c r="F30" i="2"/>
  <c r="F31" i="2" a="1"/>
  <c r="F31" i="2"/>
  <c r="F32" i="2" a="1"/>
  <c r="F32" i="2"/>
  <c r="F33" i="2" a="1"/>
  <c r="F33" i="2" s="1"/>
  <c r="F34" i="2" a="1"/>
  <c r="F34" i="2" s="1"/>
  <c r="F35" i="2" a="1"/>
  <c r="F35" i="2" s="1"/>
  <c r="F36" i="2" a="1"/>
  <c r="F36" i="2"/>
  <c r="F37" i="2" a="1"/>
  <c r="F37" i="2"/>
  <c r="F38" i="2" a="1"/>
  <c r="F38" i="2"/>
  <c r="F39" i="2" a="1"/>
  <c r="F39" i="2" s="1"/>
  <c r="F40" i="2" a="1"/>
  <c r="F40" i="2"/>
  <c r="F41" i="2" a="1"/>
  <c r="F41" i="2"/>
  <c r="F42" i="2" a="1"/>
  <c r="F42" i="2"/>
  <c r="F43" i="2" a="1"/>
  <c r="F43" i="2"/>
  <c r="F44" i="2" a="1"/>
  <c r="F44" i="2"/>
  <c r="F45" i="2" a="1"/>
  <c r="F45" i="2" s="1"/>
  <c r="F46" i="2" a="1"/>
  <c r="F46" i="2" s="1"/>
  <c r="F47" i="2" a="1"/>
  <c r="F47" i="2" s="1"/>
  <c r="F48" i="2" a="1"/>
  <c r="F48" i="2" s="1"/>
  <c r="F49" i="2" a="1"/>
  <c r="F49" i="2"/>
  <c r="F50" i="2" a="1"/>
  <c r="F50" i="2"/>
  <c r="F51" i="2" a="1"/>
  <c r="F51" i="2" s="1"/>
  <c r="F52" i="2" a="1"/>
  <c r="F52" i="2"/>
  <c r="F53" i="2" a="1"/>
  <c r="F53" i="2"/>
  <c r="F54" i="2" a="1"/>
  <c r="F54" i="2"/>
  <c r="F55" i="2" a="1"/>
  <c r="F55" i="2"/>
  <c r="F56" i="2" a="1"/>
  <c r="F56" i="2"/>
  <c r="F57" i="2" a="1"/>
  <c r="F57" i="2" s="1"/>
  <c r="F58" i="2" a="1"/>
  <c r="F58" i="2"/>
  <c r="F59" i="2" a="1"/>
  <c r="F59" i="2" s="1"/>
  <c r="F60" i="2" a="1"/>
  <c r="F60" i="2" s="1"/>
  <c r="F61" i="2" a="1"/>
  <c r="F61" i="2" s="1"/>
  <c r="F62" i="2" a="1"/>
  <c r="F62" i="2"/>
  <c r="F63" i="2" a="1"/>
  <c r="F63" i="2" s="1"/>
  <c r="F64" i="2" a="1"/>
  <c r="F64" i="2"/>
  <c r="F65" i="2" a="1"/>
  <c r="F65" i="2"/>
  <c r="F66" i="2" a="1"/>
  <c r="F66" i="2"/>
  <c r="F67" i="2" a="1"/>
  <c r="F67" i="2"/>
  <c r="F68" i="2" a="1"/>
  <c r="F68" i="2"/>
  <c r="F69" i="2" a="1"/>
  <c r="F69" i="2" s="1"/>
  <c r="F70" i="2" a="1"/>
  <c r="F70" i="2"/>
  <c r="F71" i="2" a="1"/>
  <c r="F71" i="2"/>
  <c r="F72" i="2" a="1"/>
  <c r="F72" i="2" s="1"/>
  <c r="F73" i="2" a="1"/>
  <c r="F73" i="2" s="1"/>
  <c r="F74" i="2" a="1"/>
  <c r="F74" i="2" s="1"/>
  <c r="F75" i="2" a="1"/>
  <c r="F75" i="2" s="1"/>
  <c r="F76" i="2" a="1"/>
  <c r="F76" i="2"/>
  <c r="F77" i="2" a="1"/>
  <c r="F77" i="2"/>
  <c r="F78" i="2" a="1"/>
  <c r="F78" i="2"/>
  <c r="F79" i="2" a="1"/>
  <c r="F79" i="2"/>
  <c r="F80" i="2" a="1"/>
  <c r="F80" i="2"/>
  <c r="F81" i="2" a="1"/>
  <c r="F81" i="2" s="1"/>
  <c r="F82" i="2" a="1"/>
  <c r="F82" i="2"/>
  <c r="F83" i="2" a="1"/>
  <c r="F83" i="2"/>
  <c r="F84" i="2" a="1"/>
  <c r="F84" i="2"/>
  <c r="F85" i="2" a="1"/>
  <c r="F85" i="2" s="1"/>
  <c r="F86" i="2" a="1"/>
  <c r="F86" i="2" s="1"/>
  <c r="F87" i="2" a="1"/>
  <c r="F87" i="2" s="1"/>
  <c r="F88" i="2" a="1"/>
  <c r="F88" i="2"/>
  <c r="F89" i="2" a="1"/>
  <c r="F89" i="2"/>
  <c r="F90" i="2" a="1"/>
  <c r="F90" i="2"/>
  <c r="F91" i="2" a="1"/>
  <c r="F91" i="2"/>
  <c r="F92" i="2" a="1"/>
  <c r="F92" i="2"/>
  <c r="F93" i="2" a="1"/>
  <c r="F93" i="2" s="1"/>
  <c r="F94" i="2" a="1"/>
  <c r="F94" i="2" s="1"/>
  <c r="F95" i="2" a="1"/>
  <c r="F95" i="2"/>
  <c r="F96" i="2" a="1"/>
  <c r="F96" i="2"/>
  <c r="F97" i="2" a="1"/>
  <c r="F97" i="2"/>
  <c r="F98" i="2" a="1"/>
  <c r="F98" i="2" s="1"/>
  <c r="F99" i="2" a="1"/>
  <c r="F99" i="2" s="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3" i="2"/>
  <c r="E2" i="2"/>
  <c r="D100" i="2"/>
  <c r="E2" i="54"/>
  <c r="E3" i="54"/>
  <c r="E4" i="54"/>
  <c r="E5" i="54"/>
  <c r="E6" i="54"/>
  <c r="E7" i="54"/>
  <c r="E8" i="54"/>
  <c r="E9" i="54"/>
  <c r="E10" i="54"/>
  <c r="E11" i="54"/>
  <c r="E12" i="54"/>
  <c r="E13" i="54"/>
  <c r="E14" i="54"/>
  <c r="E15" i="54"/>
  <c r="E16" i="54"/>
  <c r="E17" i="54"/>
  <c r="E18" i="54"/>
  <c r="E19" i="54"/>
  <c r="E20" i="54"/>
  <c r="E21" i="54"/>
  <c r="E22" i="54"/>
  <c r="E23" i="54"/>
  <c r="E24" i="54"/>
  <c r="E25" i="54"/>
  <c r="E26" i="54"/>
  <c r="E27" i="54"/>
  <c r="E28" i="54"/>
  <c r="E29" i="54"/>
  <c r="E30" i="54"/>
  <c r="E31" i="54"/>
  <c r="E32" i="54"/>
  <c r="E33" i="54"/>
  <c r="E34" i="54"/>
  <c r="E35" i="54"/>
  <c r="E36" i="54"/>
  <c r="E37" i="54"/>
  <c r="E38" i="54"/>
  <c r="E39" i="54"/>
  <c r="E40" i="54"/>
  <c r="E41" i="54"/>
  <c r="E42" i="54"/>
  <c r="E43" i="54"/>
  <c r="E44" i="54"/>
  <c r="E45" i="54"/>
  <c r="E46" i="54"/>
  <c r="E47" i="54"/>
  <c r="E48" i="54"/>
  <c r="E49" i="54"/>
  <c r="E50" i="54"/>
  <c r="E51" i="54"/>
  <c r="E52" i="54"/>
  <c r="E53" i="54"/>
  <c r="E54" i="54"/>
  <c r="E55" i="54"/>
  <c r="E56" i="54"/>
  <c r="E57" i="54"/>
  <c r="E58" i="54"/>
  <c r="E59" i="54"/>
  <c r="E60" i="54"/>
  <c r="E61" i="54"/>
  <c r="E62" i="54"/>
  <c r="E63" i="54"/>
  <c r="E64" i="54"/>
  <c r="E65" i="54"/>
  <c r="E66" i="54"/>
  <c r="E67" i="54"/>
  <c r="E68" i="54"/>
  <c r="E69" i="54"/>
  <c r="E70" i="54"/>
  <c r="E71" i="54"/>
  <c r="E72" i="54"/>
  <c r="E73" i="54"/>
  <c r="E74" i="54"/>
  <c r="E75" i="54"/>
  <c r="E76" i="54"/>
  <c r="E77" i="54"/>
  <c r="E78" i="54"/>
  <c r="E79" i="54"/>
  <c r="E80" i="54"/>
  <c r="E81" i="54"/>
  <c r="E82" i="54"/>
  <c r="E83" i="54"/>
  <c r="E84" i="54"/>
  <c r="E85" i="54"/>
  <c r="E86" i="54"/>
  <c r="E87" i="54"/>
  <c r="E88" i="54"/>
  <c r="E89" i="54"/>
  <c r="E90" i="54"/>
  <c r="E91" i="54"/>
  <c r="E92" i="54"/>
  <c r="E93" i="54"/>
  <c r="E94" i="54"/>
  <c r="E95" i="54"/>
  <c r="E96" i="54"/>
  <c r="E97" i="54"/>
  <c r="E98" i="54"/>
  <c r="E99" i="54"/>
  <c r="E100" i="54"/>
  <c r="E101" i="54"/>
  <c r="E102" i="54"/>
  <c r="E103" i="54"/>
  <c r="E104" i="54"/>
  <c r="E105" i="54"/>
  <c r="E106" i="54"/>
  <c r="E107" i="54"/>
  <c r="E108" i="54"/>
  <c r="E109" i="54"/>
  <c r="E110" i="54"/>
  <c r="E111" i="54"/>
  <c r="E112" i="54"/>
  <c r="E113" i="54"/>
  <c r="E114" i="54"/>
  <c r="E115" i="54"/>
  <c r="E116" i="54"/>
  <c r="E117" i="54"/>
  <c r="E118" i="54"/>
  <c r="E119" i="54"/>
  <c r="E120" i="54"/>
  <c r="E121" i="54"/>
  <c r="E122" i="54"/>
  <c r="E123" i="54"/>
  <c r="E124" i="54"/>
  <c r="E125" i="54"/>
  <c r="E126" i="54"/>
  <c r="E127" i="54"/>
  <c r="E128" i="54"/>
  <c r="E129" i="54"/>
  <c r="E130" i="54"/>
  <c r="E131" i="54"/>
  <c r="E132" i="54"/>
  <c r="E133" i="54"/>
  <c r="E134" i="54"/>
  <c r="E135" i="54"/>
  <c r="E136" i="54"/>
  <c r="E137" i="54"/>
  <c r="E138" i="54"/>
  <c r="E139" i="54"/>
  <c r="E140" i="54"/>
  <c r="E141" i="54"/>
  <c r="E142" i="54"/>
  <c r="E143" i="54"/>
  <c r="E144" i="54"/>
  <c r="E145" i="54"/>
  <c r="E146" i="54"/>
  <c r="E147" i="54"/>
  <c r="E148" i="54"/>
  <c r="E149" i="54"/>
  <c r="E150" i="54"/>
  <c r="E151" i="54"/>
  <c r="E152" i="54"/>
  <c r="E153" i="54"/>
  <c r="E154" i="54"/>
  <c r="E155" i="54"/>
  <c r="E156" i="54"/>
  <c r="E157" i="54"/>
  <c r="E158" i="54"/>
  <c r="E159" i="54"/>
  <c r="E160" i="54"/>
  <c r="E161" i="54"/>
  <c r="E162" i="54"/>
  <c r="E163" i="54"/>
  <c r="E164" i="54"/>
  <c r="E165" i="54"/>
  <c r="E166" i="54"/>
  <c r="E167" i="54"/>
  <c r="E168" i="54"/>
  <c r="E169" i="54"/>
  <c r="E170" i="54"/>
  <c r="E171" i="54"/>
  <c r="E172" i="54"/>
  <c r="E173" i="54"/>
  <c r="E174" i="54"/>
  <c r="E175" i="54"/>
  <c r="E176" i="54"/>
  <c r="E177" i="54"/>
  <c r="E178" i="54"/>
  <c r="E179" i="54"/>
  <c r="E180" i="54"/>
  <c r="E181" i="54"/>
  <c r="E182" i="54"/>
  <c r="E183" i="54"/>
  <c r="E184" i="54"/>
  <c r="E185" i="54"/>
  <c r="E186" i="54"/>
  <c r="E187" i="54"/>
  <c r="E188" i="54"/>
  <c r="E189" i="54"/>
  <c r="E190" i="54"/>
  <c r="E191" i="54"/>
  <c r="E192" i="54"/>
  <c r="E193" i="54"/>
  <c r="E194" i="54"/>
  <c r="E195" i="54"/>
  <c r="E196" i="54"/>
  <c r="E197" i="54"/>
  <c r="E198" i="54"/>
  <c r="E199" i="54"/>
  <c r="E200" i="54"/>
  <c r="E201" i="54"/>
  <c r="E202" i="54"/>
  <c r="E203" i="54"/>
  <c r="E204" i="54"/>
  <c r="E205" i="54"/>
  <c r="E206" i="54"/>
  <c r="E207" i="54"/>
  <c r="E208" i="54"/>
  <c r="E209" i="54"/>
  <c r="E210" i="54"/>
  <c r="E211" i="54"/>
  <c r="E212" i="54"/>
  <c r="E213" i="54"/>
  <c r="E214" i="54"/>
  <c r="E215" i="54"/>
  <c r="E216" i="54"/>
  <c r="E217" i="54"/>
  <c r="E218" i="54"/>
  <c r="E219" i="54"/>
  <c r="E220" i="54"/>
  <c r="E221" i="54"/>
  <c r="E222" i="54"/>
  <c r="E223" i="54"/>
  <c r="E224" i="54"/>
  <c r="E225" i="54"/>
  <c r="E226" i="54"/>
  <c r="E227" i="54"/>
  <c r="E228" i="54"/>
  <c r="E229" i="54"/>
  <c r="E230" i="54"/>
  <c r="E231" i="54"/>
  <c r="E232" i="54"/>
  <c r="E233" i="54"/>
  <c r="E234" i="54"/>
  <c r="E235" i="54"/>
  <c r="E236" i="54"/>
  <c r="E237" i="54"/>
  <c r="E238" i="54"/>
  <c r="E239" i="54"/>
  <c r="E240" i="54"/>
  <c r="E241" i="54"/>
  <c r="E242" i="54"/>
  <c r="E243" i="54"/>
  <c r="E244" i="54"/>
  <c r="E245" i="54"/>
  <c r="E246" i="54"/>
  <c r="E247" i="54"/>
  <c r="E248" i="54"/>
  <c r="E249" i="54"/>
  <c r="E250" i="54"/>
  <c r="E251" i="54"/>
  <c r="E252" i="54"/>
  <c r="E253" i="54"/>
  <c r="E254" i="54"/>
  <c r="E255" i="54"/>
  <c r="E256" i="54"/>
  <c r="E257" i="54"/>
  <c r="E258" i="54"/>
  <c r="E259" i="54"/>
  <c r="E260" i="54"/>
  <c r="E261" i="54"/>
  <c r="E262" i="54"/>
  <c r="E263" i="54"/>
  <c r="E264" i="54"/>
  <c r="E265" i="54"/>
  <c r="E266" i="54"/>
  <c r="E267" i="54"/>
  <c r="E268" i="54"/>
  <c r="E269" i="54"/>
  <c r="E270" i="54"/>
  <c r="E271" i="54"/>
  <c r="E272" i="54"/>
  <c r="E273" i="54"/>
  <c r="E274" i="54"/>
  <c r="E275" i="54"/>
  <c r="E276" i="54"/>
  <c r="E277" i="54"/>
  <c r="E278" i="54"/>
  <c r="E279" i="54"/>
  <c r="E280" i="54"/>
  <c r="E281" i="54"/>
  <c r="E282" i="54"/>
  <c r="E283" i="54"/>
  <c r="E284" i="54"/>
  <c r="E285" i="54"/>
  <c r="E286" i="54"/>
  <c r="E287" i="54"/>
  <c r="E288" i="54"/>
  <c r="E289" i="54"/>
  <c r="E290" i="54"/>
  <c r="E291" i="54"/>
  <c r="E292" i="54"/>
  <c r="E293" i="54"/>
  <c r="E294" i="54"/>
  <c r="E295" i="54"/>
  <c r="E296" i="54"/>
  <c r="E297" i="54"/>
  <c r="E298" i="54"/>
  <c r="E299" i="54"/>
  <c r="E300" i="54"/>
  <c r="E301" i="54"/>
  <c r="E302" i="54"/>
  <c r="E303" i="54"/>
  <c r="E304" i="54"/>
  <c r="E305" i="54"/>
  <c r="E306" i="54"/>
  <c r="E307" i="54"/>
  <c r="E308" i="54"/>
  <c r="E309" i="54"/>
  <c r="E310" i="54"/>
  <c r="E311" i="54"/>
  <c r="E312" i="54"/>
  <c r="E313" i="54"/>
  <c r="E314" i="54"/>
  <c r="E315" i="54"/>
  <c r="E316" i="54"/>
  <c r="E317" i="54"/>
  <c r="E318" i="54"/>
  <c r="E319" i="54"/>
  <c r="E320" i="54"/>
  <c r="E321" i="54"/>
  <c r="E322" i="54"/>
  <c r="E323" i="54"/>
  <c r="E324" i="54"/>
  <c r="E325" i="54"/>
  <c r="E326" i="54"/>
  <c r="E327" i="54"/>
  <c r="E328" i="54"/>
  <c r="E329" i="54"/>
  <c r="E330" i="54"/>
  <c r="E331" i="54"/>
  <c r="E332" i="54"/>
  <c r="E333" i="54"/>
  <c r="E334" i="54"/>
  <c r="E335" i="54"/>
  <c r="E336" i="54"/>
  <c r="E337" i="54"/>
  <c r="E338" i="54"/>
  <c r="E339" i="54"/>
  <c r="E340" i="54"/>
  <c r="E341" i="54"/>
  <c r="E342" i="54"/>
  <c r="E343" i="54"/>
  <c r="E344" i="54"/>
  <c r="E345" i="54"/>
  <c r="E346" i="54"/>
  <c r="E347" i="54"/>
  <c r="E348" i="54"/>
  <c r="E349" i="54"/>
  <c r="E350" i="54"/>
  <c r="E351" i="54"/>
  <c r="E352" i="54"/>
  <c r="E353" i="54"/>
  <c r="E354" i="54"/>
  <c r="E355" i="54"/>
  <c r="E356" i="54"/>
  <c r="E357" i="54"/>
  <c r="E358" i="54"/>
  <c r="E359" i="54"/>
  <c r="E360" i="54"/>
  <c r="E361" i="54"/>
  <c r="E362" i="54"/>
  <c r="E363" i="54"/>
  <c r="E364" i="54"/>
  <c r="E365" i="54"/>
  <c r="E366" i="54"/>
  <c r="E367" i="54"/>
  <c r="E368" i="54"/>
  <c r="E369" i="54"/>
  <c r="E370" i="54"/>
  <c r="E371" i="54"/>
  <c r="E372" i="54"/>
  <c r="E373" i="54"/>
  <c r="E374" i="54"/>
  <c r="E375" i="54"/>
  <c r="E376" i="54"/>
  <c r="E377" i="54"/>
  <c r="E378" i="54"/>
  <c r="E379" i="54"/>
  <c r="E380" i="54"/>
  <c r="E381" i="54"/>
  <c r="E382" i="54"/>
  <c r="E383" i="54"/>
  <c r="E384" i="54"/>
  <c r="E385" i="54"/>
  <c r="E386" i="54"/>
  <c r="E387" i="54"/>
  <c r="E388" i="54"/>
  <c r="E389" i="54"/>
  <c r="E390" i="54"/>
  <c r="E391" i="54"/>
  <c r="E392" i="54"/>
  <c r="E393" i="54"/>
  <c r="E394" i="54"/>
  <c r="E395" i="54"/>
  <c r="E396" i="54"/>
  <c r="E397" i="54"/>
  <c r="E398" i="54"/>
  <c r="E399" i="54"/>
  <c r="E400" i="54"/>
  <c r="E401" i="54"/>
  <c r="E402" i="54"/>
  <c r="E403" i="54"/>
  <c r="E404" i="54"/>
  <c r="E405" i="54"/>
  <c r="E406" i="54"/>
  <c r="E407" i="54"/>
  <c r="E408" i="54"/>
  <c r="E409" i="54"/>
  <c r="E410" i="54"/>
  <c r="E411" i="54"/>
  <c r="E412" i="54"/>
  <c r="E413" i="54"/>
  <c r="E414" i="54"/>
  <c r="E415" i="54"/>
  <c r="E416" i="54"/>
  <c r="E417" i="54"/>
  <c r="E418" i="54"/>
  <c r="E419" i="54"/>
  <c r="E420" i="54"/>
  <c r="E421" i="54"/>
  <c r="E422" i="54"/>
  <c r="E423" i="54"/>
  <c r="E424" i="54"/>
  <c r="D425" i="54"/>
  <c r="S6" i="28"/>
  <c r="R6" i="28"/>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62" i="28"/>
  <c r="E63" i="28"/>
  <c r="E64" i="28"/>
  <c r="E65" i="28"/>
  <c r="E66" i="28"/>
  <c r="E67" i="28"/>
  <c r="E68" i="28"/>
  <c r="E69" i="28"/>
  <c r="E70" i="28"/>
  <c r="E71" i="28"/>
  <c r="E72" i="28"/>
  <c r="E73" i="28"/>
  <c r="E74" i="28"/>
  <c r="E75" i="28"/>
  <c r="E76" i="28"/>
  <c r="E77" i="28"/>
  <c r="E78" i="28"/>
  <c r="E79" i="28"/>
  <c r="E80" i="28"/>
  <c r="E81" i="28"/>
  <c r="E82" i="28"/>
  <c r="E83" i="28"/>
  <c r="E84" i="28"/>
  <c r="E85" i="28"/>
  <c r="E86" i="28"/>
  <c r="E87" i="28"/>
  <c r="E88" i="28"/>
  <c r="E89" i="28"/>
  <c r="E90" i="28"/>
  <c r="E91" i="28"/>
  <c r="E92" i="28"/>
  <c r="E93" i="28"/>
  <c r="E94" i="28"/>
  <c r="E95" i="28"/>
  <c r="E96" i="28"/>
  <c r="E97" i="28"/>
  <c r="E98" i="28"/>
  <c r="E99" i="28"/>
  <c r="E100" i="28"/>
  <c r="E101" i="28"/>
  <c r="E102" i="28"/>
  <c r="E103" i="28"/>
  <c r="E2" i="28"/>
  <c r="Q8" i="28"/>
  <c r="Q16" i="28"/>
  <c r="Q12" i="28"/>
  <c r="P8" i="28"/>
  <c r="P6" i="28"/>
  <c r="O9" i="28"/>
  <c r="O6" i="28"/>
  <c r="AH7" i="1" a="1"/>
  <c r="AH7" i="1" s="1"/>
  <c r="AH1" i="1" a="1"/>
  <c r="AH1" i="1" s="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8" i="1"/>
  <c r="N4" i="1"/>
  <c r="U2" i="1"/>
  <c r="Y2" i="1" s="1"/>
  <c r="AA14" i="1"/>
  <c r="AA15" i="1"/>
  <c r="AA16" i="1"/>
  <c r="AA13" i="1"/>
  <c r="Y6" i="1"/>
  <c r="Y5" i="1"/>
  <c r="Y4" i="1"/>
  <c r="Y3" i="1"/>
  <c r="X2" i="1"/>
  <c r="T3" i="1"/>
  <c r="T4" i="1"/>
  <c r="T5" i="1"/>
  <c r="T6" i="1"/>
  <c r="T7" i="1"/>
  <c r="T8" i="1"/>
  <c r="T9" i="1"/>
  <c r="T10" i="1"/>
  <c r="T100" i="1"/>
  <c r="T2" i="1"/>
  <c r="S2" i="1" a="1"/>
  <c r="S2" i="1" s="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2" i="1"/>
  <c r="P3" i="1"/>
  <c r="P4" i="1"/>
  <c r="P5" i="1"/>
  <c r="N5" i="1" s="1"/>
  <c r="P6" i="1"/>
  <c r="N6" i="1" s="1"/>
  <c r="P7" i="1"/>
  <c r="N7" i="1" s="1"/>
  <c r="P8" i="1"/>
  <c r="N8" i="1" s="1"/>
  <c r="P9" i="1"/>
  <c r="N9" i="1" s="1"/>
  <c r="P10" i="1"/>
  <c r="N10" i="1" s="1"/>
  <c r="P11" i="1"/>
  <c r="N11" i="1" s="1"/>
  <c r="P12" i="1"/>
  <c r="N12" i="1" s="1"/>
  <c r="P13" i="1"/>
  <c r="N13" i="1" s="1"/>
  <c r="P14" i="1"/>
  <c r="N14" i="1" s="1"/>
  <c r="P15" i="1"/>
  <c r="N15" i="1" s="1"/>
  <c r="P16" i="1"/>
  <c r="N16" i="1" s="1"/>
  <c r="P17" i="1"/>
  <c r="N17" i="1" s="1"/>
  <c r="P18" i="1"/>
  <c r="N18" i="1" s="1"/>
  <c r="P19" i="1"/>
  <c r="N19" i="1" s="1"/>
  <c r="P20" i="1"/>
  <c r="N20" i="1" s="1"/>
  <c r="P21" i="1"/>
  <c r="N21" i="1" s="1"/>
  <c r="P22" i="1"/>
  <c r="N22" i="1" s="1"/>
  <c r="P23" i="1"/>
  <c r="N23" i="1" s="1"/>
  <c r="P24" i="1"/>
  <c r="N24" i="1" s="1"/>
  <c r="P25" i="1"/>
  <c r="N25" i="1" s="1"/>
  <c r="P26" i="1"/>
  <c r="N26" i="1" s="1"/>
  <c r="P27" i="1"/>
  <c r="N27" i="1" s="1"/>
  <c r="P28" i="1"/>
  <c r="N28" i="1" s="1"/>
  <c r="P29" i="1"/>
  <c r="N29" i="1" s="1"/>
  <c r="P30" i="1"/>
  <c r="N30" i="1" s="1"/>
  <c r="P31" i="1"/>
  <c r="N31" i="1" s="1"/>
  <c r="P32" i="1"/>
  <c r="N32" i="1" s="1"/>
  <c r="P33" i="1"/>
  <c r="N33" i="1" s="1"/>
  <c r="P34" i="1"/>
  <c r="N34" i="1" s="1"/>
  <c r="P35" i="1"/>
  <c r="N35" i="1" s="1"/>
  <c r="P36" i="1"/>
  <c r="N36" i="1" s="1"/>
  <c r="P37" i="1"/>
  <c r="N37" i="1" s="1"/>
  <c r="P38" i="1"/>
  <c r="N38" i="1" s="1"/>
  <c r="P39" i="1"/>
  <c r="N39" i="1" s="1"/>
  <c r="P40" i="1"/>
  <c r="N40" i="1" s="1"/>
  <c r="P41" i="1"/>
  <c r="N41" i="1" s="1"/>
  <c r="P42" i="1"/>
  <c r="N42" i="1" s="1"/>
  <c r="P43" i="1"/>
  <c r="N43" i="1" s="1"/>
  <c r="P44" i="1"/>
  <c r="N44" i="1" s="1"/>
  <c r="P45" i="1"/>
  <c r="N45" i="1" s="1"/>
  <c r="P46" i="1"/>
  <c r="N46" i="1" s="1"/>
  <c r="P47" i="1"/>
  <c r="N47" i="1" s="1"/>
  <c r="P48" i="1"/>
  <c r="N48" i="1" s="1"/>
  <c r="P49" i="1"/>
  <c r="N49" i="1" s="1"/>
  <c r="P50" i="1"/>
  <c r="N50" i="1" s="1"/>
  <c r="P51" i="1"/>
  <c r="N51" i="1" s="1"/>
  <c r="P52" i="1"/>
  <c r="N52" i="1" s="1"/>
  <c r="P53" i="1"/>
  <c r="N53" i="1" s="1"/>
  <c r="P54" i="1"/>
  <c r="N54" i="1" s="1"/>
  <c r="P55" i="1"/>
  <c r="N55" i="1" s="1"/>
  <c r="P56" i="1"/>
  <c r="N56" i="1" s="1"/>
  <c r="P57" i="1"/>
  <c r="N57" i="1" s="1"/>
  <c r="P58" i="1"/>
  <c r="P59" i="1"/>
  <c r="N59" i="1" s="1"/>
  <c r="P60" i="1"/>
  <c r="N60" i="1" s="1"/>
  <c r="P61" i="1"/>
  <c r="N61" i="1" s="1"/>
  <c r="P62" i="1"/>
  <c r="N62" i="1" s="1"/>
  <c r="P63" i="1"/>
  <c r="N63" i="1" s="1"/>
  <c r="P64" i="1"/>
  <c r="N64" i="1" s="1"/>
  <c r="P65" i="1"/>
  <c r="N65" i="1" s="1"/>
  <c r="P66" i="1"/>
  <c r="N66" i="1" s="1"/>
  <c r="P67" i="1"/>
  <c r="N67" i="1" s="1"/>
  <c r="P68" i="1"/>
  <c r="N68" i="1" s="1"/>
  <c r="P69" i="1"/>
  <c r="N69" i="1" s="1"/>
  <c r="P70" i="1"/>
  <c r="N70" i="1" s="1"/>
  <c r="P71" i="1"/>
  <c r="N71" i="1" s="1"/>
  <c r="P72" i="1"/>
  <c r="N72" i="1" s="1"/>
  <c r="P73" i="1"/>
  <c r="N73" i="1" s="1"/>
  <c r="P74" i="1"/>
  <c r="N74" i="1" s="1"/>
  <c r="P75" i="1"/>
  <c r="N75" i="1" s="1"/>
  <c r="P76" i="1"/>
  <c r="N76" i="1" s="1"/>
  <c r="P77" i="1"/>
  <c r="N77" i="1" s="1"/>
  <c r="P78" i="1"/>
  <c r="N78" i="1" s="1"/>
  <c r="P79" i="1"/>
  <c r="N79" i="1" s="1"/>
  <c r="P80" i="1"/>
  <c r="N80" i="1" s="1"/>
  <c r="P81" i="1"/>
  <c r="N81" i="1" s="1"/>
  <c r="P82" i="1"/>
  <c r="N82" i="1" s="1"/>
  <c r="P83" i="1"/>
  <c r="N83" i="1" s="1"/>
  <c r="P84" i="1"/>
  <c r="N84" i="1" s="1"/>
  <c r="P85" i="1"/>
  <c r="N85" i="1" s="1"/>
  <c r="P86" i="1"/>
  <c r="N86" i="1" s="1"/>
  <c r="P87" i="1"/>
  <c r="N87" i="1" s="1"/>
  <c r="P88" i="1"/>
  <c r="N88" i="1" s="1"/>
  <c r="P89" i="1"/>
  <c r="N89" i="1" s="1"/>
  <c r="P90" i="1"/>
  <c r="N90" i="1" s="1"/>
  <c r="P91" i="1"/>
  <c r="N91" i="1" s="1"/>
  <c r="P92" i="1"/>
  <c r="N92" i="1" s="1"/>
  <c r="P93" i="1"/>
  <c r="P94" i="1"/>
  <c r="N94" i="1" s="1"/>
  <c r="P95" i="1"/>
  <c r="N95" i="1" s="1"/>
  <c r="P96" i="1"/>
  <c r="N96" i="1" s="1"/>
  <c r="P97" i="1"/>
  <c r="N97" i="1" s="1"/>
  <c r="P98" i="1"/>
  <c r="N98" i="1" s="1"/>
  <c r="P99" i="1"/>
  <c r="N99" i="1" s="1"/>
  <c r="P100" i="1"/>
  <c r="N100" i="1" s="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2" i="1"/>
  <c r="N93" i="1"/>
  <c r="N58"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2" i="1"/>
  <c r="J2"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3" i="1"/>
  <c r="J4" i="1"/>
  <c r="J5" i="1"/>
  <c r="J6" i="1"/>
  <c r="J7" i="1"/>
  <c r="J8" i="1"/>
  <c r="J9" i="1"/>
  <c r="J10" i="1"/>
  <c r="J11" i="1"/>
  <c r="I2" i="1"/>
  <c r="H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3" i="1"/>
  <c r="G2" i="1"/>
  <c r="E373" i="33" a="1"/>
  <c r="E373" i="33" s="1"/>
  <c r="E368" i="33" a="1"/>
  <c r="E368" i="33" s="1"/>
  <c r="E367" i="33" a="1"/>
  <c r="E367" i="33" s="1"/>
  <c r="E366" i="33" a="1"/>
  <c r="E366" i="33" s="1"/>
  <c r="E365" i="33" a="1"/>
  <c r="E365" i="33" s="1"/>
  <c r="E364" i="33" a="1"/>
  <c r="E364" i="33" s="1"/>
  <c r="E363" i="33" a="1"/>
  <c r="E363" i="33" s="1"/>
  <c r="E362" i="33" a="1"/>
  <c r="E362" i="33" s="1"/>
  <c r="E361" i="33" a="1"/>
  <c r="E361" i="33" s="1"/>
  <c r="E2" i="33" a="1"/>
  <c r="E2" i="33" s="1"/>
  <c r="E3" i="33" a="1"/>
  <c r="E3" i="33" s="1"/>
  <c r="E4" i="33" a="1"/>
  <c r="E4" i="33" s="1"/>
  <c r="E5" i="33" a="1"/>
  <c r="E5" i="33" s="1"/>
  <c r="E6" i="33" a="1"/>
  <c r="E6" i="33" s="1"/>
  <c r="E7" i="33" a="1"/>
  <c r="E7" i="33" s="1"/>
  <c r="E8" i="33" a="1"/>
  <c r="E8" i="33" s="1"/>
  <c r="E9" i="33" a="1"/>
  <c r="E9" i="33" s="1"/>
  <c r="E10" i="33" a="1"/>
  <c r="E10" i="33" s="1"/>
  <c r="E11" i="33" a="1"/>
  <c r="E11" i="33" s="1"/>
  <c r="E12" i="33" a="1"/>
  <c r="E12" i="33" s="1"/>
  <c r="E13" i="33" a="1"/>
  <c r="E13" i="33" s="1"/>
  <c r="E14" i="33" a="1"/>
  <c r="E14" i="33" s="1"/>
  <c r="E15" i="33" a="1"/>
  <c r="E15" i="33" s="1"/>
  <c r="E16" i="33" a="1"/>
  <c r="E16" i="33" s="1"/>
  <c r="E17" i="33" a="1"/>
  <c r="E17" i="33" s="1"/>
  <c r="E18" i="33" a="1"/>
  <c r="E18" i="33" s="1"/>
  <c r="E19" i="33" a="1"/>
  <c r="E19" i="33" s="1"/>
  <c r="E20" i="33" a="1"/>
  <c r="E20" i="33" s="1"/>
  <c r="E21" i="33" a="1"/>
  <c r="E21" i="33" s="1"/>
  <c r="E22" i="33" a="1"/>
  <c r="E22" i="33" s="1"/>
  <c r="E23" i="33" a="1"/>
  <c r="E23" i="33" s="1"/>
  <c r="E24" i="33" a="1"/>
  <c r="E24" i="33" s="1"/>
  <c r="E25" i="33" a="1"/>
  <c r="E25" i="33" s="1"/>
  <c r="E26" i="33" a="1"/>
  <c r="E26" i="33" s="1"/>
  <c r="E27" i="33" a="1"/>
  <c r="E27" i="33" s="1"/>
  <c r="E28" i="33" a="1"/>
  <c r="E28" i="33" s="1"/>
  <c r="E29" i="33" a="1"/>
  <c r="E29" i="33" s="1"/>
  <c r="E30" i="33" a="1"/>
  <c r="E30" i="33" s="1"/>
  <c r="E31" i="33" a="1"/>
  <c r="E31" i="33" s="1"/>
  <c r="E32" i="33" a="1"/>
  <c r="E32" i="33" s="1"/>
  <c r="E33" i="33" a="1"/>
  <c r="E33" i="33" s="1"/>
  <c r="E34" i="33" a="1"/>
  <c r="E34" i="33" s="1"/>
  <c r="E35" i="33" a="1"/>
  <c r="E35" i="33" s="1"/>
  <c r="E36" i="33" a="1"/>
  <c r="E36" i="33" s="1"/>
  <c r="E37" i="33" a="1"/>
  <c r="E37" i="33" s="1"/>
  <c r="E38" i="33" a="1"/>
  <c r="E38" i="33" s="1"/>
  <c r="E39" i="33" a="1"/>
  <c r="E39" i="33" s="1"/>
  <c r="E40" i="33" a="1"/>
  <c r="E40" i="33" s="1"/>
  <c r="E41" i="33" a="1"/>
  <c r="E41" i="33" s="1"/>
  <c r="E42" i="33" a="1"/>
  <c r="E42" i="33" s="1"/>
  <c r="E43" i="33" a="1"/>
  <c r="E43" i="33" s="1"/>
  <c r="E44" i="33" a="1"/>
  <c r="E44" i="33" s="1"/>
  <c r="E45" i="33" a="1"/>
  <c r="E45" i="33" s="1"/>
  <c r="E46" i="33" a="1"/>
  <c r="E46" i="33" s="1"/>
  <c r="E47" i="33" a="1"/>
  <c r="E47" i="33" s="1"/>
  <c r="E48" i="33" a="1"/>
  <c r="E48" i="33" s="1"/>
  <c r="E49" i="33" a="1"/>
  <c r="E49" i="33" s="1"/>
  <c r="E50" i="33" a="1"/>
  <c r="E50" i="33" s="1"/>
  <c r="E51" i="33" a="1"/>
  <c r="E51" i="33" s="1"/>
  <c r="E52" i="33" a="1"/>
  <c r="E52" i="33" s="1"/>
  <c r="E53" i="33" a="1"/>
  <c r="E53" i="33" s="1"/>
  <c r="E54" i="33" a="1"/>
  <c r="E54" i="33" s="1"/>
  <c r="E55" i="33" a="1"/>
  <c r="E55" i="33" s="1"/>
  <c r="E56" i="33" a="1"/>
  <c r="E56" i="33" s="1"/>
  <c r="E57" i="33" a="1"/>
  <c r="E57" i="33" s="1"/>
  <c r="E58" i="33" a="1"/>
  <c r="E58" i="33" s="1"/>
  <c r="E59" i="33" a="1"/>
  <c r="E59" i="33" s="1"/>
  <c r="E60" i="33" a="1"/>
  <c r="E60" i="33" s="1"/>
  <c r="E61" i="33" a="1"/>
  <c r="E61" i="33" s="1"/>
  <c r="E62" i="33" a="1"/>
  <c r="E62" i="33" s="1"/>
  <c r="E63" i="33" a="1"/>
  <c r="E63" i="33" s="1"/>
  <c r="E64" i="33" a="1"/>
  <c r="E64" i="33" s="1"/>
  <c r="E65" i="33" a="1"/>
  <c r="E65" i="33" s="1"/>
  <c r="E66" i="33" a="1"/>
  <c r="E66" i="33" s="1"/>
  <c r="E67" i="33" a="1"/>
  <c r="E67" i="33" s="1"/>
  <c r="E68" i="33" a="1"/>
  <c r="E68" i="33" s="1"/>
  <c r="E69" i="33" a="1"/>
  <c r="E69" i="33" s="1"/>
  <c r="E70" i="33" a="1"/>
  <c r="E70" i="33" s="1"/>
  <c r="E71" i="33" a="1"/>
  <c r="E71" i="33" s="1"/>
  <c r="E72" i="33" a="1"/>
  <c r="E72" i="33" s="1"/>
  <c r="E73" i="33" a="1"/>
  <c r="E73" i="33" s="1"/>
  <c r="E74" i="33" a="1"/>
  <c r="E74" i="33" s="1"/>
  <c r="E75" i="33" a="1"/>
  <c r="E75" i="33" s="1"/>
  <c r="E76" i="33" a="1"/>
  <c r="E76" i="33" s="1"/>
  <c r="E77" i="33" a="1"/>
  <c r="E77" i="33" s="1"/>
  <c r="E78" i="33" a="1"/>
  <c r="E78" i="33" s="1"/>
  <c r="E79" i="33" a="1"/>
  <c r="E79" i="33" s="1"/>
  <c r="E80" i="33" a="1"/>
  <c r="E80" i="33" s="1"/>
  <c r="E81" i="33" a="1"/>
  <c r="E81" i="33" s="1"/>
  <c r="E82" i="33" a="1"/>
  <c r="E82" i="33" s="1"/>
  <c r="E83" i="33" a="1"/>
  <c r="E83" i="33" s="1"/>
  <c r="E84" i="33" a="1"/>
  <c r="E84" i="33" s="1"/>
  <c r="E85" i="33" a="1"/>
  <c r="E85" i="33" s="1"/>
  <c r="E86" i="33" a="1"/>
  <c r="E86" i="33" s="1"/>
  <c r="E87" i="33" a="1"/>
  <c r="E87" i="33" s="1"/>
  <c r="E88" i="33" a="1"/>
  <c r="E88" i="33" s="1"/>
  <c r="E89" i="33" a="1"/>
  <c r="E89" i="33" s="1"/>
  <c r="E90" i="33" a="1"/>
  <c r="E90" i="33" s="1"/>
  <c r="E91" i="33" a="1"/>
  <c r="E91" i="33" s="1"/>
  <c r="E92" i="33" a="1"/>
  <c r="E92" i="33" s="1"/>
  <c r="E93" i="33" a="1"/>
  <c r="E93" i="33" s="1"/>
  <c r="E94" i="33" a="1"/>
  <c r="E94" i="33" s="1"/>
  <c r="E95" i="33" a="1"/>
  <c r="E95" i="33" s="1"/>
  <c r="E96" i="33" a="1"/>
  <c r="E96" i="33" s="1"/>
  <c r="E97" i="33" a="1"/>
  <c r="E97" i="33" s="1"/>
  <c r="E98" i="33" a="1"/>
  <c r="E98" i="33" s="1"/>
  <c r="E99" i="33" a="1"/>
  <c r="E99" i="33" s="1"/>
  <c r="E100" i="33" a="1"/>
  <c r="E100" i="33" s="1"/>
  <c r="E101" i="33" a="1"/>
  <c r="E101" i="33" s="1"/>
  <c r="E102" i="33" a="1"/>
  <c r="E102" i="33" s="1"/>
  <c r="E103" i="33" a="1"/>
  <c r="E103" i="33" s="1"/>
  <c r="E104" i="33" a="1"/>
  <c r="E104" i="33" s="1"/>
  <c r="E105" i="33" a="1"/>
  <c r="E105" i="33" s="1"/>
  <c r="E106" i="33" a="1"/>
  <c r="E106" i="33" s="1"/>
  <c r="E107" i="33" a="1"/>
  <c r="E107" i="33" s="1"/>
  <c r="E108" i="33" a="1"/>
  <c r="E108" i="33" s="1"/>
  <c r="E109" i="33" a="1"/>
  <c r="E109" i="33" s="1"/>
  <c r="E110" i="33" a="1"/>
  <c r="E110" i="33" s="1"/>
  <c r="E111" i="33" a="1"/>
  <c r="E111" i="33" s="1"/>
  <c r="E112" i="33" a="1"/>
  <c r="E112" i="33" s="1"/>
  <c r="E113" i="33" a="1"/>
  <c r="E113" i="33" s="1"/>
  <c r="E114" i="33" a="1"/>
  <c r="E114" i="33" s="1"/>
  <c r="E115" i="33" a="1"/>
  <c r="E115" i="33" s="1"/>
  <c r="E116" i="33" a="1"/>
  <c r="E116" i="33" s="1"/>
  <c r="E117" i="33" a="1"/>
  <c r="E117" i="33" s="1"/>
  <c r="E118" i="33" a="1"/>
  <c r="E118" i="33" s="1"/>
  <c r="E119" i="33" a="1"/>
  <c r="E119" i="33" s="1"/>
  <c r="E120" i="33" a="1"/>
  <c r="E120" i="33" s="1"/>
  <c r="E121" i="33" a="1"/>
  <c r="E121" i="33" s="1"/>
  <c r="E122" i="33" a="1"/>
  <c r="E122" i="33" s="1"/>
  <c r="E123" i="33" a="1"/>
  <c r="E123" i="33" s="1"/>
  <c r="E124" i="33" a="1"/>
  <c r="E124" i="33" s="1"/>
  <c r="E125" i="33" a="1"/>
  <c r="E125" i="33" s="1"/>
  <c r="E126" i="33" a="1"/>
  <c r="E126" i="33" s="1"/>
  <c r="E127" i="33" a="1"/>
  <c r="E127" i="33" s="1"/>
  <c r="E128" i="33" a="1"/>
  <c r="E128" i="33" s="1"/>
  <c r="E129" i="33" a="1"/>
  <c r="E129" i="33" s="1"/>
  <c r="E130" i="33" a="1"/>
  <c r="E130" i="33" s="1"/>
  <c r="E131" i="33" a="1"/>
  <c r="E131" i="33" s="1"/>
  <c r="E132" i="33" a="1"/>
  <c r="E132" i="33" s="1"/>
  <c r="E133" i="33" a="1"/>
  <c r="E133" i="33" s="1"/>
  <c r="E134" i="33" a="1"/>
  <c r="E134" i="33" s="1"/>
  <c r="E135" i="33" a="1"/>
  <c r="E135" i="33" s="1"/>
  <c r="E136" i="33" a="1"/>
  <c r="E136" i="33" s="1"/>
  <c r="E137" i="33" a="1"/>
  <c r="E137" i="33" s="1"/>
  <c r="E138" i="33" a="1"/>
  <c r="E138" i="33" s="1"/>
  <c r="E139" i="33" a="1"/>
  <c r="E139" i="33" s="1"/>
  <c r="E140" i="33" a="1"/>
  <c r="E140" i="33" s="1"/>
  <c r="E141" i="33" a="1"/>
  <c r="E141" i="33" s="1"/>
  <c r="E142" i="33" a="1"/>
  <c r="E142" i="33" s="1"/>
  <c r="E143" i="33" a="1"/>
  <c r="E143" i="33" s="1"/>
  <c r="E144" i="33" a="1"/>
  <c r="E144" i="33" s="1"/>
  <c r="E145" i="33" a="1"/>
  <c r="E145" i="33" s="1"/>
  <c r="E146" i="33" a="1"/>
  <c r="E146" i="33" s="1"/>
  <c r="E147" i="33" a="1"/>
  <c r="E147" i="33" s="1"/>
  <c r="E148" i="33" a="1"/>
  <c r="E148" i="33" s="1"/>
  <c r="E149" i="33" a="1"/>
  <c r="E149" i="33" s="1"/>
  <c r="E150" i="33" a="1"/>
  <c r="E150" i="33" s="1"/>
  <c r="E151" i="33" a="1"/>
  <c r="E151" i="33" s="1"/>
  <c r="E152" i="33" a="1"/>
  <c r="E152" i="33" s="1"/>
  <c r="E153" i="33" a="1"/>
  <c r="E153" i="33" s="1"/>
  <c r="E154" i="33" a="1"/>
  <c r="E154" i="33" s="1"/>
  <c r="E155" i="33" a="1"/>
  <c r="E155" i="33" s="1"/>
  <c r="E156" i="33" a="1"/>
  <c r="E156" i="33" s="1"/>
  <c r="E157" i="33" a="1"/>
  <c r="E157" i="33" s="1"/>
  <c r="E158" i="33" a="1"/>
  <c r="E158" i="33" s="1"/>
  <c r="E159" i="33" a="1"/>
  <c r="E159" i="33" s="1"/>
  <c r="E160" i="33" a="1"/>
  <c r="E160" i="33" s="1"/>
  <c r="E161" i="33" a="1"/>
  <c r="E161" i="33" s="1"/>
  <c r="E162" i="33" a="1"/>
  <c r="E162" i="33" s="1"/>
  <c r="E163" i="33" a="1"/>
  <c r="E163" i="33" s="1"/>
  <c r="E164" i="33" a="1"/>
  <c r="E164" i="33" s="1"/>
  <c r="E165" i="33" a="1"/>
  <c r="E165" i="33" s="1"/>
  <c r="E166" i="33" a="1"/>
  <c r="E166" i="33" s="1"/>
  <c r="E167" i="33" a="1"/>
  <c r="E167" i="33" s="1"/>
  <c r="E168" i="33" a="1"/>
  <c r="E168" i="33" s="1"/>
  <c r="E169" i="33" a="1"/>
  <c r="E169" i="33" s="1"/>
  <c r="E170" i="33" a="1"/>
  <c r="E170" i="33" s="1"/>
  <c r="E171" i="33" a="1"/>
  <c r="E171" i="33" s="1"/>
  <c r="E172" i="33" a="1"/>
  <c r="E172" i="33" s="1"/>
  <c r="E173" i="33" a="1"/>
  <c r="E173" i="33" s="1"/>
  <c r="E174" i="33" a="1"/>
  <c r="E174" i="33" s="1"/>
  <c r="E175" i="33" a="1"/>
  <c r="E175" i="33" s="1"/>
  <c r="E176" i="33" a="1"/>
  <c r="E176" i="33" s="1"/>
  <c r="E177" i="33" a="1"/>
  <c r="E177" i="33" s="1"/>
  <c r="E178" i="33" a="1"/>
  <c r="E178" i="33" s="1"/>
  <c r="E179" i="33" a="1"/>
  <c r="E179" i="33" s="1"/>
  <c r="E180" i="33" a="1"/>
  <c r="E180" i="33" s="1"/>
  <c r="E181" i="33" a="1"/>
  <c r="E181" i="33" s="1"/>
  <c r="E182" i="33" a="1"/>
  <c r="E182" i="33" s="1"/>
  <c r="E183" i="33" a="1"/>
  <c r="E183" i="33" s="1"/>
  <c r="E184" i="33" a="1"/>
  <c r="E184" i="33" s="1"/>
  <c r="E185" i="33" a="1"/>
  <c r="E185" i="33" s="1"/>
  <c r="E186" i="33" a="1"/>
  <c r="E186" i="33" s="1"/>
  <c r="E187" i="33" a="1"/>
  <c r="E187" i="33" s="1"/>
  <c r="E188" i="33" a="1"/>
  <c r="E188" i="33" s="1"/>
  <c r="E189" i="33" a="1"/>
  <c r="E189" i="33" s="1"/>
  <c r="E190" i="33" a="1"/>
  <c r="E190" i="33" s="1"/>
  <c r="E191" i="33" a="1"/>
  <c r="E191" i="33" s="1"/>
  <c r="E192" i="33" a="1"/>
  <c r="E192" i="33" s="1"/>
  <c r="E193" i="33" a="1"/>
  <c r="E193" i="33" s="1"/>
  <c r="E194" i="33" a="1"/>
  <c r="E194" i="33" s="1"/>
  <c r="E195" i="33" a="1"/>
  <c r="E195" i="33" s="1"/>
  <c r="E196" i="33" a="1"/>
  <c r="E196" i="33" s="1"/>
  <c r="E197" i="33" a="1"/>
  <c r="E197" i="33" s="1"/>
  <c r="E198" i="33" a="1"/>
  <c r="E198" i="33" s="1"/>
  <c r="E199" i="33" a="1"/>
  <c r="E199" i="33" s="1"/>
  <c r="E200" i="33" a="1"/>
  <c r="E200" i="33" s="1"/>
  <c r="E201" i="33" a="1"/>
  <c r="E201" i="33" s="1"/>
  <c r="E202" i="33" a="1"/>
  <c r="E202" i="33" s="1"/>
  <c r="E203" i="33" a="1"/>
  <c r="E203" i="33" s="1"/>
  <c r="E204" i="33" a="1"/>
  <c r="E204" i="33" s="1"/>
  <c r="E205" i="33" a="1"/>
  <c r="E205" i="33" s="1"/>
  <c r="E206" i="33" a="1"/>
  <c r="E206" i="33" s="1"/>
  <c r="E207" i="33" a="1"/>
  <c r="E207" i="33" s="1"/>
  <c r="E208" i="33" a="1"/>
  <c r="E208" i="33" s="1"/>
  <c r="E209" i="33" a="1"/>
  <c r="E209" i="33" s="1"/>
  <c r="E210" i="33" a="1"/>
  <c r="E210" i="33" s="1"/>
  <c r="E211" i="33" a="1"/>
  <c r="E211" i="33" s="1"/>
  <c r="E212" i="33" a="1"/>
  <c r="E212" i="33" s="1"/>
  <c r="E213" i="33" a="1"/>
  <c r="E213" i="33" s="1"/>
  <c r="E214" i="33" a="1"/>
  <c r="E214" i="33" s="1"/>
  <c r="E215" i="33" a="1"/>
  <c r="E215" i="33" s="1"/>
  <c r="E216" i="33" a="1"/>
  <c r="E216" i="33" s="1"/>
  <c r="E217" i="33" a="1"/>
  <c r="E217" i="33" s="1"/>
  <c r="E218" i="33" a="1"/>
  <c r="E218" i="33" s="1"/>
  <c r="E219" i="33" a="1"/>
  <c r="E219" i="33" s="1"/>
  <c r="E220" i="33" a="1"/>
  <c r="E220" i="33" s="1"/>
  <c r="E221" i="33" a="1"/>
  <c r="E221" i="33" s="1"/>
  <c r="E222" i="33" a="1"/>
  <c r="E222" i="33" s="1"/>
  <c r="E223" i="33" a="1"/>
  <c r="E223" i="33" s="1"/>
  <c r="E224" i="33" a="1"/>
  <c r="E224" i="33" s="1"/>
  <c r="E225" i="33" a="1"/>
  <c r="E225" i="33" s="1"/>
  <c r="E226" i="33" a="1"/>
  <c r="E226" i="33" s="1"/>
  <c r="E227" i="33" a="1"/>
  <c r="E227" i="33" s="1"/>
  <c r="E228" i="33" a="1"/>
  <c r="E228" i="33" s="1"/>
  <c r="E229" i="33" a="1"/>
  <c r="E229" i="33" s="1"/>
  <c r="E230" i="33" a="1"/>
  <c r="E230" i="33" s="1"/>
  <c r="E231" i="33" a="1"/>
  <c r="E231" i="33" s="1"/>
  <c r="E232" i="33" a="1"/>
  <c r="E232" i="33" s="1"/>
  <c r="E233" i="33" a="1"/>
  <c r="E233" i="33" s="1"/>
  <c r="E234" i="33" a="1"/>
  <c r="E234" i="33" s="1"/>
  <c r="E235" i="33" a="1"/>
  <c r="E235" i="33" s="1"/>
  <c r="E236" i="33" a="1"/>
  <c r="E236" i="33" s="1"/>
  <c r="E237" i="33" a="1"/>
  <c r="E237" i="33" s="1"/>
  <c r="E238" i="33" a="1"/>
  <c r="E238" i="33" s="1"/>
  <c r="E239" i="33" a="1"/>
  <c r="E239" i="33" s="1"/>
  <c r="E240" i="33" a="1"/>
  <c r="E240" i="33" s="1"/>
  <c r="E241" i="33" a="1"/>
  <c r="E241" i="33" s="1"/>
  <c r="E242" i="33" a="1"/>
  <c r="E242" i="33" s="1"/>
  <c r="E243" i="33" a="1"/>
  <c r="E243" i="33" s="1"/>
  <c r="E244" i="33" a="1"/>
  <c r="E244" i="33" s="1"/>
  <c r="E245" i="33" a="1"/>
  <c r="E245" i="33" s="1"/>
  <c r="E246" i="33" a="1"/>
  <c r="E246" i="33" s="1"/>
  <c r="E247" i="33" a="1"/>
  <c r="E247" i="33" s="1"/>
  <c r="E248" i="33" a="1"/>
  <c r="E248" i="33" s="1"/>
  <c r="E249" i="33" a="1"/>
  <c r="E249" i="33" s="1"/>
  <c r="E250" i="33" a="1"/>
  <c r="E250" i="33" s="1"/>
  <c r="E251" i="33" a="1"/>
  <c r="E251" i="33" s="1"/>
  <c r="E252" i="33" a="1"/>
  <c r="E252" i="33" s="1"/>
  <c r="E253" i="33" a="1"/>
  <c r="E253" i="33" s="1"/>
  <c r="E254" i="33" a="1"/>
  <c r="E254" i="33" s="1"/>
  <c r="E255" i="33" a="1"/>
  <c r="E255" i="33" s="1"/>
  <c r="E256" i="33" a="1"/>
  <c r="E256" i="33" s="1"/>
  <c r="E257" i="33" a="1"/>
  <c r="E257" i="33" s="1"/>
  <c r="E258" i="33" a="1"/>
  <c r="E258" i="33" s="1"/>
  <c r="E259" i="33" a="1"/>
  <c r="E259" i="33" s="1"/>
  <c r="E260" i="33" a="1"/>
  <c r="E260" i="33" s="1"/>
  <c r="E261" i="33" a="1"/>
  <c r="E261" i="33" s="1"/>
  <c r="E262" i="33" a="1"/>
  <c r="E262" i="33" s="1"/>
  <c r="E263" i="33" a="1"/>
  <c r="E263" i="33" s="1"/>
  <c r="E264" i="33" a="1"/>
  <c r="E264" i="33" s="1"/>
  <c r="E265" i="33" a="1"/>
  <c r="E265" i="33" s="1"/>
  <c r="E266" i="33" a="1"/>
  <c r="E266" i="33" s="1"/>
  <c r="E267" i="33" a="1"/>
  <c r="E267" i="33" s="1"/>
  <c r="E268" i="33" a="1"/>
  <c r="E268" i="33" s="1"/>
  <c r="E269" i="33" a="1"/>
  <c r="E269" i="33" s="1"/>
  <c r="E270" i="33" a="1"/>
  <c r="E270" i="33" s="1"/>
  <c r="E271" i="33" a="1"/>
  <c r="E271" i="33" s="1"/>
  <c r="E272" i="33" a="1"/>
  <c r="E272" i="33" s="1"/>
  <c r="E273" i="33" a="1"/>
  <c r="E273" i="33" s="1"/>
  <c r="E274" i="33" a="1"/>
  <c r="E274" i="33" s="1"/>
  <c r="E275" i="33" a="1"/>
  <c r="E275" i="33" s="1"/>
  <c r="E276" i="33" a="1"/>
  <c r="E276" i="33" s="1"/>
  <c r="E277" i="33" a="1"/>
  <c r="E277" i="33" s="1"/>
  <c r="E278" i="33" a="1"/>
  <c r="E278" i="33" s="1"/>
  <c r="E279" i="33" a="1"/>
  <c r="E279" i="33" s="1"/>
  <c r="E280" i="33" a="1"/>
  <c r="E280" i="33" s="1"/>
  <c r="E281" i="33" a="1"/>
  <c r="E281" i="33" s="1"/>
  <c r="E282" i="33" a="1"/>
  <c r="E282" i="33" s="1"/>
  <c r="E283" i="33" a="1"/>
  <c r="E283" i="33" s="1"/>
  <c r="E284" i="33" a="1"/>
  <c r="E284" i="33" s="1"/>
  <c r="E285" i="33" a="1"/>
  <c r="E285" i="33" s="1"/>
  <c r="E286" i="33" a="1"/>
  <c r="E286" i="33" s="1"/>
  <c r="E287" i="33" a="1"/>
  <c r="E287" i="33" s="1"/>
  <c r="E288" i="33" a="1"/>
  <c r="E288" i="33" s="1"/>
  <c r="E289" i="33" a="1"/>
  <c r="E289" i="33" s="1"/>
  <c r="E290" i="33" a="1"/>
  <c r="E290" i="33" s="1"/>
  <c r="E291" i="33" a="1"/>
  <c r="E291" i="33" s="1"/>
  <c r="E292" i="33" a="1"/>
  <c r="E292" i="33" s="1"/>
  <c r="E293" i="33" a="1"/>
  <c r="E293" i="33" s="1"/>
  <c r="E294" i="33" a="1"/>
  <c r="E294" i="33" s="1"/>
  <c r="E295" i="33" a="1"/>
  <c r="E295" i="33" s="1"/>
  <c r="E296" i="33" a="1"/>
  <c r="E296" i="33" s="1"/>
  <c r="E297" i="33" a="1"/>
  <c r="E297" i="33" s="1"/>
  <c r="E298" i="33" a="1"/>
  <c r="E298" i="33" s="1"/>
  <c r="E299" i="33" a="1"/>
  <c r="E299" i="33" s="1"/>
  <c r="E300" i="33" a="1"/>
  <c r="E300" i="33" s="1"/>
  <c r="E301" i="33" a="1"/>
  <c r="E301" i="33" s="1"/>
  <c r="E302" i="33" a="1"/>
  <c r="E302" i="33" s="1"/>
  <c r="E303" i="33" a="1"/>
  <c r="E303" i="33" s="1"/>
  <c r="E304" i="33" a="1"/>
  <c r="E304" i="33" s="1"/>
  <c r="E305" i="33" a="1"/>
  <c r="E305" i="33" s="1"/>
  <c r="E306" i="33" a="1"/>
  <c r="E306" i="33" s="1"/>
  <c r="E307" i="33" a="1"/>
  <c r="E307" i="33" s="1"/>
  <c r="E308" i="33" a="1"/>
  <c r="E308" i="33" s="1"/>
  <c r="E309" i="33" a="1"/>
  <c r="E309" i="33" s="1"/>
  <c r="E310" i="33" a="1"/>
  <c r="E310" i="33" s="1"/>
  <c r="E311" i="33" a="1"/>
  <c r="E311" i="33" s="1"/>
  <c r="E312" i="33" a="1"/>
  <c r="E312" i="33" s="1"/>
  <c r="E313" i="33" a="1"/>
  <c r="E313" i="33" s="1"/>
  <c r="E314" i="33" a="1"/>
  <c r="E314" i="33" s="1"/>
  <c r="E315" i="33" a="1"/>
  <c r="E315" i="33" s="1"/>
  <c r="E316" i="33" a="1"/>
  <c r="E316" i="33" s="1"/>
  <c r="E317" i="33" a="1"/>
  <c r="E317" i="33" s="1"/>
  <c r="E318" i="33" a="1"/>
  <c r="E318" i="33" s="1"/>
  <c r="E319" i="33" a="1"/>
  <c r="E319" i="33" s="1"/>
  <c r="E320" i="33" a="1"/>
  <c r="E320" i="33" s="1"/>
  <c r="E321" i="33" a="1"/>
  <c r="E321" i="33" s="1"/>
  <c r="E322" i="33" a="1"/>
  <c r="E322" i="33" s="1"/>
  <c r="E323" i="33" a="1"/>
  <c r="E323" i="33" s="1"/>
  <c r="E324" i="33" a="1"/>
  <c r="E324" i="33" s="1"/>
  <c r="E325" i="33" a="1"/>
  <c r="E325" i="33" s="1"/>
  <c r="E326" i="33" a="1"/>
  <c r="E326" i="33" s="1"/>
  <c r="E327" i="33" a="1"/>
  <c r="E327" i="33" s="1"/>
  <c r="E328" i="33" a="1"/>
  <c r="E328" i="33" s="1"/>
  <c r="E329" i="33" a="1"/>
  <c r="E329" i="33" s="1"/>
  <c r="E330" i="33" a="1"/>
  <c r="E330" i="33" s="1"/>
  <c r="E331" i="33" a="1"/>
  <c r="E331" i="33" s="1"/>
  <c r="E332" i="33" a="1"/>
  <c r="E332" i="33" s="1"/>
  <c r="E333" i="33" a="1"/>
  <c r="E333" i="33" s="1"/>
  <c r="E334" i="33" a="1"/>
  <c r="E334" i="33" s="1"/>
  <c r="E335" i="33" a="1"/>
  <c r="E335" i="33" s="1"/>
  <c r="E336" i="33" a="1"/>
  <c r="E336" i="33" s="1"/>
  <c r="E337" i="33" a="1"/>
  <c r="E337" i="33" s="1"/>
  <c r="E338" i="33" a="1"/>
  <c r="E338" i="33" s="1"/>
  <c r="E339" i="33" a="1"/>
  <c r="E339" i="33" s="1"/>
  <c r="E340" i="33" a="1"/>
  <c r="E340" i="33" s="1"/>
  <c r="E341" i="33" a="1"/>
  <c r="E341" i="33" s="1"/>
  <c r="E342" i="33" a="1"/>
  <c r="E342" i="33" s="1"/>
  <c r="E343" i="33" a="1"/>
  <c r="E343" i="33" s="1"/>
  <c r="E344" i="33" a="1"/>
  <c r="E344" i="33" s="1"/>
  <c r="E345" i="33" a="1"/>
  <c r="E345" i="33" s="1"/>
  <c r="E346" i="33" a="1"/>
  <c r="E346" i="33" s="1"/>
  <c r="E347" i="33" a="1"/>
  <c r="E347" i="33" s="1"/>
  <c r="E348" i="33" a="1"/>
  <c r="E348" i="33" s="1"/>
  <c r="E349" i="33" a="1"/>
  <c r="E349" i="33" s="1"/>
  <c r="E350" i="33" a="1"/>
  <c r="E350" i="33" s="1"/>
  <c r="E351" i="33" a="1"/>
  <c r="E351" i="33" s="1"/>
  <c r="E352" i="33" a="1"/>
  <c r="E352" i="33" s="1"/>
  <c r="E353" i="33" a="1"/>
  <c r="E353" i="33" s="1"/>
  <c r="E354" i="33" a="1"/>
  <c r="E354" i="33" s="1"/>
  <c r="E355" i="33" a="1"/>
  <c r="E355" i="33" s="1"/>
  <c r="E356" i="33" a="1"/>
  <c r="E356" i="33" s="1"/>
  <c r="E357" i="33" a="1"/>
  <c r="E357" i="33" s="1"/>
  <c r="E358" i="33" a="1"/>
  <c r="E358" i="33" s="1"/>
  <c r="E359" i="33" a="1"/>
  <c r="E359" i="33" s="1"/>
  <c r="E360" i="33" a="1"/>
  <c r="E360" i="33" s="1"/>
  <c r="E369" i="33" a="1"/>
  <c r="E369" i="33" s="1"/>
  <c r="E370" i="33" a="1"/>
  <c r="E370" i="33" s="1"/>
  <c r="E371" i="33" a="1"/>
  <c r="E371" i="33" s="1"/>
  <c r="E372" i="33" a="1"/>
  <c r="E372" i="33" s="1"/>
  <c r="E374" i="33" a="1"/>
  <c r="E374" i="33" s="1"/>
  <c r="E375" i="33" a="1"/>
  <c r="E375" i="33" s="1"/>
  <c r="E376" i="33" a="1"/>
  <c r="E376" i="33" s="1"/>
  <c r="E377" i="33" a="1"/>
  <c r="E377" i="33" s="1"/>
  <c r="E378" i="33" a="1"/>
  <c r="E378" i="33" s="1"/>
  <c r="E379" i="33" a="1"/>
  <c r="E379" i="33" s="1"/>
  <c r="E380" i="33" a="1"/>
  <c r="E380" i="33" s="1"/>
  <c r="E381" i="33" a="1"/>
  <c r="E381" i="33" s="1"/>
  <c r="E382" i="33" a="1"/>
  <c r="E382" i="33" s="1"/>
  <c r="E383" i="33" a="1"/>
  <c r="E383" i="33" s="1"/>
  <c r="E384" i="33" a="1"/>
  <c r="E384" i="33" s="1"/>
  <c r="E385" i="33" a="1"/>
  <c r="E385" i="33" s="1"/>
  <c r="E386" i="33" a="1"/>
  <c r="E386" i="33" s="1"/>
  <c r="E387" i="33" a="1"/>
  <c r="E387" i="33" s="1"/>
  <c r="E388" i="33" a="1"/>
  <c r="E388" i="33" s="1"/>
  <c r="E389" i="33" a="1"/>
  <c r="E389" i="33" s="1"/>
  <c r="E390" i="33" a="1"/>
  <c r="E390" i="33" s="1"/>
  <c r="E391" i="33" a="1"/>
  <c r="E391" i="33" s="1"/>
  <c r="E392" i="33" a="1"/>
  <c r="E392" i="33" s="1"/>
  <c r="E393" i="33" a="1"/>
  <c r="E393" i="33" s="1"/>
  <c r="E394" i="33" a="1"/>
  <c r="E394" i="33" s="1"/>
  <c r="E395" i="33" a="1"/>
  <c r="E395" i="33" s="1"/>
  <c r="E396" i="33" a="1"/>
  <c r="E396" i="33" s="1"/>
  <c r="E397" i="33" a="1"/>
  <c r="E397" i="33" s="1"/>
  <c r="E398" i="33" a="1"/>
  <c r="E398" i="33" s="1"/>
  <c r="E399" i="33" a="1"/>
  <c r="E399" i="33" s="1"/>
  <c r="E400" i="33" a="1"/>
  <c r="E400" i="33" s="1"/>
  <c r="E401" i="33" a="1"/>
  <c r="E401" i="33" s="1"/>
  <c r="E402" i="33" a="1"/>
  <c r="E402" i="33" s="1"/>
  <c r="E403" i="33" a="1"/>
  <c r="E403" i="33" s="1"/>
  <c r="E404" i="33" a="1"/>
  <c r="E404" i="33" s="1"/>
  <c r="E405" i="33" a="1"/>
  <c r="E405" i="33" s="1"/>
  <c r="E406" i="33" a="1"/>
  <c r="E406" i="33" s="1"/>
  <c r="E407" i="33" a="1"/>
  <c r="E407" i="33" s="1"/>
  <c r="E408" i="33" a="1"/>
  <c r="E408" i="33" s="1"/>
  <c r="E409" i="33" a="1"/>
  <c r="E409" i="33" s="1"/>
  <c r="E410" i="33" a="1"/>
  <c r="E410" i="33" s="1"/>
  <c r="E411" i="33" a="1"/>
  <c r="E411" i="33" s="1"/>
  <c r="E412" i="33" a="1"/>
  <c r="E412" i="33" s="1"/>
  <c r="E413" i="33" a="1"/>
  <c r="E413" i="33" s="1"/>
  <c r="E414" i="33" a="1"/>
  <c r="E414" i="33" s="1"/>
  <c r="E415" i="33" a="1"/>
  <c r="E415" i="33" s="1"/>
  <c r="E416" i="33" a="1"/>
  <c r="E416" i="33" s="1"/>
  <c r="E417" i="33" a="1"/>
  <c r="E417" i="33" s="1"/>
  <c r="E418" i="33" a="1"/>
  <c r="E418" i="33" s="1"/>
  <c r="E419" i="33" a="1"/>
  <c r="E419" i="33" s="1"/>
  <c r="E420" i="33" a="1"/>
  <c r="E420" i="33" s="1"/>
  <c r="E421" i="33" a="1"/>
  <c r="E421" i="33" s="1"/>
  <c r="E422" i="33" a="1"/>
  <c r="E422" i="33" s="1"/>
  <c r="E423" i="33" a="1"/>
  <c r="E423" i="33" s="1"/>
  <c r="E424" i="33" a="1"/>
  <c r="E424" i="33" s="1"/>
  <c r="K3" i="51"/>
  <c r="H3" i="51"/>
  <c r="K3" i="47"/>
  <c r="F100" i="2" l="1"/>
  <c r="E101" i="1"/>
  <c r="E205" i="28"/>
  <c r="D425" i="32"/>
  <c r="H3" i="47"/>
  <c r="A7" i="2"/>
  <c r="A10" i="2"/>
  <c r="A14" i="32"/>
  <c r="A13" i="2"/>
  <c r="A13" i="32"/>
  <c r="A11" i="2"/>
  <c r="A11" i="32"/>
  <c r="A8" i="32"/>
  <c r="A8" i="2"/>
  <c r="A12" i="2"/>
  <c r="A12" i="32"/>
  <c r="A9" i="3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BC6CB6-B8A0-4D8C-9013-DFFDB0A657EF}" keepAlive="1" name="Query - Power Q Editor" description="Connection to the 'Power Q Editor' query in the workbook." type="5" refreshedVersion="8" background="1" saveData="1">
    <dbPr connection="Provider=Microsoft.Mashup.OleDb.1;Data Source=$Workbook$;Location=&quot;Power Q Editor&quot;;Extended Properties=&quot;&quot;" command="SELECT * FROM [Power Q Edito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<sst xmlns="http://schemas.openxmlformats.org/spreadsheetml/2006/main" count="6861" uniqueCount="171">
  <si>
    <t>Products</t>
  </si>
  <si>
    <t>Transaction Date</t>
  </si>
  <si>
    <t>Currency</t>
  </si>
  <si>
    <t>Total</t>
  </si>
  <si>
    <t>DATA ANALYSIS MADE EASY</t>
  </si>
  <si>
    <t>NGN</t>
  </si>
  <si>
    <t>USD</t>
  </si>
  <si>
    <t>KES</t>
  </si>
  <si>
    <t>TECHIES GUIDE TO MASTERING SOFT SKILLS IN A WORKPLACE</t>
  </si>
  <si>
    <t>GHS</t>
  </si>
  <si>
    <t>GBP</t>
  </si>
  <si>
    <t>ZAR</t>
  </si>
  <si>
    <t>Your Profit</t>
  </si>
  <si>
    <t>TECHIES GUIDE</t>
  </si>
  <si>
    <t>12 Strategies</t>
  </si>
  <si>
    <t>Row Labels</t>
  </si>
  <si>
    <t>Grand Total</t>
  </si>
  <si>
    <t>Sum of Your Profit</t>
  </si>
  <si>
    <t>Total 'Your Profit' by 'Products'</t>
  </si>
  <si>
    <t>BOOK SALES DASHBOARD</t>
  </si>
  <si>
    <t>Mar</t>
  </si>
  <si>
    <t>Total SALES</t>
  </si>
  <si>
    <t>1 Product by T sales</t>
  </si>
  <si>
    <t>2. product by count of sales</t>
  </si>
  <si>
    <t>3. currency by sales</t>
  </si>
  <si>
    <t>4. monthly sales</t>
  </si>
  <si>
    <t xml:space="preserve"> CONCATENATE</t>
  </si>
  <si>
    <t xml:space="preserve"> CONCAT</t>
  </si>
  <si>
    <t xml:space="preserve"> TEXTJOIN</t>
  </si>
  <si>
    <t xml:space="preserve"> LEFT</t>
  </si>
  <si>
    <t xml:space="preserve"> RIGHT</t>
  </si>
  <si>
    <t xml:space="preserve"> MID</t>
  </si>
  <si>
    <t xml:space="preserve"> Substitute</t>
  </si>
  <si>
    <t xml:space="preserve"> LEN</t>
  </si>
  <si>
    <t xml:space="preserve"> UPPER</t>
  </si>
  <si>
    <t xml:space="preserve"> PROPER</t>
  </si>
  <si>
    <t xml:space="preserve"> UNIQUE</t>
  </si>
  <si>
    <t xml:space="preserve"> TRIM</t>
  </si>
  <si>
    <t xml:space="preserve"> REPT</t>
  </si>
  <si>
    <t xml:space="preserve"> EXACT</t>
  </si>
  <si>
    <t xml:space="preserve"> TRANSPOSE</t>
  </si>
  <si>
    <t>TEXTSPLIT</t>
  </si>
  <si>
    <t>EZEKIEL</t>
  </si>
  <si>
    <t>LOWER</t>
  </si>
  <si>
    <t xml:space="preserve">GBP  </t>
  </si>
  <si>
    <t>SUM</t>
  </si>
  <si>
    <t>AVG</t>
  </si>
  <si>
    <t>MAX</t>
  </si>
  <si>
    <t>COUNT</t>
  </si>
  <si>
    <t>MIN</t>
  </si>
  <si>
    <t>SUMIF</t>
  </si>
  <si>
    <t>AVGIF</t>
  </si>
  <si>
    <t>AVGIFS</t>
  </si>
  <si>
    <t>COUNTIFS</t>
  </si>
  <si>
    <t>COUNTIF</t>
  </si>
  <si>
    <t>MAXIFS</t>
  </si>
  <si>
    <t>MINIFS</t>
  </si>
  <si>
    <t>SUMIFS</t>
  </si>
  <si>
    <t>REVENUE</t>
  </si>
  <si>
    <t>XAF</t>
  </si>
  <si>
    <t>Techies Guide</t>
  </si>
  <si>
    <t>UGX</t>
  </si>
  <si>
    <t>TZS</t>
  </si>
  <si>
    <t>RWF</t>
  </si>
  <si>
    <t>COUNTA</t>
  </si>
  <si>
    <t>Column1</t>
  </si>
  <si>
    <t>&amp;</t>
  </si>
  <si>
    <t xml:space="preserve">GBP </t>
  </si>
  <si>
    <t>Apr</t>
  </si>
  <si>
    <t>Make</t>
  </si>
  <si>
    <t>Date</t>
  </si>
  <si>
    <t>Model</t>
  </si>
  <si>
    <t>Color</t>
  </si>
  <si>
    <t>Mileage</t>
  </si>
  <si>
    <t>Price</t>
  </si>
  <si>
    <t>Cost</t>
  </si>
  <si>
    <t>Honda</t>
  </si>
  <si>
    <t>Accord</t>
  </si>
  <si>
    <t>Red - TD 120</t>
  </si>
  <si>
    <t>VLOOKUP</t>
  </si>
  <si>
    <t>HLOOKUP</t>
  </si>
  <si>
    <t>XLOOKUP</t>
  </si>
  <si>
    <t>Toyota</t>
  </si>
  <si>
    <t>Camry</t>
  </si>
  <si>
    <t>Black - TD 120</t>
  </si>
  <si>
    <t>Nissan</t>
  </si>
  <si>
    <t>Altima</t>
  </si>
  <si>
    <t>Green - TD 120</t>
  </si>
  <si>
    <t>Ford</t>
  </si>
  <si>
    <t>F-150</t>
  </si>
  <si>
    <t>Chevrolet</t>
  </si>
  <si>
    <t>Silverado</t>
  </si>
  <si>
    <t>Dodge</t>
  </si>
  <si>
    <t>Charger</t>
  </si>
  <si>
    <t>Silver - TD 120</t>
  </si>
  <si>
    <t>Profit</t>
  </si>
  <si>
    <t>Honda Accord</t>
  </si>
  <si>
    <t>red    - TD 120</t>
  </si>
  <si>
    <t>Blue - TD 120</t>
  </si>
  <si>
    <t>Toyota Camry</t>
  </si>
  <si>
    <t>Nissan Altima</t>
  </si>
  <si>
    <t>Toyota Corolla</t>
  </si>
  <si>
    <t>White - TD 120</t>
  </si>
  <si>
    <t>Honda Civic</t>
  </si>
  <si>
    <t>Ford F-150</t>
  </si>
  <si>
    <t>Chevrolet Silverado</t>
  </si>
  <si>
    <t>Chevrolet Impala</t>
  </si>
  <si>
    <t>Chevrolet Malibu</t>
  </si>
  <si>
    <t>Ford Escape</t>
  </si>
  <si>
    <t>Ford Mustang</t>
  </si>
  <si>
    <t>Revenue</t>
  </si>
  <si>
    <t>Revenue in Naira</t>
  </si>
  <si>
    <t>DAME</t>
  </si>
  <si>
    <t>Book</t>
  </si>
  <si>
    <t>Total Revenue</t>
  </si>
  <si>
    <t>Customers</t>
  </si>
  <si>
    <t>Naira Revenue</t>
  </si>
  <si>
    <t>TOTAL REVENUE</t>
  </si>
  <si>
    <t>CUSTOMERS</t>
  </si>
  <si>
    <t>IF</t>
  </si>
  <si>
    <t>IFS</t>
  </si>
  <si>
    <t>SWITCH</t>
  </si>
  <si>
    <t>Column2</t>
  </si>
  <si>
    <t>INDEX/MATCH</t>
  </si>
  <si>
    <t>Yetunde</t>
  </si>
  <si>
    <t>Ezekiel</t>
  </si>
  <si>
    <t>Tonka</t>
  </si>
  <si>
    <t>Aishat</t>
  </si>
  <si>
    <t>Name</t>
  </si>
  <si>
    <t>Age</t>
  </si>
  <si>
    <t>Class</t>
  </si>
  <si>
    <t>Gender</t>
  </si>
  <si>
    <t>ID</t>
  </si>
  <si>
    <t>Udoh</t>
  </si>
  <si>
    <t>Ayo</t>
  </si>
  <si>
    <t>ss1</t>
  </si>
  <si>
    <t>ss3</t>
  </si>
  <si>
    <t>jss3</t>
  </si>
  <si>
    <t>Male</t>
  </si>
  <si>
    <t>Female</t>
  </si>
  <si>
    <t>ALEKE</t>
  </si>
  <si>
    <t>AISHAT</t>
  </si>
  <si>
    <t>YETUNDE</t>
  </si>
  <si>
    <t xml:space="preserve">PYTHON, Excel     and sql      Class   </t>
  </si>
  <si>
    <t>PYTHON, Excel and sql Class</t>
  </si>
  <si>
    <t>Dame in US</t>
  </si>
  <si>
    <t>Naira Dame sales</t>
  </si>
  <si>
    <t>DAME &gt; rev</t>
  </si>
  <si>
    <t>USD &gt; rev</t>
  </si>
  <si>
    <t>GBP DAME &gt; rev</t>
  </si>
  <si>
    <t xml:space="preserve"> NGN &lt; Rev</t>
  </si>
  <si>
    <t>DAME &lt; rev</t>
  </si>
  <si>
    <t>USD &lt; rev</t>
  </si>
  <si>
    <t>GBP DAME &lt; rev</t>
  </si>
  <si>
    <t>Column3</t>
  </si>
  <si>
    <t>Column4</t>
  </si>
  <si>
    <t>MONTH</t>
  </si>
  <si>
    <t>Azizat</t>
  </si>
  <si>
    <t>Alimi</t>
  </si>
  <si>
    <t>Segun</t>
  </si>
  <si>
    <t>Babatunde</t>
  </si>
  <si>
    <t>Victor</t>
  </si>
  <si>
    <t>Olusola</t>
  </si>
  <si>
    <t>Yusuf</t>
  </si>
  <si>
    <t>Nested IF</t>
  </si>
  <si>
    <t>Month</t>
  </si>
  <si>
    <t>Month Name</t>
  </si>
  <si>
    <t>Nov</t>
  </si>
  <si>
    <t>Jul</t>
  </si>
  <si>
    <t>Jun</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</si>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</sst>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quot;₦&quot;* #,##0.00_-;_-&quot;₦&quot;* &quot;-&quot;??_-;_-@_-"/>
    <numFmt numFmtId="165" formatCode="_-[$$-409]* #,##0.00_ ;_-[$$-409]* \-#,##0.00\ ;_-[$$-409]* &quot;-&quot;??_ ;_-@_ "/>
    <numFmt numFmtId="166" formatCode="_(* #,##0_);_(* \(#,##0\);_(* &quot;-&quot;??_);_(@_)"/>
    <numFmt numFmtId="167" formatCode="_(&quot;$&quot;* #,##0_);_(&quot;$&quot;* \(#,##0\);_(&quot;$&quot;* &quot;-&quot;??_);_(@_)"/>
    <numFmt numFmtId="168" formatCode="_-* #,##0_-;\-* #,##0_-;_-* &quot;-&quot;??_-;_-@_-"/>
    <numFmt numFmtId="169" formatCode="[$-F800]dddd\,\ mmmm\ dd\,\ yyyy"/>
  </numFmts>
  <fonts count="13" x14ac:knownFonts="1">
    <font>
      <sz val="11"/>
      <color theme="1"/>
      <name val="Gill Sans MT"/>
      <family val="2"/>
      <scheme val="minor"/>
    </font>
    <font>
      <sz val="8"/>
      <name val="Gill Sans MT"/>
      <family val="2"/>
      <scheme val="minor"/>
    </font>
    <font>
      <b/>
      <i/>
      <sz val="11"/>
      <color rgb="FF000000"/>
      <name val="Gill Sans MT"/>
      <scheme val="minor"/>
    </font>
    <font>
      <sz val="11"/>
      <color theme="1"/>
      <name val="Gill Sans MT"/>
      <family val="2"/>
      <scheme val="minor"/>
    </font>
    <font>
      <b/>
      <sz val="11"/>
      <color theme="1"/>
      <name val="Gill Sans MT"/>
      <family val="2"/>
      <scheme val="minor"/>
    </font>
    <font>
      <b/>
      <sz val="11"/>
      <name val="Gill Sans MT"/>
      <family val="2"/>
      <scheme val="minor"/>
    </font>
    <font>
      <b/>
      <sz val="11"/>
      <color theme="0"/>
      <name val="Gill Sans MT"/>
      <family val="2"/>
      <scheme val="minor"/>
    </font>
    <font>
      <sz val="18"/>
      <color theme="0"/>
      <name val="Gill Sans MT"/>
      <family val="2"/>
      <scheme val="minor"/>
    </font>
    <font>
      <sz val="20"/>
      <color theme="0"/>
      <name val="Gill Sans MT"/>
      <family val="2"/>
      <scheme val="minor"/>
    </font>
    <font>
      <sz val="26"/>
      <color theme="0"/>
      <name val="Gill Sans MT"/>
      <family val="2"/>
      <scheme val="minor"/>
    </font>
    <font>
      <sz val="11"/>
      <color theme="0"/>
      <name val="Aptos Black"/>
      <family val="2"/>
    </font>
    <font>
      <sz val="18"/>
      <color theme="0"/>
      <name val="Aptos Black"/>
      <family val="2"/>
    </font>
    <font>
      <sz val="26"/>
      <color theme="0"/>
      <name val="Aptos Black"/>
      <family val="2"/>
    </font>
  </fonts>
  <fills count="6">
    <fill>
      <patternFill patternType="none"/>
    </fill>
    <fill>
      <patternFill patternType="gray125"/>
    </fill>
    <fill>
      <patternFill patternType="solid">
        <fgColor theme="1" tint="0.34998626667073579"/>
        <bgColor indexed="64"/>
      </patternFill>
    </fill>
    <fill>
      <patternFill patternType="solid">
        <fgColor theme="9" tint="-0.499984740745262"/>
        <bgColor indexed="64"/>
      </patternFill>
    </fill>
    <fill>
      <patternFill patternType="solid">
        <fgColor theme="7"/>
        <bgColor theme="7"/>
      </patternFill>
    </fill>
    <fill>
      <patternFill patternType="solid">
        <fgColor rgb="FFC00000"/>
        <bgColor indexed="64"/>
      </patternFill>
    </fill>
  </fills>
  <borders count="15">
    <border>
      <left/>
      <right/>
      <top/>
      <bottom/>
      <diagonal/>
    </border>
    <border>
      <left style="thin">
        <color auto="1"/>
      </left>
      <right/>
      <top/>
      <bottom/>
      <diagonal/>
    </border>
    <border>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style="thin">
        <color theme="0"/>
      </left>
      <right/>
      <top style="thick">
        <color theme="0"/>
      </top>
      <bottom/>
      <diagonal/>
    </border>
    <border>
      <left style="thin">
        <color theme="0"/>
      </left>
      <right/>
      <top/>
      <bottom/>
      <diagonal/>
    </border>
    <border>
      <left/>
      <right/>
      <top style="thick">
        <color theme="0"/>
      </top>
      <bottom/>
      <diagonal/>
    </border>
    <border>
      <left/>
      <right/>
      <top style="thin">
        <color theme="0"/>
      </top>
      <bottom/>
      <diagonal/>
    </border>
    <border>
      <left style="thin">
        <color theme="0"/>
      </left>
      <right/>
      <top style="thin">
        <color theme="0"/>
      </top>
      <bottom/>
      <diagonal/>
    </border>
    <border>
      <left style="thin">
        <color theme="0"/>
      </left>
      <right style="thin">
        <color theme="0"/>
      </right>
      <top/>
      <bottom/>
      <diagonal/>
    </border>
    <border>
      <left/>
      <right/>
      <top style="thin">
        <color theme="7"/>
      </top>
      <bottom/>
      <diagonal/>
    </border>
  </borders>
  <cellStyleXfs count="3">
    <xf numFmtId="0" fontId="0" fillId="0" borderId="0"/>
    <xf numFmtId="164" fontId="3" fillId="0" borderId="0" applyFont="0" applyFill="0" applyBorder="0" applyAlignment="0" applyProtection="0"/>
    <xf numFmtId="43" fontId="3" fillId="0" borderId="0" applyFont="0" applyFill="0" applyBorder="0" applyAlignment="0" applyProtection="0"/>
  </cellStyleXfs>
  <cellXfs count="60">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2" fillId="0" borderId="0" xfId="0" applyFont="1" applyAlignment="1">
      <alignment horizontal="left" vertical="center"/>
    </xf>
    <xf numFmtId="2" fontId="0" fillId="0" borderId="0" xfId="0" applyNumberFormat="1"/>
    <xf numFmtId="43" fontId="0" fillId="0" borderId="0" xfId="2" applyFont="1"/>
    <xf numFmtId="0" fontId="0" fillId="0" borderId="3" xfId="0" applyBorder="1"/>
    <xf numFmtId="43" fontId="0" fillId="0" borderId="0" xfId="0" applyNumberFormat="1"/>
    <xf numFmtId="164" fontId="0" fillId="0" borderId="0" xfId="1" applyFont="1"/>
    <xf numFmtId="22" fontId="0" fillId="0" borderId="4" xfId="0" applyNumberFormat="1" applyBorder="1"/>
    <xf numFmtId="0" fontId="0" fillId="0" borderId="4" xfId="0" applyBorder="1"/>
    <xf numFmtId="0" fontId="4" fillId="0" borderId="0" xfId="2" applyNumberFormat="1" applyFont="1" applyFill="1" applyBorder="1"/>
    <xf numFmtId="0" fontId="5" fillId="0" borderId="0" xfId="0" applyFont="1"/>
    <xf numFmtId="0" fontId="4" fillId="0" borderId="5" xfId="0" applyFont="1" applyBorder="1"/>
    <xf numFmtId="22" fontId="4" fillId="0" borderId="6" xfId="0" applyNumberFormat="1" applyFont="1" applyBorder="1"/>
    <xf numFmtId="0" fontId="4" fillId="0" borderId="6" xfId="0" applyFont="1" applyBorder="1"/>
    <xf numFmtId="0" fontId="4" fillId="0" borderId="7" xfId="2" applyNumberFormat="1" applyFont="1" applyBorder="1"/>
    <xf numFmtId="0" fontId="4" fillId="0" borderId="0" xfId="0" applyFont="1"/>
    <xf numFmtId="165" fontId="0" fillId="0" borderId="0" xfId="2" applyNumberFormat="1" applyFont="1"/>
    <xf numFmtId="14" fontId="4" fillId="0" borderId="0" xfId="0" applyNumberFormat="1" applyFont="1"/>
    <xf numFmtId="166" fontId="0" fillId="0" borderId="0" xfId="2" applyNumberFormat="1" applyFont="1" applyFill="1" applyBorder="1"/>
    <xf numFmtId="167" fontId="0" fillId="0" borderId="0" xfId="1" applyNumberFormat="1" applyFont="1" applyFill="1" applyBorder="1"/>
    <xf numFmtId="43" fontId="0" fillId="0" borderId="0" xfId="2" applyFont="1" applyFill="1" applyBorder="1"/>
    <xf numFmtId="0" fontId="6" fillId="0" borderId="0" xfId="0" applyFont="1"/>
    <xf numFmtId="0" fontId="6" fillId="0" borderId="9" xfId="0" applyFont="1" applyBorder="1"/>
    <xf numFmtId="0" fontId="0" fillId="0" borderId="10" xfId="0" applyBorder="1"/>
    <xf numFmtId="0" fontId="0" fillId="0" borderId="8" xfId="0" applyBorder="1"/>
    <xf numFmtId="0" fontId="0" fillId="0" borderId="11" xfId="0" applyBorder="1"/>
    <xf numFmtId="0" fontId="0" fillId="0" borderId="12" xfId="0" applyBorder="1"/>
    <xf numFmtId="0" fontId="0" fillId="0" borderId="9" xfId="0" applyBorder="1"/>
    <xf numFmtId="0" fontId="6" fillId="0" borderId="13" xfId="0" applyFont="1" applyBorder="1"/>
    <xf numFmtId="0" fontId="0" fillId="0" borderId="14" xfId="0" applyBorder="1"/>
    <xf numFmtId="0" fontId="6" fillId="4" borderId="0" xfId="0" applyFont="1" applyFill="1"/>
    <xf numFmtId="43" fontId="3" fillId="0" borderId="0" xfId="0" applyNumberFormat="1" applyFont="1"/>
    <xf numFmtId="14" fontId="0" fillId="0" borderId="14" xfId="0" applyNumberFormat="1" applyBorder="1"/>
    <xf numFmtId="0" fontId="0" fillId="5" borderId="14" xfId="0" applyFill="1" applyBorder="1"/>
    <xf numFmtId="169" fontId="6" fillId="4" borderId="0" xfId="0" applyNumberFormat="1" applyFont="1" applyFill="1"/>
    <xf numFmtId="169" fontId="0" fillId="0" borderId="14" xfId="0" applyNumberFormat="1" applyBorder="1"/>
    <xf numFmtId="169" fontId="0" fillId="0" borderId="0" xfId="0" applyNumberFormat="1"/>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164" fontId="8" fillId="2" borderId="1" xfId="1" applyFont="1" applyFill="1" applyBorder="1" applyAlignment="1">
      <alignment horizontal="center" vertical="center"/>
    </xf>
    <xf numFmtId="164" fontId="8" fillId="2" borderId="0" xfId="1" applyFont="1" applyFill="1" applyBorder="1" applyAlignment="1">
      <alignment horizontal="center" vertical="center"/>
    </xf>
    <xf numFmtId="164" fontId="8" fillId="2" borderId="2" xfId="1" applyFont="1" applyFill="1" applyBorder="1" applyAlignment="1">
      <alignment horizontal="center" vertical="center"/>
    </xf>
    <xf numFmtId="168" fontId="8" fillId="2" borderId="1" xfId="1" applyNumberFormat="1" applyFont="1" applyFill="1" applyBorder="1" applyAlignment="1">
      <alignment horizontal="right" vertical="center"/>
    </xf>
    <xf numFmtId="168" fontId="8" fillId="2" borderId="0" xfId="1" applyNumberFormat="1" applyFont="1" applyFill="1" applyBorder="1" applyAlignment="1">
      <alignment horizontal="right" vertical="center"/>
    </xf>
    <xf numFmtId="168" fontId="8" fillId="2" borderId="2" xfId="1" applyNumberFormat="1" applyFont="1" applyFill="1" applyBorder="1" applyAlignment="1">
      <alignment horizontal="right" vertical="center"/>
    </xf>
    <xf numFmtId="0" fontId="10" fillId="3" borderId="1" xfId="0" applyFont="1" applyFill="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horizontal="center" vertical="center"/>
    </xf>
    <xf numFmtId="164" fontId="11" fillId="3" borderId="1" xfId="1" applyFont="1" applyFill="1" applyBorder="1" applyAlignment="1">
      <alignment horizontal="center" vertical="center"/>
    </xf>
    <xf numFmtId="164" fontId="11" fillId="3" borderId="0" xfId="1" applyFont="1" applyFill="1" applyBorder="1" applyAlignment="1">
      <alignment horizontal="center" vertical="center"/>
    </xf>
    <xf numFmtId="0" fontId="11" fillId="3" borderId="1" xfId="0" applyFont="1" applyFill="1" applyBorder="1" applyAlignment="1">
      <alignment horizontal="center" vertical="center"/>
    </xf>
    <xf numFmtId="0" fontId="11" fillId="3" borderId="0" xfId="0" applyFont="1" applyFill="1" applyAlignment="1">
      <alignment horizontal="center" vertical="center"/>
    </xf>
    <xf numFmtId="0" fontId="0" fillId="0" borderId="0" xfId="0" applyNumberFormat="1"/>
  </cellXfs>
  <cellStyles count="3">
    <cellStyle name="Comma" xfId="2" builtinId="3"/>
    <cellStyle name="Currency" xfId="1" builtinId="4"/>
    <cellStyle name="Normal" xfId="0" builtinId="0"/>
  </cellStyles>
  <dxfs count="59">
    <dxf>
      <numFmt numFmtId="0" formatCode="General"/>
    </dxf>
    <dxf>
      <numFmt numFmtId="0" formatCode="General"/>
    </dxf>
    <dxf>
      <numFmt numFmtId="27" formatCode="dd/mm/yyyy\ hh:mm"/>
    </dxf>
    <dxf>
      <numFmt numFmtId="0" formatCode="Genera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b val="0"/>
        <i val="0"/>
        <strike val="0"/>
        <condense val="0"/>
        <extend val="0"/>
        <outline val="0"/>
        <shadow val="0"/>
        <u val="none"/>
        <vertAlign val="baseline"/>
        <sz val="11"/>
        <color theme="1"/>
        <name val="Gill Sans MT"/>
        <family val="2"/>
        <scheme val="minor"/>
      </font>
    </dxf>
    <dxf>
      <numFmt numFmtId="19" formatCode="dd/mm/yyyy"/>
    </dxf>
    <dxf>
      <numFmt numFmtId="19" formatCode="dd/mm/yyyy"/>
    </dxf>
    <dxf>
      <numFmt numFmtId="19" formatCode="dd/mm/yyyy"/>
    </dxf>
    <dxf>
      <numFmt numFmtId="0" formatCode="General"/>
    </dxf>
    <dxf>
      <numFmt numFmtId="27" formatCode="dd/mm/yyyy\ hh:mm"/>
    </dxf>
    <dxf>
      <numFmt numFmtId="19" formatCode="dd/mm/yyyy"/>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style="thin">
          <color theme="0"/>
        </left>
        <right/>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dxf>
    <dxf>
      <font>
        <b/>
        <i val="0"/>
        <strike val="0"/>
        <condense val="0"/>
        <extend val="0"/>
        <outline val="0"/>
        <shadow val="0"/>
        <u val="none"/>
        <vertAlign val="baseline"/>
        <sz val="11"/>
        <color theme="0"/>
        <name val="Gill Sans MT"/>
        <family val="2"/>
        <scheme val="minor"/>
      </font>
      <fill>
        <patternFill patternType="none">
          <fgColor indexed="64"/>
          <bgColor auto="1"/>
        </patternFill>
      </fill>
      <border diagonalUp="0" diagonalDown="0" outline="0">
        <left style="thin">
          <color theme="0"/>
        </left>
        <right style="thin">
          <color theme="0"/>
        </right>
        <top/>
        <bottom/>
      </border>
    </dxf>
    <dxf>
      <numFmt numFmtId="19" formatCode="dd/mm/yyyy"/>
    </dxf>
    <dxf>
      <numFmt numFmtId="19" formatCode="dd/mm/yyyy"/>
    </dxf>
    <dxf>
      <numFmt numFmtId="2" formatCode="0.00"/>
    </dxf>
    <dxf>
      <numFmt numFmtId="2" formatCode="0.00"/>
    </dxf>
    <dxf>
      <numFmt numFmtId="19" formatCode="dd/mm/yyyy"/>
    </dxf>
    <dxf>
      <font>
        <b val="0"/>
        <i val="0"/>
        <strike val="0"/>
        <condense val="0"/>
        <extend val="0"/>
        <outline val="0"/>
        <shadow val="0"/>
        <u val="none"/>
        <vertAlign val="baseline"/>
        <sz val="11"/>
        <color theme="1"/>
        <name val="Gill Sans MT"/>
        <family val="2"/>
        <scheme val="minor"/>
      </font>
      <numFmt numFmtId="0" formatCode="General"/>
    </dxf>
    <dxf>
      <font>
        <b val="0"/>
        <i val="0"/>
        <strike val="0"/>
        <condense val="0"/>
        <extend val="0"/>
        <outline val="0"/>
        <shadow val="0"/>
        <u val="none"/>
        <vertAlign val="baseline"/>
        <sz val="11"/>
        <color theme="1"/>
        <name val="Gill Sans MT"/>
        <family val="2"/>
        <scheme val="minor"/>
      </font>
      <numFmt numFmtId="35" formatCode="_-* #,##0.00_-;\-* #,##0.00_-;_-* &quot;-&quot;??_-;_-@_-"/>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left/>
        <right/>
        <top style="thin">
          <color theme="7"/>
        </top>
        <bottom/>
        <vertical/>
        <horizontal/>
      </border>
    </dxf>
    <dxf>
      <font>
        <b val="0"/>
        <i val="0"/>
        <strike val="0"/>
        <condense val="0"/>
        <extend val="0"/>
        <outline val="0"/>
        <shadow val="0"/>
        <u val="none"/>
        <vertAlign val="baseline"/>
        <sz val="11"/>
        <color theme="1"/>
        <name val="Gill Sans MT"/>
        <family val="2"/>
        <scheme val="minor"/>
      </font>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outline="0">
        <left/>
        <right/>
        <top style="thin">
          <color theme="7"/>
        </top>
        <bottom/>
      </border>
    </dxf>
    <dxf>
      <font>
        <b val="0"/>
        <i val="0"/>
        <strike val="0"/>
        <condense val="0"/>
        <extend val="0"/>
        <outline val="0"/>
        <shadow val="0"/>
        <u val="none"/>
        <vertAlign val="baseline"/>
        <sz val="11"/>
        <color theme="1"/>
        <name val="Gill Sans MT"/>
        <family val="2"/>
        <scheme val="minor"/>
      </font>
      <numFmt numFmtId="169" formatCode="[$-F800]dddd\,\ mmmm\ dd\,\ yyyy"/>
      <border diagonalUp="0" diagonalDown="0" outline="0">
        <left/>
        <right/>
        <top/>
        <bottom/>
      </border>
    </dxf>
    <dxf>
      <font>
        <b val="0"/>
        <i val="0"/>
        <strike val="0"/>
        <condense val="0"/>
        <extend val="0"/>
        <outline val="0"/>
        <shadow val="0"/>
        <u val="none"/>
        <vertAlign val="baseline"/>
        <sz val="11"/>
        <color theme="1"/>
        <name val="Gill Sans MT"/>
        <family val="2"/>
        <scheme val="minor"/>
      </font>
      <numFmt numFmtId="19" formatCode="dd/mm/yyyy"/>
      <border diagonalUp="0" diagonalDown="0" outline="0">
        <left/>
        <right/>
        <top style="thin">
          <color theme="7"/>
        </top>
        <bottom/>
      </border>
    </dxf>
    <dxf>
      <font>
        <b val="0"/>
        <i val="0"/>
        <strike val="0"/>
        <condense val="0"/>
        <extend val="0"/>
        <outline val="0"/>
        <shadow val="0"/>
        <u val="none"/>
        <vertAlign val="baseline"/>
        <sz val="11"/>
        <color theme="1"/>
        <name val="Gill Sans MT"/>
        <family val="2"/>
        <scheme val="minor"/>
      </font>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outline="0">
        <left/>
        <right/>
        <top style="thin">
          <color theme="7"/>
        </top>
        <bottom/>
      </border>
    </dxf>
    <dxf>
      <border outline="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theme="1"/>
        <name val="Gill Sans MT"/>
        <family val="2"/>
        <scheme val="minor"/>
      </font>
    </dxf>
    <dxf>
      <font>
        <b/>
        <i val="0"/>
        <strike val="0"/>
        <condense val="0"/>
        <extend val="0"/>
        <outline val="0"/>
        <shadow val="0"/>
        <u val="none"/>
        <vertAlign val="baseline"/>
        <sz val="11"/>
        <color theme="0"/>
        <name val="Gill Sans MT"/>
        <family val="2"/>
        <scheme val="minor"/>
      </font>
      <fill>
        <patternFill patternType="solid">
          <fgColor theme="7"/>
          <bgColor theme="7"/>
        </patternFill>
      </fill>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numFmt numFmtId="27" formatCode="dd/mm/yyyy\ hh:mm"/>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double">
          <color theme="9"/>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dxf>
    <dxf>
      <font>
        <b/>
        <i val="0"/>
        <strike val="0"/>
        <condense val="0"/>
        <extend val="0"/>
        <outline val="0"/>
        <shadow val="0"/>
        <u val="none"/>
        <vertAlign val="baseline"/>
        <sz val="11"/>
        <color auto="1"/>
        <name val="Gill Sans MT"/>
        <family val="2"/>
        <scheme val="minor"/>
      </font>
      <fill>
        <patternFill patternType="none">
          <fgColor indexed="64"/>
          <bgColor indexed="65"/>
        </patternFill>
      </fill>
    </dxf>
  </dxfs>
  <tableStyles count="0" defaultTableStyle="TableStyleMedium2" defaultPivotStyle="PivotStyleLight16"/>
  <colors>
    <mruColors>
      <color rgb="FF001642"/>
      <color rgb="FF5212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11/relationships/timelineCache" Target="timelineCaches/timelineCache2.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DASHBOARD!PivotTable1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9696194225721836E-2"/>
              <c:y val="0.11062919218431029"/>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DASHBOARD!PivotTable2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bar"/>
        <c:grouping val="clustered"/>
        <c:varyColors val="0"/>
        <c:dLbls>
          <c:dLblPos val="outEnd"/>
          <c:showLegendKey val="0"/>
          <c:showVal val="1"/>
          <c:showCatName val="0"/>
          <c:showSerName val="0"/>
          <c:showPercent val="0"/>
          <c:showBubbleSize val="0"/>
        </c:dLbls>
        <c:gapWidth val="182"/>
        <c:axId val="1121130928"/>
        <c:axId val="1121123728"/>
      </c:barChart>
      <c:catAx>
        <c:axId val="112113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123728"/>
        <c:crosses val="autoZero"/>
        <c:auto val="1"/>
        <c:lblAlgn val="ctr"/>
        <c:lblOffset val="100"/>
        <c:noMultiLvlLbl val="0"/>
      </c:catAx>
      <c:valAx>
        <c:axId val="1121123728"/>
        <c:scaling>
          <c:orientation val="minMax"/>
        </c:scaling>
        <c:delete val="1"/>
        <c:axPos val="b"/>
        <c:numFmt formatCode="General" sourceLinked="1"/>
        <c:majorTickMark val="none"/>
        <c:minorTickMark val="none"/>
        <c:tickLblPos val="nextTo"/>
        <c:crossAx val="112113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44450" cap="flat" cmpd="sng" algn="ctr">
      <a:solidFill>
        <a:schemeClr val="tx1">
          <a:alpha val="3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DASHBOARD!PivotTable3</c:name>
    <c:fmtId val="6"/>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dLblPos val="r"/>
          <c:showLegendKey val="0"/>
          <c:showVal val="1"/>
          <c:showCatName val="0"/>
          <c:showSerName val="0"/>
          <c:showPercent val="0"/>
          <c:showBubbleSize val="0"/>
        </c:dLbls>
        <c:marker val="1"/>
        <c:smooth val="0"/>
        <c:axId val="1108360992"/>
        <c:axId val="1108362432"/>
      </c:lineChart>
      <c:catAx>
        <c:axId val="110836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08362432"/>
        <c:crosses val="autoZero"/>
        <c:auto val="1"/>
        <c:lblAlgn val="ctr"/>
        <c:lblOffset val="100"/>
        <c:noMultiLvlLbl val="0"/>
      </c:catAx>
      <c:valAx>
        <c:axId val="1108362432"/>
        <c:scaling>
          <c:orientation val="minMax"/>
        </c:scaling>
        <c:delete val="1"/>
        <c:axPos val="l"/>
        <c:numFmt formatCode="General" sourceLinked="1"/>
        <c:majorTickMark val="none"/>
        <c:minorTickMark val="none"/>
        <c:tickLblPos val="nextTo"/>
        <c:crossAx val="110836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41275" cap="flat" cmpd="sng" algn="ctr">
      <a:solidFill>
        <a:schemeClr val="bg2">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DASHBOARD (2)!PivotTable1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by Sales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9696194225721836E-2"/>
              <c:y val="0.11062919218431029"/>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barChart>
        <c:barDir val="col"/>
        <c:grouping val="clustered"/>
        <c:varyColors val="0"/>
        <c:dLbls>
          <c:dLblPos val="inBase"/>
          <c:showLegendKey val="0"/>
          <c:showVal val="1"/>
          <c:showCatName val="0"/>
          <c:showSerName val="0"/>
          <c:showPercent val="0"/>
          <c:showBubbleSize val="0"/>
        </c:dLbls>
        <c:gapWidth val="100"/>
        <c:axId val="1121129968"/>
        <c:axId val="1121130448"/>
      </c:barChart>
      <c:catAx>
        <c:axId val="1121129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130448"/>
        <c:crosses val="autoZero"/>
        <c:auto val="1"/>
        <c:lblAlgn val="ctr"/>
        <c:lblOffset val="100"/>
        <c:noMultiLvlLbl val="0"/>
      </c:catAx>
      <c:valAx>
        <c:axId val="1121130448"/>
        <c:scaling>
          <c:orientation val="minMax"/>
        </c:scaling>
        <c:delete val="1"/>
        <c:axPos val="l"/>
        <c:numFmt formatCode="General" sourceLinked="1"/>
        <c:majorTickMark val="out"/>
        <c:minorTickMark val="none"/>
        <c:tickLblPos val="nextTo"/>
        <c:crossAx val="112112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layout>
        <c:manualLayout>
          <c:xMode val="edge"/>
          <c:yMode val="edge"/>
          <c:x val="0.44752077865266848"/>
          <c:y val="3.21285140562248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Apr</c:v>
              </c:pt>
              <c:pt idx="1">
                <c:v>May</c:v>
              </c:pt>
              <c:pt idx="2">
                <c:v>Jun</c:v>
              </c:pt>
              <c:pt idx="3">
                <c:v>Aug</c:v>
              </c:pt>
              <c:pt idx="4">
                <c:v>Sep</c:v>
              </c:pt>
              <c:pt idx="5">
                <c:v>Jul</c:v>
              </c:pt>
              <c:pt idx="6">
                <c:v>Nov</c:v>
              </c:pt>
              <c:pt idx="7">
                <c:v>Oct</c:v>
              </c:pt>
            </c:strLit>
          </c:cat>
          <c:val>
            <c:numLit>
              <c:formatCode>General</c:formatCode>
              <c:ptCount val="8"/>
              <c:pt idx="0">
                <c:v>1618526.5460000001</c:v>
              </c:pt>
              <c:pt idx="1">
                <c:v>1231020.8576</c:v>
              </c:pt>
              <c:pt idx="2">
                <c:v>886756.70399999991</c:v>
              </c:pt>
              <c:pt idx="3">
                <c:v>662985.15399999998</c:v>
              </c:pt>
              <c:pt idx="4">
                <c:v>402273.65980000002</c:v>
              </c:pt>
              <c:pt idx="5">
                <c:v>374947.64</c:v>
              </c:pt>
              <c:pt idx="6">
                <c:v>360201.29499999993</c:v>
              </c:pt>
              <c:pt idx="7">
                <c:v>206964.28100000002</c:v>
              </c:pt>
            </c:numLit>
          </c:val>
          <c:smooth val="0"/>
          <c:extLst>
            <c:ext xmlns:c16="http://schemas.microsoft.com/office/drawing/2014/chart" uri="{C3380CC4-5D6E-409C-BE32-E72D297353CC}">
              <c16:uniqueId val="{00000000-AA6E-4C85-BDFE-FE978081A860}"/>
            </c:ext>
          </c:extLst>
        </c:ser>
        <c:dLbls>
          <c:dLblPos val="t"/>
          <c:showLegendKey val="0"/>
          <c:showVal val="1"/>
          <c:showCatName val="0"/>
          <c:showSerName val="0"/>
          <c:showPercent val="0"/>
          <c:showBubbleSize val="0"/>
        </c:dLbls>
        <c:marker val="1"/>
        <c:smooth val="0"/>
        <c:axId val="1012131167"/>
        <c:axId val="1845180703"/>
      </c:lineChart>
      <c:catAx>
        <c:axId val="101213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180703"/>
        <c:crosses val="autoZero"/>
        <c:auto val="1"/>
        <c:lblAlgn val="ctr"/>
        <c:lblOffset val="100"/>
        <c:noMultiLvlLbl val="0"/>
      </c:catAx>
      <c:valAx>
        <c:axId val="1845180703"/>
        <c:scaling>
          <c:orientation val="minMax"/>
        </c:scaling>
        <c:delete val="1"/>
        <c:axPos val="l"/>
        <c:numFmt formatCode="General" sourceLinked="1"/>
        <c:majorTickMark val="none"/>
        <c:minorTickMark val="none"/>
        <c:tickLblPos val="nextTo"/>
        <c:crossAx val="101213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Revenue by Currency</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UGX</c:v>
              </c:pt>
              <c:pt idx="1">
                <c:v>RWF</c:v>
              </c:pt>
              <c:pt idx="2">
                <c:v>TZS</c:v>
              </c:pt>
              <c:pt idx="3">
                <c:v>ZAR</c:v>
              </c:pt>
              <c:pt idx="4">
                <c:v>XAF</c:v>
              </c:pt>
              <c:pt idx="5">
                <c:v>KES</c:v>
              </c:pt>
              <c:pt idx="6">
                <c:v>GHS</c:v>
              </c:pt>
              <c:pt idx="7">
                <c:v>GBP</c:v>
              </c:pt>
              <c:pt idx="8">
                <c:v>NGN</c:v>
              </c:pt>
              <c:pt idx="9">
                <c:v>USD</c:v>
              </c:pt>
            </c:strLit>
          </c:cat>
          <c:val>
            <c:numLit>
              <c:formatCode>General</c:formatCode>
              <c:ptCount val="10"/>
              <c:pt idx="0">
                <c:v>8373.5344000000005</c:v>
              </c:pt>
              <c:pt idx="1">
                <c:v>17201.874</c:v>
              </c:pt>
              <c:pt idx="2">
                <c:v>22353</c:v>
              </c:pt>
              <c:pt idx="3">
                <c:v>52235.650999999998</c:v>
              </c:pt>
              <c:pt idx="4">
                <c:v>57090.978000000003</c:v>
              </c:pt>
              <c:pt idx="5">
                <c:v>233917.6</c:v>
              </c:pt>
              <c:pt idx="6">
                <c:v>280980</c:v>
              </c:pt>
              <c:pt idx="7">
                <c:v>893688</c:v>
              </c:pt>
              <c:pt idx="8">
                <c:v>2035425.5</c:v>
              </c:pt>
              <c:pt idx="9">
                <c:v>2142410</c:v>
              </c:pt>
            </c:numLit>
          </c:val>
          <c:extLst>
            <c:ext xmlns:c16="http://schemas.microsoft.com/office/drawing/2014/chart" uri="{C3380CC4-5D6E-409C-BE32-E72D297353CC}">
              <c16:uniqueId val="{00000000-75EE-4CB4-A269-01F1A599F123}"/>
            </c:ext>
          </c:extLst>
        </c:ser>
        <c:dLbls>
          <c:dLblPos val="outEnd"/>
          <c:showLegendKey val="0"/>
          <c:showVal val="1"/>
          <c:showCatName val="0"/>
          <c:showSerName val="0"/>
          <c:showPercent val="0"/>
          <c:showBubbleSize val="0"/>
        </c:dLbls>
        <c:gapWidth val="182"/>
        <c:axId val="1012126847"/>
        <c:axId val="127574463"/>
      </c:barChart>
      <c:catAx>
        <c:axId val="101212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74463"/>
        <c:crosses val="autoZero"/>
        <c:auto val="1"/>
        <c:lblAlgn val="ctr"/>
        <c:lblOffset val="100"/>
        <c:noMultiLvlLbl val="0"/>
      </c:catAx>
      <c:valAx>
        <c:axId val="127574463"/>
        <c:scaling>
          <c:orientation val="minMax"/>
        </c:scaling>
        <c:delete val="1"/>
        <c:axPos val="b"/>
        <c:numFmt formatCode="General" sourceLinked="1"/>
        <c:majorTickMark val="none"/>
        <c:minorTickMark val="none"/>
        <c:tickLblPos val="nextTo"/>
        <c:crossAx val="101212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Book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TECHIES GUIDE</c:v>
              </c:pt>
              <c:pt idx="1">
                <c:v>DAME</c:v>
              </c:pt>
            </c:strLit>
          </c:cat>
          <c:val>
            <c:numLit>
              <c:formatCode>General</c:formatCode>
              <c:ptCount val="2"/>
              <c:pt idx="0">
                <c:v>195440</c:v>
              </c:pt>
              <c:pt idx="1">
                <c:v>5548236.1374000004</c:v>
              </c:pt>
            </c:numLit>
          </c:val>
          <c:extLst>
            <c:ext xmlns:c16="http://schemas.microsoft.com/office/drawing/2014/chart" uri="{C3380CC4-5D6E-409C-BE32-E72D297353CC}">
              <c16:uniqueId val="{00000000-1005-475E-908D-FA047364D2C8}"/>
            </c:ext>
          </c:extLst>
        </c:ser>
        <c:dLbls>
          <c:dLblPos val="outEnd"/>
          <c:showLegendKey val="0"/>
          <c:showVal val="1"/>
          <c:showCatName val="0"/>
          <c:showSerName val="0"/>
          <c:showPercent val="0"/>
          <c:showBubbleSize val="0"/>
        </c:dLbls>
        <c:gapWidth val="182"/>
        <c:axId val="1018391615"/>
        <c:axId val="133746111"/>
      </c:barChart>
      <c:catAx>
        <c:axId val="101839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46111"/>
        <c:crosses val="autoZero"/>
        <c:auto val="1"/>
        <c:lblAlgn val="ctr"/>
        <c:lblOffset val="100"/>
        <c:noMultiLvlLbl val="0"/>
      </c:catAx>
      <c:valAx>
        <c:axId val="133746111"/>
        <c:scaling>
          <c:orientation val="minMax"/>
        </c:scaling>
        <c:delete val="1"/>
        <c:axPos val="b"/>
        <c:numFmt formatCode="General" sourceLinked="1"/>
        <c:majorTickMark val="none"/>
        <c:minorTickMark val="none"/>
        <c:tickLblPos val="nextTo"/>
        <c:crossAx val="101839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Customer by Book</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TECHIES GUIDE</c:v>
              </c:pt>
              <c:pt idx="1">
                <c:v>DAME</c:v>
              </c:pt>
            </c:strLit>
          </c:cat>
          <c:val>
            <c:numLit>
              <c:formatCode>General</c:formatCode>
              <c:ptCount val="2"/>
              <c:pt idx="0">
                <c:v>38</c:v>
              </c:pt>
              <c:pt idx="1">
                <c:v>700</c:v>
              </c:pt>
            </c:numLit>
          </c:val>
          <c:extLst>
            <c:ext xmlns:c16="http://schemas.microsoft.com/office/drawing/2014/chart" uri="{C3380CC4-5D6E-409C-BE32-E72D297353CC}">
              <c16:uniqueId val="{00000000-3DEE-42D2-9444-A7B12EA1D803}"/>
            </c:ext>
          </c:extLst>
        </c:ser>
        <c:dLbls>
          <c:dLblPos val="outEnd"/>
          <c:showLegendKey val="0"/>
          <c:showVal val="1"/>
          <c:showCatName val="0"/>
          <c:showSerName val="0"/>
          <c:showPercent val="0"/>
          <c:showBubbleSize val="0"/>
        </c:dLbls>
        <c:gapWidth val="182"/>
        <c:axId val="1018389695"/>
        <c:axId val="133745615"/>
      </c:barChart>
      <c:catAx>
        <c:axId val="101838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45615"/>
        <c:crosses val="autoZero"/>
        <c:auto val="1"/>
        <c:lblAlgn val="ctr"/>
        <c:lblOffset val="100"/>
        <c:noMultiLvlLbl val="0"/>
      </c:catAx>
      <c:valAx>
        <c:axId val="133745615"/>
        <c:scaling>
          <c:orientation val="minMax"/>
        </c:scaling>
        <c:delete val="1"/>
        <c:axPos val="b"/>
        <c:numFmt formatCode="General" sourceLinked="1"/>
        <c:majorTickMark val="none"/>
        <c:minorTickMark val="none"/>
        <c:tickLblPos val="nextTo"/>
        <c:crossAx val="101838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by</a:t>
            </a:r>
            <a:r>
              <a:rPr lang="en-US" baseline="0"/>
              <a:t>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NGN</c:v>
              </c:pt>
              <c:pt idx="1">
                <c:v>USD</c:v>
              </c:pt>
              <c:pt idx="2">
                <c:v>GBP</c:v>
              </c:pt>
              <c:pt idx="3">
                <c:v>GHS</c:v>
              </c:pt>
              <c:pt idx="4">
                <c:v>KES</c:v>
              </c:pt>
              <c:pt idx="5">
                <c:v>ZAR</c:v>
              </c:pt>
              <c:pt idx="6">
                <c:v>XAF</c:v>
              </c:pt>
              <c:pt idx="7">
                <c:v>RWF</c:v>
              </c:pt>
              <c:pt idx="8">
                <c:v>TZS</c:v>
              </c:pt>
              <c:pt idx="9">
                <c:v>UGX</c:v>
              </c:pt>
            </c:strLit>
          </c:cat>
          <c:val>
            <c:numLit>
              <c:formatCode>General</c:formatCode>
              <c:ptCount val="10"/>
              <c:pt idx="0">
                <c:v>395</c:v>
              </c:pt>
              <c:pt idx="1">
                <c:v>152</c:v>
              </c:pt>
              <c:pt idx="2">
                <c:v>86</c:v>
              </c:pt>
              <c:pt idx="3">
                <c:v>47</c:v>
              </c:pt>
              <c:pt idx="4">
                <c:v>36</c:v>
              </c:pt>
              <c:pt idx="5">
                <c:v>10</c:v>
              </c:pt>
              <c:pt idx="6">
                <c:v>5</c:v>
              </c:pt>
              <c:pt idx="7">
                <c:v>3</c:v>
              </c:pt>
              <c:pt idx="8">
                <c:v>2</c:v>
              </c:pt>
              <c:pt idx="9">
                <c:v>2</c:v>
              </c:pt>
            </c:numLit>
          </c:val>
          <c:extLst>
            <c:ext xmlns:c16="http://schemas.microsoft.com/office/drawing/2014/chart" uri="{C3380CC4-5D6E-409C-BE32-E72D297353CC}">
              <c16:uniqueId val="{00000000-BFF6-458A-A9EF-1A6D58A667A9}"/>
            </c:ext>
          </c:extLst>
        </c:ser>
        <c:dLbls>
          <c:dLblPos val="outEnd"/>
          <c:showLegendKey val="0"/>
          <c:showVal val="1"/>
          <c:showCatName val="0"/>
          <c:showSerName val="0"/>
          <c:showPercent val="0"/>
          <c:showBubbleSize val="0"/>
        </c:dLbls>
        <c:gapWidth val="219"/>
        <c:overlap val="-27"/>
        <c:axId val="962355135"/>
        <c:axId val="1852315471"/>
      </c:barChart>
      <c:catAx>
        <c:axId val="96235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315471"/>
        <c:crosses val="autoZero"/>
        <c:auto val="1"/>
        <c:lblAlgn val="ctr"/>
        <c:lblOffset val="100"/>
        <c:noMultiLvlLbl val="0"/>
      </c:catAx>
      <c:valAx>
        <c:axId val="1852315471"/>
        <c:scaling>
          <c:orientation val="minMax"/>
        </c:scaling>
        <c:delete val="1"/>
        <c:axPos val="l"/>
        <c:numFmt formatCode="General" sourceLinked="1"/>
        <c:majorTickMark val="none"/>
        <c:minorTickMark val="none"/>
        <c:tickLblPos val="nextTo"/>
        <c:crossAx val="96235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386592300962379"/>
          <c:w val="0.93888888888888888"/>
          <c:h val="0.72800087489063869"/>
        </c:manualLayout>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NGN</c:v>
              </c:pt>
              <c:pt idx="1">
                <c:v>USD</c:v>
              </c:pt>
              <c:pt idx="2">
                <c:v>GBP</c:v>
              </c:pt>
              <c:pt idx="3">
                <c:v>GHS</c:v>
              </c:pt>
              <c:pt idx="4">
                <c:v>KES</c:v>
              </c:pt>
              <c:pt idx="5">
                <c:v>ZAR</c:v>
              </c:pt>
              <c:pt idx="6">
                <c:v>XAF</c:v>
              </c:pt>
              <c:pt idx="7">
                <c:v>RWF</c:v>
              </c:pt>
              <c:pt idx="8">
                <c:v>TZS</c:v>
              </c:pt>
              <c:pt idx="9">
                <c:v>UGX</c:v>
              </c:pt>
            </c:strLit>
          </c:cat>
          <c:val>
            <c:numLit>
              <c:formatCode>General</c:formatCode>
              <c:ptCount val="10"/>
              <c:pt idx="0">
                <c:v>395</c:v>
              </c:pt>
              <c:pt idx="1">
                <c:v>152</c:v>
              </c:pt>
              <c:pt idx="2">
                <c:v>86</c:v>
              </c:pt>
              <c:pt idx="3">
                <c:v>47</c:v>
              </c:pt>
              <c:pt idx="4">
                <c:v>36</c:v>
              </c:pt>
              <c:pt idx="5">
                <c:v>10</c:v>
              </c:pt>
              <c:pt idx="6">
                <c:v>5</c:v>
              </c:pt>
              <c:pt idx="7">
                <c:v>3</c:v>
              </c:pt>
              <c:pt idx="8">
                <c:v>2</c:v>
              </c:pt>
              <c:pt idx="9">
                <c:v>2</c:v>
              </c:pt>
            </c:numLit>
          </c:val>
          <c:extLst>
            <c:ext xmlns:c16="http://schemas.microsoft.com/office/drawing/2014/chart" uri="{C3380CC4-5D6E-409C-BE32-E72D297353CC}">
              <c16:uniqueId val="{00000000-7DFE-4150-A020-D7FA8496F65D}"/>
            </c:ext>
          </c:extLst>
        </c:ser>
        <c:dLbls>
          <c:dLblPos val="outEnd"/>
          <c:showLegendKey val="0"/>
          <c:showVal val="1"/>
          <c:showCatName val="0"/>
          <c:showSerName val="0"/>
          <c:showPercent val="0"/>
          <c:showBubbleSize val="0"/>
        </c:dLbls>
        <c:gapWidth val="219"/>
        <c:overlap val="-27"/>
        <c:axId val="901909376"/>
        <c:axId val="1656013552"/>
      </c:barChart>
      <c:catAx>
        <c:axId val="9019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13552"/>
        <c:crosses val="autoZero"/>
        <c:auto val="1"/>
        <c:lblAlgn val="ctr"/>
        <c:lblOffset val="100"/>
        <c:noMultiLvlLbl val="0"/>
      </c:catAx>
      <c:valAx>
        <c:axId val="1656013552"/>
        <c:scaling>
          <c:orientation val="minMax"/>
        </c:scaling>
        <c:delete val="1"/>
        <c:axPos val="l"/>
        <c:numFmt formatCode="General" sourceLinked="1"/>
        <c:majorTickMark val="none"/>
        <c:minorTickMark val="none"/>
        <c:tickLblPos val="nextTo"/>
        <c:crossAx val="90190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99545857982934E-2"/>
          <c:y val="0.13704311318739221"/>
          <c:w val="0.88438169832883773"/>
          <c:h val="0.8306988314004371"/>
        </c:manualLayout>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UGX</c:v>
              </c:pt>
              <c:pt idx="1">
                <c:v>RWF</c:v>
              </c:pt>
              <c:pt idx="2">
                <c:v>TZS</c:v>
              </c:pt>
              <c:pt idx="3">
                <c:v>ZAR</c:v>
              </c:pt>
              <c:pt idx="4">
                <c:v>XAF</c:v>
              </c:pt>
              <c:pt idx="5">
                <c:v>KES</c:v>
              </c:pt>
              <c:pt idx="6">
                <c:v>GHS</c:v>
              </c:pt>
              <c:pt idx="7">
                <c:v>GBP</c:v>
              </c:pt>
              <c:pt idx="8">
                <c:v>NGN</c:v>
              </c:pt>
              <c:pt idx="9">
                <c:v>USD</c:v>
              </c:pt>
            </c:strLit>
          </c:cat>
          <c:val>
            <c:numLit>
              <c:formatCode>General</c:formatCode>
              <c:ptCount val="10"/>
              <c:pt idx="0">
                <c:v>8373.5344000000005</c:v>
              </c:pt>
              <c:pt idx="1">
                <c:v>17201.874</c:v>
              </c:pt>
              <c:pt idx="2">
                <c:v>22353</c:v>
              </c:pt>
              <c:pt idx="3">
                <c:v>52235.650999999998</c:v>
              </c:pt>
              <c:pt idx="4">
                <c:v>57090.978000000003</c:v>
              </c:pt>
              <c:pt idx="5">
                <c:v>233917.6</c:v>
              </c:pt>
              <c:pt idx="6">
                <c:v>280980</c:v>
              </c:pt>
              <c:pt idx="7">
                <c:v>893688</c:v>
              </c:pt>
              <c:pt idx="8">
                <c:v>2035425.5</c:v>
              </c:pt>
              <c:pt idx="9">
                <c:v>2142410</c:v>
              </c:pt>
            </c:numLit>
          </c:val>
          <c:extLst>
            <c:ext xmlns:c16="http://schemas.microsoft.com/office/drawing/2014/chart" uri="{C3380CC4-5D6E-409C-BE32-E72D297353CC}">
              <c16:uniqueId val="{00000000-E9ED-44C0-BABD-C1EACF5785F1}"/>
            </c:ext>
          </c:extLst>
        </c:ser>
        <c:dLbls>
          <c:dLblPos val="outEnd"/>
          <c:showLegendKey val="0"/>
          <c:showVal val="1"/>
          <c:showCatName val="0"/>
          <c:showSerName val="0"/>
          <c:showPercent val="0"/>
          <c:showBubbleSize val="0"/>
        </c:dLbls>
        <c:gapWidth val="182"/>
        <c:axId val="901901696"/>
        <c:axId val="1656024960"/>
      </c:barChart>
      <c:catAx>
        <c:axId val="90190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24960"/>
        <c:crosses val="autoZero"/>
        <c:auto val="1"/>
        <c:lblAlgn val="ctr"/>
        <c:lblOffset val="100"/>
        <c:noMultiLvlLbl val="0"/>
      </c:catAx>
      <c:valAx>
        <c:axId val="1656024960"/>
        <c:scaling>
          <c:orientation val="minMax"/>
        </c:scaling>
        <c:delete val="1"/>
        <c:axPos val="b"/>
        <c:numFmt formatCode="General" sourceLinked="1"/>
        <c:majorTickMark val="none"/>
        <c:minorTickMark val="none"/>
        <c:tickLblPos val="nextTo"/>
        <c:crossAx val="90190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Series1</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Apr</c:v>
              </c:pt>
              <c:pt idx="1">
                <c:v>May</c:v>
              </c:pt>
              <c:pt idx="2">
                <c:v>Jun</c:v>
              </c:pt>
              <c:pt idx="3">
                <c:v>Aug</c:v>
              </c:pt>
              <c:pt idx="4">
                <c:v>Sep</c:v>
              </c:pt>
              <c:pt idx="5">
                <c:v>Jul</c:v>
              </c:pt>
              <c:pt idx="6">
                <c:v>Nov</c:v>
              </c:pt>
              <c:pt idx="7">
                <c:v>Oct</c:v>
              </c:pt>
            </c:strLit>
          </c:cat>
          <c:val>
            <c:numLit>
              <c:formatCode>General</c:formatCode>
              <c:ptCount val="8"/>
              <c:pt idx="0">
                <c:v>1618526.5460000001</c:v>
              </c:pt>
              <c:pt idx="1">
                <c:v>1231020.8576</c:v>
              </c:pt>
              <c:pt idx="2">
                <c:v>886756.70399999991</c:v>
              </c:pt>
              <c:pt idx="3">
                <c:v>662985.15399999998</c:v>
              </c:pt>
              <c:pt idx="4">
                <c:v>402273.65980000002</c:v>
              </c:pt>
              <c:pt idx="5">
                <c:v>374947.64</c:v>
              </c:pt>
              <c:pt idx="6">
                <c:v>360201.29499999993</c:v>
              </c:pt>
              <c:pt idx="7">
                <c:v>206964.28100000002</c:v>
              </c:pt>
            </c:numLit>
          </c:val>
          <c:smooth val="0"/>
          <c:extLst>
            <c:ext xmlns:c16="http://schemas.microsoft.com/office/drawing/2014/chart" uri="{C3380CC4-5D6E-409C-BE32-E72D297353CC}">
              <c16:uniqueId val="{00000000-6C57-4EA4-9E3A-5DDD50066D23}"/>
            </c:ext>
          </c:extLst>
        </c:ser>
        <c:dLbls>
          <c:dLblPos val="t"/>
          <c:showLegendKey val="0"/>
          <c:showVal val="1"/>
          <c:showCatName val="0"/>
          <c:showSerName val="0"/>
          <c:showPercent val="0"/>
          <c:showBubbleSize val="0"/>
        </c:dLbls>
        <c:marker val="1"/>
        <c:smooth val="0"/>
        <c:axId val="901898336"/>
        <c:axId val="1656019504"/>
      </c:lineChart>
      <c:catAx>
        <c:axId val="9018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19504"/>
        <c:crosses val="autoZero"/>
        <c:auto val="1"/>
        <c:lblAlgn val="ctr"/>
        <c:lblOffset val="100"/>
        <c:noMultiLvlLbl val="0"/>
      </c:catAx>
      <c:valAx>
        <c:axId val="1656019504"/>
        <c:scaling>
          <c:orientation val="minMax"/>
        </c:scaling>
        <c:delete val="1"/>
        <c:axPos val="l"/>
        <c:numFmt formatCode="General" sourceLinked="1"/>
        <c:majorTickMark val="none"/>
        <c:minorTickMark val="none"/>
        <c:tickLblPos val="nextTo"/>
        <c:crossAx val="9018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Customers by Book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00164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73006090120678"/>
          <c:y val="0.28382107555704478"/>
          <c:w val="0.23731125038511341"/>
          <c:h val="0.60186161836153462"/>
        </c:manualLayout>
      </c:layout>
      <c:pieChart>
        <c:varyColors val="1"/>
        <c:ser>
          <c:idx val="0"/>
          <c:order val="0"/>
          <c:tx>
            <c:v>Series1</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682-4D4E-90F0-24983407E973}"/>
              </c:ext>
            </c:extLst>
          </c:dPt>
          <c:dPt>
            <c:idx val="1"/>
            <c:bubble3D val="0"/>
            <c:spPr>
              <a:solidFill>
                <a:srgbClr val="00164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682-4D4E-90F0-24983407E973}"/>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82-4D4E-90F0-24983407E973}"/>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82-4D4E-90F0-24983407E97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2"/>
              <c:pt idx="0">
                <c:v>DAME</c:v>
              </c:pt>
              <c:pt idx="1">
                <c:v>TECHIES GUIDE</c:v>
              </c:pt>
            </c:strLit>
          </c:cat>
          <c:val>
            <c:numLit>
              <c:formatCode>General</c:formatCode>
              <c:ptCount val="2"/>
              <c:pt idx="0">
                <c:v>700</c:v>
              </c:pt>
              <c:pt idx="1">
                <c:v>38</c:v>
              </c:pt>
            </c:numLit>
          </c:val>
          <c:extLst>
            <c:ext xmlns:c16="http://schemas.microsoft.com/office/drawing/2014/chart" uri="{C3380CC4-5D6E-409C-BE32-E72D297353CC}">
              <c16:uniqueId val="{00000004-6682-4D4E-90F0-24983407E973}"/>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Revenue</a:t>
            </a:r>
            <a:r>
              <a:rPr lang="en-US" baseline="0"/>
              <a:t> by Book</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layout>
            <c:manualLayout>
              <c:x val="4.6822742474916385E-2"/>
              <c:y val="-3.31674958540630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7692307692307693"/>
                  <c:h val="0.17217273213982581"/>
                </c:manualLayout>
              </c15:layout>
            </c:ext>
          </c:extLst>
        </c:dLbl>
      </c:pivotFmt>
      <c:pivotFmt>
        <c:idx val="6"/>
        <c:spPr>
          <a:solidFill>
            <a:srgbClr val="001642"/>
          </a:solidFill>
          <a:ln>
            <a:noFill/>
          </a:ln>
          <a:effectLst>
            <a:outerShdw blurRad="317500" algn="ctr" rotWithShape="0">
              <a:prstClr val="black">
                <a:alpha val="25000"/>
              </a:prstClr>
            </a:outerShdw>
          </a:effectLst>
        </c:spPr>
        <c:dLbl>
          <c:idx val="0"/>
          <c:layout>
            <c:manualLayout>
              <c:x val="-5.5741360089186218E-2"/>
              <c:y val="3.9800995024875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v>Series1</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5EA-4B13-9F04-68F47C08F5D1}"/>
              </c:ext>
            </c:extLst>
          </c:dPt>
          <c:dPt>
            <c:idx val="1"/>
            <c:bubble3D val="0"/>
            <c:spPr>
              <a:solidFill>
                <a:srgbClr val="00164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5EA-4B13-9F04-68F47C08F5D1}"/>
              </c:ext>
            </c:extLst>
          </c:dPt>
          <c:dLbls>
            <c:dLbl>
              <c:idx val="0"/>
              <c:layout>
                <c:manualLayout>
                  <c:x val="4.6822742474916385E-2"/>
                  <c:y val="-3.31674958540630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7692307692307693"/>
                      <c:h val="0.17217273213982581"/>
                    </c:manualLayout>
                  </c15:layout>
                </c:ext>
                <c:ext xmlns:c16="http://schemas.microsoft.com/office/drawing/2014/chart" uri="{C3380CC4-5D6E-409C-BE32-E72D297353CC}">
                  <c16:uniqueId val="{00000001-C5EA-4B13-9F04-68F47C08F5D1}"/>
                </c:ext>
              </c:extLst>
            </c:dLbl>
            <c:dLbl>
              <c:idx val="1"/>
              <c:layout>
                <c:manualLayout>
                  <c:x val="-5.5741360089186218E-2"/>
                  <c:y val="3.9800995024875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EA-4B13-9F04-68F47C08F5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Lit>
              <c:ptCount val="2"/>
              <c:pt idx="0">
                <c:v>DAME</c:v>
              </c:pt>
              <c:pt idx="1">
                <c:v>TECHIES GUIDE</c:v>
              </c:pt>
            </c:strLit>
          </c:cat>
          <c:val>
            <c:numLit>
              <c:formatCode>General</c:formatCode>
              <c:ptCount val="2"/>
              <c:pt idx="0">
                <c:v>5548236.1374000004</c:v>
              </c:pt>
              <c:pt idx="1">
                <c:v>195440</c:v>
              </c:pt>
            </c:numLit>
          </c:val>
          <c:extLst>
            <c:ext xmlns:c16="http://schemas.microsoft.com/office/drawing/2014/chart" uri="{C3380CC4-5D6E-409C-BE32-E72D297353CC}">
              <c16:uniqueId val="{00000004-C5EA-4B13-9F04-68F47C08F5D1}"/>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DATA.xlsx]Suggestion1!PivotTable1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'Your Profit'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94225721784777"/>
          <c:y val="0.17171296296296298"/>
          <c:w val="0.78505774278215223"/>
          <c:h val="0.57185950714494027"/>
        </c:manualLayout>
      </c:layout>
      <c:barChart>
        <c:barDir val="col"/>
        <c:grouping val="clustered"/>
        <c:varyColors val="0"/>
        <c:ser>
          <c:idx val="0"/>
          <c:order val="0"/>
          <c:tx>
            <c:strRef>
              <c:f>Suggestion1!$D$4</c:f>
              <c:strCache>
                <c:ptCount val="1"/>
                <c:pt idx="0">
                  <c:v>Total</c:v>
                </c:pt>
              </c:strCache>
            </c:strRef>
          </c:tx>
          <c:spPr>
            <a:solidFill>
              <a:schemeClr val="accent1"/>
            </a:solidFill>
            <a:ln>
              <a:noFill/>
            </a:ln>
            <a:effectLst/>
          </c:spPr>
          <c:invertIfNegative val="0"/>
          <c:cat>
            <c:strRef>
              <c:f>Suggestion1!$C$5:$C$8</c:f>
              <c:strCache>
                <c:ptCount val="3"/>
                <c:pt idx="0">
                  <c:v>DATA ANALYSIS MADE EASY</c:v>
                </c:pt>
                <c:pt idx="1">
                  <c:v>12 Strategies</c:v>
                </c:pt>
                <c:pt idx="2">
                  <c:v>TECHIES GUIDE</c:v>
                </c:pt>
              </c:strCache>
            </c:strRef>
          </c:cat>
          <c:val>
            <c:numRef>
              <c:f>Suggestion1!$D$5:$D$8</c:f>
              <c:numCache>
                <c:formatCode>General</c:formatCode>
                <c:ptCount val="3"/>
                <c:pt idx="0">
                  <c:v>58567.301599999992</c:v>
                </c:pt>
                <c:pt idx="1">
                  <c:v>9404.4179999999997</c:v>
                </c:pt>
                <c:pt idx="2">
                  <c:v>8057.8586000000005</c:v>
                </c:pt>
              </c:numCache>
            </c:numRef>
          </c:val>
          <c:extLst>
            <c:ext xmlns:c16="http://schemas.microsoft.com/office/drawing/2014/chart" uri="{C3380CC4-5D6E-409C-BE32-E72D297353CC}">
              <c16:uniqueId val="{00000000-0830-42E4-BA9A-CBE830DF7FA0}"/>
            </c:ext>
          </c:extLst>
        </c:ser>
        <c:dLbls>
          <c:showLegendKey val="0"/>
          <c:showVal val="0"/>
          <c:showCatName val="0"/>
          <c:showSerName val="0"/>
          <c:showPercent val="0"/>
          <c:showBubbleSize val="0"/>
        </c:dLbls>
        <c:gapWidth val="33"/>
        <c:overlap val="-30"/>
        <c:axId val="1571170000"/>
        <c:axId val="1571171440"/>
      </c:barChart>
      <c:catAx>
        <c:axId val="157117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71440"/>
        <c:crosses val="autoZero"/>
        <c:auto val="1"/>
        <c:lblAlgn val="ctr"/>
        <c:lblOffset val="100"/>
        <c:noMultiLvlLbl val="0"/>
      </c:catAx>
      <c:valAx>
        <c:axId val="1571171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Your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70000"/>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5</xdr:col>
      <xdr:colOff>328612</xdr:colOff>
      <xdr:row>2</xdr:row>
      <xdr:rowOff>90487</xdr:rowOff>
    </xdr:from>
    <xdr:to>
      <xdr:col>15</xdr:col>
      <xdr:colOff>309562</xdr:colOff>
      <xdr:row>14</xdr:row>
      <xdr:rowOff>204787</xdr:rowOff>
    </xdr:to>
    <xdr:graphicFrame macro="">
      <xdr:nvGraphicFramePr>
        <xdr:cNvPr id="2" name="Chart 1">
          <a:extLst>
            <a:ext uri="{FF2B5EF4-FFF2-40B4-BE49-F238E27FC236}">
              <a16:creationId xmlns:a16="http://schemas.microsoft.com/office/drawing/2014/main" id="{C8076511-5B9D-336C-CE90-8C75B3951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214312</xdr:colOff>
      <xdr:row>15</xdr:row>
      <xdr:rowOff>157162</xdr:rowOff>
    </xdr:from>
    <xdr:to>
      <xdr:col>16</xdr:col>
      <xdr:colOff>4762</xdr:colOff>
      <xdr:row>28</xdr:row>
      <xdr:rowOff>52387</xdr:rowOff>
    </xdr:to>
    <xdr:graphicFrame macro="">
      <xdr:nvGraphicFramePr>
        <xdr:cNvPr id="3" name="Chart 2">
          <a:extLst>
            <a:ext uri="{FF2B5EF4-FFF2-40B4-BE49-F238E27FC236}">
              <a16:creationId xmlns:a16="http://schemas.microsoft.com/office/drawing/2014/main" id="{2A28999C-7B80-FB93-1A4D-72B671302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261937</xdr:colOff>
      <xdr:row>30</xdr:row>
      <xdr:rowOff>42862</xdr:rowOff>
    </xdr:from>
    <xdr:to>
      <xdr:col>16</xdr:col>
      <xdr:colOff>52387</xdr:colOff>
      <xdr:row>42</xdr:row>
      <xdr:rowOff>157162</xdr:rowOff>
    </xdr:to>
    <xdr:graphicFrame macro="">
      <xdr:nvGraphicFramePr>
        <xdr:cNvPr id="4" name="Chart 3">
          <a:extLst>
            <a:ext uri="{FF2B5EF4-FFF2-40B4-BE49-F238E27FC236}">
              <a16:creationId xmlns:a16="http://schemas.microsoft.com/office/drawing/2014/main" id="{D2DCF845-7F0D-2892-83DB-28F2A21F1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328612</xdr:colOff>
      <xdr:row>2</xdr:row>
      <xdr:rowOff>90487</xdr:rowOff>
    </xdr:from>
    <xdr:to>
      <xdr:col>15</xdr:col>
      <xdr:colOff>309562</xdr:colOff>
      <xdr:row>14</xdr:row>
      <xdr:rowOff>204787</xdr:rowOff>
    </xdr:to>
    <xdr:graphicFrame macro="">
      <xdr:nvGraphicFramePr>
        <xdr:cNvPr id="2" name="Chart 1">
          <a:extLst>
            <a:ext uri="{FF2B5EF4-FFF2-40B4-BE49-F238E27FC236}">
              <a16:creationId xmlns:a16="http://schemas.microsoft.com/office/drawing/2014/main" id="{9C264FD2-9CC0-4FEA-AE43-565DFD4D0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142875</xdr:rowOff>
    </xdr:from>
    <xdr:to>
      <xdr:col>2</xdr:col>
      <xdr:colOff>123825</xdr:colOff>
      <xdr:row>34</xdr:row>
      <xdr:rowOff>85725</xdr:rowOff>
    </xdr:to>
    <xdr:sp macro="" textlink="">
      <xdr:nvSpPr>
        <xdr:cNvPr id="14" name="Rectangle 13">
          <a:extLst>
            <a:ext uri="{FF2B5EF4-FFF2-40B4-BE49-F238E27FC236}">
              <a16:creationId xmlns:a16="http://schemas.microsoft.com/office/drawing/2014/main" id="{03602A56-419E-4188-8BC3-28241B1B4694}"/>
            </a:ext>
          </a:extLst>
        </xdr:cNvPr>
        <xdr:cNvSpPr/>
      </xdr:nvSpPr>
      <xdr:spPr>
        <a:xfrm>
          <a:off x="0" y="1019175"/>
          <a:ext cx="1495425" cy="6515100"/>
        </a:xfrm>
        <a:prstGeom prst="rect">
          <a:avLst/>
        </a:prstGeom>
        <a:solidFill>
          <a:schemeClr val="accent5">
            <a:lumMod val="60000"/>
            <a:lumOff val="40000"/>
            <a:alpha val="29000"/>
          </a:schemeClr>
        </a:solidFill>
        <a:ln w="222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228601</xdr:colOff>
      <xdr:row>4</xdr:row>
      <xdr:rowOff>152400</xdr:rowOff>
    </xdr:from>
    <xdr:to>
      <xdr:col>17</xdr:col>
      <xdr:colOff>628651</xdr:colOff>
      <xdr:row>34</xdr:row>
      <xdr:rowOff>95250</xdr:rowOff>
    </xdr:to>
    <xdr:sp macro="" textlink="">
      <xdr:nvSpPr>
        <xdr:cNvPr id="13" name="Rectangle 12">
          <a:extLst>
            <a:ext uri="{FF2B5EF4-FFF2-40B4-BE49-F238E27FC236}">
              <a16:creationId xmlns:a16="http://schemas.microsoft.com/office/drawing/2014/main" id="{9C088367-C987-E296-CC14-6306A51461C4}"/>
            </a:ext>
          </a:extLst>
        </xdr:cNvPr>
        <xdr:cNvSpPr/>
      </xdr:nvSpPr>
      <xdr:spPr>
        <a:xfrm>
          <a:off x="1600201" y="1028700"/>
          <a:ext cx="10687050" cy="6515100"/>
        </a:xfrm>
        <a:prstGeom prst="rect">
          <a:avLst/>
        </a:prstGeom>
        <a:solidFill>
          <a:schemeClr val="accent5">
            <a:lumMod val="60000"/>
            <a:lumOff val="40000"/>
            <a:alpha val="29000"/>
          </a:schemeClr>
        </a:solidFill>
        <a:ln w="222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9525</xdr:colOff>
      <xdr:row>5</xdr:row>
      <xdr:rowOff>9525</xdr:rowOff>
    </xdr:from>
    <xdr:to>
      <xdr:col>17</xdr:col>
      <xdr:colOff>533400</xdr:colOff>
      <xdr:row>15</xdr:row>
      <xdr:rowOff>190500</xdr:rowOff>
    </xdr:to>
    <xdr:graphicFrame macro="">
      <xdr:nvGraphicFramePr>
        <xdr:cNvPr id="3" name="Chart 2">
          <a:extLst>
            <a:ext uri="{FF2B5EF4-FFF2-40B4-BE49-F238E27FC236}">
              <a16:creationId xmlns:a16="http://schemas.microsoft.com/office/drawing/2014/main" id="{B38882CB-82CF-4FC2-ACD8-CED594911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295274</xdr:colOff>
      <xdr:row>19</xdr:row>
      <xdr:rowOff>114300</xdr:rowOff>
    </xdr:from>
    <xdr:to>
      <xdr:col>9</xdr:col>
      <xdr:colOff>533399</xdr:colOff>
      <xdr:row>34</xdr:row>
      <xdr:rowOff>19050</xdr:rowOff>
    </xdr:to>
    <xdr:graphicFrame macro="">
      <xdr:nvGraphicFramePr>
        <xdr:cNvPr id="4" name="Chart 3">
          <a:extLst>
            <a:ext uri="{FF2B5EF4-FFF2-40B4-BE49-F238E27FC236}">
              <a16:creationId xmlns:a16="http://schemas.microsoft.com/office/drawing/2014/main" id="{DB30A502-5969-423D-B62C-CDD5BC62A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9525</xdr:colOff>
      <xdr:row>25</xdr:row>
      <xdr:rowOff>123825</xdr:rowOff>
    </xdr:from>
    <xdr:to>
      <xdr:col>17</xdr:col>
      <xdr:colOff>557213</xdr:colOff>
      <xdr:row>34</xdr:row>
      <xdr:rowOff>9525</xdr:rowOff>
    </xdr:to>
    <xdr:graphicFrame macro="">
      <xdr:nvGraphicFramePr>
        <xdr:cNvPr id="5" name="Chart 4">
          <a:extLst>
            <a:ext uri="{FF2B5EF4-FFF2-40B4-BE49-F238E27FC236}">
              <a16:creationId xmlns:a16="http://schemas.microsoft.com/office/drawing/2014/main" id="{95C9BB28-C15F-426C-A34E-010AFE687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19050</xdr:colOff>
      <xdr:row>16</xdr:row>
      <xdr:rowOff>38100</xdr:rowOff>
    </xdr:from>
    <xdr:to>
      <xdr:col>17</xdr:col>
      <xdr:colOff>552450</xdr:colOff>
      <xdr:row>25</xdr:row>
      <xdr:rowOff>28575</xdr:rowOff>
    </xdr:to>
    <xdr:graphicFrame macro="">
      <xdr:nvGraphicFramePr>
        <xdr:cNvPr id="6" name="Chart 5">
          <a:extLst>
            <a:ext uri="{FF2B5EF4-FFF2-40B4-BE49-F238E27FC236}">
              <a16:creationId xmlns:a16="http://schemas.microsoft.com/office/drawing/2014/main" id="{48BBBB31-41DA-4D70-8C43-598E233B0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57151</xdr:colOff>
      <xdr:row>25</xdr:row>
      <xdr:rowOff>76201</xdr:rowOff>
    </xdr:from>
    <xdr:to>
      <xdr:col>2</xdr:col>
      <xdr:colOff>57151</xdr:colOff>
      <xdr:row>31</xdr:row>
      <xdr:rowOff>152401</xdr:rowOff>
    </xdr:to>
    <mc:AlternateContent xmlns:mc="http://schemas.openxmlformats.org/markup-compatibility/2006" xmlns:a14="http://schemas.microsoft.com/office/drawing/2010/main">
      <mc:Choice Requires="a14">
        <xdr:graphicFrame macro="">
          <xdr:nvGraphicFramePr>
            <xdr:cNvPr id="7" name="Book">
              <a:extLst>
                <a:ext uri="{FF2B5EF4-FFF2-40B4-BE49-F238E27FC236}">
                  <a16:creationId xmlns:a16="http://schemas.microsoft.com/office/drawing/2014/main" id="{6CB2AD47-2935-3110-1207-CE433B4B50F6}"/>
                </a:ext>
              </a:extLst>
            </xdr:cNvPr>
            <xdr:cNvGraphicFramePr/>
          </xdr:nvGraphicFramePr>
          <xdr:xfrm>
            <a:off x="0" y="0"/>
            <a:ext cx="0" cy="0"/>
          </xdr:xfrm>
          <a:graphic>
            <a:graphicData uri="http://schemas.microsoft.com/office/drawing/2010/slicer">
              <sle:slicer xmlns:sle="http://schemas.microsoft.com/office/drawing/2010/slicer" name="Book"/>
            </a:graphicData>
          </a:graphic>
        </xdr:graphicFrame>
      </mc:Choice>
      <mc:Fallback xmlns="">
        <xdr:sp macro="" textlink="">
          <xdr:nvSpPr>
            <xdr:cNvPr id="0" name=""/>
            <xdr:cNvSpPr>
              <a:spLocks noTextEdit="1"/>
            </xdr:cNvSpPr>
          </xdr:nvSpPr>
          <xdr:spPr>
            <a:xfrm>
              <a:off x="57151" y="5553076"/>
              <a:ext cx="1371600" cy="13906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xdr:colOff>
      <xdr:row>0</xdr:row>
      <xdr:rowOff>1</xdr:rowOff>
    </xdr:from>
    <xdr:to>
      <xdr:col>17</xdr:col>
      <xdr:colOff>600075</xdr:colOff>
      <xdr:row>4</xdr:row>
      <xdr:rowOff>1</xdr:rowOff>
    </xdr:to>
    <mc:AlternateContent xmlns:mc="http://schemas.openxmlformats.org/markup-compatibility/2006" xmlns:tsle="http://schemas.microsoft.com/office/drawing/2012/timeslicer">
      <mc:Choice Requires="tsle">
        <xdr:graphicFrame macro="">
          <xdr:nvGraphicFramePr>
            <xdr:cNvPr id="9" name="Transaction Date 1">
              <a:extLst>
                <a:ext uri="{FF2B5EF4-FFF2-40B4-BE49-F238E27FC236}">
                  <a16:creationId xmlns:a16="http://schemas.microsoft.com/office/drawing/2014/main" id="{CF51F1E9-ACDA-7CE3-B5D8-4675E7B00EB1}"/>
                </a:ext>
              </a:extLst>
            </xdr:cNvPr>
            <xdr:cNvGraphicFramePr/>
          </xdr:nvGraphicFramePr>
          <xdr:xfrm>
            <a:off x="0" y="0"/>
            <a:ext cx="0" cy="0"/>
          </xdr:xfrm>
          <a:graphic>
            <a:graphicData uri="http://schemas.microsoft.com/office/drawing/2012/timeslicer">
              <tsle:timeslicer name="Transaction Date 1"/>
            </a:graphicData>
          </a:graphic>
        </xdr:graphicFrame>
      </mc:Choice>
      <mc:Fallback xmlns="">
        <xdr:sp macro="" textlink="">
          <xdr:nvSpPr>
            <xdr:cNvPr id="0" name=""/>
            <xdr:cNvSpPr>
              <a:spLocks noTextEdit="1"/>
            </xdr:cNvSpPr>
          </xdr:nvSpPr>
          <xdr:spPr>
            <a:xfrm>
              <a:off x="8924925" y="1"/>
              <a:ext cx="3333750" cy="87630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0</xdr:col>
      <xdr:colOff>9526</xdr:colOff>
      <xdr:row>5</xdr:row>
      <xdr:rowOff>9525</xdr:rowOff>
    </xdr:from>
    <xdr:to>
      <xdr:col>2</xdr:col>
      <xdr:colOff>28576</xdr:colOff>
      <xdr:row>22</xdr:row>
      <xdr:rowOff>57150</xdr:rowOff>
    </xdr:to>
    <mc:AlternateContent xmlns:mc="http://schemas.openxmlformats.org/markup-compatibility/2006" xmlns:a14="http://schemas.microsoft.com/office/drawing/2010/main">
      <mc:Choice Requires="a14">
        <xdr:graphicFrame macro="">
          <xdr:nvGraphicFramePr>
            <xdr:cNvPr id="12" name="Currency">
              <a:extLst>
                <a:ext uri="{FF2B5EF4-FFF2-40B4-BE49-F238E27FC236}">
                  <a16:creationId xmlns:a16="http://schemas.microsoft.com/office/drawing/2014/main" id="{F46BABEA-32B6-CB6F-A78A-948E3D8887CB}"/>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114300" y="1104900"/>
              <a:ext cx="1285875" cy="37719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285749</xdr:colOff>
      <xdr:row>5</xdr:row>
      <xdr:rowOff>19049</xdr:rowOff>
    </xdr:from>
    <xdr:to>
      <xdr:col>9</xdr:col>
      <xdr:colOff>542924</xdr:colOff>
      <xdr:row>18</xdr:row>
      <xdr:rowOff>209549</xdr:rowOff>
    </xdr:to>
    <xdr:graphicFrame macro="">
      <xdr:nvGraphicFramePr>
        <xdr:cNvPr id="8" name="Chart 7">
          <a:extLst>
            <a:ext uri="{FF2B5EF4-FFF2-40B4-BE49-F238E27FC236}">
              <a16:creationId xmlns:a16="http://schemas.microsoft.com/office/drawing/2014/main" id="{B7082213-91AC-46C4-9834-F00521AB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xdr:row>
      <xdr:rowOff>114300</xdr:rowOff>
    </xdr:from>
    <xdr:to>
      <xdr:col>2</xdr:col>
      <xdr:colOff>257175</xdr:colOff>
      <xdr:row>37</xdr:row>
      <xdr:rowOff>95250</xdr:rowOff>
    </xdr:to>
    <xdr:sp macro="" textlink="">
      <xdr:nvSpPr>
        <xdr:cNvPr id="11" name="Rectangle 10">
          <a:extLst>
            <a:ext uri="{FF2B5EF4-FFF2-40B4-BE49-F238E27FC236}">
              <a16:creationId xmlns:a16="http://schemas.microsoft.com/office/drawing/2014/main" id="{A40AB30C-E0FB-425E-846B-E882E4B198B5}"/>
            </a:ext>
          </a:extLst>
        </xdr:cNvPr>
        <xdr:cNvSpPr/>
      </xdr:nvSpPr>
      <xdr:spPr>
        <a:xfrm>
          <a:off x="0" y="990600"/>
          <a:ext cx="1628775" cy="7210425"/>
        </a:xfrm>
        <a:prstGeom prst="rect">
          <a:avLst/>
        </a:prstGeom>
        <a:solidFill>
          <a:schemeClr val="accent6">
            <a:lumMod val="50000"/>
            <a:alpha val="34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457200</xdr:colOff>
      <xdr:row>4</xdr:row>
      <xdr:rowOff>209549</xdr:rowOff>
    </xdr:from>
    <xdr:to>
      <xdr:col>10</xdr:col>
      <xdr:colOff>85726</xdr:colOff>
      <xdr:row>18</xdr:row>
      <xdr:rowOff>200024</xdr:rowOff>
    </xdr:to>
    <xdr:graphicFrame macro="">
      <xdr:nvGraphicFramePr>
        <xdr:cNvPr id="2" name="Chart 1">
          <a:extLst>
            <a:ext uri="{FF2B5EF4-FFF2-40B4-BE49-F238E27FC236}">
              <a16:creationId xmlns:a16="http://schemas.microsoft.com/office/drawing/2014/main" id="{FEF42E68-FABF-4957-9602-2DC938C60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438148</xdr:colOff>
      <xdr:row>19</xdr:row>
      <xdr:rowOff>76199</xdr:rowOff>
    </xdr:from>
    <xdr:to>
      <xdr:col>10</xdr:col>
      <xdr:colOff>76199</xdr:colOff>
      <xdr:row>37</xdr:row>
      <xdr:rowOff>38100</xdr:rowOff>
    </xdr:to>
    <xdr:graphicFrame macro="">
      <xdr:nvGraphicFramePr>
        <xdr:cNvPr id="3" name="Chart 2">
          <a:extLst>
            <a:ext uri="{FF2B5EF4-FFF2-40B4-BE49-F238E27FC236}">
              <a16:creationId xmlns:a16="http://schemas.microsoft.com/office/drawing/2014/main" id="{0A841BC2-7433-41DE-AEBE-95A842463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152399</xdr:colOff>
      <xdr:row>4</xdr:row>
      <xdr:rowOff>200025</xdr:rowOff>
    </xdr:from>
    <xdr:to>
      <xdr:col>18</xdr:col>
      <xdr:colOff>342900</xdr:colOff>
      <xdr:row>17</xdr:row>
      <xdr:rowOff>95250</xdr:rowOff>
    </xdr:to>
    <xdr:graphicFrame macro="">
      <xdr:nvGraphicFramePr>
        <xdr:cNvPr id="4" name="Chart 3">
          <a:extLst>
            <a:ext uri="{FF2B5EF4-FFF2-40B4-BE49-F238E27FC236}">
              <a16:creationId xmlns:a16="http://schemas.microsoft.com/office/drawing/2014/main" id="{FAA5142B-7A68-41D9-9C9C-3B1303527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152400</xdr:colOff>
      <xdr:row>17</xdr:row>
      <xdr:rowOff>200024</xdr:rowOff>
    </xdr:from>
    <xdr:to>
      <xdr:col>18</xdr:col>
      <xdr:colOff>342899</xdr:colOff>
      <xdr:row>28</xdr:row>
      <xdr:rowOff>28574</xdr:rowOff>
    </xdr:to>
    <xdr:graphicFrame macro="">
      <xdr:nvGraphicFramePr>
        <xdr:cNvPr id="5" name="Chart 4">
          <a:extLst>
            <a:ext uri="{FF2B5EF4-FFF2-40B4-BE49-F238E27FC236}">
              <a16:creationId xmlns:a16="http://schemas.microsoft.com/office/drawing/2014/main" id="{7AD29FB9-48A3-4B1B-91F2-02F96C53F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152400</xdr:colOff>
      <xdr:row>28</xdr:row>
      <xdr:rowOff>104775</xdr:rowOff>
    </xdr:from>
    <xdr:to>
      <xdr:col>18</xdr:col>
      <xdr:colOff>361950</xdr:colOff>
      <xdr:row>37</xdr:row>
      <xdr:rowOff>47625</xdr:rowOff>
    </xdr:to>
    <xdr:graphicFrame macro="">
      <xdr:nvGraphicFramePr>
        <xdr:cNvPr id="6" name="Chart 5">
          <a:extLst>
            <a:ext uri="{FF2B5EF4-FFF2-40B4-BE49-F238E27FC236}">
              <a16:creationId xmlns:a16="http://schemas.microsoft.com/office/drawing/2014/main" id="{B64831B5-2800-4A86-88DC-1FF0FA040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47625</xdr:colOff>
      <xdr:row>22</xdr:row>
      <xdr:rowOff>57150</xdr:rowOff>
    </xdr:from>
    <xdr:to>
      <xdr:col>2</xdr:col>
      <xdr:colOff>95250</xdr:colOff>
      <xdr:row>36</xdr:row>
      <xdr:rowOff>161925</xdr:rowOff>
    </xdr:to>
    <mc:AlternateContent xmlns:mc="http://schemas.openxmlformats.org/markup-compatibility/2006" xmlns:a14="http://schemas.microsoft.com/office/drawing/2010/main">
      <mc:Choice Requires="a14">
        <xdr:graphicFrame macro="">
          <xdr:nvGraphicFramePr>
            <xdr:cNvPr id="7" name="Book 1">
              <a:extLst>
                <a:ext uri="{FF2B5EF4-FFF2-40B4-BE49-F238E27FC236}">
                  <a16:creationId xmlns:a16="http://schemas.microsoft.com/office/drawing/2014/main" id="{5C28F772-5331-124E-0790-C46E55A93229}"/>
                </a:ext>
              </a:extLst>
            </xdr:cNvPr>
            <xdr:cNvGraphicFramePr/>
          </xdr:nvGraphicFramePr>
          <xdr:xfrm>
            <a:off x="0" y="0"/>
            <a:ext cx="0" cy="0"/>
          </xdr:xfrm>
          <a:graphic>
            <a:graphicData uri="http://schemas.microsoft.com/office/drawing/2010/slicer">
              <sle:slicer xmlns:sle="http://schemas.microsoft.com/office/drawing/2010/slicer" name="Book 1"/>
            </a:graphicData>
          </a:graphic>
        </xdr:graphicFrame>
      </mc:Choice>
      <mc:Fallback xmlns="">
        <xdr:sp macro="" textlink="">
          <xdr:nvSpPr>
            <xdr:cNvPr id="0" name=""/>
            <xdr:cNvSpPr>
              <a:spLocks noTextEdit="1"/>
            </xdr:cNvSpPr>
          </xdr:nvSpPr>
          <xdr:spPr>
            <a:xfrm>
              <a:off x="47625" y="4876800"/>
              <a:ext cx="1419225" cy="31718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4</xdr:row>
      <xdr:rowOff>152400</xdr:rowOff>
    </xdr:from>
    <xdr:to>
      <xdr:col>2</xdr:col>
      <xdr:colOff>123825</xdr:colOff>
      <xdr:row>21</xdr:row>
      <xdr:rowOff>95250</xdr:rowOff>
    </xdr:to>
    <mc:AlternateContent xmlns:mc="http://schemas.openxmlformats.org/markup-compatibility/2006" xmlns:a14="http://schemas.microsoft.com/office/drawing/2010/main">
      <mc:Choice Requires="a14">
        <xdr:graphicFrame macro="">
          <xdr:nvGraphicFramePr>
            <xdr:cNvPr id="8" name="Currency 1">
              <a:extLst>
                <a:ext uri="{FF2B5EF4-FFF2-40B4-BE49-F238E27FC236}">
                  <a16:creationId xmlns:a16="http://schemas.microsoft.com/office/drawing/2014/main" id="{BAF138DF-6D6D-B31F-CDC9-C8CCD1E24FFB}"/>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76200" y="1028700"/>
              <a:ext cx="1419225" cy="3667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47624</xdr:colOff>
      <xdr:row>0</xdr:row>
      <xdr:rowOff>0</xdr:rowOff>
    </xdr:from>
    <xdr:to>
      <xdr:col>18</xdr:col>
      <xdr:colOff>381000</xdr:colOff>
      <xdr:row>3</xdr:row>
      <xdr:rowOff>190500</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D9D5F3D1-64CE-ACF4-062B-4B8D006EC532}"/>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8963024" y="0"/>
              <a:ext cx="3762376" cy="84772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xdr:from>
      <xdr:col>2</xdr:col>
      <xdr:colOff>352425</xdr:colOff>
      <xdr:row>4</xdr:row>
      <xdr:rowOff>142876</xdr:rowOff>
    </xdr:from>
    <xdr:to>
      <xdr:col>18</xdr:col>
      <xdr:colOff>438150</xdr:colOff>
      <xdr:row>37</xdr:row>
      <xdr:rowOff>133351</xdr:rowOff>
    </xdr:to>
    <xdr:sp macro="" textlink="">
      <xdr:nvSpPr>
        <xdr:cNvPr id="12" name="Rectangle 11">
          <a:extLst>
            <a:ext uri="{FF2B5EF4-FFF2-40B4-BE49-F238E27FC236}">
              <a16:creationId xmlns:a16="http://schemas.microsoft.com/office/drawing/2014/main" id="{660BF24A-641B-DE93-B45A-43D3C778BBB9}"/>
            </a:ext>
          </a:extLst>
        </xdr:cNvPr>
        <xdr:cNvSpPr/>
      </xdr:nvSpPr>
      <xdr:spPr>
        <a:xfrm>
          <a:off x="1724025" y="1019176"/>
          <a:ext cx="11058525" cy="7219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17</xdr:row>
      <xdr:rowOff>76200</xdr:rowOff>
    </xdr:to>
    <xdr:graphicFrame macro="">
      <xdr:nvGraphicFramePr>
        <xdr:cNvPr id="2" name="Chart 1" descr="Chart type: Clustered Column. 'Your Profit' by 'Products'&#10;&#10;Description automatically generated">
          <a:extLst>
            <a:ext uri="{FF2B5EF4-FFF2-40B4-BE49-F238E27FC236}">
              <a16:creationId xmlns:a16="http://schemas.microsoft.com/office/drawing/2014/main" id="{C833C988-95B7-0263-BC9E-5126AB6EB6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132.478928703706" createdVersion="8" refreshedVersion="8" minRefreshableVersion="3" recordCount="35" xr:uid="{01FF4314-6774-4409-97D6-21660F082DF2}">
  <cacheSource type="worksheet">
    <worksheetSource name="Table4"/>
  </cacheSource>
  <cacheFields count="5">
    <cacheField name="Products" numFmtId="0">
      <sharedItems count="3">
        <s v="DATA ANALYSIS MADE EASY"/>
        <s v="TECHIES GUIDE"/>
        <s v="12 Strategies"/>
      </sharedItems>
    </cacheField>
    <cacheField name="Transaction Date" numFmtId="14">
      <sharedItems containsSemiMixedTypes="0" containsNonDate="0" containsDate="1" containsString="0" minDate="2023-03-29T00:00:00" maxDate="2023-07-08T00:00:00"/>
    </cacheField>
    <cacheField name="Currency" numFmtId="0">
      <sharedItems count="6">
        <s v="GBP"/>
        <s v="GHS"/>
        <s v="KES"/>
        <s v="NGN"/>
        <s v="USD"/>
        <s v="ZAR"/>
      </sharedItems>
    </cacheField>
    <cacheField name="Total" numFmtId="0">
      <sharedItems containsSemiMixedTypes="0" containsString="0" containsNumber="1" minValue="4.1900000000000004" maxValue="6500"/>
    </cacheField>
    <cacheField name="Your Profit" numFmtId="0">
      <sharedItems containsSemiMixedTypes="0" containsString="0" containsNumber="1" minValue="3.9386000000000005" maxValue="61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7425115737" createdVersion="8" refreshedVersion="8" minRefreshableVersion="3" recordCount="35" xr:uid="{4F310999-922B-459B-86AD-4D43A55E14A8}">
  <cacheSource type="worksheet">
    <worksheetSource name="Table1"/>
  </cacheSource>
  <cacheFields count="10">
    <cacheField name="Products" numFmtId="0">
      <sharedItems count="3">
        <s v="DATA ANALYSIS MADE EASY"/>
        <s v="TECHIES GUIDE"/>
        <s v="12 Strategies"/>
      </sharedItems>
    </cacheField>
    <cacheField name="Transaction Date" numFmtId="14">
      <sharedItems containsSemiMixedTypes="0" containsNonDate="0" containsDate="1" containsString="0" minDate="2023-03-29T00:00:00" maxDate="2023-07-08T00:00:00" count="17">
        <d v="2023-07-07T00:00:00"/>
        <d v="2023-07-05T00:00:00"/>
        <d v="2023-07-03T00:00:00"/>
        <d v="2023-07-02T00:00:00"/>
        <d v="2023-07-01T00:00:00"/>
        <d v="2023-06-30T00:00:00"/>
        <d v="2023-06-29T00:00:00"/>
        <d v="2023-06-15T00:00:00"/>
        <d v="2023-06-14T00:00:00"/>
        <d v="2023-06-13T00:00:00"/>
        <d v="2023-06-12T00:00:00"/>
        <d v="2023-06-22T00:00:00"/>
        <d v="2023-06-20T00:00:00"/>
        <d v="2023-04-05T00:00:00"/>
        <d v="2023-03-29T00:00:00"/>
        <d v="2023-06-19T00:00:00"/>
        <d v="2023-06-18T00:00:00"/>
      </sharedItems>
      <fieldGroup par="6"/>
    </cacheField>
    <cacheField name="Currency" numFmtId="0">
      <sharedItems count="6">
        <s v="NGN"/>
        <s v="USD"/>
        <s v="KES"/>
        <s v="GHS"/>
        <s v="GBP"/>
        <s v="ZAR"/>
      </sharedItems>
      <fieldGroup par="9"/>
    </cacheField>
    <cacheField name="Total SALES" numFmtId="2">
      <sharedItems containsSemiMixedTypes="0" containsString="0" containsNumber="1" minValue="4.1900000000000004" maxValue="6500"/>
    </cacheField>
    <cacheField name="Your Profit" numFmtId="2">
      <sharedItems containsSemiMixedTypes="0" containsString="0" containsNumber="1" minValue="3.9386000000000005" maxValue="6110"/>
    </cacheField>
    <cacheField name="Days (Transaction Date)" numFmtId="0" databaseField="0">
      <fieldGroup base="1">
        <rangePr groupBy="days" startDate="2023-03-29T00:00:00" endDate="2023-07-08T00:00:00"/>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07/2023"/>
        </groupItems>
      </fieldGroup>
    </cacheField>
    <cacheField name="Months (Transaction Date)" numFmtId="0" databaseField="0">
      <fieldGroup base="1">
        <rangePr groupBy="months" startDate="2023-03-29T00:00:00" endDate="2023-07-08T00:00:00"/>
        <groupItems count="14">
          <s v="&lt;29/03/2023"/>
          <s v="Jan"/>
          <s v="Feb"/>
          <s v="Mar"/>
          <s v="Apr"/>
          <s v="May"/>
          <s v="Jun"/>
          <s v="Jul"/>
          <s v="Aug"/>
          <s v="Sep"/>
          <s v="Oct"/>
          <s v="Nov"/>
          <s v="Dec"/>
          <s v="&gt;08/07/2023"/>
        </groupItems>
      </fieldGroup>
    </cacheField>
    <cacheField name="Selar's Profit" numFmtId="0" formula="#NAME?-'Your Profit'" databaseField="0"/>
    <cacheField name="Total +10" numFmtId="0" formula="#NAME?+10" databaseField="0"/>
    <cacheField name="Currency2" numFmtId="0" databaseField="0">
      <fieldGroup base="2">
        <discretePr count="6">
          <x v="0"/>
          <x v="0"/>
          <x v="1"/>
          <x v="1"/>
          <x v="0"/>
          <x v="1"/>
        </discretePr>
        <groupItems count="2">
          <s v="Group1"/>
          <s v="Group2"/>
        </groupItems>
      </fieldGroup>
    </cacheField>
  </cacheFields>
  <extLst>
    <ext xmlns:x14="http://schemas.microsoft.com/office/spreadsheetml/2009/9/main" uri="{725AE2AE-9491-48be-B2B4-4EB974FC3084}">
      <x14:pivotCacheDefinition pivotCacheId="189565929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7425578706" createdVersion="8" refreshedVersion="8" minRefreshableVersion="3" recordCount="738" xr:uid="{A8A66668-3EC8-407A-BB0A-2FFB0637C5B1}">
  <cacheSource type="worksheet">
    <worksheetSource name="Table10"/>
  </cacheSource>
  <cacheFields count="8">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7"/>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Revenue in Naira" numFmtId="0">
      <sharedItems containsSemiMixedTypes="0" containsString="0" containsNumber="1" minValue="2422.433" maxValue="21408"/>
    </cacheField>
    <cacheField name="Column1" numFmtId="0">
      <sharedItems containsSemiMixedTypes="0" containsString="0" containsNumber="1" containsInteger="1" minValue="4" maxValue="11"/>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207135319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9240277776" createdVersion="8" refreshedVersion="8" minRefreshableVersion="3" recordCount="738" xr:uid="{B0B52110-FEA8-4735-BCC1-5EDE23F4574C}">
  <cacheSource type="worksheet">
    <worksheetSource name="Table10[[Book]:[Revenue in Naira]]"/>
  </cacheSource>
  <cacheFields count="7">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6"/>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Revenue in Naira" numFmtId="0">
      <sharedItems containsSemiMixedTypes="0" containsString="0" containsNumber="1" minValue="2422.433" maxValue="21408"/>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506790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d v="2023-06-30T00:00:00"/>
    <x v="0"/>
    <n v="8.51"/>
    <n v="7.9993999999999996"/>
  </r>
  <r>
    <x v="0"/>
    <d v="2023-06-19T00:00:00"/>
    <x v="0"/>
    <n v="6.96"/>
    <n v="6.5423999999999998"/>
  </r>
  <r>
    <x v="0"/>
    <d v="2023-06-19T00:00:00"/>
    <x v="0"/>
    <n v="6.51"/>
    <n v="6.1193999999999997"/>
  </r>
  <r>
    <x v="0"/>
    <d v="2023-06-18T00:00:00"/>
    <x v="0"/>
    <n v="6.51"/>
    <n v="6.1193999999999997"/>
  </r>
  <r>
    <x v="1"/>
    <d v="2023-06-12T00:00:00"/>
    <x v="0"/>
    <n v="4.1900000000000004"/>
    <n v="3.9386000000000005"/>
  </r>
  <r>
    <x v="0"/>
    <d v="2023-06-29T00:00:00"/>
    <x v="1"/>
    <n v="91"/>
    <n v="85.54"/>
  </r>
  <r>
    <x v="1"/>
    <d v="2023-06-30T00:00:00"/>
    <x v="1"/>
    <n v="59"/>
    <n v="55.46"/>
  </r>
  <r>
    <x v="0"/>
    <d v="2023-07-02T00:00:00"/>
    <x v="2"/>
    <n v="1058"/>
    <n v="994.52"/>
  </r>
  <r>
    <x v="0"/>
    <d v="2023-06-13T00:00:00"/>
    <x v="2"/>
    <n v="1255"/>
    <n v="1179.7"/>
  </r>
  <r>
    <x v="0"/>
    <d v="2023-06-22T00:00:00"/>
    <x v="2"/>
    <n v="1161"/>
    <n v="1091.3399999999999"/>
  </r>
  <r>
    <x v="2"/>
    <d v="2023-03-29T00:00:00"/>
    <x v="3"/>
    <n v="6500"/>
    <n v="6110"/>
  </r>
  <r>
    <x v="2"/>
    <d v="2023-06-18T00:00:00"/>
    <x v="3"/>
    <n v="3500"/>
    <n v="3290"/>
  </r>
  <r>
    <x v="0"/>
    <d v="2023-07-07T00:00:00"/>
    <x v="3"/>
    <n v="5500"/>
    <n v="5170"/>
  </r>
  <r>
    <x v="0"/>
    <d v="2023-07-05T00:00:00"/>
    <x v="3"/>
    <n v="5500"/>
    <n v="5170"/>
  </r>
  <r>
    <x v="0"/>
    <d v="2023-07-03T00:00:00"/>
    <x v="3"/>
    <n v="5500"/>
    <n v="5170"/>
  </r>
  <r>
    <x v="0"/>
    <d v="2023-07-01T00:00:00"/>
    <x v="3"/>
    <n v="5500"/>
    <n v="5170"/>
  </r>
  <r>
    <x v="0"/>
    <d v="2023-06-30T00:00:00"/>
    <x v="3"/>
    <n v="5500"/>
    <n v="5170"/>
  </r>
  <r>
    <x v="0"/>
    <d v="2023-06-14T00:00:00"/>
    <x v="3"/>
    <n v="5500"/>
    <n v="5170"/>
  </r>
  <r>
    <x v="0"/>
    <d v="2023-06-14T00:00:00"/>
    <x v="3"/>
    <n v="5500"/>
    <n v="5170"/>
  </r>
  <r>
    <x v="0"/>
    <d v="2023-06-12T00:00:00"/>
    <x v="3"/>
    <n v="5500"/>
    <n v="5170"/>
  </r>
  <r>
    <x v="0"/>
    <d v="2023-06-19T00:00:00"/>
    <x v="3"/>
    <n v="5500"/>
    <n v="5170"/>
  </r>
  <r>
    <x v="0"/>
    <d v="2023-06-19T00:00:00"/>
    <x v="3"/>
    <n v="4500.1000000000004"/>
    <n v="4230.0940000000001"/>
  </r>
  <r>
    <x v="0"/>
    <d v="2023-06-19T00:00:00"/>
    <x v="3"/>
    <n v="4500.1000000000004"/>
    <n v="4230.0940000000001"/>
  </r>
  <r>
    <x v="1"/>
    <d v="2023-06-12T00:00:00"/>
    <x v="3"/>
    <n v="2500"/>
    <n v="2350"/>
  </r>
  <r>
    <x v="1"/>
    <d v="2023-06-12T00:00:00"/>
    <x v="3"/>
    <n v="2500"/>
    <n v="2350"/>
  </r>
  <r>
    <x v="1"/>
    <d v="2023-06-12T00:00:00"/>
    <x v="3"/>
    <n v="3500"/>
    <n v="3290"/>
  </r>
  <r>
    <x v="2"/>
    <d v="2023-04-05T00:00:00"/>
    <x v="4"/>
    <n v="4.7"/>
    <n v="4.4180000000000001"/>
  </r>
  <r>
    <x v="0"/>
    <d v="2023-07-02T00:00:00"/>
    <x v="4"/>
    <n v="15"/>
    <n v="14.1"/>
  </r>
  <r>
    <x v="0"/>
    <d v="2023-07-01T00:00:00"/>
    <x v="4"/>
    <n v="15"/>
    <n v="14.1"/>
  </r>
  <r>
    <x v="0"/>
    <d v="2023-06-29T00:00:00"/>
    <x v="4"/>
    <n v="15"/>
    <n v="14.1"/>
  </r>
  <r>
    <x v="0"/>
    <d v="2023-06-20T00:00:00"/>
    <x v="4"/>
    <n v="15"/>
    <n v="14.1"/>
  </r>
  <r>
    <x v="0"/>
    <d v="2023-06-19T00:00:00"/>
    <x v="4"/>
    <n v="15"/>
    <n v="14.1"/>
  </r>
  <r>
    <x v="0"/>
    <d v="2023-06-19T00:00:00"/>
    <x v="4"/>
    <n v="12.27"/>
    <n v="11.533799999999999"/>
  </r>
  <r>
    <x v="1"/>
    <d v="2023-06-15T00:00:00"/>
    <x v="4"/>
    <n v="9"/>
    <n v="8.4600000000000009"/>
  </r>
  <r>
    <x v="0"/>
    <d v="2023-06-18T00:00:00"/>
    <x v="5"/>
    <n v="124.68"/>
    <n v="117.19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x v="0"/>
    <x v="0"/>
    <x v="0"/>
    <n v="5500"/>
    <n v="5170"/>
  </r>
  <r>
    <x v="0"/>
    <x v="1"/>
    <x v="0"/>
    <n v="5500"/>
    <n v="5170"/>
  </r>
  <r>
    <x v="0"/>
    <x v="2"/>
    <x v="0"/>
    <n v="5500"/>
    <n v="5170"/>
  </r>
  <r>
    <x v="0"/>
    <x v="3"/>
    <x v="1"/>
    <n v="15"/>
    <n v="14.1"/>
  </r>
  <r>
    <x v="0"/>
    <x v="3"/>
    <x v="2"/>
    <n v="1058"/>
    <n v="994.52"/>
  </r>
  <r>
    <x v="0"/>
    <x v="4"/>
    <x v="1"/>
    <n v="15"/>
    <n v="14.1"/>
  </r>
  <r>
    <x v="0"/>
    <x v="4"/>
    <x v="0"/>
    <n v="5500"/>
    <n v="5170"/>
  </r>
  <r>
    <x v="0"/>
    <x v="5"/>
    <x v="0"/>
    <n v="5500"/>
    <n v="5170"/>
  </r>
  <r>
    <x v="1"/>
    <x v="5"/>
    <x v="3"/>
    <n v="59"/>
    <n v="55.46"/>
  </r>
  <r>
    <x v="0"/>
    <x v="5"/>
    <x v="4"/>
    <n v="8.51"/>
    <n v="7.9993999999999996"/>
  </r>
  <r>
    <x v="0"/>
    <x v="6"/>
    <x v="1"/>
    <n v="15"/>
    <n v="14.1"/>
  </r>
  <r>
    <x v="0"/>
    <x v="6"/>
    <x v="3"/>
    <n v="91"/>
    <n v="85.54"/>
  </r>
  <r>
    <x v="1"/>
    <x v="7"/>
    <x v="1"/>
    <n v="9"/>
    <n v="8.4600000000000009"/>
  </r>
  <r>
    <x v="0"/>
    <x v="8"/>
    <x v="0"/>
    <n v="5500"/>
    <n v="5170"/>
  </r>
  <r>
    <x v="0"/>
    <x v="8"/>
    <x v="0"/>
    <n v="5500"/>
    <n v="5170"/>
  </r>
  <r>
    <x v="0"/>
    <x v="9"/>
    <x v="2"/>
    <n v="1255"/>
    <n v="1179.7"/>
  </r>
  <r>
    <x v="0"/>
    <x v="10"/>
    <x v="0"/>
    <n v="5500"/>
    <n v="5170"/>
  </r>
  <r>
    <x v="1"/>
    <x v="10"/>
    <x v="4"/>
    <n v="4.1900000000000004"/>
    <n v="3.9386000000000005"/>
  </r>
  <r>
    <x v="1"/>
    <x v="10"/>
    <x v="0"/>
    <n v="2500"/>
    <n v="2350"/>
  </r>
  <r>
    <x v="1"/>
    <x v="10"/>
    <x v="0"/>
    <n v="2500"/>
    <n v="2350"/>
  </r>
  <r>
    <x v="1"/>
    <x v="10"/>
    <x v="0"/>
    <n v="3500"/>
    <n v="3290"/>
  </r>
  <r>
    <x v="0"/>
    <x v="11"/>
    <x v="2"/>
    <n v="1161"/>
    <n v="1091.3399999999999"/>
  </r>
  <r>
    <x v="0"/>
    <x v="12"/>
    <x v="1"/>
    <n v="15"/>
    <n v="14.1"/>
  </r>
  <r>
    <x v="2"/>
    <x v="13"/>
    <x v="1"/>
    <n v="4.7"/>
    <n v="4.4180000000000001"/>
  </r>
  <r>
    <x v="2"/>
    <x v="14"/>
    <x v="0"/>
    <n v="6500"/>
    <n v="6110"/>
  </r>
  <r>
    <x v="0"/>
    <x v="15"/>
    <x v="1"/>
    <n v="15"/>
    <n v="14.1"/>
  </r>
  <r>
    <x v="0"/>
    <x v="15"/>
    <x v="1"/>
    <n v="12.27"/>
    <n v="11.533799999999999"/>
  </r>
  <r>
    <x v="0"/>
    <x v="15"/>
    <x v="0"/>
    <n v="5500"/>
    <n v="5170"/>
  </r>
  <r>
    <x v="0"/>
    <x v="15"/>
    <x v="0"/>
    <n v="4500.1000000000004"/>
    <n v="4230.0940000000001"/>
  </r>
  <r>
    <x v="0"/>
    <x v="15"/>
    <x v="4"/>
    <n v="6.96"/>
    <n v="6.5423999999999998"/>
  </r>
  <r>
    <x v="0"/>
    <x v="15"/>
    <x v="4"/>
    <n v="6.51"/>
    <n v="6.1193999999999997"/>
  </r>
  <r>
    <x v="0"/>
    <x v="16"/>
    <x v="4"/>
    <n v="6.51"/>
    <n v="6.1193999999999997"/>
  </r>
  <r>
    <x v="0"/>
    <x v="16"/>
    <x v="5"/>
    <n v="124.68"/>
    <n v="117.1992"/>
  </r>
  <r>
    <x v="2"/>
    <x v="16"/>
    <x v="0"/>
    <n v="3500"/>
    <n v="3290"/>
  </r>
  <r>
    <x v="0"/>
    <x v="15"/>
    <x v="0"/>
    <n v="4500.1000000000004"/>
    <n v="4230.094000000000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n v="11"/>
  </r>
  <r>
    <x v="0"/>
    <x v="1"/>
    <x v="0"/>
    <n v="5500"/>
    <n v="5500"/>
    <n v="11"/>
  </r>
  <r>
    <x v="0"/>
    <x v="2"/>
    <x v="0"/>
    <n v="5500"/>
    <n v="5500"/>
    <n v="11"/>
  </r>
  <r>
    <x v="0"/>
    <x v="3"/>
    <x v="0"/>
    <n v="5500"/>
    <n v="5500"/>
    <n v="11"/>
  </r>
  <r>
    <x v="0"/>
    <x v="4"/>
    <x v="0"/>
    <n v="5500"/>
    <n v="5500"/>
    <n v="11"/>
  </r>
  <r>
    <x v="0"/>
    <x v="5"/>
    <x v="1"/>
    <n v="645"/>
    <n v="3611.9999999999995"/>
    <n v="11"/>
  </r>
  <r>
    <x v="0"/>
    <x v="6"/>
    <x v="1"/>
    <n v="837"/>
    <n v="4687.2"/>
    <n v="11"/>
  </r>
  <r>
    <x v="0"/>
    <x v="7"/>
    <x v="0"/>
    <n v="4235"/>
    <n v="4235"/>
    <n v="11"/>
  </r>
  <r>
    <x v="0"/>
    <x v="8"/>
    <x v="0"/>
    <n v="5500"/>
    <n v="5500"/>
    <n v="11"/>
  </r>
  <r>
    <x v="0"/>
    <x v="9"/>
    <x v="2"/>
    <n v="15"/>
    <n v="15000"/>
    <n v="11"/>
  </r>
  <r>
    <x v="0"/>
    <x v="10"/>
    <x v="2"/>
    <n v="15"/>
    <n v="15000"/>
    <n v="11"/>
  </r>
  <r>
    <x v="0"/>
    <x v="11"/>
    <x v="3"/>
    <n v="73"/>
    <n v="4380"/>
    <n v="11"/>
  </r>
  <r>
    <x v="0"/>
    <x v="12"/>
    <x v="4"/>
    <n v="6.55"/>
    <n v="7860"/>
    <n v="11"/>
  </r>
  <r>
    <x v="0"/>
    <x v="13"/>
    <x v="2"/>
    <n v="11.55"/>
    <n v="11550"/>
    <n v="11"/>
  </r>
  <r>
    <x v="0"/>
    <x v="14"/>
    <x v="0"/>
    <n v="5500"/>
    <n v="5500"/>
    <n v="11"/>
  </r>
  <r>
    <x v="0"/>
    <x v="15"/>
    <x v="0"/>
    <n v="4235"/>
    <n v="4235"/>
    <n v="11"/>
  </r>
  <r>
    <x v="0"/>
    <x v="16"/>
    <x v="3"/>
    <n v="73"/>
    <n v="4380"/>
    <n v="11"/>
  </r>
  <r>
    <x v="0"/>
    <x v="17"/>
    <x v="0"/>
    <n v="5500"/>
    <n v="5500"/>
    <n v="11"/>
  </r>
  <r>
    <x v="0"/>
    <x v="18"/>
    <x v="5"/>
    <n v="100.17"/>
    <n v="4036.8509999999997"/>
    <n v="11"/>
  </r>
  <r>
    <x v="0"/>
    <x v="19"/>
    <x v="2"/>
    <n v="15"/>
    <n v="15000"/>
    <n v="11"/>
  </r>
  <r>
    <x v="0"/>
    <x v="20"/>
    <x v="0"/>
    <n v="5500"/>
    <n v="5500"/>
    <n v="11"/>
  </r>
  <r>
    <x v="0"/>
    <x v="21"/>
    <x v="0"/>
    <n v="4235"/>
    <n v="4235"/>
    <n v="11"/>
  </r>
  <r>
    <x v="0"/>
    <x v="22"/>
    <x v="0"/>
    <n v="4235"/>
    <n v="4235"/>
    <n v="11"/>
  </r>
  <r>
    <x v="0"/>
    <x v="23"/>
    <x v="2"/>
    <n v="11.55"/>
    <n v="11550"/>
    <n v="11"/>
  </r>
  <r>
    <x v="0"/>
    <x v="24"/>
    <x v="4"/>
    <n v="8.51"/>
    <n v="10212"/>
    <n v="11"/>
  </r>
  <r>
    <x v="0"/>
    <x v="25"/>
    <x v="4"/>
    <n v="8.51"/>
    <n v="10212"/>
    <n v="11"/>
  </r>
  <r>
    <x v="0"/>
    <x v="26"/>
    <x v="0"/>
    <n v="5500"/>
    <n v="5500"/>
    <n v="11"/>
  </r>
  <r>
    <x v="0"/>
    <x v="27"/>
    <x v="3"/>
    <n v="73"/>
    <n v="4380"/>
    <n v="11"/>
  </r>
  <r>
    <x v="0"/>
    <x v="28"/>
    <x v="3"/>
    <n v="73"/>
    <n v="4380"/>
    <n v="11"/>
  </r>
  <r>
    <x v="0"/>
    <x v="29"/>
    <x v="1"/>
    <n v="643"/>
    <n v="3600.7999999999997"/>
    <n v="11"/>
  </r>
  <r>
    <x v="0"/>
    <x v="30"/>
    <x v="0"/>
    <n v="5500"/>
    <n v="5500"/>
    <n v="11"/>
  </r>
  <r>
    <x v="0"/>
    <x v="31"/>
    <x v="1"/>
    <n v="837"/>
    <n v="4687.2"/>
    <n v="11"/>
  </r>
  <r>
    <x v="0"/>
    <x v="32"/>
    <x v="0"/>
    <n v="5500"/>
    <n v="5500"/>
    <n v="11"/>
  </r>
  <r>
    <x v="0"/>
    <x v="33"/>
    <x v="0"/>
    <n v="4235"/>
    <n v="4235"/>
    <n v="11"/>
  </r>
  <r>
    <x v="0"/>
    <x v="34"/>
    <x v="0"/>
    <n v="5500"/>
    <n v="5500"/>
    <n v="11"/>
  </r>
  <r>
    <x v="0"/>
    <x v="35"/>
    <x v="2"/>
    <n v="15"/>
    <n v="15000"/>
    <n v="11"/>
  </r>
  <r>
    <x v="0"/>
    <x v="36"/>
    <x v="0"/>
    <n v="5500"/>
    <n v="5500"/>
    <n v="11"/>
  </r>
  <r>
    <x v="0"/>
    <x v="37"/>
    <x v="4"/>
    <n v="8.51"/>
    <n v="10212"/>
    <n v="11"/>
  </r>
  <r>
    <x v="0"/>
    <x v="38"/>
    <x v="4"/>
    <n v="8.51"/>
    <n v="10212"/>
    <n v="11"/>
  </r>
  <r>
    <x v="0"/>
    <x v="39"/>
    <x v="3"/>
    <n v="74"/>
    <n v="4440"/>
    <n v="11"/>
  </r>
  <r>
    <x v="0"/>
    <x v="40"/>
    <x v="0"/>
    <n v="5500"/>
    <n v="5500"/>
    <n v="11"/>
  </r>
  <r>
    <x v="0"/>
    <x v="41"/>
    <x v="0"/>
    <n v="5500"/>
    <n v="5500"/>
    <n v="11"/>
  </r>
  <r>
    <x v="0"/>
    <x v="42"/>
    <x v="0"/>
    <n v="5500"/>
    <n v="5500"/>
    <n v="11"/>
  </r>
  <r>
    <x v="0"/>
    <x v="43"/>
    <x v="0"/>
    <n v="5500"/>
    <n v="5500"/>
    <n v="11"/>
  </r>
  <r>
    <x v="0"/>
    <x v="44"/>
    <x v="0"/>
    <n v="5500"/>
    <n v="5500"/>
    <n v="11"/>
  </r>
  <r>
    <x v="0"/>
    <x v="45"/>
    <x v="5"/>
    <n v="111.48"/>
    <n v="4492.6440000000002"/>
    <n v="11"/>
  </r>
  <r>
    <x v="0"/>
    <x v="46"/>
    <x v="1"/>
    <n v="791"/>
    <n v="4429.5999999999995"/>
    <n v="11"/>
  </r>
  <r>
    <x v="0"/>
    <x v="47"/>
    <x v="2"/>
    <n v="15"/>
    <n v="15000"/>
    <n v="11"/>
  </r>
  <r>
    <x v="0"/>
    <x v="48"/>
    <x v="0"/>
    <n v="5500"/>
    <n v="5500"/>
    <n v="11"/>
  </r>
  <r>
    <x v="0"/>
    <x v="49"/>
    <x v="4"/>
    <n v="8.51"/>
    <n v="10212"/>
    <n v="11"/>
  </r>
  <r>
    <x v="0"/>
    <x v="50"/>
    <x v="0"/>
    <n v="5500"/>
    <n v="5500"/>
    <n v="11"/>
  </r>
  <r>
    <x v="0"/>
    <x v="51"/>
    <x v="2"/>
    <n v="15"/>
    <n v="15000"/>
    <n v="11"/>
  </r>
  <r>
    <x v="0"/>
    <x v="52"/>
    <x v="0"/>
    <n v="5500"/>
    <n v="5500"/>
    <n v="10"/>
  </r>
  <r>
    <x v="0"/>
    <x v="53"/>
    <x v="3"/>
    <n v="69"/>
    <n v="4140"/>
    <n v="10"/>
  </r>
  <r>
    <x v="0"/>
    <x v="54"/>
    <x v="0"/>
    <n v="5500"/>
    <n v="5500"/>
    <n v="10"/>
  </r>
  <r>
    <x v="0"/>
    <x v="55"/>
    <x v="1"/>
    <n v="751"/>
    <n v="4205.5999999999995"/>
    <n v="10"/>
  </r>
  <r>
    <x v="0"/>
    <x v="56"/>
    <x v="0"/>
    <n v="5500"/>
    <n v="5500"/>
    <n v="10"/>
  </r>
  <r>
    <x v="0"/>
    <x v="57"/>
    <x v="2"/>
    <n v="15"/>
    <n v="15000"/>
    <n v="10"/>
  </r>
  <r>
    <x v="0"/>
    <x v="58"/>
    <x v="4"/>
    <n v="8.51"/>
    <n v="10212"/>
    <n v="10"/>
  </r>
  <r>
    <x v="0"/>
    <x v="59"/>
    <x v="2"/>
    <n v="15"/>
    <n v="15000"/>
    <n v="10"/>
  </r>
  <r>
    <x v="0"/>
    <x v="60"/>
    <x v="0"/>
    <n v="5500"/>
    <n v="5500"/>
    <n v="10"/>
  </r>
  <r>
    <x v="0"/>
    <x v="61"/>
    <x v="0"/>
    <n v="5500"/>
    <n v="5500"/>
    <n v="10"/>
  </r>
  <r>
    <x v="0"/>
    <x v="62"/>
    <x v="0"/>
    <n v="5500"/>
    <n v="5500"/>
    <n v="10"/>
  </r>
  <r>
    <x v="0"/>
    <x v="63"/>
    <x v="1"/>
    <n v="833"/>
    <n v="4664.7999999999993"/>
    <n v="10"/>
  </r>
  <r>
    <x v="0"/>
    <x v="64"/>
    <x v="2"/>
    <n v="15"/>
    <n v="15000"/>
    <n v="10"/>
  </r>
  <r>
    <x v="0"/>
    <x v="65"/>
    <x v="0"/>
    <n v="5500"/>
    <n v="5500"/>
    <n v="10"/>
  </r>
  <r>
    <x v="0"/>
    <x v="66"/>
    <x v="0"/>
    <n v="5500"/>
    <n v="5500"/>
    <n v="10"/>
  </r>
  <r>
    <x v="0"/>
    <x v="67"/>
    <x v="0"/>
    <n v="5500"/>
    <n v="5500"/>
    <n v="10"/>
  </r>
  <r>
    <x v="0"/>
    <x v="68"/>
    <x v="0"/>
    <n v="5500"/>
    <n v="5500"/>
    <n v="10"/>
  </r>
  <r>
    <x v="0"/>
    <x v="69"/>
    <x v="0"/>
    <n v="5500"/>
    <n v="5500"/>
    <n v="10"/>
  </r>
  <r>
    <x v="0"/>
    <x v="70"/>
    <x v="0"/>
    <n v="5500"/>
    <n v="5500"/>
    <n v="10"/>
  </r>
  <r>
    <x v="0"/>
    <x v="71"/>
    <x v="6"/>
    <n v="7071.85"/>
    <n v="4243.1099999999997"/>
    <n v="10"/>
  </r>
  <r>
    <x v="0"/>
    <x v="72"/>
    <x v="0"/>
    <n v="5500"/>
    <n v="5500"/>
    <n v="10"/>
  </r>
  <r>
    <x v="0"/>
    <x v="73"/>
    <x v="0"/>
    <n v="5500"/>
    <n v="5500"/>
    <n v="10"/>
  </r>
  <r>
    <x v="0"/>
    <x v="74"/>
    <x v="0"/>
    <n v="5500"/>
    <n v="5500"/>
    <n v="10"/>
  </r>
  <r>
    <x v="0"/>
    <x v="75"/>
    <x v="3"/>
    <n v="73"/>
    <n v="4380"/>
    <n v="10"/>
  </r>
  <r>
    <x v="0"/>
    <x v="76"/>
    <x v="2"/>
    <n v="15"/>
    <n v="15000"/>
    <n v="10"/>
  </r>
  <r>
    <x v="0"/>
    <x v="77"/>
    <x v="0"/>
    <n v="5500"/>
    <n v="5500"/>
    <n v="10"/>
  </r>
  <r>
    <x v="0"/>
    <x v="78"/>
    <x v="0"/>
    <n v="5500"/>
    <n v="5500"/>
    <n v="10"/>
  </r>
  <r>
    <x v="0"/>
    <x v="79"/>
    <x v="5"/>
    <n v="146.57"/>
    <n v="5906.7709999999997"/>
    <n v="10"/>
  </r>
  <r>
    <x v="0"/>
    <x v="80"/>
    <x v="0"/>
    <n v="5500"/>
    <n v="5500"/>
    <n v="10"/>
  </r>
  <r>
    <x v="0"/>
    <x v="81"/>
    <x v="4"/>
    <n v="8.51"/>
    <n v="10212"/>
    <n v="10"/>
  </r>
  <r>
    <x v="0"/>
    <x v="82"/>
    <x v="4"/>
    <n v="8.51"/>
    <n v="10212"/>
    <n v="9"/>
  </r>
  <r>
    <x v="0"/>
    <x v="83"/>
    <x v="0"/>
    <n v="5500"/>
    <n v="5500"/>
    <n v="9"/>
  </r>
  <r>
    <x v="0"/>
    <x v="84"/>
    <x v="4"/>
    <n v="8.51"/>
    <n v="10212"/>
    <n v="9"/>
  </r>
  <r>
    <x v="0"/>
    <x v="85"/>
    <x v="0"/>
    <n v="5500"/>
    <n v="5500"/>
    <n v="9"/>
  </r>
  <r>
    <x v="0"/>
    <x v="86"/>
    <x v="0"/>
    <n v="5500"/>
    <n v="5500"/>
    <n v="9"/>
  </r>
  <r>
    <x v="0"/>
    <x v="87"/>
    <x v="0"/>
    <n v="5500"/>
    <n v="5500"/>
    <n v="9"/>
  </r>
  <r>
    <x v="0"/>
    <x v="88"/>
    <x v="2"/>
    <n v="15"/>
    <n v="15000"/>
    <n v="9"/>
  </r>
  <r>
    <x v="0"/>
    <x v="89"/>
    <x v="0"/>
    <n v="5500"/>
    <n v="5500"/>
    <n v="9"/>
  </r>
  <r>
    <x v="0"/>
    <x v="90"/>
    <x v="4"/>
    <n v="8.51"/>
    <n v="10212"/>
    <n v="9"/>
  </r>
  <r>
    <x v="0"/>
    <x v="91"/>
    <x v="0"/>
    <n v="5500"/>
    <n v="5500"/>
    <n v="9"/>
  </r>
  <r>
    <x v="0"/>
    <x v="92"/>
    <x v="0"/>
    <n v="5500"/>
    <n v="5500"/>
    <n v="9"/>
  </r>
  <r>
    <x v="0"/>
    <x v="93"/>
    <x v="0"/>
    <n v="5500"/>
    <n v="5500"/>
    <n v="9"/>
  </r>
  <r>
    <x v="0"/>
    <x v="94"/>
    <x v="3"/>
    <n v="99"/>
    <n v="5940"/>
    <n v="9"/>
  </r>
  <r>
    <x v="0"/>
    <x v="95"/>
    <x v="2"/>
    <n v="15"/>
    <n v="15000"/>
    <n v="9"/>
  </r>
  <r>
    <x v="0"/>
    <x v="96"/>
    <x v="4"/>
    <n v="8.51"/>
    <n v="10212"/>
    <n v="9"/>
  </r>
  <r>
    <x v="0"/>
    <x v="97"/>
    <x v="0"/>
    <n v="5500"/>
    <n v="5500"/>
    <n v="9"/>
  </r>
  <r>
    <x v="0"/>
    <x v="98"/>
    <x v="3"/>
    <n v="82"/>
    <n v="4920"/>
    <n v="9"/>
  </r>
  <r>
    <x v="0"/>
    <x v="99"/>
    <x v="1"/>
    <n v="932"/>
    <n v="5219.2"/>
    <n v="9"/>
  </r>
  <r>
    <x v="0"/>
    <x v="100"/>
    <x v="1"/>
    <n v="936"/>
    <n v="5241.5999999999995"/>
    <n v="9"/>
  </r>
  <r>
    <x v="0"/>
    <x v="101"/>
    <x v="2"/>
    <n v="15"/>
    <n v="15000"/>
    <n v="9"/>
  </r>
  <r>
    <x v="0"/>
    <x v="102"/>
    <x v="0"/>
    <n v="5500"/>
    <n v="5500"/>
    <n v="9"/>
  </r>
  <r>
    <x v="0"/>
    <x v="103"/>
    <x v="0"/>
    <n v="5500"/>
    <n v="5500"/>
    <n v="9"/>
  </r>
  <r>
    <x v="0"/>
    <x v="104"/>
    <x v="7"/>
    <n v="23824"/>
    <n v="2935.1168000000002"/>
    <n v="9"/>
  </r>
  <r>
    <x v="0"/>
    <x v="105"/>
    <x v="0"/>
    <n v="5500"/>
    <n v="5500"/>
    <n v="9"/>
  </r>
  <r>
    <x v="0"/>
    <x v="106"/>
    <x v="0"/>
    <n v="5500"/>
    <n v="5500"/>
    <n v="9"/>
  </r>
  <r>
    <x v="0"/>
    <x v="107"/>
    <x v="3"/>
    <n v="83"/>
    <n v="4980"/>
    <n v="9"/>
  </r>
  <r>
    <x v="0"/>
    <x v="108"/>
    <x v="0"/>
    <n v="2750"/>
    <n v="2750"/>
    <n v="9"/>
  </r>
  <r>
    <x v="0"/>
    <x v="109"/>
    <x v="3"/>
    <n v="83"/>
    <n v="4980"/>
    <n v="9"/>
  </r>
  <r>
    <x v="0"/>
    <x v="110"/>
    <x v="0"/>
    <n v="2750"/>
    <n v="2750"/>
    <n v="9"/>
  </r>
  <r>
    <x v="0"/>
    <x v="111"/>
    <x v="0"/>
    <n v="2750"/>
    <n v="2750"/>
    <n v="9"/>
  </r>
  <r>
    <x v="0"/>
    <x v="112"/>
    <x v="0"/>
    <n v="2750"/>
    <n v="2750"/>
    <n v="9"/>
  </r>
  <r>
    <x v="0"/>
    <x v="113"/>
    <x v="2"/>
    <n v="7.5"/>
    <n v="7500"/>
    <n v="9"/>
  </r>
  <r>
    <x v="0"/>
    <x v="114"/>
    <x v="0"/>
    <n v="2750"/>
    <n v="2750"/>
    <n v="9"/>
  </r>
  <r>
    <x v="0"/>
    <x v="115"/>
    <x v="0"/>
    <n v="2750"/>
    <n v="2750"/>
    <n v="9"/>
  </r>
  <r>
    <x v="0"/>
    <x v="116"/>
    <x v="0"/>
    <n v="2750"/>
    <n v="2750"/>
    <n v="9"/>
  </r>
  <r>
    <x v="0"/>
    <x v="117"/>
    <x v="0"/>
    <n v="2750"/>
    <n v="2750"/>
    <n v="9"/>
  </r>
  <r>
    <x v="0"/>
    <x v="118"/>
    <x v="0"/>
    <n v="2750"/>
    <n v="2750"/>
    <n v="9"/>
  </r>
  <r>
    <x v="0"/>
    <x v="119"/>
    <x v="0"/>
    <n v="5500"/>
    <n v="5500"/>
    <n v="9"/>
  </r>
  <r>
    <x v="0"/>
    <x v="120"/>
    <x v="0"/>
    <n v="2750"/>
    <n v="2750"/>
    <n v="9"/>
  </r>
  <r>
    <x v="0"/>
    <x v="121"/>
    <x v="0"/>
    <n v="2750"/>
    <n v="2750"/>
    <n v="9"/>
  </r>
  <r>
    <x v="0"/>
    <x v="122"/>
    <x v="0"/>
    <n v="2750"/>
    <n v="2750"/>
    <n v="9"/>
  </r>
  <r>
    <x v="0"/>
    <x v="123"/>
    <x v="0"/>
    <n v="2750"/>
    <n v="2750"/>
    <n v="9"/>
  </r>
  <r>
    <x v="0"/>
    <x v="124"/>
    <x v="0"/>
    <n v="2750"/>
    <n v="2750"/>
    <n v="9"/>
  </r>
  <r>
    <x v="0"/>
    <x v="125"/>
    <x v="0"/>
    <n v="5500"/>
    <n v="5500"/>
    <n v="9"/>
  </r>
  <r>
    <x v="0"/>
    <x v="126"/>
    <x v="3"/>
    <n v="83"/>
    <n v="4980"/>
    <n v="9"/>
  </r>
  <r>
    <x v="0"/>
    <x v="127"/>
    <x v="0"/>
    <n v="2750"/>
    <n v="2750"/>
    <n v="9"/>
  </r>
  <r>
    <x v="0"/>
    <x v="128"/>
    <x v="0"/>
    <n v="2750"/>
    <n v="2750"/>
    <n v="9"/>
  </r>
  <r>
    <x v="0"/>
    <x v="129"/>
    <x v="5"/>
    <n v="122.54"/>
    <n v="4938.3620000000001"/>
    <n v="9"/>
  </r>
  <r>
    <x v="0"/>
    <x v="130"/>
    <x v="3"/>
    <n v="42"/>
    <n v="2520"/>
    <n v="9"/>
  </r>
  <r>
    <x v="0"/>
    <x v="131"/>
    <x v="0"/>
    <n v="2750"/>
    <n v="2750"/>
    <n v="9"/>
  </r>
  <r>
    <x v="0"/>
    <x v="132"/>
    <x v="0"/>
    <n v="2750"/>
    <n v="2750"/>
    <n v="9"/>
  </r>
  <r>
    <x v="0"/>
    <x v="133"/>
    <x v="0"/>
    <n v="2750"/>
    <n v="2750"/>
    <n v="9"/>
  </r>
  <r>
    <x v="0"/>
    <x v="134"/>
    <x v="0"/>
    <n v="2750"/>
    <n v="2750"/>
    <n v="9"/>
  </r>
  <r>
    <x v="0"/>
    <x v="135"/>
    <x v="0"/>
    <n v="5500"/>
    <n v="5500"/>
    <n v="9"/>
  </r>
  <r>
    <x v="0"/>
    <x v="136"/>
    <x v="0"/>
    <n v="5500"/>
    <n v="5500"/>
    <n v="9"/>
  </r>
  <r>
    <x v="0"/>
    <x v="137"/>
    <x v="0"/>
    <n v="2750"/>
    <n v="2750"/>
    <n v="9"/>
  </r>
  <r>
    <x v="0"/>
    <x v="138"/>
    <x v="0"/>
    <n v="2750"/>
    <n v="2750"/>
    <n v="9"/>
  </r>
  <r>
    <x v="0"/>
    <x v="139"/>
    <x v="8"/>
    <n v="9093"/>
    <n v="5455.8"/>
    <n v="9"/>
  </r>
  <r>
    <x v="0"/>
    <x v="140"/>
    <x v="1"/>
    <n v="949"/>
    <n v="5314.4"/>
    <n v="9"/>
  </r>
  <r>
    <x v="0"/>
    <x v="141"/>
    <x v="0"/>
    <n v="2750"/>
    <n v="2750"/>
    <n v="9"/>
  </r>
  <r>
    <x v="0"/>
    <x v="142"/>
    <x v="2"/>
    <n v="15"/>
    <n v="15000"/>
    <n v="9"/>
  </r>
  <r>
    <x v="0"/>
    <x v="143"/>
    <x v="0"/>
    <n v="2750"/>
    <n v="2750"/>
    <n v="9"/>
  </r>
  <r>
    <x v="0"/>
    <x v="144"/>
    <x v="0"/>
    <n v="2750"/>
    <n v="2750"/>
    <n v="9"/>
  </r>
  <r>
    <x v="0"/>
    <x v="145"/>
    <x v="0"/>
    <n v="2750"/>
    <n v="2750"/>
    <n v="9"/>
  </r>
  <r>
    <x v="0"/>
    <x v="146"/>
    <x v="0"/>
    <n v="2750"/>
    <n v="2750"/>
    <n v="9"/>
  </r>
  <r>
    <x v="0"/>
    <x v="147"/>
    <x v="0"/>
    <n v="2750"/>
    <n v="2750"/>
    <n v="9"/>
  </r>
  <r>
    <x v="0"/>
    <x v="148"/>
    <x v="5"/>
    <n v="61.27"/>
    <n v="2469.181"/>
    <n v="9"/>
  </r>
  <r>
    <x v="0"/>
    <x v="149"/>
    <x v="0"/>
    <n v="2750"/>
    <n v="2750"/>
    <n v="9"/>
  </r>
  <r>
    <x v="0"/>
    <x v="150"/>
    <x v="2"/>
    <n v="7.5"/>
    <n v="7500"/>
    <n v="9"/>
  </r>
  <r>
    <x v="0"/>
    <x v="151"/>
    <x v="4"/>
    <n v="4.26"/>
    <n v="5112"/>
    <n v="9"/>
  </r>
  <r>
    <x v="0"/>
    <x v="152"/>
    <x v="0"/>
    <n v="2750"/>
    <n v="2750"/>
    <n v="9"/>
  </r>
  <r>
    <x v="0"/>
    <x v="153"/>
    <x v="0"/>
    <n v="5500"/>
    <n v="5500"/>
    <n v="9"/>
  </r>
  <r>
    <x v="0"/>
    <x v="154"/>
    <x v="0"/>
    <n v="2750"/>
    <n v="2750"/>
    <n v="9"/>
  </r>
  <r>
    <x v="0"/>
    <x v="155"/>
    <x v="0"/>
    <n v="2750"/>
    <n v="2750"/>
    <n v="9"/>
  </r>
  <r>
    <x v="0"/>
    <x v="156"/>
    <x v="0"/>
    <n v="2750"/>
    <n v="2750"/>
    <n v="9"/>
  </r>
  <r>
    <x v="0"/>
    <x v="157"/>
    <x v="0"/>
    <n v="2750"/>
    <n v="2750"/>
    <n v="9"/>
  </r>
  <r>
    <x v="0"/>
    <x v="158"/>
    <x v="3"/>
    <n v="41"/>
    <n v="2460"/>
    <n v="9"/>
  </r>
  <r>
    <x v="0"/>
    <x v="159"/>
    <x v="0"/>
    <n v="2750"/>
    <n v="2750"/>
    <n v="9"/>
  </r>
  <r>
    <x v="0"/>
    <x v="160"/>
    <x v="0"/>
    <n v="2750"/>
    <n v="2750"/>
    <n v="9"/>
  </r>
  <r>
    <x v="0"/>
    <x v="161"/>
    <x v="0"/>
    <n v="2750"/>
    <n v="2750"/>
    <n v="9"/>
  </r>
  <r>
    <x v="0"/>
    <x v="162"/>
    <x v="3"/>
    <n v="41"/>
    <n v="2460"/>
    <n v="9"/>
  </r>
  <r>
    <x v="0"/>
    <x v="163"/>
    <x v="2"/>
    <n v="7.5"/>
    <n v="7500"/>
    <n v="9"/>
  </r>
  <r>
    <x v="0"/>
    <x v="164"/>
    <x v="0"/>
    <n v="5500"/>
    <n v="5500"/>
    <n v="9"/>
  </r>
  <r>
    <x v="0"/>
    <x v="165"/>
    <x v="0"/>
    <n v="2750"/>
    <n v="2750"/>
    <n v="9"/>
  </r>
  <r>
    <x v="0"/>
    <x v="166"/>
    <x v="0"/>
    <n v="5500"/>
    <n v="5500"/>
    <n v="8"/>
  </r>
  <r>
    <x v="0"/>
    <x v="167"/>
    <x v="4"/>
    <n v="8.51"/>
    <n v="10212"/>
    <n v="8"/>
  </r>
  <r>
    <x v="0"/>
    <x v="168"/>
    <x v="1"/>
    <n v="948"/>
    <n v="5308.7999999999993"/>
    <n v="8"/>
  </r>
  <r>
    <x v="0"/>
    <x v="169"/>
    <x v="0"/>
    <n v="2750"/>
    <n v="2750"/>
    <n v="8"/>
  </r>
  <r>
    <x v="0"/>
    <x v="170"/>
    <x v="2"/>
    <n v="7.5"/>
    <n v="7500"/>
    <n v="8"/>
  </r>
  <r>
    <x v="0"/>
    <x v="171"/>
    <x v="1"/>
    <n v="948"/>
    <n v="5308.7999999999993"/>
    <n v="8"/>
  </r>
  <r>
    <x v="0"/>
    <x v="172"/>
    <x v="0"/>
    <n v="2750"/>
    <n v="2750"/>
    <n v="8"/>
  </r>
  <r>
    <x v="0"/>
    <x v="173"/>
    <x v="5"/>
    <n v="60.11"/>
    <n v="2422.433"/>
    <n v="8"/>
  </r>
  <r>
    <x v="0"/>
    <x v="174"/>
    <x v="0"/>
    <n v="5500"/>
    <n v="5500"/>
    <n v="8"/>
  </r>
  <r>
    <x v="0"/>
    <x v="175"/>
    <x v="0"/>
    <n v="5500"/>
    <n v="5500"/>
    <n v="8"/>
  </r>
  <r>
    <x v="0"/>
    <x v="176"/>
    <x v="1"/>
    <n v="474"/>
    <n v="2654.3999999999996"/>
    <n v="8"/>
  </r>
  <r>
    <x v="0"/>
    <x v="177"/>
    <x v="0"/>
    <n v="2750"/>
    <n v="2750"/>
    <n v="8"/>
  </r>
  <r>
    <x v="0"/>
    <x v="178"/>
    <x v="0"/>
    <n v="2750"/>
    <n v="2750"/>
    <n v="8"/>
  </r>
  <r>
    <x v="0"/>
    <x v="179"/>
    <x v="0"/>
    <n v="5500"/>
    <n v="5500"/>
    <n v="8"/>
  </r>
  <r>
    <x v="0"/>
    <x v="180"/>
    <x v="0"/>
    <n v="2750"/>
    <n v="2750"/>
    <n v="8"/>
  </r>
  <r>
    <x v="0"/>
    <x v="181"/>
    <x v="0"/>
    <n v="2750"/>
    <n v="2750"/>
    <n v="8"/>
  </r>
  <r>
    <x v="0"/>
    <x v="182"/>
    <x v="3"/>
    <n v="81"/>
    <n v="4860"/>
    <n v="8"/>
  </r>
  <r>
    <x v="0"/>
    <x v="183"/>
    <x v="0"/>
    <n v="2750"/>
    <n v="2750"/>
    <n v="8"/>
  </r>
  <r>
    <x v="0"/>
    <x v="184"/>
    <x v="0"/>
    <n v="2750"/>
    <n v="2750"/>
    <n v="8"/>
  </r>
  <r>
    <x v="0"/>
    <x v="185"/>
    <x v="4"/>
    <n v="8.51"/>
    <n v="10212"/>
    <n v="8"/>
  </r>
  <r>
    <x v="0"/>
    <x v="186"/>
    <x v="0"/>
    <n v="2750"/>
    <n v="2750"/>
    <n v="8"/>
  </r>
  <r>
    <x v="0"/>
    <x v="187"/>
    <x v="4"/>
    <n v="8.51"/>
    <n v="10212"/>
    <n v="8"/>
  </r>
  <r>
    <x v="0"/>
    <x v="188"/>
    <x v="2"/>
    <n v="15"/>
    <n v="15000"/>
    <n v="8"/>
  </r>
  <r>
    <x v="0"/>
    <x v="189"/>
    <x v="0"/>
    <n v="5500"/>
    <n v="5500"/>
    <n v="8"/>
  </r>
  <r>
    <x v="0"/>
    <x v="190"/>
    <x v="2"/>
    <n v="7.5"/>
    <n v="7500"/>
    <n v="8"/>
  </r>
  <r>
    <x v="0"/>
    <x v="191"/>
    <x v="0"/>
    <n v="2750"/>
    <n v="2750"/>
    <n v="8"/>
  </r>
  <r>
    <x v="0"/>
    <x v="192"/>
    <x v="3"/>
    <n v="41"/>
    <n v="2460"/>
    <n v="8"/>
  </r>
  <r>
    <x v="0"/>
    <x v="193"/>
    <x v="0"/>
    <n v="2750"/>
    <n v="2750"/>
    <n v="8"/>
  </r>
  <r>
    <x v="0"/>
    <x v="194"/>
    <x v="2"/>
    <n v="15"/>
    <n v="15000"/>
    <n v="8"/>
  </r>
  <r>
    <x v="0"/>
    <x v="195"/>
    <x v="3"/>
    <n v="82"/>
    <n v="4920"/>
    <n v="8"/>
  </r>
  <r>
    <x v="0"/>
    <x v="196"/>
    <x v="0"/>
    <n v="5500"/>
    <n v="5500"/>
    <n v="8"/>
  </r>
  <r>
    <x v="0"/>
    <x v="197"/>
    <x v="0"/>
    <n v="5500"/>
    <n v="5500"/>
    <n v="8"/>
  </r>
  <r>
    <x v="0"/>
    <x v="198"/>
    <x v="0"/>
    <n v="5500"/>
    <n v="5500"/>
    <n v="8"/>
  </r>
  <r>
    <x v="0"/>
    <x v="199"/>
    <x v="2"/>
    <n v="15"/>
    <n v="15000"/>
    <n v="8"/>
  </r>
  <r>
    <x v="0"/>
    <x v="200"/>
    <x v="1"/>
    <n v="958"/>
    <n v="5364.7999999999993"/>
    <n v="8"/>
  </r>
  <r>
    <x v="0"/>
    <x v="201"/>
    <x v="0"/>
    <n v="5500"/>
    <n v="5500"/>
    <n v="8"/>
  </r>
  <r>
    <x v="0"/>
    <x v="202"/>
    <x v="4"/>
    <n v="8.51"/>
    <n v="10212"/>
    <n v="8"/>
  </r>
  <r>
    <x v="0"/>
    <x v="203"/>
    <x v="2"/>
    <n v="15"/>
    <n v="15000"/>
    <n v="8"/>
  </r>
  <r>
    <x v="0"/>
    <x v="204"/>
    <x v="2"/>
    <n v="15"/>
    <n v="15000"/>
    <n v="8"/>
  </r>
  <r>
    <x v="0"/>
    <x v="205"/>
    <x v="4"/>
    <n v="8.51"/>
    <n v="10212"/>
    <n v="8"/>
  </r>
  <r>
    <x v="0"/>
    <x v="206"/>
    <x v="3"/>
    <n v="85"/>
    <n v="5100"/>
    <n v="8"/>
  </r>
  <r>
    <x v="0"/>
    <x v="207"/>
    <x v="0"/>
    <n v="5500"/>
    <n v="5500"/>
    <n v="8"/>
  </r>
  <r>
    <x v="0"/>
    <x v="208"/>
    <x v="2"/>
    <n v="15"/>
    <n v="15000"/>
    <n v="8"/>
  </r>
  <r>
    <x v="0"/>
    <x v="209"/>
    <x v="2"/>
    <n v="15"/>
    <n v="15000"/>
    <n v="8"/>
  </r>
  <r>
    <x v="0"/>
    <x v="210"/>
    <x v="0"/>
    <n v="5500"/>
    <n v="5500"/>
    <n v="8"/>
  </r>
  <r>
    <x v="0"/>
    <x v="211"/>
    <x v="0"/>
    <n v="5500"/>
    <n v="5500"/>
    <n v="8"/>
  </r>
  <r>
    <x v="0"/>
    <x v="212"/>
    <x v="0"/>
    <n v="5500"/>
    <n v="5500"/>
    <n v="8"/>
  </r>
  <r>
    <x v="0"/>
    <x v="213"/>
    <x v="0"/>
    <n v="5500"/>
    <n v="5500"/>
    <n v="8"/>
  </r>
  <r>
    <x v="0"/>
    <x v="214"/>
    <x v="4"/>
    <n v="8.51"/>
    <n v="10212"/>
    <n v="8"/>
  </r>
  <r>
    <x v="0"/>
    <x v="215"/>
    <x v="2"/>
    <n v="15"/>
    <n v="15000"/>
    <n v="8"/>
  </r>
  <r>
    <x v="0"/>
    <x v="216"/>
    <x v="0"/>
    <n v="5500"/>
    <n v="5500"/>
    <n v="8"/>
  </r>
  <r>
    <x v="0"/>
    <x v="217"/>
    <x v="3"/>
    <n v="80"/>
    <n v="4800"/>
    <n v="8"/>
  </r>
  <r>
    <x v="0"/>
    <x v="218"/>
    <x v="1"/>
    <n v="926"/>
    <n v="5185.5999999999995"/>
    <n v="8"/>
  </r>
  <r>
    <x v="0"/>
    <x v="219"/>
    <x v="9"/>
    <n v="4138.95"/>
    <n v="8691.7950000000001"/>
    <n v="8"/>
  </r>
  <r>
    <x v="0"/>
    <x v="220"/>
    <x v="1"/>
    <n v="926"/>
    <n v="5185.5999999999995"/>
    <n v="8"/>
  </r>
  <r>
    <x v="0"/>
    <x v="221"/>
    <x v="1"/>
    <n v="926"/>
    <n v="5185.5999999999995"/>
    <n v="8"/>
  </r>
  <r>
    <x v="0"/>
    <x v="222"/>
    <x v="2"/>
    <n v="15"/>
    <n v="15000"/>
    <n v="8"/>
  </r>
  <r>
    <x v="0"/>
    <x v="223"/>
    <x v="0"/>
    <n v="5500"/>
    <n v="5500"/>
    <n v="8"/>
  </r>
  <r>
    <x v="0"/>
    <x v="224"/>
    <x v="4"/>
    <n v="8.51"/>
    <n v="10212"/>
    <n v="8"/>
  </r>
  <r>
    <x v="0"/>
    <x v="225"/>
    <x v="0"/>
    <n v="5500"/>
    <n v="5500"/>
    <n v="8"/>
  </r>
  <r>
    <x v="0"/>
    <x v="226"/>
    <x v="0"/>
    <n v="5500"/>
    <n v="5500"/>
    <n v="8"/>
  </r>
  <r>
    <x v="0"/>
    <x v="227"/>
    <x v="4"/>
    <n v="8.51"/>
    <n v="10212"/>
    <n v="8"/>
  </r>
  <r>
    <x v="0"/>
    <x v="228"/>
    <x v="1"/>
    <n v="926"/>
    <n v="5185.5999999999995"/>
    <n v="8"/>
  </r>
  <r>
    <x v="0"/>
    <x v="229"/>
    <x v="1"/>
    <n v="926"/>
    <n v="5185.5999999999995"/>
    <n v="8"/>
  </r>
  <r>
    <x v="0"/>
    <x v="230"/>
    <x v="0"/>
    <n v="5500"/>
    <n v="5500"/>
    <n v="8"/>
  </r>
  <r>
    <x v="0"/>
    <x v="231"/>
    <x v="2"/>
    <n v="15"/>
    <n v="15000"/>
    <n v="8"/>
  </r>
  <r>
    <x v="0"/>
    <x v="232"/>
    <x v="4"/>
    <n v="8.51"/>
    <n v="10212"/>
    <n v="8"/>
  </r>
  <r>
    <x v="0"/>
    <x v="233"/>
    <x v="4"/>
    <n v="8.51"/>
    <n v="10212"/>
    <n v="8"/>
  </r>
  <r>
    <x v="0"/>
    <x v="234"/>
    <x v="0"/>
    <n v="5500"/>
    <n v="5500"/>
    <n v="8"/>
  </r>
  <r>
    <x v="0"/>
    <x v="235"/>
    <x v="0"/>
    <n v="5500"/>
    <n v="5500"/>
    <n v="8"/>
  </r>
  <r>
    <x v="0"/>
    <x v="236"/>
    <x v="0"/>
    <n v="5500"/>
    <n v="5500"/>
    <n v="8"/>
  </r>
  <r>
    <x v="0"/>
    <x v="237"/>
    <x v="0"/>
    <n v="5500"/>
    <n v="5500"/>
    <n v="8"/>
  </r>
  <r>
    <x v="0"/>
    <x v="238"/>
    <x v="2"/>
    <n v="15"/>
    <n v="15000"/>
    <n v="8"/>
  </r>
  <r>
    <x v="0"/>
    <x v="239"/>
    <x v="0"/>
    <n v="5500"/>
    <n v="5500"/>
    <n v="8"/>
  </r>
  <r>
    <x v="0"/>
    <x v="240"/>
    <x v="2"/>
    <n v="15"/>
    <n v="15000"/>
    <n v="8"/>
  </r>
  <r>
    <x v="0"/>
    <x v="241"/>
    <x v="0"/>
    <n v="5500"/>
    <n v="5500"/>
    <n v="8"/>
  </r>
  <r>
    <x v="0"/>
    <x v="242"/>
    <x v="0"/>
    <n v="5500"/>
    <n v="5500"/>
    <n v="8"/>
  </r>
  <r>
    <x v="0"/>
    <x v="243"/>
    <x v="4"/>
    <n v="8.51"/>
    <n v="10212"/>
    <n v="8"/>
  </r>
  <r>
    <x v="0"/>
    <x v="244"/>
    <x v="0"/>
    <n v="5500"/>
    <n v="5500"/>
    <n v="8"/>
  </r>
  <r>
    <x v="0"/>
    <x v="245"/>
    <x v="3"/>
    <n v="85"/>
    <n v="5100"/>
    <n v="8"/>
  </r>
  <r>
    <x v="0"/>
    <x v="246"/>
    <x v="0"/>
    <n v="5500"/>
    <n v="5500"/>
    <n v="8"/>
  </r>
  <r>
    <x v="0"/>
    <x v="247"/>
    <x v="0"/>
    <n v="5500"/>
    <n v="5500"/>
    <n v="8"/>
  </r>
  <r>
    <x v="0"/>
    <x v="248"/>
    <x v="5"/>
    <n v="125.64"/>
    <n v="5063.2919999999995"/>
    <n v="8"/>
  </r>
  <r>
    <x v="0"/>
    <x v="249"/>
    <x v="0"/>
    <n v="5500"/>
    <n v="5500"/>
    <n v="8"/>
  </r>
  <r>
    <x v="0"/>
    <x v="250"/>
    <x v="3"/>
    <n v="85"/>
    <n v="5100"/>
    <n v="8"/>
  </r>
  <r>
    <x v="0"/>
    <x v="251"/>
    <x v="4"/>
    <n v="8.51"/>
    <n v="10212"/>
    <n v="8"/>
  </r>
  <r>
    <x v="0"/>
    <x v="252"/>
    <x v="0"/>
    <n v="5500"/>
    <n v="5500"/>
    <n v="8"/>
  </r>
  <r>
    <x v="0"/>
    <x v="253"/>
    <x v="0"/>
    <n v="5500"/>
    <n v="5500"/>
    <n v="8"/>
  </r>
  <r>
    <x v="0"/>
    <x v="254"/>
    <x v="9"/>
    <n v="4337.54"/>
    <n v="9108.8340000000007"/>
    <n v="8"/>
  </r>
  <r>
    <x v="0"/>
    <x v="255"/>
    <x v="2"/>
    <n v="15"/>
    <n v="15000"/>
    <n v="8"/>
  </r>
  <r>
    <x v="0"/>
    <x v="256"/>
    <x v="0"/>
    <n v="5500"/>
    <n v="5500"/>
    <n v="8"/>
  </r>
  <r>
    <x v="0"/>
    <x v="257"/>
    <x v="0"/>
    <n v="5500"/>
    <n v="5500"/>
    <n v="8"/>
  </r>
  <r>
    <x v="0"/>
    <x v="258"/>
    <x v="0"/>
    <n v="5500"/>
    <n v="5500"/>
    <n v="8"/>
  </r>
  <r>
    <x v="0"/>
    <x v="259"/>
    <x v="0"/>
    <n v="5500"/>
    <n v="5500"/>
    <n v="8"/>
  </r>
  <r>
    <x v="0"/>
    <x v="260"/>
    <x v="2"/>
    <n v="15"/>
    <n v="15000"/>
    <n v="7"/>
  </r>
  <r>
    <x v="0"/>
    <x v="261"/>
    <x v="0"/>
    <n v="5500"/>
    <n v="5500"/>
    <n v="7"/>
  </r>
  <r>
    <x v="0"/>
    <x v="262"/>
    <x v="0"/>
    <n v="5500"/>
    <n v="5500"/>
    <n v="7"/>
  </r>
  <r>
    <x v="0"/>
    <x v="263"/>
    <x v="4"/>
    <n v="8.51"/>
    <n v="10212"/>
    <n v="7"/>
  </r>
  <r>
    <x v="0"/>
    <x v="264"/>
    <x v="2"/>
    <n v="15"/>
    <n v="15000"/>
    <n v="7"/>
  </r>
  <r>
    <x v="0"/>
    <x v="265"/>
    <x v="0"/>
    <n v="5500"/>
    <n v="5500"/>
    <n v="7"/>
  </r>
  <r>
    <x v="0"/>
    <x v="266"/>
    <x v="0"/>
    <n v="5500"/>
    <n v="5500"/>
    <n v="7"/>
  </r>
  <r>
    <x v="0"/>
    <x v="267"/>
    <x v="0"/>
    <n v="5500"/>
    <n v="5500"/>
    <n v="7"/>
  </r>
  <r>
    <x v="0"/>
    <x v="268"/>
    <x v="0"/>
    <n v="5500"/>
    <n v="5500"/>
    <n v="7"/>
  </r>
  <r>
    <x v="0"/>
    <x v="269"/>
    <x v="2"/>
    <n v="15"/>
    <n v="15000"/>
    <n v="7"/>
  </r>
  <r>
    <x v="0"/>
    <x v="270"/>
    <x v="3"/>
    <n v="86"/>
    <n v="5160"/>
    <n v="7"/>
  </r>
  <r>
    <x v="0"/>
    <x v="271"/>
    <x v="0"/>
    <n v="5500"/>
    <n v="5500"/>
    <n v="7"/>
  </r>
  <r>
    <x v="0"/>
    <x v="272"/>
    <x v="0"/>
    <n v="5500"/>
    <n v="5500"/>
    <n v="7"/>
  </r>
  <r>
    <x v="0"/>
    <x v="273"/>
    <x v="4"/>
    <n v="8.51"/>
    <n v="10212"/>
    <n v="7"/>
  </r>
  <r>
    <x v="0"/>
    <x v="274"/>
    <x v="0"/>
    <n v="5500"/>
    <n v="5500"/>
    <n v="7"/>
  </r>
  <r>
    <x v="0"/>
    <x v="275"/>
    <x v="6"/>
    <n v="8397.92"/>
    <n v="5038.7519999999995"/>
    <n v="7"/>
  </r>
  <r>
    <x v="0"/>
    <x v="276"/>
    <x v="0"/>
    <n v="5500"/>
    <n v="5500"/>
    <n v="7"/>
  </r>
  <r>
    <x v="0"/>
    <x v="277"/>
    <x v="2"/>
    <n v="15"/>
    <n v="15000"/>
    <n v="7"/>
  </r>
  <r>
    <x v="0"/>
    <x v="278"/>
    <x v="3"/>
    <n v="91"/>
    <n v="5460"/>
    <n v="7"/>
  </r>
  <r>
    <x v="0"/>
    <x v="279"/>
    <x v="0"/>
    <n v="5500"/>
    <n v="5500"/>
    <n v="7"/>
  </r>
  <r>
    <x v="0"/>
    <x v="280"/>
    <x v="2"/>
    <n v="15"/>
    <n v="15000"/>
    <n v="7"/>
  </r>
  <r>
    <x v="0"/>
    <x v="281"/>
    <x v="4"/>
    <n v="8.51"/>
    <n v="10212"/>
    <n v="7"/>
  </r>
  <r>
    <x v="0"/>
    <x v="282"/>
    <x v="1"/>
    <n v="994"/>
    <n v="5566.4"/>
    <n v="7"/>
  </r>
  <r>
    <x v="0"/>
    <x v="283"/>
    <x v="0"/>
    <n v="5500"/>
    <n v="5500"/>
    <n v="7"/>
  </r>
  <r>
    <x v="0"/>
    <x v="284"/>
    <x v="0"/>
    <n v="5500"/>
    <n v="5500"/>
    <n v="7"/>
  </r>
  <r>
    <x v="0"/>
    <x v="285"/>
    <x v="2"/>
    <n v="15"/>
    <n v="15000"/>
    <n v="7"/>
  </r>
  <r>
    <x v="0"/>
    <x v="286"/>
    <x v="0"/>
    <n v="5500"/>
    <n v="5500"/>
    <n v="7"/>
  </r>
  <r>
    <x v="0"/>
    <x v="287"/>
    <x v="0"/>
    <n v="5500"/>
    <n v="5500"/>
    <n v="7"/>
  </r>
  <r>
    <x v="0"/>
    <x v="288"/>
    <x v="2"/>
    <n v="15"/>
    <n v="15000"/>
    <n v="7"/>
  </r>
  <r>
    <x v="0"/>
    <x v="289"/>
    <x v="4"/>
    <n v="8.51"/>
    <n v="10212"/>
    <n v="7"/>
  </r>
  <r>
    <x v="0"/>
    <x v="290"/>
    <x v="0"/>
    <n v="5500"/>
    <n v="5500"/>
    <n v="7"/>
  </r>
  <r>
    <x v="0"/>
    <x v="291"/>
    <x v="2"/>
    <n v="15"/>
    <n v="15000"/>
    <n v="7"/>
  </r>
  <r>
    <x v="0"/>
    <x v="292"/>
    <x v="9"/>
    <n v="4239.28"/>
    <n v="8902.4879999999994"/>
    <n v="7"/>
  </r>
  <r>
    <x v="0"/>
    <x v="293"/>
    <x v="4"/>
    <n v="8.51"/>
    <n v="10212"/>
    <n v="7"/>
  </r>
  <r>
    <x v="0"/>
    <x v="294"/>
    <x v="0"/>
    <n v="5500"/>
    <n v="5500"/>
    <n v="7"/>
  </r>
  <r>
    <x v="0"/>
    <x v="295"/>
    <x v="0"/>
    <n v="5500"/>
    <n v="5500"/>
    <n v="7"/>
  </r>
  <r>
    <x v="0"/>
    <x v="296"/>
    <x v="0"/>
    <n v="5500"/>
    <n v="5500"/>
    <n v="7"/>
  </r>
  <r>
    <x v="0"/>
    <x v="297"/>
    <x v="0"/>
    <n v="5500"/>
    <n v="5500"/>
    <n v="7"/>
  </r>
  <r>
    <x v="0"/>
    <x v="298"/>
    <x v="0"/>
    <n v="5500"/>
    <n v="5500"/>
    <n v="7"/>
  </r>
  <r>
    <x v="0"/>
    <x v="299"/>
    <x v="0"/>
    <n v="5500"/>
    <n v="5500"/>
    <n v="7"/>
  </r>
  <r>
    <x v="0"/>
    <x v="300"/>
    <x v="0"/>
    <n v="5500"/>
    <n v="5500"/>
    <n v="7"/>
  </r>
  <r>
    <x v="0"/>
    <x v="301"/>
    <x v="2"/>
    <n v="15"/>
    <n v="15000"/>
    <n v="7"/>
  </r>
  <r>
    <x v="0"/>
    <x v="302"/>
    <x v="1"/>
    <n v="1058"/>
    <n v="5924.7999999999993"/>
    <n v="7"/>
  </r>
  <r>
    <x v="0"/>
    <x v="303"/>
    <x v="2"/>
    <n v="15"/>
    <n v="15000"/>
    <n v="7"/>
  </r>
  <r>
    <x v="0"/>
    <x v="304"/>
    <x v="0"/>
    <n v="5500"/>
    <n v="5500"/>
    <n v="7"/>
  </r>
  <r>
    <x v="0"/>
    <x v="305"/>
    <x v="0"/>
    <n v="5500"/>
    <n v="5500"/>
    <n v="6"/>
  </r>
  <r>
    <x v="1"/>
    <x v="306"/>
    <x v="3"/>
    <n v="59"/>
    <n v="3540"/>
    <n v="6"/>
  </r>
  <r>
    <x v="0"/>
    <x v="307"/>
    <x v="3"/>
    <n v="92"/>
    <n v="5520"/>
    <n v="6"/>
  </r>
  <r>
    <x v="0"/>
    <x v="308"/>
    <x v="4"/>
    <n v="8.51"/>
    <n v="10212"/>
    <n v="6"/>
  </r>
  <r>
    <x v="0"/>
    <x v="309"/>
    <x v="2"/>
    <n v="15"/>
    <n v="15000"/>
    <n v="6"/>
  </r>
  <r>
    <x v="0"/>
    <x v="310"/>
    <x v="3"/>
    <n v="91"/>
    <n v="5460"/>
    <n v="6"/>
  </r>
  <r>
    <x v="0"/>
    <x v="311"/>
    <x v="2"/>
    <n v="15"/>
    <n v="15000"/>
    <n v="6"/>
  </r>
  <r>
    <x v="0"/>
    <x v="312"/>
    <x v="1"/>
    <n v="1042"/>
    <n v="5835.2"/>
    <n v="7"/>
  </r>
  <r>
    <x v="0"/>
    <x v="313"/>
    <x v="4"/>
    <n v="8.51"/>
    <n v="10212"/>
    <n v="6"/>
  </r>
  <r>
    <x v="0"/>
    <x v="314"/>
    <x v="2"/>
    <n v="15"/>
    <n v="15000"/>
    <n v="6"/>
  </r>
  <r>
    <x v="0"/>
    <x v="315"/>
    <x v="0"/>
    <n v="5500"/>
    <n v="5500"/>
    <n v="6"/>
  </r>
  <r>
    <x v="0"/>
    <x v="316"/>
    <x v="3"/>
    <n v="84"/>
    <n v="5040"/>
    <n v="6"/>
  </r>
  <r>
    <x v="0"/>
    <x v="317"/>
    <x v="0"/>
    <n v="5500"/>
    <n v="5500"/>
    <n v="6"/>
  </r>
  <r>
    <x v="0"/>
    <x v="318"/>
    <x v="0"/>
    <n v="5500"/>
    <n v="5500"/>
    <n v="6"/>
  </r>
  <r>
    <x v="0"/>
    <x v="319"/>
    <x v="0"/>
    <n v="5500"/>
    <n v="5500"/>
    <n v="6"/>
  </r>
  <r>
    <x v="0"/>
    <x v="320"/>
    <x v="2"/>
    <n v="15"/>
    <n v="15000"/>
    <n v="6"/>
  </r>
  <r>
    <x v="0"/>
    <x v="321"/>
    <x v="1"/>
    <n v="1161"/>
    <n v="6501.5999999999995"/>
    <n v="6"/>
  </r>
  <r>
    <x v="0"/>
    <x v="322"/>
    <x v="2"/>
    <n v="15"/>
    <n v="15000"/>
    <n v="6"/>
  </r>
  <r>
    <x v="0"/>
    <x v="323"/>
    <x v="2"/>
    <n v="15"/>
    <n v="15000"/>
    <n v="6"/>
  </r>
  <r>
    <x v="0"/>
    <x v="324"/>
    <x v="2"/>
    <n v="12.27"/>
    <n v="12270"/>
    <n v="6"/>
  </r>
  <r>
    <x v="0"/>
    <x v="325"/>
    <x v="2"/>
    <n v="15"/>
    <n v="15000"/>
    <n v="6"/>
  </r>
  <r>
    <x v="0"/>
    <x v="326"/>
    <x v="2"/>
    <n v="12.27"/>
    <n v="12270"/>
    <n v="6"/>
  </r>
  <r>
    <x v="0"/>
    <x v="327"/>
    <x v="0"/>
    <n v="5500"/>
    <n v="5500"/>
    <n v="6"/>
  </r>
  <r>
    <x v="0"/>
    <x v="328"/>
    <x v="0"/>
    <n v="4500.1000000000004"/>
    <n v="4500.1000000000004"/>
    <n v="6"/>
  </r>
  <r>
    <x v="0"/>
    <x v="329"/>
    <x v="4"/>
    <n v="6.96"/>
    <n v="8352"/>
    <n v="6"/>
  </r>
  <r>
    <x v="0"/>
    <x v="330"/>
    <x v="4"/>
    <n v="6.51"/>
    <n v="7812"/>
    <n v="6"/>
  </r>
  <r>
    <x v="0"/>
    <x v="331"/>
    <x v="4"/>
    <n v="6.51"/>
    <n v="7812"/>
    <n v="6"/>
  </r>
  <r>
    <x v="0"/>
    <x v="332"/>
    <x v="5"/>
    <n v="124.68"/>
    <n v="5024.6040000000003"/>
    <n v="6"/>
  </r>
  <r>
    <x v="0"/>
    <x v="333"/>
    <x v="0"/>
    <n v="4500.1000000000004"/>
    <n v="4500.1000000000004"/>
    <n v="6"/>
  </r>
  <r>
    <x v="0"/>
    <x v="334"/>
    <x v="2"/>
    <n v="15"/>
    <n v="15000"/>
    <n v="6"/>
  </r>
  <r>
    <x v="0"/>
    <x v="335"/>
    <x v="2"/>
    <n v="15"/>
    <n v="15000"/>
    <n v="6"/>
  </r>
  <r>
    <x v="0"/>
    <x v="336"/>
    <x v="0"/>
    <n v="4500.1000000000004"/>
    <n v="4500.1000000000004"/>
    <n v="6"/>
  </r>
  <r>
    <x v="0"/>
    <x v="337"/>
    <x v="2"/>
    <n v="15"/>
    <n v="15000"/>
    <n v="6"/>
  </r>
  <r>
    <x v="0"/>
    <x v="338"/>
    <x v="0"/>
    <n v="4500.1000000000004"/>
    <n v="4500.1000000000004"/>
    <n v="6"/>
  </r>
  <r>
    <x v="0"/>
    <x v="339"/>
    <x v="2"/>
    <n v="15"/>
    <n v="15000"/>
    <n v="6"/>
  </r>
  <r>
    <x v="0"/>
    <x v="340"/>
    <x v="0"/>
    <n v="5500"/>
    <n v="5500"/>
    <n v="6"/>
  </r>
  <r>
    <x v="0"/>
    <x v="341"/>
    <x v="0"/>
    <n v="5500"/>
    <n v="5500"/>
    <n v="6"/>
  </r>
  <r>
    <x v="0"/>
    <x v="342"/>
    <x v="2"/>
    <n v="12.27"/>
    <n v="12270"/>
    <n v="6"/>
  </r>
  <r>
    <x v="0"/>
    <x v="343"/>
    <x v="0"/>
    <n v="4500.1000000000004"/>
    <n v="4500.1000000000004"/>
    <n v="6"/>
  </r>
  <r>
    <x v="1"/>
    <x v="344"/>
    <x v="2"/>
    <n v="9"/>
    <n v="9000"/>
    <n v="6"/>
  </r>
  <r>
    <x v="0"/>
    <x v="345"/>
    <x v="0"/>
    <n v="5500"/>
    <n v="5500"/>
    <n v="6"/>
  </r>
  <r>
    <x v="0"/>
    <x v="346"/>
    <x v="0"/>
    <n v="5500"/>
    <n v="5500"/>
    <n v="6"/>
  </r>
  <r>
    <x v="0"/>
    <x v="347"/>
    <x v="1"/>
    <n v="1255"/>
    <n v="7028"/>
    <n v="6"/>
  </r>
  <r>
    <x v="0"/>
    <x v="348"/>
    <x v="0"/>
    <n v="5500"/>
    <n v="5500"/>
    <n v="6"/>
  </r>
  <r>
    <x v="1"/>
    <x v="349"/>
    <x v="4"/>
    <n v="4.1900000000000004"/>
    <n v="5028.0000000000009"/>
    <n v="6"/>
  </r>
  <r>
    <x v="1"/>
    <x v="350"/>
    <x v="0"/>
    <n v="2500"/>
    <n v="2500"/>
    <n v="6"/>
  </r>
  <r>
    <x v="1"/>
    <x v="351"/>
    <x v="0"/>
    <n v="2500"/>
    <n v="2500"/>
    <n v="6"/>
  </r>
  <r>
    <x v="1"/>
    <x v="352"/>
    <x v="0"/>
    <n v="3500"/>
    <n v="3500"/>
    <n v="6"/>
  </r>
  <r>
    <x v="0"/>
    <x v="353"/>
    <x v="2"/>
    <n v="15"/>
    <n v="15000"/>
    <n v="6"/>
  </r>
  <r>
    <x v="0"/>
    <x v="354"/>
    <x v="0"/>
    <n v="5500"/>
    <n v="5500"/>
    <n v="6"/>
  </r>
  <r>
    <x v="0"/>
    <x v="355"/>
    <x v="0"/>
    <n v="5500"/>
    <n v="5500"/>
    <n v="6"/>
  </r>
  <r>
    <x v="0"/>
    <x v="356"/>
    <x v="0"/>
    <n v="5500"/>
    <n v="5500"/>
    <n v="6"/>
  </r>
  <r>
    <x v="0"/>
    <x v="357"/>
    <x v="2"/>
    <n v="15"/>
    <n v="15000"/>
    <n v="6"/>
  </r>
  <r>
    <x v="0"/>
    <x v="358"/>
    <x v="0"/>
    <n v="5500"/>
    <n v="5500"/>
    <n v="6"/>
  </r>
  <r>
    <x v="0"/>
    <x v="359"/>
    <x v="4"/>
    <n v="9.24"/>
    <n v="11088"/>
    <n v="6"/>
  </r>
  <r>
    <x v="0"/>
    <x v="360"/>
    <x v="0"/>
    <n v="5500"/>
    <n v="5500"/>
    <n v="6"/>
  </r>
  <r>
    <x v="0"/>
    <x v="361"/>
    <x v="0"/>
    <n v="5500"/>
    <n v="5500"/>
    <n v="6"/>
  </r>
  <r>
    <x v="0"/>
    <x v="362"/>
    <x v="0"/>
    <n v="5500"/>
    <n v="5500"/>
    <n v="6"/>
  </r>
  <r>
    <x v="0"/>
    <x v="363"/>
    <x v="0"/>
    <n v="5500"/>
    <n v="5500"/>
    <n v="6"/>
  </r>
  <r>
    <x v="0"/>
    <x v="364"/>
    <x v="2"/>
    <n v="15"/>
    <n v="15000"/>
    <n v="6"/>
  </r>
  <r>
    <x v="0"/>
    <x v="365"/>
    <x v="0"/>
    <n v="5500"/>
    <n v="5500"/>
    <n v="6"/>
  </r>
  <r>
    <x v="0"/>
    <x v="366"/>
    <x v="2"/>
    <n v="15"/>
    <n v="15000"/>
    <n v="6"/>
  </r>
  <r>
    <x v="0"/>
    <x v="367"/>
    <x v="0"/>
    <n v="5500"/>
    <n v="5500"/>
    <n v="6"/>
  </r>
  <r>
    <x v="0"/>
    <x v="368"/>
    <x v="1"/>
    <n v="1710"/>
    <n v="9576"/>
    <n v="6"/>
  </r>
  <r>
    <x v="0"/>
    <x v="369"/>
    <x v="2"/>
    <n v="15"/>
    <n v="15000"/>
    <n v="6"/>
  </r>
  <r>
    <x v="0"/>
    <x v="370"/>
    <x v="2"/>
    <n v="15"/>
    <n v="15000"/>
    <n v="6"/>
  </r>
  <r>
    <x v="0"/>
    <x v="371"/>
    <x v="0"/>
    <n v="5500"/>
    <n v="5500"/>
    <n v="6"/>
  </r>
  <r>
    <x v="0"/>
    <x v="372"/>
    <x v="0"/>
    <n v="5500"/>
    <n v="5500"/>
    <n v="6"/>
  </r>
  <r>
    <x v="0"/>
    <x v="373"/>
    <x v="2"/>
    <n v="15"/>
    <n v="15000"/>
    <n v="6"/>
  </r>
  <r>
    <x v="0"/>
    <x v="374"/>
    <x v="0"/>
    <n v="5500"/>
    <n v="5500"/>
    <n v="6"/>
  </r>
  <r>
    <x v="0"/>
    <x v="375"/>
    <x v="0"/>
    <n v="5500"/>
    <n v="5500"/>
    <n v="6"/>
  </r>
  <r>
    <x v="0"/>
    <x v="376"/>
    <x v="2"/>
    <n v="15"/>
    <n v="15000"/>
    <n v="6"/>
  </r>
  <r>
    <x v="0"/>
    <x v="377"/>
    <x v="4"/>
    <n v="9.31"/>
    <n v="11172"/>
    <n v="6"/>
  </r>
  <r>
    <x v="0"/>
    <x v="378"/>
    <x v="2"/>
    <n v="15"/>
    <n v="15000"/>
    <n v="6"/>
  </r>
  <r>
    <x v="0"/>
    <x v="379"/>
    <x v="2"/>
    <n v="15"/>
    <n v="15000"/>
    <n v="6"/>
  </r>
  <r>
    <x v="0"/>
    <x v="380"/>
    <x v="0"/>
    <n v="5500"/>
    <n v="5500"/>
    <n v="6"/>
  </r>
  <r>
    <x v="0"/>
    <x v="381"/>
    <x v="4"/>
    <n v="9.33"/>
    <n v="11196"/>
    <n v="6"/>
  </r>
  <r>
    <x v="0"/>
    <x v="382"/>
    <x v="2"/>
    <n v="15"/>
    <n v="15000"/>
    <n v="6"/>
  </r>
  <r>
    <x v="0"/>
    <x v="383"/>
    <x v="0"/>
    <n v="5500"/>
    <n v="5500"/>
    <n v="6"/>
  </r>
  <r>
    <x v="0"/>
    <x v="384"/>
    <x v="0"/>
    <n v="5500"/>
    <n v="5500"/>
    <n v="6"/>
  </r>
  <r>
    <x v="0"/>
    <x v="385"/>
    <x v="2"/>
    <n v="15"/>
    <n v="15000"/>
    <n v="6"/>
  </r>
  <r>
    <x v="0"/>
    <x v="386"/>
    <x v="0"/>
    <n v="5500"/>
    <n v="5500"/>
    <n v="6"/>
  </r>
  <r>
    <x v="0"/>
    <x v="387"/>
    <x v="0"/>
    <n v="5500"/>
    <n v="5500"/>
    <n v="6"/>
  </r>
  <r>
    <x v="0"/>
    <x v="388"/>
    <x v="0"/>
    <n v="5500"/>
    <n v="5500"/>
    <n v="5"/>
  </r>
  <r>
    <x v="0"/>
    <x v="389"/>
    <x v="0"/>
    <n v="5500"/>
    <n v="5500"/>
    <n v="5"/>
  </r>
  <r>
    <x v="0"/>
    <x v="390"/>
    <x v="2"/>
    <n v="15"/>
    <n v="15000"/>
    <n v="5"/>
  </r>
  <r>
    <x v="0"/>
    <x v="391"/>
    <x v="0"/>
    <n v="5500"/>
    <n v="5500"/>
    <n v="5"/>
  </r>
  <r>
    <x v="0"/>
    <x v="392"/>
    <x v="4"/>
    <n v="9.41"/>
    <n v="11292"/>
    <n v="5"/>
  </r>
  <r>
    <x v="0"/>
    <x v="393"/>
    <x v="3"/>
    <n v="147"/>
    <n v="8820"/>
    <n v="5"/>
  </r>
  <r>
    <x v="0"/>
    <x v="394"/>
    <x v="0"/>
    <n v="5500"/>
    <n v="5500"/>
    <n v="5"/>
  </r>
  <r>
    <x v="0"/>
    <x v="395"/>
    <x v="0"/>
    <n v="5500"/>
    <n v="5500"/>
    <n v="5"/>
  </r>
  <r>
    <x v="0"/>
    <x v="396"/>
    <x v="0"/>
    <n v="5500"/>
    <n v="5500"/>
    <n v="5"/>
  </r>
  <r>
    <x v="0"/>
    <x v="397"/>
    <x v="2"/>
    <n v="15"/>
    <n v="15000"/>
    <n v="5"/>
  </r>
  <r>
    <x v="0"/>
    <x v="398"/>
    <x v="1"/>
    <n v="1716"/>
    <n v="9609.5999999999985"/>
    <n v="5"/>
  </r>
  <r>
    <x v="0"/>
    <x v="399"/>
    <x v="0"/>
    <n v="5500"/>
    <n v="5500"/>
    <n v="5"/>
  </r>
  <r>
    <x v="0"/>
    <x v="400"/>
    <x v="0"/>
    <n v="5500"/>
    <n v="5500"/>
    <n v="5"/>
  </r>
  <r>
    <x v="0"/>
    <x v="401"/>
    <x v="0"/>
    <n v="5500"/>
    <n v="5500"/>
    <n v="5"/>
  </r>
  <r>
    <x v="0"/>
    <x v="402"/>
    <x v="2"/>
    <n v="15"/>
    <n v="15000"/>
    <n v="5"/>
  </r>
  <r>
    <x v="0"/>
    <x v="403"/>
    <x v="2"/>
    <n v="15"/>
    <n v="15000"/>
    <n v="5"/>
  </r>
  <r>
    <x v="0"/>
    <x v="404"/>
    <x v="0"/>
    <n v="5500"/>
    <n v="5500"/>
    <n v="5"/>
  </r>
  <r>
    <x v="0"/>
    <x v="405"/>
    <x v="2"/>
    <n v="15"/>
    <n v="15000"/>
    <n v="5"/>
  </r>
  <r>
    <x v="0"/>
    <x v="406"/>
    <x v="1"/>
    <n v="1715"/>
    <n v="9604"/>
    <n v="5"/>
  </r>
  <r>
    <x v="0"/>
    <x v="407"/>
    <x v="9"/>
    <n v="7299.03"/>
    <n v="15327.963"/>
    <n v="5"/>
  </r>
  <r>
    <x v="0"/>
    <x v="408"/>
    <x v="7"/>
    <n v="44143"/>
    <n v="5438.4175999999998"/>
    <n v="5"/>
  </r>
  <r>
    <x v="0"/>
    <x v="409"/>
    <x v="2"/>
    <n v="15"/>
    <n v="15000"/>
    <n v="5"/>
  </r>
  <r>
    <x v="0"/>
    <x v="410"/>
    <x v="0"/>
    <n v="5500"/>
    <n v="5500"/>
    <n v="5"/>
  </r>
  <r>
    <x v="0"/>
    <x v="411"/>
    <x v="2"/>
    <n v="15"/>
    <n v="15000"/>
    <n v="5"/>
  </r>
  <r>
    <x v="0"/>
    <x v="412"/>
    <x v="0"/>
    <n v="5500"/>
    <n v="5500"/>
    <n v="5"/>
  </r>
  <r>
    <x v="0"/>
    <x v="413"/>
    <x v="0"/>
    <n v="10500"/>
    <n v="10500"/>
    <n v="5"/>
  </r>
  <r>
    <x v="0"/>
    <x v="414"/>
    <x v="0"/>
    <n v="10500"/>
    <n v="10500"/>
    <n v="5"/>
  </r>
  <r>
    <x v="0"/>
    <x v="415"/>
    <x v="0"/>
    <n v="10500"/>
    <n v="10500"/>
    <n v="5"/>
  </r>
  <r>
    <x v="0"/>
    <x v="416"/>
    <x v="0"/>
    <n v="10500"/>
    <n v="10500"/>
    <n v="5"/>
  </r>
  <r>
    <x v="0"/>
    <x v="417"/>
    <x v="2"/>
    <n v="21"/>
    <n v="21000"/>
    <n v="5"/>
  </r>
  <r>
    <x v="0"/>
    <x v="418"/>
    <x v="2"/>
    <n v="21"/>
    <n v="21000"/>
    <n v="5"/>
  </r>
  <r>
    <x v="0"/>
    <x v="419"/>
    <x v="4"/>
    <n v="17.84"/>
    <n v="21408"/>
    <n v="5"/>
  </r>
  <r>
    <x v="0"/>
    <x v="420"/>
    <x v="0"/>
    <n v="10500"/>
    <n v="10500"/>
    <n v="5"/>
  </r>
  <r>
    <x v="0"/>
    <x v="421"/>
    <x v="4"/>
    <n v="17.84"/>
    <n v="21408"/>
    <n v="5"/>
  </r>
  <r>
    <x v="0"/>
    <x v="422"/>
    <x v="2"/>
    <n v="21"/>
    <n v="21000"/>
    <n v="5"/>
  </r>
  <r>
    <x v="0"/>
    <x v="423"/>
    <x v="2"/>
    <n v="21"/>
    <n v="21000"/>
    <n v="5"/>
  </r>
  <r>
    <x v="0"/>
    <x v="424"/>
    <x v="0"/>
    <n v="10500"/>
    <n v="10500"/>
    <n v="5"/>
  </r>
  <r>
    <x v="0"/>
    <x v="425"/>
    <x v="0"/>
    <n v="10500"/>
    <n v="10500"/>
    <n v="5"/>
  </r>
  <r>
    <x v="0"/>
    <x v="426"/>
    <x v="2"/>
    <n v="21"/>
    <n v="21000"/>
    <n v="5"/>
  </r>
  <r>
    <x v="0"/>
    <x v="427"/>
    <x v="2"/>
    <n v="21"/>
    <n v="21000"/>
    <n v="5"/>
  </r>
  <r>
    <x v="0"/>
    <x v="428"/>
    <x v="0"/>
    <n v="10500"/>
    <n v="10500"/>
    <n v="5"/>
  </r>
  <r>
    <x v="0"/>
    <x v="429"/>
    <x v="4"/>
    <n v="17.829999999999998"/>
    <n v="21395.999999999996"/>
    <n v="5"/>
  </r>
  <r>
    <x v="0"/>
    <x v="430"/>
    <x v="4"/>
    <n v="17.829999999999998"/>
    <n v="21395.999999999996"/>
    <n v="5"/>
  </r>
  <r>
    <x v="0"/>
    <x v="431"/>
    <x v="0"/>
    <n v="10500"/>
    <n v="10500"/>
    <n v="5"/>
  </r>
  <r>
    <x v="0"/>
    <x v="432"/>
    <x v="0"/>
    <n v="5500"/>
    <n v="5500"/>
    <n v="5"/>
  </r>
  <r>
    <x v="0"/>
    <x v="433"/>
    <x v="4"/>
    <n v="9.3000000000000007"/>
    <n v="11160"/>
    <n v="5"/>
  </r>
  <r>
    <x v="0"/>
    <x v="434"/>
    <x v="2"/>
    <n v="14"/>
    <n v="14000"/>
    <n v="5"/>
  </r>
  <r>
    <x v="0"/>
    <x v="435"/>
    <x v="0"/>
    <n v="5500"/>
    <n v="5500"/>
    <n v="5"/>
  </r>
  <r>
    <x v="0"/>
    <x v="436"/>
    <x v="4"/>
    <n v="9.3000000000000007"/>
    <n v="11160"/>
    <n v="5"/>
  </r>
  <r>
    <x v="0"/>
    <x v="437"/>
    <x v="9"/>
    <n v="7171.38"/>
    <n v="15059.898000000001"/>
    <n v="5"/>
  </r>
  <r>
    <x v="0"/>
    <x v="438"/>
    <x v="2"/>
    <n v="14"/>
    <n v="14000"/>
    <n v="5"/>
  </r>
  <r>
    <x v="0"/>
    <x v="439"/>
    <x v="0"/>
    <n v="5500"/>
    <n v="5500"/>
    <n v="5"/>
  </r>
  <r>
    <x v="0"/>
    <x v="440"/>
    <x v="2"/>
    <n v="14"/>
    <n v="14000"/>
    <n v="5"/>
  </r>
  <r>
    <x v="0"/>
    <x v="441"/>
    <x v="1"/>
    <n v="1691"/>
    <n v="9469.5999999999985"/>
    <n v="5"/>
  </r>
  <r>
    <x v="0"/>
    <x v="442"/>
    <x v="0"/>
    <n v="5500"/>
    <n v="5500"/>
    <n v="5"/>
  </r>
  <r>
    <x v="0"/>
    <x v="443"/>
    <x v="2"/>
    <n v="14"/>
    <n v="14000"/>
    <n v="5"/>
  </r>
  <r>
    <x v="0"/>
    <x v="444"/>
    <x v="0"/>
    <n v="5500"/>
    <n v="5500"/>
    <n v="5"/>
  </r>
  <r>
    <x v="0"/>
    <x v="445"/>
    <x v="3"/>
    <n v="154"/>
    <n v="9240"/>
    <n v="5"/>
  </r>
  <r>
    <x v="0"/>
    <x v="446"/>
    <x v="0"/>
    <n v="5500"/>
    <n v="5500"/>
    <n v="5"/>
  </r>
  <r>
    <x v="0"/>
    <x v="447"/>
    <x v="2"/>
    <n v="14"/>
    <n v="14000"/>
    <n v="5"/>
  </r>
  <r>
    <x v="0"/>
    <x v="448"/>
    <x v="2"/>
    <n v="14"/>
    <n v="14000"/>
    <n v="5"/>
  </r>
  <r>
    <x v="0"/>
    <x v="449"/>
    <x v="2"/>
    <n v="14"/>
    <n v="14000"/>
    <n v="5"/>
  </r>
  <r>
    <x v="0"/>
    <x v="450"/>
    <x v="0"/>
    <n v="5500"/>
    <n v="5500"/>
    <n v="5"/>
  </r>
  <r>
    <x v="0"/>
    <x v="451"/>
    <x v="0"/>
    <n v="5500"/>
    <n v="5500"/>
    <n v="5"/>
  </r>
  <r>
    <x v="0"/>
    <x v="452"/>
    <x v="5"/>
    <n v="229.93"/>
    <n v="9266.1790000000001"/>
    <n v="5"/>
  </r>
  <r>
    <x v="0"/>
    <x v="453"/>
    <x v="0"/>
    <n v="5500"/>
    <n v="5500"/>
    <n v="5"/>
  </r>
  <r>
    <x v="0"/>
    <x v="454"/>
    <x v="0"/>
    <n v="5500"/>
    <n v="5500"/>
    <n v="5"/>
  </r>
  <r>
    <x v="0"/>
    <x v="455"/>
    <x v="0"/>
    <n v="5500"/>
    <n v="5500"/>
    <n v="5"/>
  </r>
  <r>
    <x v="0"/>
    <x v="456"/>
    <x v="4"/>
    <n v="9.32"/>
    <n v="11184"/>
    <n v="5"/>
  </r>
  <r>
    <x v="0"/>
    <x v="457"/>
    <x v="0"/>
    <n v="5500"/>
    <n v="5500"/>
    <n v="5"/>
  </r>
  <r>
    <x v="0"/>
    <x v="458"/>
    <x v="0"/>
    <n v="5500"/>
    <n v="5500"/>
    <n v="5"/>
  </r>
  <r>
    <x v="0"/>
    <x v="459"/>
    <x v="4"/>
    <n v="9.32"/>
    <n v="11184"/>
    <n v="5"/>
  </r>
  <r>
    <x v="0"/>
    <x v="460"/>
    <x v="0"/>
    <n v="5500"/>
    <n v="5500"/>
    <n v="5"/>
  </r>
  <r>
    <x v="0"/>
    <x v="461"/>
    <x v="0"/>
    <n v="5500"/>
    <n v="5500"/>
    <n v="5"/>
  </r>
  <r>
    <x v="0"/>
    <x v="462"/>
    <x v="4"/>
    <n v="9.32"/>
    <n v="11184"/>
    <n v="5"/>
  </r>
  <r>
    <x v="0"/>
    <x v="463"/>
    <x v="0"/>
    <n v="5500"/>
    <n v="5500"/>
    <n v="5"/>
  </r>
  <r>
    <x v="0"/>
    <x v="464"/>
    <x v="2"/>
    <n v="14"/>
    <n v="14000"/>
    <n v="5"/>
  </r>
  <r>
    <x v="0"/>
    <x v="465"/>
    <x v="0"/>
    <n v="5500"/>
    <n v="5500"/>
    <n v="5"/>
  </r>
  <r>
    <x v="0"/>
    <x v="466"/>
    <x v="4"/>
    <n v="9.32"/>
    <n v="11184"/>
    <n v="5"/>
  </r>
  <r>
    <x v="0"/>
    <x v="467"/>
    <x v="0"/>
    <n v="5500"/>
    <n v="5500"/>
    <n v="5"/>
  </r>
  <r>
    <x v="0"/>
    <x v="468"/>
    <x v="0"/>
    <n v="5500"/>
    <n v="5500"/>
    <n v="5"/>
  </r>
  <r>
    <x v="0"/>
    <x v="469"/>
    <x v="0"/>
    <n v="5500"/>
    <n v="5500"/>
    <n v="5"/>
  </r>
  <r>
    <x v="0"/>
    <x v="470"/>
    <x v="0"/>
    <n v="5500"/>
    <n v="5500"/>
    <n v="5"/>
  </r>
  <r>
    <x v="0"/>
    <x v="471"/>
    <x v="0"/>
    <n v="5500"/>
    <n v="5500"/>
    <n v="5"/>
  </r>
  <r>
    <x v="0"/>
    <x v="472"/>
    <x v="0"/>
    <n v="5500"/>
    <n v="5500"/>
    <n v="5"/>
  </r>
  <r>
    <x v="0"/>
    <x v="473"/>
    <x v="2"/>
    <n v="14"/>
    <n v="14000"/>
    <n v="5"/>
  </r>
  <r>
    <x v="0"/>
    <x v="474"/>
    <x v="4"/>
    <n v="9.23"/>
    <n v="11076"/>
    <n v="5"/>
  </r>
  <r>
    <x v="0"/>
    <x v="475"/>
    <x v="0"/>
    <n v="5500"/>
    <n v="5500"/>
    <n v="5"/>
  </r>
  <r>
    <x v="0"/>
    <x v="476"/>
    <x v="2"/>
    <n v="14"/>
    <n v="14000"/>
    <n v="5"/>
  </r>
  <r>
    <x v="0"/>
    <x v="477"/>
    <x v="4"/>
    <n v="9.2200000000000006"/>
    <n v="11064"/>
    <n v="5"/>
  </r>
  <r>
    <x v="0"/>
    <x v="478"/>
    <x v="0"/>
    <n v="5500"/>
    <n v="5500"/>
    <n v="5"/>
  </r>
  <r>
    <x v="0"/>
    <x v="479"/>
    <x v="0"/>
    <n v="5500"/>
    <n v="5500"/>
    <n v="5"/>
  </r>
  <r>
    <x v="0"/>
    <x v="480"/>
    <x v="0"/>
    <n v="5500"/>
    <n v="5500"/>
    <n v="5"/>
  </r>
  <r>
    <x v="0"/>
    <x v="481"/>
    <x v="3"/>
    <n v="156"/>
    <n v="9360"/>
    <n v="5"/>
  </r>
  <r>
    <x v="0"/>
    <x v="482"/>
    <x v="2"/>
    <n v="14"/>
    <n v="14000"/>
    <n v="5"/>
  </r>
  <r>
    <x v="0"/>
    <x v="483"/>
    <x v="2"/>
    <n v="14"/>
    <n v="14000"/>
    <n v="5"/>
  </r>
  <r>
    <x v="0"/>
    <x v="484"/>
    <x v="2"/>
    <n v="14"/>
    <n v="14000"/>
    <n v="5"/>
  </r>
  <r>
    <x v="0"/>
    <x v="485"/>
    <x v="0"/>
    <n v="5500"/>
    <n v="5500"/>
    <n v="5"/>
  </r>
  <r>
    <x v="0"/>
    <x v="486"/>
    <x v="0"/>
    <n v="5500"/>
    <n v="5500"/>
    <n v="5"/>
  </r>
  <r>
    <x v="0"/>
    <x v="487"/>
    <x v="2"/>
    <n v="14"/>
    <n v="14000"/>
    <n v="5"/>
  </r>
  <r>
    <x v="0"/>
    <x v="488"/>
    <x v="8"/>
    <n v="28162"/>
    <n v="16897.2"/>
    <n v="5"/>
  </r>
  <r>
    <x v="0"/>
    <x v="489"/>
    <x v="0"/>
    <n v="5500"/>
    <n v="5500"/>
    <n v="5"/>
  </r>
  <r>
    <x v="0"/>
    <x v="490"/>
    <x v="4"/>
    <n v="9.1999999999999993"/>
    <n v="11040"/>
    <n v="5"/>
  </r>
  <r>
    <x v="0"/>
    <x v="491"/>
    <x v="4"/>
    <n v="9.1999999999999993"/>
    <n v="11040"/>
    <n v="5"/>
  </r>
  <r>
    <x v="0"/>
    <x v="492"/>
    <x v="0"/>
    <n v="5500"/>
    <n v="5500"/>
    <n v="5"/>
  </r>
  <r>
    <x v="0"/>
    <x v="493"/>
    <x v="3"/>
    <n v="155"/>
    <n v="9300"/>
    <n v="5"/>
  </r>
  <r>
    <x v="0"/>
    <x v="494"/>
    <x v="2"/>
    <n v="14"/>
    <n v="14000"/>
    <n v="5"/>
  </r>
  <r>
    <x v="0"/>
    <x v="495"/>
    <x v="0"/>
    <n v="5500"/>
    <n v="5500"/>
    <n v="5"/>
  </r>
  <r>
    <x v="0"/>
    <x v="496"/>
    <x v="4"/>
    <n v="9.1999999999999993"/>
    <n v="11040"/>
    <n v="5"/>
  </r>
  <r>
    <x v="0"/>
    <x v="497"/>
    <x v="0"/>
    <n v="5500"/>
    <n v="5500"/>
    <n v="5"/>
  </r>
  <r>
    <x v="0"/>
    <x v="498"/>
    <x v="0"/>
    <n v="5500"/>
    <n v="5500"/>
    <n v="5"/>
  </r>
  <r>
    <x v="0"/>
    <x v="499"/>
    <x v="0"/>
    <n v="5500"/>
    <n v="5500"/>
    <n v="5"/>
  </r>
  <r>
    <x v="0"/>
    <x v="500"/>
    <x v="4"/>
    <n v="9.1999999999999993"/>
    <n v="11040"/>
    <n v="5"/>
  </r>
  <r>
    <x v="0"/>
    <x v="501"/>
    <x v="0"/>
    <n v="5500"/>
    <n v="5500"/>
    <n v="5"/>
  </r>
  <r>
    <x v="0"/>
    <x v="502"/>
    <x v="3"/>
    <n v="155"/>
    <n v="9300"/>
    <n v="5"/>
  </r>
  <r>
    <x v="0"/>
    <x v="503"/>
    <x v="3"/>
    <n v="156"/>
    <n v="9360"/>
    <n v="5"/>
  </r>
  <r>
    <x v="0"/>
    <x v="504"/>
    <x v="4"/>
    <n v="9.1999999999999993"/>
    <n v="11040"/>
    <n v="5"/>
  </r>
  <r>
    <x v="0"/>
    <x v="505"/>
    <x v="0"/>
    <n v="5500"/>
    <n v="5500"/>
    <n v="5"/>
  </r>
  <r>
    <x v="0"/>
    <x v="506"/>
    <x v="0"/>
    <n v="5500"/>
    <n v="5500"/>
    <n v="5"/>
  </r>
  <r>
    <x v="0"/>
    <x v="507"/>
    <x v="0"/>
    <n v="5500"/>
    <n v="5500"/>
    <n v="5"/>
  </r>
  <r>
    <x v="0"/>
    <x v="508"/>
    <x v="0"/>
    <n v="5500"/>
    <n v="5500"/>
    <n v="5"/>
  </r>
  <r>
    <x v="0"/>
    <x v="509"/>
    <x v="0"/>
    <n v="5500"/>
    <n v="5500"/>
    <n v="5"/>
  </r>
  <r>
    <x v="0"/>
    <x v="510"/>
    <x v="4"/>
    <n v="9.31"/>
    <n v="11172"/>
    <n v="5"/>
  </r>
  <r>
    <x v="0"/>
    <x v="511"/>
    <x v="0"/>
    <n v="5500"/>
    <n v="5500"/>
    <n v="5"/>
  </r>
  <r>
    <x v="0"/>
    <x v="512"/>
    <x v="0"/>
    <n v="5500"/>
    <n v="5500"/>
    <n v="4"/>
  </r>
  <r>
    <x v="0"/>
    <x v="513"/>
    <x v="0"/>
    <n v="5500"/>
    <n v="5500"/>
    <n v="4"/>
  </r>
  <r>
    <x v="0"/>
    <x v="514"/>
    <x v="3"/>
    <n v="155"/>
    <n v="9300"/>
    <n v="4"/>
  </r>
  <r>
    <x v="0"/>
    <x v="515"/>
    <x v="2"/>
    <n v="14"/>
    <n v="14000"/>
    <n v="4"/>
  </r>
  <r>
    <x v="0"/>
    <x v="516"/>
    <x v="0"/>
    <n v="5500"/>
    <n v="5500"/>
    <n v="4"/>
  </r>
  <r>
    <x v="0"/>
    <x v="517"/>
    <x v="2"/>
    <n v="14"/>
    <n v="14000"/>
    <n v="4"/>
  </r>
  <r>
    <x v="0"/>
    <x v="518"/>
    <x v="0"/>
    <n v="5500"/>
    <n v="5500"/>
    <n v="4"/>
  </r>
  <r>
    <x v="0"/>
    <x v="519"/>
    <x v="2"/>
    <n v="14"/>
    <n v="14000"/>
    <n v="4"/>
  </r>
  <r>
    <x v="0"/>
    <x v="520"/>
    <x v="0"/>
    <n v="5500"/>
    <n v="5500"/>
    <n v="4"/>
  </r>
  <r>
    <x v="0"/>
    <x v="521"/>
    <x v="1"/>
    <n v="1690"/>
    <n v="9464"/>
    <n v="4"/>
  </r>
  <r>
    <x v="0"/>
    <x v="522"/>
    <x v="0"/>
    <n v="5500"/>
    <n v="5500"/>
    <n v="4"/>
  </r>
  <r>
    <x v="0"/>
    <x v="523"/>
    <x v="3"/>
    <n v="157"/>
    <n v="9420"/>
    <n v="4"/>
  </r>
  <r>
    <x v="0"/>
    <x v="524"/>
    <x v="2"/>
    <n v="14"/>
    <n v="14000"/>
    <n v="4"/>
  </r>
  <r>
    <x v="0"/>
    <x v="525"/>
    <x v="0"/>
    <n v="5500"/>
    <n v="5500"/>
    <n v="4"/>
  </r>
  <r>
    <x v="0"/>
    <x v="526"/>
    <x v="2"/>
    <n v="14"/>
    <n v="14000"/>
    <n v="4"/>
  </r>
  <r>
    <x v="0"/>
    <x v="527"/>
    <x v="2"/>
    <n v="14"/>
    <n v="14000"/>
    <n v="4"/>
  </r>
  <r>
    <x v="0"/>
    <x v="528"/>
    <x v="4"/>
    <n v="9.3800000000000008"/>
    <n v="11256.000000000002"/>
    <n v="4"/>
  </r>
  <r>
    <x v="0"/>
    <x v="529"/>
    <x v="1"/>
    <n v="1683"/>
    <n v="9424.7999999999993"/>
    <n v="4"/>
  </r>
  <r>
    <x v="0"/>
    <x v="530"/>
    <x v="2"/>
    <n v="14"/>
    <n v="14000"/>
    <n v="4"/>
  </r>
  <r>
    <x v="0"/>
    <x v="531"/>
    <x v="0"/>
    <n v="5500"/>
    <n v="5500"/>
    <n v="4"/>
  </r>
  <r>
    <x v="0"/>
    <x v="532"/>
    <x v="2"/>
    <n v="14"/>
    <n v="14000"/>
    <n v="4"/>
  </r>
  <r>
    <x v="0"/>
    <x v="533"/>
    <x v="0"/>
    <n v="5500"/>
    <n v="5500"/>
    <n v="4"/>
  </r>
  <r>
    <x v="0"/>
    <x v="534"/>
    <x v="2"/>
    <n v="14"/>
    <n v="14000"/>
    <n v="4"/>
  </r>
  <r>
    <x v="0"/>
    <x v="535"/>
    <x v="0"/>
    <n v="5500"/>
    <n v="5500"/>
    <n v="4"/>
  </r>
  <r>
    <x v="0"/>
    <x v="536"/>
    <x v="2"/>
    <n v="14"/>
    <n v="14000"/>
    <n v="4"/>
  </r>
  <r>
    <x v="0"/>
    <x v="537"/>
    <x v="0"/>
    <n v="5500"/>
    <n v="5500"/>
    <n v="4"/>
  </r>
  <r>
    <x v="0"/>
    <x v="538"/>
    <x v="5"/>
    <n v="213.78"/>
    <n v="8615.3339999999989"/>
    <n v="4"/>
  </r>
  <r>
    <x v="0"/>
    <x v="539"/>
    <x v="0"/>
    <n v="5500"/>
    <n v="5500"/>
    <n v="4"/>
  </r>
  <r>
    <x v="0"/>
    <x v="540"/>
    <x v="0"/>
    <n v="5500"/>
    <n v="5500"/>
    <n v="4"/>
  </r>
  <r>
    <x v="0"/>
    <x v="541"/>
    <x v="4"/>
    <n v="9.42"/>
    <n v="11304"/>
    <n v="4"/>
  </r>
  <r>
    <x v="0"/>
    <x v="542"/>
    <x v="0"/>
    <n v="5500"/>
    <n v="5500"/>
    <n v="4"/>
  </r>
  <r>
    <x v="0"/>
    <x v="543"/>
    <x v="2"/>
    <n v="14"/>
    <n v="14000"/>
    <n v="4"/>
  </r>
  <r>
    <x v="0"/>
    <x v="544"/>
    <x v="0"/>
    <n v="5500"/>
    <n v="5500"/>
    <n v="4"/>
  </r>
  <r>
    <x v="0"/>
    <x v="545"/>
    <x v="2"/>
    <n v="14"/>
    <n v="14000"/>
    <n v="4"/>
  </r>
  <r>
    <x v="0"/>
    <x v="546"/>
    <x v="1"/>
    <n v="1658"/>
    <n v="9284.7999999999993"/>
    <n v="4"/>
  </r>
  <r>
    <x v="0"/>
    <x v="547"/>
    <x v="4"/>
    <n v="9.31"/>
    <n v="11172"/>
    <n v="4"/>
  </r>
  <r>
    <x v="0"/>
    <x v="548"/>
    <x v="0"/>
    <n v="5500"/>
    <n v="5500"/>
    <n v="4"/>
  </r>
  <r>
    <x v="0"/>
    <x v="549"/>
    <x v="4"/>
    <n v="9.31"/>
    <n v="11172"/>
    <n v="4"/>
  </r>
  <r>
    <x v="0"/>
    <x v="550"/>
    <x v="0"/>
    <n v="5500"/>
    <n v="5500"/>
    <n v="4"/>
  </r>
  <r>
    <x v="0"/>
    <x v="551"/>
    <x v="0"/>
    <n v="5500"/>
    <n v="5500"/>
    <n v="4"/>
  </r>
  <r>
    <x v="0"/>
    <x v="552"/>
    <x v="1"/>
    <n v="1672"/>
    <n v="9363.1999999999989"/>
    <n v="4"/>
  </r>
  <r>
    <x v="0"/>
    <x v="553"/>
    <x v="0"/>
    <n v="5500"/>
    <n v="5500"/>
    <n v="4"/>
  </r>
  <r>
    <x v="0"/>
    <x v="554"/>
    <x v="0"/>
    <n v="5500"/>
    <n v="5500"/>
    <n v="4"/>
  </r>
  <r>
    <x v="0"/>
    <x v="555"/>
    <x v="0"/>
    <n v="5500"/>
    <n v="5500"/>
    <n v="4"/>
  </r>
  <r>
    <x v="0"/>
    <x v="556"/>
    <x v="2"/>
    <n v="14"/>
    <n v="14000"/>
    <n v="4"/>
  </r>
  <r>
    <x v="0"/>
    <x v="557"/>
    <x v="0"/>
    <n v="5500"/>
    <n v="5500"/>
    <n v="4"/>
  </r>
  <r>
    <x v="0"/>
    <x v="558"/>
    <x v="4"/>
    <n v="9.3800000000000008"/>
    <n v="11256.000000000002"/>
    <n v="4"/>
  </r>
  <r>
    <x v="0"/>
    <x v="559"/>
    <x v="0"/>
    <n v="5500"/>
    <n v="5500"/>
    <n v="4"/>
  </r>
  <r>
    <x v="0"/>
    <x v="560"/>
    <x v="0"/>
    <n v="5500"/>
    <n v="5500"/>
    <n v="4"/>
  </r>
  <r>
    <x v="0"/>
    <x v="561"/>
    <x v="0"/>
    <n v="5500"/>
    <n v="5500"/>
    <n v="4"/>
  </r>
  <r>
    <x v="0"/>
    <x v="562"/>
    <x v="0"/>
    <n v="5500"/>
    <n v="5500"/>
    <n v="4"/>
  </r>
  <r>
    <x v="0"/>
    <x v="563"/>
    <x v="0"/>
    <n v="5500"/>
    <n v="5500"/>
    <n v="4"/>
  </r>
  <r>
    <x v="0"/>
    <x v="564"/>
    <x v="0"/>
    <n v="5500"/>
    <n v="5500"/>
    <n v="4"/>
  </r>
  <r>
    <x v="0"/>
    <x v="565"/>
    <x v="2"/>
    <n v="14"/>
    <n v="14000"/>
    <n v="4"/>
  </r>
  <r>
    <x v="0"/>
    <x v="566"/>
    <x v="2"/>
    <n v="14"/>
    <n v="14000"/>
    <n v="4"/>
  </r>
  <r>
    <x v="0"/>
    <x v="567"/>
    <x v="0"/>
    <n v="5500"/>
    <n v="5500"/>
    <n v="4"/>
  </r>
  <r>
    <x v="0"/>
    <x v="568"/>
    <x v="2"/>
    <n v="14"/>
    <n v="14000"/>
    <n v="4"/>
  </r>
  <r>
    <x v="0"/>
    <x v="569"/>
    <x v="2"/>
    <n v="14"/>
    <n v="14000"/>
    <n v="4"/>
  </r>
  <r>
    <x v="0"/>
    <x v="570"/>
    <x v="2"/>
    <n v="14"/>
    <n v="14000"/>
    <n v="4"/>
  </r>
  <r>
    <x v="0"/>
    <x v="571"/>
    <x v="0"/>
    <n v="5500"/>
    <n v="5500"/>
    <n v="4"/>
  </r>
  <r>
    <x v="0"/>
    <x v="572"/>
    <x v="2"/>
    <n v="14"/>
    <n v="14000"/>
    <n v="4"/>
  </r>
  <r>
    <x v="0"/>
    <x v="573"/>
    <x v="1"/>
    <n v="1661"/>
    <n v="9301.5999999999985"/>
    <n v="4"/>
  </r>
  <r>
    <x v="0"/>
    <x v="574"/>
    <x v="2"/>
    <n v="14"/>
    <n v="14000"/>
    <n v="4"/>
  </r>
  <r>
    <x v="0"/>
    <x v="575"/>
    <x v="0"/>
    <n v="5500"/>
    <n v="5500"/>
    <n v="4"/>
  </r>
  <r>
    <x v="0"/>
    <x v="576"/>
    <x v="3"/>
    <n v="141"/>
    <n v="8460"/>
    <n v="4"/>
  </r>
  <r>
    <x v="0"/>
    <x v="577"/>
    <x v="4"/>
    <n v="9.3000000000000007"/>
    <n v="11160"/>
    <n v="4"/>
  </r>
  <r>
    <x v="0"/>
    <x v="578"/>
    <x v="0"/>
    <n v="5500"/>
    <n v="5500"/>
    <n v="4"/>
  </r>
  <r>
    <x v="0"/>
    <x v="579"/>
    <x v="3"/>
    <n v="142"/>
    <n v="8520"/>
    <n v="4"/>
  </r>
  <r>
    <x v="0"/>
    <x v="580"/>
    <x v="0"/>
    <n v="5500"/>
    <n v="5500"/>
    <n v="4"/>
  </r>
  <r>
    <x v="0"/>
    <x v="581"/>
    <x v="3"/>
    <n v="142"/>
    <n v="8520"/>
    <n v="4"/>
  </r>
  <r>
    <x v="0"/>
    <x v="582"/>
    <x v="2"/>
    <n v="14"/>
    <n v="14000"/>
    <n v="4"/>
  </r>
  <r>
    <x v="0"/>
    <x v="583"/>
    <x v="4"/>
    <n v="9.3699999999999992"/>
    <n v="11243.999999999998"/>
    <n v="4"/>
  </r>
  <r>
    <x v="0"/>
    <x v="584"/>
    <x v="0"/>
    <n v="5500"/>
    <n v="5500"/>
    <n v="4"/>
  </r>
  <r>
    <x v="0"/>
    <x v="585"/>
    <x v="0"/>
    <n v="5500"/>
    <n v="5500"/>
    <n v="4"/>
  </r>
  <r>
    <x v="0"/>
    <x v="586"/>
    <x v="0"/>
    <n v="5500"/>
    <n v="5500"/>
    <n v="4"/>
  </r>
  <r>
    <x v="0"/>
    <x v="587"/>
    <x v="0"/>
    <n v="5500"/>
    <n v="5500"/>
    <n v="4"/>
  </r>
  <r>
    <x v="0"/>
    <x v="588"/>
    <x v="2"/>
    <n v="14"/>
    <n v="14000"/>
    <n v="4"/>
  </r>
  <r>
    <x v="0"/>
    <x v="589"/>
    <x v="0"/>
    <n v="5500"/>
    <n v="5500"/>
    <n v="4"/>
  </r>
  <r>
    <x v="0"/>
    <x v="590"/>
    <x v="2"/>
    <n v="14"/>
    <n v="14000"/>
    <n v="4"/>
  </r>
  <r>
    <x v="0"/>
    <x v="591"/>
    <x v="3"/>
    <n v="142"/>
    <n v="8520"/>
    <n v="4"/>
  </r>
  <r>
    <x v="0"/>
    <x v="592"/>
    <x v="0"/>
    <n v="5500"/>
    <n v="5500"/>
    <n v="4"/>
  </r>
  <r>
    <x v="0"/>
    <x v="593"/>
    <x v="0"/>
    <n v="5500"/>
    <n v="5500"/>
    <n v="4"/>
  </r>
  <r>
    <x v="0"/>
    <x v="594"/>
    <x v="0"/>
    <n v="5500"/>
    <n v="5500"/>
    <n v="4"/>
  </r>
  <r>
    <x v="0"/>
    <x v="595"/>
    <x v="0"/>
    <n v="5500"/>
    <n v="5500"/>
    <n v="4"/>
  </r>
  <r>
    <x v="0"/>
    <x v="596"/>
    <x v="0"/>
    <n v="5500"/>
    <n v="5500"/>
    <n v="4"/>
  </r>
  <r>
    <x v="0"/>
    <x v="597"/>
    <x v="2"/>
    <n v="14"/>
    <n v="14000"/>
    <n v="4"/>
  </r>
  <r>
    <x v="0"/>
    <x v="598"/>
    <x v="2"/>
    <n v="14"/>
    <n v="14000"/>
    <n v="4"/>
  </r>
  <r>
    <x v="0"/>
    <x v="599"/>
    <x v="0"/>
    <n v="5500"/>
    <n v="5500"/>
    <n v="4"/>
  </r>
  <r>
    <x v="0"/>
    <x v="600"/>
    <x v="6"/>
    <n v="13200.02"/>
    <n v="7920.0119999999997"/>
    <n v="4"/>
  </r>
  <r>
    <x v="0"/>
    <x v="601"/>
    <x v="0"/>
    <n v="5500"/>
    <n v="5500"/>
    <n v="4"/>
  </r>
  <r>
    <x v="0"/>
    <x v="602"/>
    <x v="0"/>
    <n v="5500"/>
    <n v="5500"/>
    <n v="4"/>
  </r>
  <r>
    <x v="0"/>
    <x v="603"/>
    <x v="0"/>
    <n v="5500"/>
    <n v="5500"/>
    <n v="4"/>
  </r>
  <r>
    <x v="0"/>
    <x v="604"/>
    <x v="0"/>
    <n v="5500"/>
    <n v="5500"/>
    <n v="4"/>
  </r>
  <r>
    <x v="0"/>
    <x v="605"/>
    <x v="0"/>
    <n v="5500"/>
    <n v="5500"/>
    <n v="4"/>
  </r>
  <r>
    <x v="0"/>
    <x v="606"/>
    <x v="0"/>
    <n v="5500"/>
    <n v="5500"/>
    <n v="4"/>
  </r>
  <r>
    <x v="0"/>
    <x v="607"/>
    <x v="0"/>
    <n v="5500"/>
    <n v="5500"/>
    <n v="4"/>
  </r>
  <r>
    <x v="0"/>
    <x v="608"/>
    <x v="4"/>
    <n v="9.35"/>
    <n v="11220"/>
    <n v="4"/>
  </r>
  <r>
    <x v="0"/>
    <x v="609"/>
    <x v="2"/>
    <n v="14"/>
    <n v="14000"/>
    <n v="4"/>
  </r>
  <r>
    <x v="0"/>
    <x v="610"/>
    <x v="0"/>
    <n v="5500"/>
    <n v="5500"/>
    <n v="4"/>
  </r>
  <r>
    <x v="0"/>
    <x v="611"/>
    <x v="1"/>
    <n v="1657"/>
    <n v="9279.1999999999989"/>
    <n v="4"/>
  </r>
  <r>
    <x v="0"/>
    <x v="612"/>
    <x v="4"/>
    <n v="9.34"/>
    <n v="11208"/>
    <n v="4"/>
  </r>
  <r>
    <x v="0"/>
    <x v="613"/>
    <x v="2"/>
    <n v="14"/>
    <n v="14000"/>
    <n v="4"/>
  </r>
  <r>
    <x v="0"/>
    <x v="614"/>
    <x v="0"/>
    <n v="5500"/>
    <n v="5500"/>
    <n v="4"/>
  </r>
  <r>
    <x v="0"/>
    <x v="615"/>
    <x v="0"/>
    <n v="5500"/>
    <n v="5500"/>
    <n v="4"/>
  </r>
  <r>
    <x v="0"/>
    <x v="616"/>
    <x v="0"/>
    <n v="5500"/>
    <n v="5500"/>
    <n v="4"/>
  </r>
  <r>
    <x v="0"/>
    <x v="617"/>
    <x v="0"/>
    <n v="5500"/>
    <n v="5500"/>
    <n v="4"/>
  </r>
  <r>
    <x v="0"/>
    <x v="618"/>
    <x v="0"/>
    <n v="5500"/>
    <n v="5500"/>
    <n v="4"/>
  </r>
  <r>
    <x v="0"/>
    <x v="619"/>
    <x v="0"/>
    <n v="5500"/>
    <n v="5500"/>
    <n v="4"/>
  </r>
  <r>
    <x v="0"/>
    <x v="620"/>
    <x v="0"/>
    <n v="5500"/>
    <n v="5500"/>
    <n v="4"/>
  </r>
  <r>
    <x v="0"/>
    <x v="621"/>
    <x v="0"/>
    <n v="5500"/>
    <n v="5500"/>
    <n v="4"/>
  </r>
  <r>
    <x v="0"/>
    <x v="622"/>
    <x v="4"/>
    <n v="9.34"/>
    <n v="11208"/>
    <n v="4"/>
  </r>
  <r>
    <x v="0"/>
    <x v="623"/>
    <x v="0"/>
    <n v="5500"/>
    <n v="5500"/>
    <n v="4"/>
  </r>
  <r>
    <x v="0"/>
    <x v="624"/>
    <x v="0"/>
    <n v="5500"/>
    <n v="5500"/>
    <n v="4"/>
  </r>
  <r>
    <x v="0"/>
    <x v="625"/>
    <x v="2"/>
    <n v="14"/>
    <n v="14000"/>
    <n v="4"/>
  </r>
  <r>
    <x v="0"/>
    <x v="626"/>
    <x v="2"/>
    <n v="14"/>
    <n v="14000"/>
    <n v="4"/>
  </r>
  <r>
    <x v="0"/>
    <x v="627"/>
    <x v="0"/>
    <n v="5500"/>
    <n v="5500"/>
    <n v="4"/>
  </r>
  <r>
    <x v="0"/>
    <x v="628"/>
    <x v="4"/>
    <n v="9.34"/>
    <n v="11208"/>
    <n v="4"/>
  </r>
  <r>
    <x v="0"/>
    <x v="629"/>
    <x v="0"/>
    <n v="5500"/>
    <n v="5500"/>
    <n v="4"/>
  </r>
  <r>
    <x v="0"/>
    <x v="630"/>
    <x v="3"/>
    <n v="147"/>
    <n v="8820"/>
    <n v="4"/>
  </r>
  <r>
    <x v="0"/>
    <x v="631"/>
    <x v="2"/>
    <n v="14"/>
    <n v="14000"/>
    <n v="4"/>
  </r>
  <r>
    <x v="0"/>
    <x v="632"/>
    <x v="2"/>
    <n v="14"/>
    <n v="14000"/>
    <n v="4"/>
  </r>
  <r>
    <x v="0"/>
    <x v="633"/>
    <x v="0"/>
    <n v="5500"/>
    <n v="5500"/>
    <n v="4"/>
  </r>
  <r>
    <x v="0"/>
    <x v="634"/>
    <x v="0"/>
    <n v="5500"/>
    <n v="5500"/>
    <n v="4"/>
  </r>
  <r>
    <x v="0"/>
    <x v="635"/>
    <x v="4"/>
    <n v="9.3800000000000008"/>
    <n v="11256.000000000002"/>
    <n v="4"/>
  </r>
  <r>
    <x v="0"/>
    <x v="636"/>
    <x v="0"/>
    <n v="5500"/>
    <n v="5500"/>
    <n v="4"/>
  </r>
  <r>
    <x v="0"/>
    <x v="637"/>
    <x v="0"/>
    <n v="5500"/>
    <n v="5500"/>
    <n v="4"/>
  </r>
  <r>
    <x v="0"/>
    <x v="638"/>
    <x v="0"/>
    <n v="5500"/>
    <n v="5500"/>
    <n v="4"/>
  </r>
  <r>
    <x v="0"/>
    <x v="639"/>
    <x v="4"/>
    <n v="9.3800000000000008"/>
    <n v="11256.000000000002"/>
    <n v="4"/>
  </r>
  <r>
    <x v="0"/>
    <x v="640"/>
    <x v="0"/>
    <n v="5500"/>
    <n v="5500"/>
    <n v="4"/>
  </r>
  <r>
    <x v="0"/>
    <x v="641"/>
    <x v="0"/>
    <n v="5500"/>
    <n v="5500"/>
    <n v="4"/>
  </r>
  <r>
    <x v="0"/>
    <x v="642"/>
    <x v="2"/>
    <n v="14"/>
    <n v="14000"/>
    <n v="4"/>
  </r>
  <r>
    <x v="0"/>
    <x v="643"/>
    <x v="2"/>
    <n v="14"/>
    <n v="14000"/>
    <n v="4"/>
  </r>
  <r>
    <x v="0"/>
    <x v="644"/>
    <x v="0"/>
    <n v="5500"/>
    <n v="5500"/>
    <n v="4"/>
  </r>
  <r>
    <x v="0"/>
    <x v="645"/>
    <x v="0"/>
    <n v="5500"/>
    <n v="5500"/>
    <n v="4"/>
  </r>
  <r>
    <x v="0"/>
    <x v="646"/>
    <x v="0"/>
    <n v="5500"/>
    <n v="5500"/>
    <n v="4"/>
  </r>
  <r>
    <x v="0"/>
    <x v="647"/>
    <x v="0"/>
    <n v="5500"/>
    <n v="5500"/>
    <n v="4"/>
  </r>
  <r>
    <x v="0"/>
    <x v="648"/>
    <x v="3"/>
    <n v="147"/>
    <n v="8820"/>
    <n v="4"/>
  </r>
  <r>
    <x v="0"/>
    <x v="649"/>
    <x v="0"/>
    <n v="5500"/>
    <n v="5500"/>
    <n v="4"/>
  </r>
  <r>
    <x v="0"/>
    <x v="650"/>
    <x v="0"/>
    <n v="5500"/>
    <n v="5500"/>
    <n v="4"/>
  </r>
  <r>
    <x v="0"/>
    <x v="651"/>
    <x v="2"/>
    <n v="14"/>
    <n v="14000"/>
    <n v="4"/>
  </r>
  <r>
    <x v="0"/>
    <x v="652"/>
    <x v="0"/>
    <n v="5500"/>
    <n v="5500"/>
    <n v="4"/>
  </r>
  <r>
    <x v="0"/>
    <x v="653"/>
    <x v="0"/>
    <n v="5500"/>
    <n v="5500"/>
    <n v="4"/>
  </r>
  <r>
    <x v="0"/>
    <x v="654"/>
    <x v="0"/>
    <n v="5500"/>
    <n v="5500"/>
    <n v="4"/>
  </r>
  <r>
    <x v="0"/>
    <x v="655"/>
    <x v="0"/>
    <n v="5500"/>
    <n v="5500"/>
    <n v="4"/>
  </r>
  <r>
    <x v="0"/>
    <x v="656"/>
    <x v="2"/>
    <n v="14"/>
    <n v="14000"/>
    <n v="4"/>
  </r>
  <r>
    <x v="0"/>
    <x v="657"/>
    <x v="0"/>
    <n v="5500"/>
    <n v="5500"/>
    <n v="4"/>
  </r>
  <r>
    <x v="0"/>
    <x v="658"/>
    <x v="0"/>
    <n v="5500"/>
    <n v="5500"/>
    <n v="4"/>
  </r>
  <r>
    <x v="0"/>
    <x v="659"/>
    <x v="2"/>
    <n v="14"/>
    <n v="14000"/>
    <n v="4"/>
  </r>
  <r>
    <x v="0"/>
    <x v="660"/>
    <x v="0"/>
    <n v="5500"/>
    <n v="5500"/>
    <n v="4"/>
  </r>
  <r>
    <x v="0"/>
    <x v="661"/>
    <x v="4"/>
    <n v="9.48"/>
    <n v="11376"/>
    <n v="4"/>
  </r>
  <r>
    <x v="0"/>
    <x v="662"/>
    <x v="2"/>
    <n v="14"/>
    <n v="14000"/>
    <n v="4"/>
  </r>
  <r>
    <x v="0"/>
    <x v="663"/>
    <x v="0"/>
    <n v="5500"/>
    <n v="5500"/>
    <n v="4"/>
  </r>
  <r>
    <x v="0"/>
    <x v="664"/>
    <x v="0"/>
    <n v="5500"/>
    <n v="5500"/>
    <n v="4"/>
  </r>
  <r>
    <x v="0"/>
    <x v="665"/>
    <x v="0"/>
    <n v="5500"/>
    <n v="5500"/>
    <n v="4"/>
  </r>
  <r>
    <x v="0"/>
    <x v="666"/>
    <x v="4"/>
    <n v="9.48"/>
    <n v="11376"/>
    <n v="4"/>
  </r>
  <r>
    <x v="0"/>
    <x v="667"/>
    <x v="0"/>
    <n v="5500"/>
    <n v="5500"/>
    <n v="4"/>
  </r>
  <r>
    <x v="0"/>
    <x v="668"/>
    <x v="0"/>
    <n v="5500"/>
    <n v="5500"/>
    <n v="4"/>
  </r>
  <r>
    <x v="0"/>
    <x v="669"/>
    <x v="0"/>
    <n v="5500"/>
    <n v="5500"/>
    <n v="4"/>
  </r>
  <r>
    <x v="0"/>
    <x v="670"/>
    <x v="0"/>
    <n v="5500"/>
    <n v="5500"/>
    <n v="4"/>
  </r>
  <r>
    <x v="0"/>
    <x v="671"/>
    <x v="2"/>
    <n v="14"/>
    <n v="14000"/>
    <n v="4"/>
  </r>
  <r>
    <x v="0"/>
    <x v="672"/>
    <x v="4"/>
    <n v="9.48"/>
    <n v="11376"/>
    <n v="4"/>
  </r>
  <r>
    <x v="0"/>
    <x v="673"/>
    <x v="0"/>
    <n v="5500"/>
    <n v="5500"/>
    <n v="4"/>
  </r>
  <r>
    <x v="0"/>
    <x v="674"/>
    <x v="0"/>
    <n v="5500"/>
    <n v="5500"/>
    <n v="4"/>
  </r>
  <r>
    <x v="0"/>
    <x v="675"/>
    <x v="0"/>
    <n v="5500"/>
    <n v="5500"/>
    <n v="4"/>
  </r>
  <r>
    <x v="0"/>
    <x v="676"/>
    <x v="0"/>
    <n v="5500"/>
    <n v="5500"/>
    <n v="4"/>
  </r>
  <r>
    <x v="0"/>
    <x v="677"/>
    <x v="2"/>
    <n v="14"/>
    <n v="14000"/>
    <n v="4"/>
  </r>
  <r>
    <x v="0"/>
    <x v="678"/>
    <x v="1"/>
    <n v="1648"/>
    <n v="9228.7999999999993"/>
    <n v="4"/>
  </r>
  <r>
    <x v="0"/>
    <x v="679"/>
    <x v="4"/>
    <n v="9.48"/>
    <n v="11376"/>
    <n v="4"/>
  </r>
  <r>
    <x v="0"/>
    <x v="680"/>
    <x v="0"/>
    <n v="5500"/>
    <n v="5500"/>
    <n v="4"/>
  </r>
  <r>
    <x v="0"/>
    <x v="681"/>
    <x v="0"/>
    <n v="5500"/>
    <n v="5500"/>
    <n v="4"/>
  </r>
  <r>
    <x v="0"/>
    <x v="682"/>
    <x v="0"/>
    <n v="5500"/>
    <n v="5500"/>
    <n v="4"/>
  </r>
  <r>
    <x v="0"/>
    <x v="683"/>
    <x v="0"/>
    <n v="5500"/>
    <n v="5500"/>
    <n v="4"/>
  </r>
  <r>
    <x v="0"/>
    <x v="684"/>
    <x v="0"/>
    <n v="5500"/>
    <n v="5500"/>
    <n v="4"/>
  </r>
  <r>
    <x v="0"/>
    <x v="685"/>
    <x v="1"/>
    <n v="1648"/>
    <n v="9228.7999999999993"/>
    <n v="4"/>
  </r>
  <r>
    <x v="0"/>
    <x v="686"/>
    <x v="2"/>
    <n v="14"/>
    <n v="14000"/>
    <n v="4"/>
  </r>
  <r>
    <x v="0"/>
    <x v="687"/>
    <x v="3"/>
    <n v="153"/>
    <n v="9180"/>
    <n v="4"/>
  </r>
  <r>
    <x v="0"/>
    <x v="688"/>
    <x v="2"/>
    <n v="14"/>
    <n v="14000"/>
    <n v="4"/>
  </r>
  <r>
    <x v="0"/>
    <x v="689"/>
    <x v="4"/>
    <n v="9.48"/>
    <n v="11376"/>
    <n v="4"/>
  </r>
  <r>
    <x v="0"/>
    <x v="690"/>
    <x v="4"/>
    <n v="9.48"/>
    <n v="11376"/>
    <n v="4"/>
  </r>
  <r>
    <x v="0"/>
    <x v="691"/>
    <x v="0"/>
    <n v="5500"/>
    <n v="5500"/>
    <n v="4"/>
  </r>
  <r>
    <x v="0"/>
    <x v="692"/>
    <x v="3"/>
    <n v="153"/>
    <n v="9180"/>
    <n v="4"/>
  </r>
  <r>
    <x v="0"/>
    <x v="693"/>
    <x v="2"/>
    <n v="14"/>
    <n v="14000"/>
    <n v="4"/>
  </r>
  <r>
    <x v="0"/>
    <x v="694"/>
    <x v="0"/>
    <n v="5500"/>
    <n v="5500"/>
    <n v="4"/>
  </r>
  <r>
    <x v="0"/>
    <x v="695"/>
    <x v="0"/>
    <n v="5500"/>
    <n v="5500"/>
    <n v="4"/>
  </r>
  <r>
    <x v="0"/>
    <x v="696"/>
    <x v="0"/>
    <n v="5500"/>
    <n v="5500"/>
    <n v="4"/>
  </r>
  <r>
    <x v="0"/>
    <x v="697"/>
    <x v="2"/>
    <n v="14"/>
    <n v="14000"/>
    <n v="4"/>
  </r>
  <r>
    <x v="0"/>
    <x v="698"/>
    <x v="0"/>
    <n v="5500"/>
    <n v="5500"/>
    <n v="4"/>
  </r>
  <r>
    <x v="0"/>
    <x v="699"/>
    <x v="0"/>
    <n v="5500"/>
    <n v="5500"/>
    <n v="4"/>
  </r>
  <r>
    <x v="0"/>
    <x v="700"/>
    <x v="0"/>
    <n v="5500"/>
    <n v="5500"/>
    <n v="4"/>
  </r>
  <r>
    <x v="0"/>
    <x v="701"/>
    <x v="0"/>
    <n v="5500"/>
    <n v="5500"/>
    <n v="4"/>
  </r>
  <r>
    <x v="0"/>
    <x v="702"/>
    <x v="0"/>
    <n v="5500"/>
    <n v="5500"/>
    <n v="4"/>
  </r>
  <r>
    <x v="0"/>
    <x v="703"/>
    <x v="0"/>
    <n v="5500"/>
    <n v="5500"/>
    <n v="4"/>
  </r>
  <r>
    <x v="0"/>
    <x v="704"/>
    <x v="2"/>
    <n v="12"/>
    <n v="12000"/>
    <n v="4"/>
  </r>
  <r>
    <x v="0"/>
    <x v="705"/>
    <x v="0"/>
    <n v="5500"/>
    <n v="5500"/>
    <n v="4"/>
  </r>
  <r>
    <x v="1"/>
    <x v="344"/>
    <x v="2"/>
    <n v="9"/>
    <n v="9000"/>
    <n v="6"/>
  </r>
  <r>
    <x v="1"/>
    <x v="349"/>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49"/>
    <x v="0"/>
    <n v="3500"/>
    <n v="3500"/>
    <n v="6"/>
  </r>
  <r>
    <x v="1"/>
    <x v="306"/>
    <x v="2"/>
    <n v="9"/>
    <n v="9000"/>
    <n v="6"/>
  </r>
  <r>
    <x v="1"/>
    <x v="344"/>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49"/>
    <x v="0"/>
    <n v="3500"/>
    <n v="3500"/>
    <n v="6"/>
  </r>
  <r>
    <x v="1"/>
    <x v="306"/>
    <x v="2"/>
    <n v="9"/>
    <n v="9000"/>
    <n v="6"/>
  </r>
  <r>
    <x v="1"/>
    <x v="344"/>
    <x v="4"/>
    <n v="4.1900000000000004"/>
    <n v="5028.0000000000009"/>
    <n v="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r>
  <r>
    <x v="0"/>
    <x v="1"/>
    <x v="0"/>
    <n v="5500"/>
    <n v="5500"/>
  </r>
  <r>
    <x v="0"/>
    <x v="2"/>
    <x v="0"/>
    <n v="5500"/>
    <n v="5500"/>
  </r>
  <r>
    <x v="0"/>
    <x v="3"/>
    <x v="0"/>
    <n v="5500"/>
    <n v="5500"/>
  </r>
  <r>
    <x v="0"/>
    <x v="4"/>
    <x v="0"/>
    <n v="5500"/>
    <n v="5500"/>
  </r>
  <r>
    <x v="0"/>
    <x v="5"/>
    <x v="1"/>
    <n v="645"/>
    <n v="3611.9999999999995"/>
  </r>
  <r>
    <x v="0"/>
    <x v="6"/>
    <x v="1"/>
    <n v="837"/>
    <n v="4687.2"/>
  </r>
  <r>
    <x v="0"/>
    <x v="7"/>
    <x v="0"/>
    <n v="4235"/>
    <n v="4235"/>
  </r>
  <r>
    <x v="0"/>
    <x v="8"/>
    <x v="0"/>
    <n v="5500"/>
    <n v="5500"/>
  </r>
  <r>
    <x v="0"/>
    <x v="9"/>
    <x v="2"/>
    <n v="15"/>
    <n v="15000"/>
  </r>
  <r>
    <x v="0"/>
    <x v="10"/>
    <x v="2"/>
    <n v="15"/>
    <n v="15000"/>
  </r>
  <r>
    <x v="0"/>
    <x v="11"/>
    <x v="3"/>
    <n v="73"/>
    <n v="4380"/>
  </r>
  <r>
    <x v="0"/>
    <x v="12"/>
    <x v="4"/>
    <n v="6.55"/>
    <n v="7860"/>
  </r>
  <r>
    <x v="0"/>
    <x v="13"/>
    <x v="2"/>
    <n v="11.55"/>
    <n v="11550"/>
  </r>
  <r>
    <x v="0"/>
    <x v="14"/>
    <x v="0"/>
    <n v="5500"/>
    <n v="5500"/>
  </r>
  <r>
    <x v="0"/>
    <x v="15"/>
    <x v="0"/>
    <n v="4235"/>
    <n v="4235"/>
  </r>
  <r>
    <x v="0"/>
    <x v="16"/>
    <x v="3"/>
    <n v="73"/>
    <n v="4380"/>
  </r>
  <r>
    <x v="0"/>
    <x v="17"/>
    <x v="0"/>
    <n v="5500"/>
    <n v="5500"/>
  </r>
  <r>
    <x v="0"/>
    <x v="18"/>
    <x v="5"/>
    <n v="100.17"/>
    <n v="4036.8509999999997"/>
  </r>
  <r>
    <x v="0"/>
    <x v="19"/>
    <x v="2"/>
    <n v="15"/>
    <n v="15000"/>
  </r>
  <r>
    <x v="0"/>
    <x v="20"/>
    <x v="0"/>
    <n v="5500"/>
    <n v="5500"/>
  </r>
  <r>
    <x v="0"/>
    <x v="21"/>
    <x v="0"/>
    <n v="4235"/>
    <n v="4235"/>
  </r>
  <r>
    <x v="0"/>
    <x v="22"/>
    <x v="0"/>
    <n v="4235"/>
    <n v="4235"/>
  </r>
  <r>
    <x v="0"/>
    <x v="23"/>
    <x v="2"/>
    <n v="11.55"/>
    <n v="11550"/>
  </r>
  <r>
    <x v="0"/>
    <x v="24"/>
    <x v="4"/>
    <n v="8.51"/>
    <n v="10212"/>
  </r>
  <r>
    <x v="0"/>
    <x v="25"/>
    <x v="4"/>
    <n v="8.51"/>
    <n v="10212"/>
  </r>
  <r>
    <x v="0"/>
    <x v="26"/>
    <x v="0"/>
    <n v="5500"/>
    <n v="5500"/>
  </r>
  <r>
    <x v="0"/>
    <x v="27"/>
    <x v="3"/>
    <n v="73"/>
    <n v="4380"/>
  </r>
  <r>
    <x v="0"/>
    <x v="28"/>
    <x v="3"/>
    <n v="73"/>
    <n v="4380"/>
  </r>
  <r>
    <x v="0"/>
    <x v="29"/>
    <x v="1"/>
    <n v="643"/>
    <n v="3600.7999999999997"/>
  </r>
  <r>
    <x v="0"/>
    <x v="30"/>
    <x v="0"/>
    <n v="5500"/>
    <n v="5500"/>
  </r>
  <r>
    <x v="0"/>
    <x v="31"/>
    <x v="1"/>
    <n v="837"/>
    <n v="4687.2"/>
  </r>
  <r>
    <x v="0"/>
    <x v="32"/>
    <x v="0"/>
    <n v="5500"/>
    <n v="5500"/>
  </r>
  <r>
    <x v="0"/>
    <x v="33"/>
    <x v="0"/>
    <n v="4235"/>
    <n v="4235"/>
  </r>
  <r>
    <x v="0"/>
    <x v="34"/>
    <x v="0"/>
    <n v="5500"/>
    <n v="5500"/>
  </r>
  <r>
    <x v="0"/>
    <x v="35"/>
    <x v="2"/>
    <n v="15"/>
    <n v="15000"/>
  </r>
  <r>
    <x v="0"/>
    <x v="36"/>
    <x v="0"/>
    <n v="5500"/>
    <n v="5500"/>
  </r>
  <r>
    <x v="0"/>
    <x v="37"/>
    <x v="4"/>
    <n v="8.51"/>
    <n v="10212"/>
  </r>
  <r>
    <x v="0"/>
    <x v="38"/>
    <x v="4"/>
    <n v="8.51"/>
    <n v="10212"/>
  </r>
  <r>
    <x v="0"/>
    <x v="39"/>
    <x v="3"/>
    <n v="74"/>
    <n v="4440"/>
  </r>
  <r>
    <x v="0"/>
    <x v="40"/>
    <x v="0"/>
    <n v="5500"/>
    <n v="5500"/>
  </r>
  <r>
    <x v="0"/>
    <x v="41"/>
    <x v="0"/>
    <n v="5500"/>
    <n v="5500"/>
  </r>
  <r>
    <x v="0"/>
    <x v="42"/>
    <x v="0"/>
    <n v="5500"/>
    <n v="5500"/>
  </r>
  <r>
    <x v="0"/>
    <x v="43"/>
    <x v="0"/>
    <n v="5500"/>
    <n v="5500"/>
  </r>
  <r>
    <x v="0"/>
    <x v="44"/>
    <x v="0"/>
    <n v="5500"/>
    <n v="5500"/>
  </r>
  <r>
    <x v="0"/>
    <x v="45"/>
    <x v="5"/>
    <n v="111.48"/>
    <n v="4492.6440000000002"/>
  </r>
  <r>
    <x v="0"/>
    <x v="46"/>
    <x v="1"/>
    <n v="791"/>
    <n v="4429.5999999999995"/>
  </r>
  <r>
    <x v="0"/>
    <x v="47"/>
    <x v="2"/>
    <n v="15"/>
    <n v="15000"/>
  </r>
  <r>
    <x v="0"/>
    <x v="48"/>
    <x v="0"/>
    <n v="5500"/>
    <n v="5500"/>
  </r>
  <r>
    <x v="0"/>
    <x v="49"/>
    <x v="4"/>
    <n v="8.51"/>
    <n v="10212"/>
  </r>
  <r>
    <x v="0"/>
    <x v="50"/>
    <x v="0"/>
    <n v="5500"/>
    <n v="5500"/>
  </r>
  <r>
    <x v="0"/>
    <x v="51"/>
    <x v="2"/>
    <n v="15"/>
    <n v="15000"/>
  </r>
  <r>
    <x v="0"/>
    <x v="52"/>
    <x v="0"/>
    <n v="5500"/>
    <n v="5500"/>
  </r>
  <r>
    <x v="0"/>
    <x v="53"/>
    <x v="3"/>
    <n v="69"/>
    <n v="4140"/>
  </r>
  <r>
    <x v="0"/>
    <x v="54"/>
    <x v="0"/>
    <n v="5500"/>
    <n v="5500"/>
  </r>
  <r>
    <x v="0"/>
    <x v="55"/>
    <x v="1"/>
    <n v="751"/>
    <n v="4205.5999999999995"/>
  </r>
  <r>
    <x v="0"/>
    <x v="56"/>
    <x v="0"/>
    <n v="5500"/>
    <n v="5500"/>
  </r>
  <r>
    <x v="0"/>
    <x v="57"/>
    <x v="2"/>
    <n v="15"/>
    <n v="15000"/>
  </r>
  <r>
    <x v="0"/>
    <x v="58"/>
    <x v="4"/>
    <n v="8.51"/>
    <n v="10212"/>
  </r>
  <r>
    <x v="0"/>
    <x v="59"/>
    <x v="2"/>
    <n v="15"/>
    <n v="15000"/>
  </r>
  <r>
    <x v="0"/>
    <x v="60"/>
    <x v="0"/>
    <n v="5500"/>
    <n v="5500"/>
  </r>
  <r>
    <x v="0"/>
    <x v="61"/>
    <x v="0"/>
    <n v="5500"/>
    <n v="5500"/>
  </r>
  <r>
    <x v="0"/>
    <x v="62"/>
    <x v="0"/>
    <n v="5500"/>
    <n v="5500"/>
  </r>
  <r>
    <x v="0"/>
    <x v="63"/>
    <x v="1"/>
    <n v="833"/>
    <n v="4664.7999999999993"/>
  </r>
  <r>
    <x v="0"/>
    <x v="64"/>
    <x v="2"/>
    <n v="15"/>
    <n v="15000"/>
  </r>
  <r>
    <x v="0"/>
    <x v="65"/>
    <x v="0"/>
    <n v="5500"/>
    <n v="5500"/>
  </r>
  <r>
    <x v="0"/>
    <x v="66"/>
    <x v="0"/>
    <n v="5500"/>
    <n v="5500"/>
  </r>
  <r>
    <x v="0"/>
    <x v="67"/>
    <x v="0"/>
    <n v="5500"/>
    <n v="5500"/>
  </r>
  <r>
    <x v="0"/>
    <x v="68"/>
    <x v="0"/>
    <n v="5500"/>
    <n v="5500"/>
  </r>
  <r>
    <x v="0"/>
    <x v="69"/>
    <x v="0"/>
    <n v="5500"/>
    <n v="5500"/>
  </r>
  <r>
    <x v="0"/>
    <x v="70"/>
    <x v="0"/>
    <n v="5500"/>
    <n v="5500"/>
  </r>
  <r>
    <x v="0"/>
    <x v="71"/>
    <x v="6"/>
    <n v="7071.85"/>
    <n v="4243.1099999999997"/>
  </r>
  <r>
    <x v="0"/>
    <x v="72"/>
    <x v="0"/>
    <n v="5500"/>
    <n v="5500"/>
  </r>
  <r>
    <x v="0"/>
    <x v="73"/>
    <x v="0"/>
    <n v="5500"/>
    <n v="5500"/>
  </r>
  <r>
    <x v="0"/>
    <x v="74"/>
    <x v="0"/>
    <n v="5500"/>
    <n v="5500"/>
  </r>
  <r>
    <x v="0"/>
    <x v="75"/>
    <x v="3"/>
    <n v="73"/>
    <n v="4380"/>
  </r>
  <r>
    <x v="0"/>
    <x v="76"/>
    <x v="2"/>
    <n v="15"/>
    <n v="15000"/>
  </r>
  <r>
    <x v="0"/>
    <x v="77"/>
    <x v="0"/>
    <n v="5500"/>
    <n v="5500"/>
  </r>
  <r>
    <x v="0"/>
    <x v="78"/>
    <x v="0"/>
    <n v="5500"/>
    <n v="5500"/>
  </r>
  <r>
    <x v="0"/>
    <x v="79"/>
    <x v="5"/>
    <n v="146.57"/>
    <n v="5906.7709999999997"/>
  </r>
  <r>
    <x v="0"/>
    <x v="80"/>
    <x v="0"/>
    <n v="5500"/>
    <n v="5500"/>
  </r>
  <r>
    <x v="0"/>
    <x v="81"/>
    <x v="4"/>
    <n v="8.51"/>
    <n v="10212"/>
  </r>
  <r>
    <x v="0"/>
    <x v="82"/>
    <x v="4"/>
    <n v="8.51"/>
    <n v="10212"/>
  </r>
  <r>
    <x v="0"/>
    <x v="83"/>
    <x v="0"/>
    <n v="5500"/>
    <n v="5500"/>
  </r>
  <r>
    <x v="0"/>
    <x v="84"/>
    <x v="4"/>
    <n v="8.51"/>
    <n v="10212"/>
  </r>
  <r>
    <x v="0"/>
    <x v="85"/>
    <x v="0"/>
    <n v="5500"/>
    <n v="5500"/>
  </r>
  <r>
    <x v="0"/>
    <x v="86"/>
    <x v="0"/>
    <n v="5500"/>
    <n v="5500"/>
  </r>
  <r>
    <x v="0"/>
    <x v="87"/>
    <x v="0"/>
    <n v="5500"/>
    <n v="5500"/>
  </r>
  <r>
    <x v="0"/>
    <x v="88"/>
    <x v="2"/>
    <n v="15"/>
    <n v="15000"/>
  </r>
  <r>
    <x v="0"/>
    <x v="89"/>
    <x v="0"/>
    <n v="5500"/>
    <n v="5500"/>
  </r>
  <r>
    <x v="0"/>
    <x v="90"/>
    <x v="4"/>
    <n v="8.51"/>
    <n v="10212"/>
  </r>
  <r>
    <x v="0"/>
    <x v="91"/>
    <x v="0"/>
    <n v="5500"/>
    <n v="5500"/>
  </r>
  <r>
    <x v="0"/>
    <x v="92"/>
    <x v="0"/>
    <n v="5500"/>
    <n v="5500"/>
  </r>
  <r>
    <x v="0"/>
    <x v="93"/>
    <x v="0"/>
    <n v="5500"/>
    <n v="5500"/>
  </r>
  <r>
    <x v="0"/>
    <x v="94"/>
    <x v="3"/>
    <n v="99"/>
    <n v="5940"/>
  </r>
  <r>
    <x v="0"/>
    <x v="95"/>
    <x v="2"/>
    <n v="15"/>
    <n v="15000"/>
  </r>
  <r>
    <x v="0"/>
    <x v="96"/>
    <x v="4"/>
    <n v="8.51"/>
    <n v="10212"/>
  </r>
  <r>
    <x v="0"/>
    <x v="97"/>
    <x v="0"/>
    <n v="5500"/>
    <n v="5500"/>
  </r>
  <r>
    <x v="0"/>
    <x v="98"/>
    <x v="3"/>
    <n v="82"/>
    <n v="4920"/>
  </r>
  <r>
    <x v="0"/>
    <x v="99"/>
    <x v="1"/>
    <n v="932"/>
    <n v="5219.2"/>
  </r>
  <r>
    <x v="0"/>
    <x v="100"/>
    <x v="1"/>
    <n v="936"/>
    <n v="5241.5999999999995"/>
  </r>
  <r>
    <x v="0"/>
    <x v="101"/>
    <x v="2"/>
    <n v="15"/>
    <n v="15000"/>
  </r>
  <r>
    <x v="0"/>
    <x v="102"/>
    <x v="0"/>
    <n v="5500"/>
    <n v="5500"/>
  </r>
  <r>
    <x v="0"/>
    <x v="103"/>
    <x v="0"/>
    <n v="5500"/>
    <n v="5500"/>
  </r>
  <r>
    <x v="0"/>
    <x v="104"/>
    <x v="7"/>
    <n v="23824"/>
    <n v="2935.1168000000002"/>
  </r>
  <r>
    <x v="0"/>
    <x v="105"/>
    <x v="0"/>
    <n v="5500"/>
    <n v="5500"/>
  </r>
  <r>
    <x v="0"/>
    <x v="106"/>
    <x v="0"/>
    <n v="5500"/>
    <n v="5500"/>
  </r>
  <r>
    <x v="0"/>
    <x v="107"/>
    <x v="3"/>
    <n v="83"/>
    <n v="4980"/>
  </r>
  <r>
    <x v="0"/>
    <x v="108"/>
    <x v="0"/>
    <n v="2750"/>
    <n v="2750"/>
  </r>
  <r>
    <x v="0"/>
    <x v="109"/>
    <x v="3"/>
    <n v="83"/>
    <n v="4980"/>
  </r>
  <r>
    <x v="0"/>
    <x v="110"/>
    <x v="0"/>
    <n v="2750"/>
    <n v="2750"/>
  </r>
  <r>
    <x v="0"/>
    <x v="111"/>
    <x v="0"/>
    <n v="2750"/>
    <n v="2750"/>
  </r>
  <r>
    <x v="0"/>
    <x v="112"/>
    <x v="0"/>
    <n v="2750"/>
    <n v="2750"/>
  </r>
  <r>
    <x v="0"/>
    <x v="113"/>
    <x v="2"/>
    <n v="7.5"/>
    <n v="7500"/>
  </r>
  <r>
    <x v="0"/>
    <x v="114"/>
    <x v="0"/>
    <n v="2750"/>
    <n v="2750"/>
  </r>
  <r>
    <x v="0"/>
    <x v="115"/>
    <x v="0"/>
    <n v="2750"/>
    <n v="2750"/>
  </r>
  <r>
    <x v="0"/>
    <x v="116"/>
    <x v="0"/>
    <n v="2750"/>
    <n v="2750"/>
  </r>
  <r>
    <x v="0"/>
    <x v="117"/>
    <x v="0"/>
    <n v="2750"/>
    <n v="2750"/>
  </r>
  <r>
    <x v="0"/>
    <x v="118"/>
    <x v="0"/>
    <n v="2750"/>
    <n v="2750"/>
  </r>
  <r>
    <x v="0"/>
    <x v="119"/>
    <x v="0"/>
    <n v="5500"/>
    <n v="5500"/>
  </r>
  <r>
    <x v="0"/>
    <x v="120"/>
    <x v="0"/>
    <n v="2750"/>
    <n v="2750"/>
  </r>
  <r>
    <x v="0"/>
    <x v="121"/>
    <x v="0"/>
    <n v="2750"/>
    <n v="2750"/>
  </r>
  <r>
    <x v="0"/>
    <x v="122"/>
    <x v="0"/>
    <n v="2750"/>
    <n v="2750"/>
  </r>
  <r>
    <x v="0"/>
    <x v="123"/>
    <x v="0"/>
    <n v="2750"/>
    <n v="2750"/>
  </r>
  <r>
    <x v="0"/>
    <x v="124"/>
    <x v="0"/>
    <n v="2750"/>
    <n v="2750"/>
  </r>
  <r>
    <x v="0"/>
    <x v="125"/>
    <x v="0"/>
    <n v="5500"/>
    <n v="5500"/>
  </r>
  <r>
    <x v="0"/>
    <x v="126"/>
    <x v="3"/>
    <n v="83"/>
    <n v="4980"/>
  </r>
  <r>
    <x v="0"/>
    <x v="127"/>
    <x v="0"/>
    <n v="2750"/>
    <n v="2750"/>
  </r>
  <r>
    <x v="0"/>
    <x v="128"/>
    <x v="0"/>
    <n v="2750"/>
    <n v="2750"/>
  </r>
  <r>
    <x v="0"/>
    <x v="129"/>
    <x v="5"/>
    <n v="122.54"/>
    <n v="4938.3620000000001"/>
  </r>
  <r>
    <x v="0"/>
    <x v="130"/>
    <x v="3"/>
    <n v="42"/>
    <n v="2520"/>
  </r>
  <r>
    <x v="0"/>
    <x v="131"/>
    <x v="0"/>
    <n v="2750"/>
    <n v="2750"/>
  </r>
  <r>
    <x v="0"/>
    <x v="132"/>
    <x v="0"/>
    <n v="2750"/>
    <n v="2750"/>
  </r>
  <r>
    <x v="0"/>
    <x v="133"/>
    <x v="0"/>
    <n v="2750"/>
    <n v="2750"/>
  </r>
  <r>
    <x v="0"/>
    <x v="134"/>
    <x v="0"/>
    <n v="2750"/>
    <n v="2750"/>
  </r>
  <r>
    <x v="0"/>
    <x v="135"/>
    <x v="0"/>
    <n v="5500"/>
    <n v="5500"/>
  </r>
  <r>
    <x v="0"/>
    <x v="136"/>
    <x v="0"/>
    <n v="5500"/>
    <n v="5500"/>
  </r>
  <r>
    <x v="0"/>
    <x v="137"/>
    <x v="0"/>
    <n v="2750"/>
    <n v="2750"/>
  </r>
  <r>
    <x v="0"/>
    <x v="138"/>
    <x v="0"/>
    <n v="2750"/>
    <n v="2750"/>
  </r>
  <r>
    <x v="0"/>
    <x v="139"/>
    <x v="8"/>
    <n v="9093"/>
    <n v="5455.8"/>
  </r>
  <r>
    <x v="0"/>
    <x v="140"/>
    <x v="1"/>
    <n v="949"/>
    <n v="5314.4"/>
  </r>
  <r>
    <x v="0"/>
    <x v="141"/>
    <x v="0"/>
    <n v="2750"/>
    <n v="2750"/>
  </r>
  <r>
    <x v="0"/>
    <x v="142"/>
    <x v="2"/>
    <n v="15"/>
    <n v="15000"/>
  </r>
  <r>
    <x v="0"/>
    <x v="143"/>
    <x v="0"/>
    <n v="2750"/>
    <n v="2750"/>
  </r>
  <r>
    <x v="0"/>
    <x v="144"/>
    <x v="0"/>
    <n v="2750"/>
    <n v="2750"/>
  </r>
  <r>
    <x v="0"/>
    <x v="145"/>
    <x v="0"/>
    <n v="2750"/>
    <n v="2750"/>
  </r>
  <r>
    <x v="0"/>
    <x v="146"/>
    <x v="0"/>
    <n v="2750"/>
    <n v="2750"/>
  </r>
  <r>
    <x v="0"/>
    <x v="147"/>
    <x v="0"/>
    <n v="2750"/>
    <n v="2750"/>
  </r>
  <r>
    <x v="0"/>
    <x v="148"/>
    <x v="5"/>
    <n v="61.27"/>
    <n v="2469.181"/>
  </r>
  <r>
    <x v="0"/>
    <x v="149"/>
    <x v="0"/>
    <n v="2750"/>
    <n v="2750"/>
  </r>
  <r>
    <x v="0"/>
    <x v="150"/>
    <x v="2"/>
    <n v="7.5"/>
    <n v="7500"/>
  </r>
  <r>
    <x v="0"/>
    <x v="151"/>
    <x v="4"/>
    <n v="4.26"/>
    <n v="5112"/>
  </r>
  <r>
    <x v="0"/>
    <x v="152"/>
    <x v="0"/>
    <n v="2750"/>
    <n v="2750"/>
  </r>
  <r>
    <x v="0"/>
    <x v="153"/>
    <x v="0"/>
    <n v="5500"/>
    <n v="5500"/>
  </r>
  <r>
    <x v="0"/>
    <x v="154"/>
    <x v="0"/>
    <n v="2750"/>
    <n v="2750"/>
  </r>
  <r>
    <x v="0"/>
    <x v="155"/>
    <x v="0"/>
    <n v="2750"/>
    <n v="2750"/>
  </r>
  <r>
    <x v="0"/>
    <x v="156"/>
    <x v="0"/>
    <n v="2750"/>
    <n v="2750"/>
  </r>
  <r>
    <x v="0"/>
    <x v="157"/>
    <x v="0"/>
    <n v="2750"/>
    <n v="2750"/>
  </r>
  <r>
    <x v="0"/>
    <x v="158"/>
    <x v="3"/>
    <n v="41"/>
    <n v="2460"/>
  </r>
  <r>
    <x v="0"/>
    <x v="159"/>
    <x v="0"/>
    <n v="2750"/>
    <n v="2750"/>
  </r>
  <r>
    <x v="0"/>
    <x v="160"/>
    <x v="0"/>
    <n v="2750"/>
    <n v="2750"/>
  </r>
  <r>
    <x v="0"/>
    <x v="161"/>
    <x v="0"/>
    <n v="2750"/>
    <n v="2750"/>
  </r>
  <r>
    <x v="0"/>
    <x v="162"/>
    <x v="3"/>
    <n v="41"/>
    <n v="2460"/>
  </r>
  <r>
    <x v="0"/>
    <x v="163"/>
    <x v="2"/>
    <n v="7.5"/>
    <n v="7500"/>
  </r>
  <r>
    <x v="0"/>
    <x v="164"/>
    <x v="0"/>
    <n v="5500"/>
    <n v="5500"/>
  </r>
  <r>
    <x v="0"/>
    <x v="165"/>
    <x v="0"/>
    <n v="2750"/>
    <n v="2750"/>
  </r>
  <r>
    <x v="0"/>
    <x v="166"/>
    <x v="0"/>
    <n v="5500"/>
    <n v="5500"/>
  </r>
  <r>
    <x v="0"/>
    <x v="167"/>
    <x v="4"/>
    <n v="8.51"/>
    <n v="10212"/>
  </r>
  <r>
    <x v="0"/>
    <x v="168"/>
    <x v="1"/>
    <n v="948"/>
    <n v="5308.7999999999993"/>
  </r>
  <r>
    <x v="0"/>
    <x v="169"/>
    <x v="0"/>
    <n v="2750"/>
    <n v="2750"/>
  </r>
  <r>
    <x v="0"/>
    <x v="170"/>
    <x v="2"/>
    <n v="7.5"/>
    <n v="7500"/>
  </r>
  <r>
    <x v="0"/>
    <x v="171"/>
    <x v="1"/>
    <n v="948"/>
    <n v="5308.7999999999993"/>
  </r>
  <r>
    <x v="0"/>
    <x v="172"/>
    <x v="0"/>
    <n v="2750"/>
    <n v="2750"/>
  </r>
  <r>
    <x v="0"/>
    <x v="173"/>
    <x v="5"/>
    <n v="60.11"/>
    <n v="2422.433"/>
  </r>
  <r>
    <x v="0"/>
    <x v="174"/>
    <x v="0"/>
    <n v="5500"/>
    <n v="5500"/>
  </r>
  <r>
    <x v="0"/>
    <x v="175"/>
    <x v="0"/>
    <n v="5500"/>
    <n v="5500"/>
  </r>
  <r>
    <x v="0"/>
    <x v="176"/>
    <x v="1"/>
    <n v="474"/>
    <n v="2654.3999999999996"/>
  </r>
  <r>
    <x v="0"/>
    <x v="177"/>
    <x v="0"/>
    <n v="2750"/>
    <n v="2750"/>
  </r>
  <r>
    <x v="0"/>
    <x v="178"/>
    <x v="0"/>
    <n v="2750"/>
    <n v="2750"/>
  </r>
  <r>
    <x v="0"/>
    <x v="179"/>
    <x v="0"/>
    <n v="5500"/>
    <n v="5500"/>
  </r>
  <r>
    <x v="0"/>
    <x v="180"/>
    <x v="0"/>
    <n v="2750"/>
    <n v="2750"/>
  </r>
  <r>
    <x v="0"/>
    <x v="181"/>
    <x v="0"/>
    <n v="2750"/>
    <n v="2750"/>
  </r>
  <r>
    <x v="0"/>
    <x v="182"/>
    <x v="3"/>
    <n v="81"/>
    <n v="4860"/>
  </r>
  <r>
    <x v="0"/>
    <x v="183"/>
    <x v="0"/>
    <n v="2750"/>
    <n v="2750"/>
  </r>
  <r>
    <x v="0"/>
    <x v="184"/>
    <x v="0"/>
    <n v="2750"/>
    <n v="2750"/>
  </r>
  <r>
    <x v="0"/>
    <x v="185"/>
    <x v="4"/>
    <n v="8.51"/>
    <n v="10212"/>
  </r>
  <r>
    <x v="0"/>
    <x v="186"/>
    <x v="0"/>
    <n v="2750"/>
    <n v="2750"/>
  </r>
  <r>
    <x v="0"/>
    <x v="187"/>
    <x v="4"/>
    <n v="8.51"/>
    <n v="10212"/>
  </r>
  <r>
    <x v="0"/>
    <x v="188"/>
    <x v="2"/>
    <n v="15"/>
    <n v="15000"/>
  </r>
  <r>
    <x v="0"/>
    <x v="189"/>
    <x v="0"/>
    <n v="5500"/>
    <n v="5500"/>
  </r>
  <r>
    <x v="0"/>
    <x v="190"/>
    <x v="2"/>
    <n v="7.5"/>
    <n v="7500"/>
  </r>
  <r>
    <x v="0"/>
    <x v="191"/>
    <x v="0"/>
    <n v="2750"/>
    <n v="2750"/>
  </r>
  <r>
    <x v="0"/>
    <x v="192"/>
    <x v="3"/>
    <n v="41"/>
    <n v="2460"/>
  </r>
  <r>
    <x v="0"/>
    <x v="193"/>
    <x v="0"/>
    <n v="2750"/>
    <n v="2750"/>
  </r>
  <r>
    <x v="0"/>
    <x v="194"/>
    <x v="2"/>
    <n v="15"/>
    <n v="15000"/>
  </r>
  <r>
    <x v="0"/>
    <x v="195"/>
    <x v="3"/>
    <n v="82"/>
    <n v="4920"/>
  </r>
  <r>
    <x v="0"/>
    <x v="196"/>
    <x v="0"/>
    <n v="5500"/>
    <n v="5500"/>
  </r>
  <r>
    <x v="0"/>
    <x v="197"/>
    <x v="0"/>
    <n v="5500"/>
    <n v="5500"/>
  </r>
  <r>
    <x v="0"/>
    <x v="198"/>
    <x v="0"/>
    <n v="5500"/>
    <n v="5500"/>
  </r>
  <r>
    <x v="0"/>
    <x v="199"/>
    <x v="2"/>
    <n v="15"/>
    <n v="15000"/>
  </r>
  <r>
    <x v="0"/>
    <x v="200"/>
    <x v="1"/>
    <n v="958"/>
    <n v="5364.7999999999993"/>
  </r>
  <r>
    <x v="0"/>
    <x v="201"/>
    <x v="0"/>
    <n v="5500"/>
    <n v="5500"/>
  </r>
  <r>
    <x v="0"/>
    <x v="202"/>
    <x v="4"/>
    <n v="8.51"/>
    <n v="10212"/>
  </r>
  <r>
    <x v="0"/>
    <x v="203"/>
    <x v="2"/>
    <n v="15"/>
    <n v="15000"/>
  </r>
  <r>
    <x v="0"/>
    <x v="204"/>
    <x v="2"/>
    <n v="15"/>
    <n v="15000"/>
  </r>
  <r>
    <x v="0"/>
    <x v="205"/>
    <x v="4"/>
    <n v="8.51"/>
    <n v="10212"/>
  </r>
  <r>
    <x v="0"/>
    <x v="206"/>
    <x v="3"/>
    <n v="85"/>
    <n v="5100"/>
  </r>
  <r>
    <x v="0"/>
    <x v="207"/>
    <x v="0"/>
    <n v="5500"/>
    <n v="5500"/>
  </r>
  <r>
    <x v="0"/>
    <x v="208"/>
    <x v="2"/>
    <n v="15"/>
    <n v="15000"/>
  </r>
  <r>
    <x v="0"/>
    <x v="209"/>
    <x v="2"/>
    <n v="15"/>
    <n v="15000"/>
  </r>
  <r>
    <x v="0"/>
    <x v="210"/>
    <x v="0"/>
    <n v="5500"/>
    <n v="5500"/>
  </r>
  <r>
    <x v="0"/>
    <x v="211"/>
    <x v="0"/>
    <n v="5500"/>
    <n v="5500"/>
  </r>
  <r>
    <x v="0"/>
    <x v="212"/>
    <x v="0"/>
    <n v="5500"/>
    <n v="5500"/>
  </r>
  <r>
    <x v="0"/>
    <x v="213"/>
    <x v="0"/>
    <n v="5500"/>
    <n v="5500"/>
  </r>
  <r>
    <x v="0"/>
    <x v="214"/>
    <x v="4"/>
    <n v="8.51"/>
    <n v="10212"/>
  </r>
  <r>
    <x v="0"/>
    <x v="215"/>
    <x v="2"/>
    <n v="15"/>
    <n v="15000"/>
  </r>
  <r>
    <x v="0"/>
    <x v="216"/>
    <x v="0"/>
    <n v="5500"/>
    <n v="5500"/>
  </r>
  <r>
    <x v="0"/>
    <x v="217"/>
    <x v="3"/>
    <n v="80"/>
    <n v="4800"/>
  </r>
  <r>
    <x v="0"/>
    <x v="218"/>
    <x v="1"/>
    <n v="926"/>
    <n v="5185.5999999999995"/>
  </r>
  <r>
    <x v="0"/>
    <x v="219"/>
    <x v="9"/>
    <n v="4138.95"/>
    <n v="8691.7950000000001"/>
  </r>
  <r>
    <x v="0"/>
    <x v="220"/>
    <x v="1"/>
    <n v="926"/>
    <n v="5185.5999999999995"/>
  </r>
  <r>
    <x v="0"/>
    <x v="221"/>
    <x v="1"/>
    <n v="926"/>
    <n v="5185.5999999999995"/>
  </r>
  <r>
    <x v="0"/>
    <x v="222"/>
    <x v="2"/>
    <n v="15"/>
    <n v="15000"/>
  </r>
  <r>
    <x v="0"/>
    <x v="223"/>
    <x v="0"/>
    <n v="5500"/>
    <n v="5500"/>
  </r>
  <r>
    <x v="0"/>
    <x v="224"/>
    <x v="4"/>
    <n v="8.51"/>
    <n v="10212"/>
  </r>
  <r>
    <x v="0"/>
    <x v="225"/>
    <x v="0"/>
    <n v="5500"/>
    <n v="5500"/>
  </r>
  <r>
    <x v="0"/>
    <x v="226"/>
    <x v="0"/>
    <n v="5500"/>
    <n v="5500"/>
  </r>
  <r>
    <x v="0"/>
    <x v="227"/>
    <x v="4"/>
    <n v="8.51"/>
    <n v="10212"/>
  </r>
  <r>
    <x v="0"/>
    <x v="228"/>
    <x v="1"/>
    <n v="926"/>
    <n v="5185.5999999999995"/>
  </r>
  <r>
    <x v="0"/>
    <x v="229"/>
    <x v="1"/>
    <n v="926"/>
    <n v="5185.5999999999995"/>
  </r>
  <r>
    <x v="0"/>
    <x v="230"/>
    <x v="0"/>
    <n v="5500"/>
    <n v="5500"/>
  </r>
  <r>
    <x v="0"/>
    <x v="231"/>
    <x v="2"/>
    <n v="15"/>
    <n v="15000"/>
  </r>
  <r>
    <x v="0"/>
    <x v="232"/>
    <x v="4"/>
    <n v="8.51"/>
    <n v="10212"/>
  </r>
  <r>
    <x v="0"/>
    <x v="233"/>
    <x v="4"/>
    <n v="8.51"/>
    <n v="10212"/>
  </r>
  <r>
    <x v="0"/>
    <x v="234"/>
    <x v="0"/>
    <n v="5500"/>
    <n v="5500"/>
  </r>
  <r>
    <x v="0"/>
    <x v="235"/>
    <x v="0"/>
    <n v="5500"/>
    <n v="5500"/>
  </r>
  <r>
    <x v="0"/>
    <x v="236"/>
    <x v="0"/>
    <n v="5500"/>
    <n v="5500"/>
  </r>
  <r>
    <x v="0"/>
    <x v="237"/>
    <x v="0"/>
    <n v="5500"/>
    <n v="5500"/>
  </r>
  <r>
    <x v="0"/>
    <x v="238"/>
    <x v="2"/>
    <n v="15"/>
    <n v="15000"/>
  </r>
  <r>
    <x v="0"/>
    <x v="239"/>
    <x v="0"/>
    <n v="5500"/>
    <n v="5500"/>
  </r>
  <r>
    <x v="0"/>
    <x v="240"/>
    <x v="2"/>
    <n v="15"/>
    <n v="15000"/>
  </r>
  <r>
    <x v="0"/>
    <x v="241"/>
    <x v="0"/>
    <n v="5500"/>
    <n v="5500"/>
  </r>
  <r>
    <x v="0"/>
    <x v="242"/>
    <x v="0"/>
    <n v="5500"/>
    <n v="5500"/>
  </r>
  <r>
    <x v="0"/>
    <x v="243"/>
    <x v="4"/>
    <n v="8.51"/>
    <n v="10212"/>
  </r>
  <r>
    <x v="0"/>
    <x v="244"/>
    <x v="0"/>
    <n v="5500"/>
    <n v="5500"/>
  </r>
  <r>
    <x v="0"/>
    <x v="245"/>
    <x v="3"/>
    <n v="85"/>
    <n v="5100"/>
  </r>
  <r>
    <x v="0"/>
    <x v="246"/>
    <x v="0"/>
    <n v="5500"/>
    <n v="5500"/>
  </r>
  <r>
    <x v="0"/>
    <x v="247"/>
    <x v="0"/>
    <n v="5500"/>
    <n v="5500"/>
  </r>
  <r>
    <x v="0"/>
    <x v="248"/>
    <x v="5"/>
    <n v="125.64"/>
    <n v="5063.2919999999995"/>
  </r>
  <r>
    <x v="0"/>
    <x v="249"/>
    <x v="0"/>
    <n v="5500"/>
    <n v="5500"/>
  </r>
  <r>
    <x v="0"/>
    <x v="250"/>
    <x v="3"/>
    <n v="85"/>
    <n v="5100"/>
  </r>
  <r>
    <x v="0"/>
    <x v="251"/>
    <x v="4"/>
    <n v="8.51"/>
    <n v="10212"/>
  </r>
  <r>
    <x v="0"/>
    <x v="252"/>
    <x v="0"/>
    <n v="5500"/>
    <n v="5500"/>
  </r>
  <r>
    <x v="0"/>
    <x v="253"/>
    <x v="0"/>
    <n v="5500"/>
    <n v="5500"/>
  </r>
  <r>
    <x v="0"/>
    <x v="254"/>
    <x v="9"/>
    <n v="4337.54"/>
    <n v="9108.8340000000007"/>
  </r>
  <r>
    <x v="0"/>
    <x v="255"/>
    <x v="2"/>
    <n v="15"/>
    <n v="15000"/>
  </r>
  <r>
    <x v="0"/>
    <x v="256"/>
    <x v="0"/>
    <n v="5500"/>
    <n v="5500"/>
  </r>
  <r>
    <x v="0"/>
    <x v="257"/>
    <x v="0"/>
    <n v="5500"/>
    <n v="5500"/>
  </r>
  <r>
    <x v="0"/>
    <x v="258"/>
    <x v="0"/>
    <n v="5500"/>
    <n v="5500"/>
  </r>
  <r>
    <x v="0"/>
    <x v="259"/>
    <x v="0"/>
    <n v="5500"/>
    <n v="5500"/>
  </r>
  <r>
    <x v="0"/>
    <x v="260"/>
    <x v="2"/>
    <n v="15"/>
    <n v="15000"/>
  </r>
  <r>
    <x v="0"/>
    <x v="261"/>
    <x v="0"/>
    <n v="5500"/>
    <n v="5500"/>
  </r>
  <r>
    <x v="0"/>
    <x v="262"/>
    <x v="0"/>
    <n v="5500"/>
    <n v="5500"/>
  </r>
  <r>
    <x v="0"/>
    <x v="263"/>
    <x v="4"/>
    <n v="8.51"/>
    <n v="10212"/>
  </r>
  <r>
    <x v="0"/>
    <x v="264"/>
    <x v="2"/>
    <n v="15"/>
    <n v="15000"/>
  </r>
  <r>
    <x v="0"/>
    <x v="265"/>
    <x v="0"/>
    <n v="5500"/>
    <n v="5500"/>
  </r>
  <r>
    <x v="0"/>
    <x v="266"/>
    <x v="0"/>
    <n v="5500"/>
    <n v="5500"/>
  </r>
  <r>
    <x v="0"/>
    <x v="267"/>
    <x v="0"/>
    <n v="5500"/>
    <n v="5500"/>
  </r>
  <r>
    <x v="0"/>
    <x v="268"/>
    <x v="0"/>
    <n v="5500"/>
    <n v="5500"/>
  </r>
  <r>
    <x v="0"/>
    <x v="269"/>
    <x v="2"/>
    <n v="15"/>
    <n v="15000"/>
  </r>
  <r>
    <x v="0"/>
    <x v="270"/>
    <x v="3"/>
    <n v="86"/>
    <n v="5160"/>
  </r>
  <r>
    <x v="0"/>
    <x v="271"/>
    <x v="0"/>
    <n v="5500"/>
    <n v="5500"/>
  </r>
  <r>
    <x v="0"/>
    <x v="272"/>
    <x v="0"/>
    <n v="5500"/>
    <n v="5500"/>
  </r>
  <r>
    <x v="0"/>
    <x v="273"/>
    <x v="4"/>
    <n v="8.51"/>
    <n v="10212"/>
  </r>
  <r>
    <x v="0"/>
    <x v="274"/>
    <x v="0"/>
    <n v="5500"/>
    <n v="5500"/>
  </r>
  <r>
    <x v="0"/>
    <x v="275"/>
    <x v="6"/>
    <n v="8397.92"/>
    <n v="5038.7519999999995"/>
  </r>
  <r>
    <x v="0"/>
    <x v="276"/>
    <x v="0"/>
    <n v="5500"/>
    <n v="5500"/>
  </r>
  <r>
    <x v="0"/>
    <x v="277"/>
    <x v="2"/>
    <n v="15"/>
    <n v="15000"/>
  </r>
  <r>
    <x v="0"/>
    <x v="278"/>
    <x v="3"/>
    <n v="91"/>
    <n v="5460"/>
  </r>
  <r>
    <x v="0"/>
    <x v="279"/>
    <x v="0"/>
    <n v="5500"/>
    <n v="5500"/>
  </r>
  <r>
    <x v="0"/>
    <x v="280"/>
    <x v="2"/>
    <n v="15"/>
    <n v="15000"/>
  </r>
  <r>
    <x v="0"/>
    <x v="281"/>
    <x v="4"/>
    <n v="8.51"/>
    <n v="10212"/>
  </r>
  <r>
    <x v="0"/>
    <x v="282"/>
    <x v="1"/>
    <n v="994"/>
    <n v="5566.4"/>
  </r>
  <r>
    <x v="0"/>
    <x v="283"/>
    <x v="0"/>
    <n v="5500"/>
    <n v="5500"/>
  </r>
  <r>
    <x v="0"/>
    <x v="284"/>
    <x v="0"/>
    <n v="5500"/>
    <n v="5500"/>
  </r>
  <r>
    <x v="0"/>
    <x v="285"/>
    <x v="2"/>
    <n v="15"/>
    <n v="15000"/>
  </r>
  <r>
    <x v="0"/>
    <x v="286"/>
    <x v="0"/>
    <n v="5500"/>
    <n v="5500"/>
  </r>
  <r>
    <x v="0"/>
    <x v="287"/>
    <x v="0"/>
    <n v="5500"/>
    <n v="5500"/>
  </r>
  <r>
    <x v="0"/>
    <x v="288"/>
    <x v="2"/>
    <n v="15"/>
    <n v="15000"/>
  </r>
  <r>
    <x v="0"/>
    <x v="289"/>
    <x v="4"/>
    <n v="8.51"/>
    <n v="10212"/>
  </r>
  <r>
    <x v="0"/>
    <x v="290"/>
    <x v="0"/>
    <n v="5500"/>
    <n v="5500"/>
  </r>
  <r>
    <x v="0"/>
    <x v="291"/>
    <x v="2"/>
    <n v="15"/>
    <n v="15000"/>
  </r>
  <r>
    <x v="0"/>
    <x v="292"/>
    <x v="9"/>
    <n v="4239.28"/>
    <n v="8902.4879999999994"/>
  </r>
  <r>
    <x v="0"/>
    <x v="293"/>
    <x v="4"/>
    <n v="8.51"/>
    <n v="10212"/>
  </r>
  <r>
    <x v="0"/>
    <x v="294"/>
    <x v="0"/>
    <n v="5500"/>
    <n v="5500"/>
  </r>
  <r>
    <x v="0"/>
    <x v="295"/>
    <x v="0"/>
    <n v="5500"/>
    <n v="5500"/>
  </r>
  <r>
    <x v="0"/>
    <x v="296"/>
    <x v="0"/>
    <n v="5500"/>
    <n v="5500"/>
  </r>
  <r>
    <x v="0"/>
    <x v="297"/>
    <x v="0"/>
    <n v="5500"/>
    <n v="5500"/>
  </r>
  <r>
    <x v="0"/>
    <x v="298"/>
    <x v="0"/>
    <n v="5500"/>
    <n v="5500"/>
  </r>
  <r>
    <x v="0"/>
    <x v="299"/>
    <x v="0"/>
    <n v="5500"/>
    <n v="5500"/>
  </r>
  <r>
    <x v="0"/>
    <x v="300"/>
    <x v="0"/>
    <n v="5500"/>
    <n v="5500"/>
  </r>
  <r>
    <x v="0"/>
    <x v="301"/>
    <x v="2"/>
    <n v="15"/>
    <n v="15000"/>
  </r>
  <r>
    <x v="0"/>
    <x v="302"/>
    <x v="1"/>
    <n v="1058"/>
    <n v="5924.7999999999993"/>
  </r>
  <r>
    <x v="0"/>
    <x v="303"/>
    <x v="2"/>
    <n v="15"/>
    <n v="15000"/>
  </r>
  <r>
    <x v="0"/>
    <x v="304"/>
    <x v="0"/>
    <n v="5500"/>
    <n v="5500"/>
  </r>
  <r>
    <x v="0"/>
    <x v="305"/>
    <x v="0"/>
    <n v="5500"/>
    <n v="5500"/>
  </r>
  <r>
    <x v="1"/>
    <x v="306"/>
    <x v="3"/>
    <n v="59"/>
    <n v="3540"/>
  </r>
  <r>
    <x v="0"/>
    <x v="307"/>
    <x v="3"/>
    <n v="92"/>
    <n v="5520"/>
  </r>
  <r>
    <x v="0"/>
    <x v="308"/>
    <x v="4"/>
    <n v="8.51"/>
    <n v="10212"/>
  </r>
  <r>
    <x v="0"/>
    <x v="309"/>
    <x v="2"/>
    <n v="15"/>
    <n v="15000"/>
  </r>
  <r>
    <x v="0"/>
    <x v="310"/>
    <x v="3"/>
    <n v="91"/>
    <n v="5460"/>
  </r>
  <r>
    <x v="0"/>
    <x v="311"/>
    <x v="2"/>
    <n v="15"/>
    <n v="15000"/>
  </r>
  <r>
    <x v="0"/>
    <x v="312"/>
    <x v="1"/>
    <n v="1042"/>
    <n v="5835.2"/>
  </r>
  <r>
    <x v="0"/>
    <x v="313"/>
    <x v="4"/>
    <n v="8.51"/>
    <n v="10212"/>
  </r>
  <r>
    <x v="0"/>
    <x v="314"/>
    <x v="2"/>
    <n v="15"/>
    <n v="15000"/>
  </r>
  <r>
    <x v="0"/>
    <x v="315"/>
    <x v="0"/>
    <n v="5500"/>
    <n v="5500"/>
  </r>
  <r>
    <x v="0"/>
    <x v="316"/>
    <x v="3"/>
    <n v="84"/>
    <n v="5040"/>
  </r>
  <r>
    <x v="0"/>
    <x v="317"/>
    <x v="0"/>
    <n v="5500"/>
    <n v="5500"/>
  </r>
  <r>
    <x v="0"/>
    <x v="318"/>
    <x v="0"/>
    <n v="5500"/>
    <n v="5500"/>
  </r>
  <r>
    <x v="0"/>
    <x v="319"/>
    <x v="0"/>
    <n v="5500"/>
    <n v="5500"/>
  </r>
  <r>
    <x v="0"/>
    <x v="320"/>
    <x v="2"/>
    <n v="15"/>
    <n v="15000"/>
  </r>
  <r>
    <x v="0"/>
    <x v="321"/>
    <x v="1"/>
    <n v="1161"/>
    <n v="6501.5999999999995"/>
  </r>
  <r>
    <x v="0"/>
    <x v="322"/>
    <x v="2"/>
    <n v="15"/>
    <n v="15000"/>
  </r>
  <r>
    <x v="0"/>
    <x v="323"/>
    <x v="2"/>
    <n v="15"/>
    <n v="15000"/>
  </r>
  <r>
    <x v="0"/>
    <x v="324"/>
    <x v="2"/>
    <n v="12.27"/>
    <n v="12270"/>
  </r>
  <r>
    <x v="0"/>
    <x v="325"/>
    <x v="2"/>
    <n v="15"/>
    <n v="15000"/>
  </r>
  <r>
    <x v="0"/>
    <x v="326"/>
    <x v="2"/>
    <n v="12.27"/>
    <n v="12270"/>
  </r>
  <r>
    <x v="0"/>
    <x v="327"/>
    <x v="0"/>
    <n v="5500"/>
    <n v="5500"/>
  </r>
  <r>
    <x v="0"/>
    <x v="328"/>
    <x v="0"/>
    <n v="4500.1000000000004"/>
    <n v="4500.1000000000004"/>
  </r>
  <r>
    <x v="0"/>
    <x v="329"/>
    <x v="4"/>
    <n v="6.96"/>
    <n v="8352"/>
  </r>
  <r>
    <x v="0"/>
    <x v="330"/>
    <x v="4"/>
    <n v="6.51"/>
    <n v="7812"/>
  </r>
  <r>
    <x v="0"/>
    <x v="331"/>
    <x v="4"/>
    <n v="6.51"/>
    <n v="7812"/>
  </r>
  <r>
    <x v="0"/>
    <x v="332"/>
    <x v="5"/>
    <n v="124.68"/>
    <n v="5024.6040000000003"/>
  </r>
  <r>
    <x v="0"/>
    <x v="333"/>
    <x v="0"/>
    <n v="4500.1000000000004"/>
    <n v="4500.1000000000004"/>
  </r>
  <r>
    <x v="0"/>
    <x v="334"/>
    <x v="2"/>
    <n v="15"/>
    <n v="15000"/>
  </r>
  <r>
    <x v="0"/>
    <x v="335"/>
    <x v="2"/>
    <n v="15"/>
    <n v="15000"/>
  </r>
  <r>
    <x v="0"/>
    <x v="336"/>
    <x v="0"/>
    <n v="4500.1000000000004"/>
    <n v="4500.1000000000004"/>
  </r>
  <r>
    <x v="0"/>
    <x v="337"/>
    <x v="2"/>
    <n v="15"/>
    <n v="15000"/>
  </r>
  <r>
    <x v="0"/>
    <x v="338"/>
    <x v="0"/>
    <n v="4500.1000000000004"/>
    <n v="4500.1000000000004"/>
  </r>
  <r>
    <x v="0"/>
    <x v="339"/>
    <x v="2"/>
    <n v="15"/>
    <n v="15000"/>
  </r>
  <r>
    <x v="0"/>
    <x v="340"/>
    <x v="0"/>
    <n v="5500"/>
    <n v="5500"/>
  </r>
  <r>
    <x v="0"/>
    <x v="341"/>
    <x v="0"/>
    <n v="5500"/>
    <n v="5500"/>
  </r>
  <r>
    <x v="0"/>
    <x v="342"/>
    <x v="2"/>
    <n v="12.27"/>
    <n v="12270"/>
  </r>
  <r>
    <x v="0"/>
    <x v="343"/>
    <x v="0"/>
    <n v="4500.1000000000004"/>
    <n v="4500.1000000000004"/>
  </r>
  <r>
    <x v="1"/>
    <x v="344"/>
    <x v="2"/>
    <n v="9"/>
    <n v="9000"/>
  </r>
  <r>
    <x v="0"/>
    <x v="345"/>
    <x v="0"/>
    <n v="5500"/>
    <n v="5500"/>
  </r>
  <r>
    <x v="0"/>
    <x v="346"/>
    <x v="0"/>
    <n v="5500"/>
    <n v="5500"/>
  </r>
  <r>
    <x v="0"/>
    <x v="347"/>
    <x v="1"/>
    <n v="1255"/>
    <n v="7028"/>
  </r>
  <r>
    <x v="0"/>
    <x v="348"/>
    <x v="0"/>
    <n v="5500"/>
    <n v="5500"/>
  </r>
  <r>
    <x v="1"/>
    <x v="349"/>
    <x v="4"/>
    <n v="4.1900000000000004"/>
    <n v="5028.0000000000009"/>
  </r>
  <r>
    <x v="1"/>
    <x v="350"/>
    <x v="0"/>
    <n v="2500"/>
    <n v="2500"/>
  </r>
  <r>
    <x v="1"/>
    <x v="351"/>
    <x v="0"/>
    <n v="2500"/>
    <n v="2500"/>
  </r>
  <r>
    <x v="1"/>
    <x v="352"/>
    <x v="0"/>
    <n v="3500"/>
    <n v="3500"/>
  </r>
  <r>
    <x v="0"/>
    <x v="353"/>
    <x v="2"/>
    <n v="15"/>
    <n v="15000"/>
  </r>
  <r>
    <x v="0"/>
    <x v="354"/>
    <x v="0"/>
    <n v="5500"/>
    <n v="5500"/>
  </r>
  <r>
    <x v="0"/>
    <x v="355"/>
    <x v="0"/>
    <n v="5500"/>
    <n v="5500"/>
  </r>
  <r>
    <x v="0"/>
    <x v="356"/>
    <x v="0"/>
    <n v="5500"/>
    <n v="5500"/>
  </r>
  <r>
    <x v="0"/>
    <x v="357"/>
    <x v="2"/>
    <n v="15"/>
    <n v="15000"/>
  </r>
  <r>
    <x v="0"/>
    <x v="358"/>
    <x v="0"/>
    <n v="5500"/>
    <n v="5500"/>
  </r>
  <r>
    <x v="0"/>
    <x v="359"/>
    <x v="4"/>
    <n v="9.24"/>
    <n v="11088"/>
  </r>
  <r>
    <x v="0"/>
    <x v="360"/>
    <x v="0"/>
    <n v="5500"/>
    <n v="5500"/>
  </r>
  <r>
    <x v="0"/>
    <x v="361"/>
    <x v="0"/>
    <n v="5500"/>
    <n v="5500"/>
  </r>
  <r>
    <x v="0"/>
    <x v="362"/>
    <x v="0"/>
    <n v="5500"/>
    <n v="5500"/>
  </r>
  <r>
    <x v="0"/>
    <x v="363"/>
    <x v="0"/>
    <n v="5500"/>
    <n v="5500"/>
  </r>
  <r>
    <x v="0"/>
    <x v="364"/>
    <x v="2"/>
    <n v="15"/>
    <n v="15000"/>
  </r>
  <r>
    <x v="0"/>
    <x v="365"/>
    <x v="0"/>
    <n v="5500"/>
    <n v="5500"/>
  </r>
  <r>
    <x v="0"/>
    <x v="366"/>
    <x v="2"/>
    <n v="15"/>
    <n v="15000"/>
  </r>
  <r>
    <x v="0"/>
    <x v="367"/>
    <x v="0"/>
    <n v="5500"/>
    <n v="5500"/>
  </r>
  <r>
    <x v="0"/>
    <x v="368"/>
    <x v="1"/>
    <n v="1710"/>
    <n v="9576"/>
  </r>
  <r>
    <x v="0"/>
    <x v="369"/>
    <x v="2"/>
    <n v="15"/>
    <n v="15000"/>
  </r>
  <r>
    <x v="0"/>
    <x v="370"/>
    <x v="2"/>
    <n v="15"/>
    <n v="15000"/>
  </r>
  <r>
    <x v="0"/>
    <x v="371"/>
    <x v="0"/>
    <n v="5500"/>
    <n v="5500"/>
  </r>
  <r>
    <x v="0"/>
    <x v="372"/>
    <x v="0"/>
    <n v="5500"/>
    <n v="5500"/>
  </r>
  <r>
    <x v="0"/>
    <x v="373"/>
    <x v="2"/>
    <n v="15"/>
    <n v="15000"/>
  </r>
  <r>
    <x v="0"/>
    <x v="374"/>
    <x v="0"/>
    <n v="5500"/>
    <n v="5500"/>
  </r>
  <r>
    <x v="0"/>
    <x v="375"/>
    <x v="0"/>
    <n v="5500"/>
    <n v="5500"/>
  </r>
  <r>
    <x v="0"/>
    <x v="376"/>
    <x v="2"/>
    <n v="15"/>
    <n v="15000"/>
  </r>
  <r>
    <x v="0"/>
    <x v="377"/>
    <x v="4"/>
    <n v="9.31"/>
    <n v="11172"/>
  </r>
  <r>
    <x v="0"/>
    <x v="378"/>
    <x v="2"/>
    <n v="15"/>
    <n v="15000"/>
  </r>
  <r>
    <x v="0"/>
    <x v="379"/>
    <x v="2"/>
    <n v="15"/>
    <n v="15000"/>
  </r>
  <r>
    <x v="0"/>
    <x v="380"/>
    <x v="0"/>
    <n v="5500"/>
    <n v="5500"/>
  </r>
  <r>
    <x v="0"/>
    <x v="381"/>
    <x v="4"/>
    <n v="9.33"/>
    <n v="11196"/>
  </r>
  <r>
    <x v="0"/>
    <x v="382"/>
    <x v="2"/>
    <n v="15"/>
    <n v="15000"/>
  </r>
  <r>
    <x v="0"/>
    <x v="383"/>
    <x v="0"/>
    <n v="5500"/>
    <n v="5500"/>
  </r>
  <r>
    <x v="0"/>
    <x v="384"/>
    <x v="0"/>
    <n v="5500"/>
    <n v="5500"/>
  </r>
  <r>
    <x v="0"/>
    <x v="385"/>
    <x v="2"/>
    <n v="15"/>
    <n v="15000"/>
  </r>
  <r>
    <x v="0"/>
    <x v="386"/>
    <x v="0"/>
    <n v="5500"/>
    <n v="5500"/>
  </r>
  <r>
    <x v="0"/>
    <x v="387"/>
    <x v="0"/>
    <n v="5500"/>
    <n v="5500"/>
  </r>
  <r>
    <x v="0"/>
    <x v="388"/>
    <x v="0"/>
    <n v="5500"/>
    <n v="5500"/>
  </r>
  <r>
    <x v="0"/>
    <x v="389"/>
    <x v="0"/>
    <n v="5500"/>
    <n v="5500"/>
  </r>
  <r>
    <x v="0"/>
    <x v="390"/>
    <x v="2"/>
    <n v="15"/>
    <n v="15000"/>
  </r>
  <r>
    <x v="0"/>
    <x v="391"/>
    <x v="0"/>
    <n v="5500"/>
    <n v="5500"/>
  </r>
  <r>
    <x v="0"/>
    <x v="392"/>
    <x v="4"/>
    <n v="9.41"/>
    <n v="11292"/>
  </r>
  <r>
    <x v="0"/>
    <x v="393"/>
    <x v="3"/>
    <n v="147"/>
    <n v="8820"/>
  </r>
  <r>
    <x v="0"/>
    <x v="394"/>
    <x v="0"/>
    <n v="5500"/>
    <n v="5500"/>
  </r>
  <r>
    <x v="0"/>
    <x v="395"/>
    <x v="0"/>
    <n v="5500"/>
    <n v="5500"/>
  </r>
  <r>
    <x v="0"/>
    <x v="396"/>
    <x v="0"/>
    <n v="5500"/>
    <n v="5500"/>
  </r>
  <r>
    <x v="0"/>
    <x v="397"/>
    <x v="2"/>
    <n v="15"/>
    <n v="15000"/>
  </r>
  <r>
    <x v="0"/>
    <x v="398"/>
    <x v="1"/>
    <n v="1716"/>
    <n v="9609.5999999999985"/>
  </r>
  <r>
    <x v="0"/>
    <x v="399"/>
    <x v="0"/>
    <n v="5500"/>
    <n v="5500"/>
  </r>
  <r>
    <x v="0"/>
    <x v="400"/>
    <x v="0"/>
    <n v="5500"/>
    <n v="5500"/>
  </r>
  <r>
    <x v="0"/>
    <x v="401"/>
    <x v="0"/>
    <n v="5500"/>
    <n v="5500"/>
  </r>
  <r>
    <x v="0"/>
    <x v="402"/>
    <x v="2"/>
    <n v="15"/>
    <n v="15000"/>
  </r>
  <r>
    <x v="0"/>
    <x v="403"/>
    <x v="2"/>
    <n v="15"/>
    <n v="15000"/>
  </r>
  <r>
    <x v="0"/>
    <x v="404"/>
    <x v="0"/>
    <n v="5500"/>
    <n v="5500"/>
  </r>
  <r>
    <x v="0"/>
    <x v="405"/>
    <x v="2"/>
    <n v="15"/>
    <n v="15000"/>
  </r>
  <r>
    <x v="0"/>
    <x v="406"/>
    <x v="1"/>
    <n v="1715"/>
    <n v="9604"/>
  </r>
  <r>
    <x v="0"/>
    <x v="407"/>
    <x v="9"/>
    <n v="7299.03"/>
    <n v="15327.963"/>
  </r>
  <r>
    <x v="0"/>
    <x v="408"/>
    <x v="7"/>
    <n v="44143"/>
    <n v="5438.4175999999998"/>
  </r>
  <r>
    <x v="0"/>
    <x v="409"/>
    <x v="2"/>
    <n v="15"/>
    <n v="15000"/>
  </r>
  <r>
    <x v="0"/>
    <x v="410"/>
    <x v="0"/>
    <n v="5500"/>
    <n v="5500"/>
  </r>
  <r>
    <x v="0"/>
    <x v="411"/>
    <x v="2"/>
    <n v="15"/>
    <n v="15000"/>
  </r>
  <r>
    <x v="0"/>
    <x v="412"/>
    <x v="0"/>
    <n v="5500"/>
    <n v="5500"/>
  </r>
  <r>
    <x v="0"/>
    <x v="413"/>
    <x v="0"/>
    <n v="10500"/>
    <n v="10500"/>
  </r>
  <r>
    <x v="0"/>
    <x v="414"/>
    <x v="0"/>
    <n v="10500"/>
    <n v="10500"/>
  </r>
  <r>
    <x v="0"/>
    <x v="415"/>
    <x v="0"/>
    <n v="10500"/>
    <n v="10500"/>
  </r>
  <r>
    <x v="0"/>
    <x v="416"/>
    <x v="0"/>
    <n v="10500"/>
    <n v="10500"/>
  </r>
  <r>
    <x v="0"/>
    <x v="417"/>
    <x v="2"/>
    <n v="21"/>
    <n v="21000"/>
  </r>
  <r>
    <x v="0"/>
    <x v="418"/>
    <x v="2"/>
    <n v="21"/>
    <n v="21000"/>
  </r>
  <r>
    <x v="0"/>
    <x v="419"/>
    <x v="4"/>
    <n v="17.84"/>
    <n v="21408"/>
  </r>
  <r>
    <x v="0"/>
    <x v="420"/>
    <x v="0"/>
    <n v="10500"/>
    <n v="10500"/>
  </r>
  <r>
    <x v="0"/>
    <x v="421"/>
    <x v="4"/>
    <n v="17.84"/>
    <n v="21408"/>
  </r>
  <r>
    <x v="0"/>
    <x v="422"/>
    <x v="2"/>
    <n v="21"/>
    <n v="21000"/>
  </r>
  <r>
    <x v="0"/>
    <x v="423"/>
    <x v="2"/>
    <n v="21"/>
    <n v="21000"/>
  </r>
  <r>
    <x v="0"/>
    <x v="424"/>
    <x v="0"/>
    <n v="10500"/>
    <n v="10500"/>
  </r>
  <r>
    <x v="0"/>
    <x v="425"/>
    <x v="0"/>
    <n v="10500"/>
    <n v="10500"/>
  </r>
  <r>
    <x v="0"/>
    <x v="426"/>
    <x v="2"/>
    <n v="21"/>
    <n v="21000"/>
  </r>
  <r>
    <x v="0"/>
    <x v="427"/>
    <x v="2"/>
    <n v="21"/>
    <n v="21000"/>
  </r>
  <r>
    <x v="0"/>
    <x v="428"/>
    <x v="0"/>
    <n v="10500"/>
    <n v="10500"/>
  </r>
  <r>
    <x v="0"/>
    <x v="429"/>
    <x v="4"/>
    <n v="17.829999999999998"/>
    <n v="21395.999999999996"/>
  </r>
  <r>
    <x v="0"/>
    <x v="430"/>
    <x v="4"/>
    <n v="17.829999999999998"/>
    <n v="21395.999999999996"/>
  </r>
  <r>
    <x v="0"/>
    <x v="431"/>
    <x v="0"/>
    <n v="10500"/>
    <n v="10500"/>
  </r>
  <r>
    <x v="0"/>
    <x v="432"/>
    <x v="0"/>
    <n v="5500"/>
    <n v="5500"/>
  </r>
  <r>
    <x v="0"/>
    <x v="433"/>
    <x v="4"/>
    <n v="9.3000000000000007"/>
    <n v="11160"/>
  </r>
  <r>
    <x v="0"/>
    <x v="434"/>
    <x v="2"/>
    <n v="14"/>
    <n v="14000"/>
  </r>
  <r>
    <x v="0"/>
    <x v="435"/>
    <x v="0"/>
    <n v="5500"/>
    <n v="5500"/>
  </r>
  <r>
    <x v="0"/>
    <x v="436"/>
    <x v="4"/>
    <n v="9.3000000000000007"/>
    <n v="11160"/>
  </r>
  <r>
    <x v="0"/>
    <x v="437"/>
    <x v="9"/>
    <n v="7171.38"/>
    <n v="15059.898000000001"/>
  </r>
  <r>
    <x v="0"/>
    <x v="438"/>
    <x v="2"/>
    <n v="14"/>
    <n v="14000"/>
  </r>
  <r>
    <x v="0"/>
    <x v="439"/>
    <x v="0"/>
    <n v="5500"/>
    <n v="5500"/>
  </r>
  <r>
    <x v="0"/>
    <x v="440"/>
    <x v="2"/>
    <n v="14"/>
    <n v="14000"/>
  </r>
  <r>
    <x v="0"/>
    <x v="441"/>
    <x v="1"/>
    <n v="1691"/>
    <n v="9469.5999999999985"/>
  </r>
  <r>
    <x v="0"/>
    <x v="442"/>
    <x v="0"/>
    <n v="5500"/>
    <n v="5500"/>
  </r>
  <r>
    <x v="0"/>
    <x v="443"/>
    <x v="2"/>
    <n v="14"/>
    <n v="14000"/>
  </r>
  <r>
    <x v="0"/>
    <x v="444"/>
    <x v="0"/>
    <n v="5500"/>
    <n v="5500"/>
  </r>
  <r>
    <x v="0"/>
    <x v="445"/>
    <x v="3"/>
    <n v="154"/>
    <n v="9240"/>
  </r>
  <r>
    <x v="0"/>
    <x v="446"/>
    <x v="0"/>
    <n v="5500"/>
    <n v="5500"/>
  </r>
  <r>
    <x v="0"/>
    <x v="447"/>
    <x v="2"/>
    <n v="14"/>
    <n v="14000"/>
  </r>
  <r>
    <x v="0"/>
    <x v="448"/>
    <x v="2"/>
    <n v="14"/>
    <n v="14000"/>
  </r>
  <r>
    <x v="0"/>
    <x v="449"/>
    <x v="2"/>
    <n v="14"/>
    <n v="14000"/>
  </r>
  <r>
    <x v="0"/>
    <x v="450"/>
    <x v="0"/>
    <n v="5500"/>
    <n v="5500"/>
  </r>
  <r>
    <x v="0"/>
    <x v="451"/>
    <x v="0"/>
    <n v="5500"/>
    <n v="5500"/>
  </r>
  <r>
    <x v="0"/>
    <x v="452"/>
    <x v="5"/>
    <n v="229.93"/>
    <n v="9266.1790000000001"/>
  </r>
  <r>
    <x v="0"/>
    <x v="453"/>
    <x v="0"/>
    <n v="5500"/>
    <n v="5500"/>
  </r>
  <r>
    <x v="0"/>
    <x v="454"/>
    <x v="0"/>
    <n v="5500"/>
    <n v="5500"/>
  </r>
  <r>
    <x v="0"/>
    <x v="455"/>
    <x v="0"/>
    <n v="5500"/>
    <n v="5500"/>
  </r>
  <r>
    <x v="0"/>
    <x v="456"/>
    <x v="4"/>
    <n v="9.32"/>
    <n v="11184"/>
  </r>
  <r>
    <x v="0"/>
    <x v="457"/>
    <x v="0"/>
    <n v="5500"/>
    <n v="5500"/>
  </r>
  <r>
    <x v="0"/>
    <x v="458"/>
    <x v="0"/>
    <n v="5500"/>
    <n v="5500"/>
  </r>
  <r>
    <x v="0"/>
    <x v="459"/>
    <x v="4"/>
    <n v="9.32"/>
    <n v="11184"/>
  </r>
  <r>
    <x v="0"/>
    <x v="460"/>
    <x v="0"/>
    <n v="5500"/>
    <n v="5500"/>
  </r>
  <r>
    <x v="0"/>
    <x v="461"/>
    <x v="0"/>
    <n v="5500"/>
    <n v="5500"/>
  </r>
  <r>
    <x v="0"/>
    <x v="462"/>
    <x v="4"/>
    <n v="9.32"/>
    <n v="11184"/>
  </r>
  <r>
    <x v="0"/>
    <x v="463"/>
    <x v="0"/>
    <n v="5500"/>
    <n v="5500"/>
  </r>
  <r>
    <x v="0"/>
    <x v="464"/>
    <x v="2"/>
    <n v="14"/>
    <n v="14000"/>
  </r>
  <r>
    <x v="0"/>
    <x v="465"/>
    <x v="0"/>
    <n v="5500"/>
    <n v="5500"/>
  </r>
  <r>
    <x v="0"/>
    <x v="466"/>
    <x v="4"/>
    <n v="9.32"/>
    <n v="11184"/>
  </r>
  <r>
    <x v="0"/>
    <x v="467"/>
    <x v="0"/>
    <n v="5500"/>
    <n v="5500"/>
  </r>
  <r>
    <x v="0"/>
    <x v="468"/>
    <x v="0"/>
    <n v="5500"/>
    <n v="5500"/>
  </r>
  <r>
    <x v="0"/>
    <x v="469"/>
    <x v="0"/>
    <n v="5500"/>
    <n v="5500"/>
  </r>
  <r>
    <x v="0"/>
    <x v="470"/>
    <x v="0"/>
    <n v="5500"/>
    <n v="5500"/>
  </r>
  <r>
    <x v="0"/>
    <x v="471"/>
    <x v="0"/>
    <n v="5500"/>
    <n v="5500"/>
  </r>
  <r>
    <x v="0"/>
    <x v="472"/>
    <x v="0"/>
    <n v="5500"/>
    <n v="5500"/>
  </r>
  <r>
    <x v="0"/>
    <x v="473"/>
    <x v="2"/>
    <n v="14"/>
    <n v="14000"/>
  </r>
  <r>
    <x v="0"/>
    <x v="474"/>
    <x v="4"/>
    <n v="9.23"/>
    <n v="11076"/>
  </r>
  <r>
    <x v="0"/>
    <x v="475"/>
    <x v="0"/>
    <n v="5500"/>
    <n v="5500"/>
  </r>
  <r>
    <x v="0"/>
    <x v="476"/>
    <x v="2"/>
    <n v="14"/>
    <n v="14000"/>
  </r>
  <r>
    <x v="0"/>
    <x v="477"/>
    <x v="4"/>
    <n v="9.2200000000000006"/>
    <n v="11064"/>
  </r>
  <r>
    <x v="0"/>
    <x v="478"/>
    <x v="0"/>
    <n v="5500"/>
    <n v="5500"/>
  </r>
  <r>
    <x v="0"/>
    <x v="479"/>
    <x v="0"/>
    <n v="5500"/>
    <n v="5500"/>
  </r>
  <r>
    <x v="0"/>
    <x v="480"/>
    <x v="0"/>
    <n v="5500"/>
    <n v="5500"/>
  </r>
  <r>
    <x v="0"/>
    <x v="481"/>
    <x v="3"/>
    <n v="156"/>
    <n v="9360"/>
  </r>
  <r>
    <x v="0"/>
    <x v="482"/>
    <x v="2"/>
    <n v="14"/>
    <n v="14000"/>
  </r>
  <r>
    <x v="0"/>
    <x v="483"/>
    <x v="2"/>
    <n v="14"/>
    <n v="14000"/>
  </r>
  <r>
    <x v="0"/>
    <x v="484"/>
    <x v="2"/>
    <n v="14"/>
    <n v="14000"/>
  </r>
  <r>
    <x v="0"/>
    <x v="485"/>
    <x v="0"/>
    <n v="5500"/>
    <n v="5500"/>
  </r>
  <r>
    <x v="0"/>
    <x v="486"/>
    <x v="0"/>
    <n v="5500"/>
    <n v="5500"/>
  </r>
  <r>
    <x v="0"/>
    <x v="487"/>
    <x v="2"/>
    <n v="14"/>
    <n v="14000"/>
  </r>
  <r>
    <x v="0"/>
    <x v="488"/>
    <x v="8"/>
    <n v="28162"/>
    <n v="16897.2"/>
  </r>
  <r>
    <x v="0"/>
    <x v="489"/>
    <x v="0"/>
    <n v="5500"/>
    <n v="5500"/>
  </r>
  <r>
    <x v="0"/>
    <x v="490"/>
    <x v="4"/>
    <n v="9.1999999999999993"/>
    <n v="11040"/>
  </r>
  <r>
    <x v="0"/>
    <x v="491"/>
    <x v="4"/>
    <n v="9.1999999999999993"/>
    <n v="11040"/>
  </r>
  <r>
    <x v="0"/>
    <x v="492"/>
    <x v="0"/>
    <n v="5500"/>
    <n v="5500"/>
  </r>
  <r>
    <x v="0"/>
    <x v="493"/>
    <x v="3"/>
    <n v="155"/>
    <n v="9300"/>
  </r>
  <r>
    <x v="0"/>
    <x v="494"/>
    <x v="2"/>
    <n v="14"/>
    <n v="14000"/>
  </r>
  <r>
    <x v="0"/>
    <x v="495"/>
    <x v="0"/>
    <n v="5500"/>
    <n v="5500"/>
  </r>
  <r>
    <x v="0"/>
    <x v="496"/>
    <x v="4"/>
    <n v="9.1999999999999993"/>
    <n v="11040"/>
  </r>
  <r>
    <x v="0"/>
    <x v="497"/>
    <x v="0"/>
    <n v="5500"/>
    <n v="5500"/>
  </r>
  <r>
    <x v="0"/>
    <x v="498"/>
    <x v="0"/>
    <n v="5500"/>
    <n v="5500"/>
  </r>
  <r>
    <x v="0"/>
    <x v="499"/>
    <x v="0"/>
    <n v="5500"/>
    <n v="5500"/>
  </r>
  <r>
    <x v="0"/>
    <x v="500"/>
    <x v="4"/>
    <n v="9.1999999999999993"/>
    <n v="11040"/>
  </r>
  <r>
    <x v="0"/>
    <x v="501"/>
    <x v="0"/>
    <n v="5500"/>
    <n v="5500"/>
  </r>
  <r>
    <x v="0"/>
    <x v="502"/>
    <x v="3"/>
    <n v="155"/>
    <n v="9300"/>
  </r>
  <r>
    <x v="0"/>
    <x v="503"/>
    <x v="3"/>
    <n v="156"/>
    <n v="9360"/>
  </r>
  <r>
    <x v="0"/>
    <x v="504"/>
    <x v="4"/>
    <n v="9.1999999999999993"/>
    <n v="11040"/>
  </r>
  <r>
    <x v="0"/>
    <x v="505"/>
    <x v="0"/>
    <n v="5500"/>
    <n v="5500"/>
  </r>
  <r>
    <x v="0"/>
    <x v="506"/>
    <x v="0"/>
    <n v="5500"/>
    <n v="5500"/>
  </r>
  <r>
    <x v="0"/>
    <x v="507"/>
    <x v="0"/>
    <n v="5500"/>
    <n v="5500"/>
  </r>
  <r>
    <x v="0"/>
    <x v="508"/>
    <x v="0"/>
    <n v="5500"/>
    <n v="5500"/>
  </r>
  <r>
    <x v="0"/>
    <x v="509"/>
    <x v="0"/>
    <n v="5500"/>
    <n v="5500"/>
  </r>
  <r>
    <x v="0"/>
    <x v="510"/>
    <x v="4"/>
    <n v="9.31"/>
    <n v="11172"/>
  </r>
  <r>
    <x v="0"/>
    <x v="511"/>
    <x v="0"/>
    <n v="5500"/>
    <n v="5500"/>
  </r>
  <r>
    <x v="0"/>
    <x v="512"/>
    <x v="0"/>
    <n v="5500"/>
    <n v="5500"/>
  </r>
  <r>
    <x v="0"/>
    <x v="513"/>
    <x v="0"/>
    <n v="5500"/>
    <n v="5500"/>
  </r>
  <r>
    <x v="0"/>
    <x v="514"/>
    <x v="3"/>
    <n v="155"/>
    <n v="9300"/>
  </r>
  <r>
    <x v="0"/>
    <x v="515"/>
    <x v="2"/>
    <n v="14"/>
    <n v="14000"/>
  </r>
  <r>
    <x v="0"/>
    <x v="516"/>
    <x v="0"/>
    <n v="5500"/>
    <n v="5500"/>
  </r>
  <r>
    <x v="0"/>
    <x v="517"/>
    <x v="2"/>
    <n v="14"/>
    <n v="14000"/>
  </r>
  <r>
    <x v="0"/>
    <x v="518"/>
    <x v="0"/>
    <n v="5500"/>
    <n v="5500"/>
  </r>
  <r>
    <x v="0"/>
    <x v="519"/>
    <x v="2"/>
    <n v="14"/>
    <n v="14000"/>
  </r>
  <r>
    <x v="0"/>
    <x v="520"/>
    <x v="0"/>
    <n v="5500"/>
    <n v="5500"/>
  </r>
  <r>
    <x v="0"/>
    <x v="521"/>
    <x v="1"/>
    <n v="1690"/>
    <n v="9464"/>
  </r>
  <r>
    <x v="0"/>
    <x v="522"/>
    <x v="0"/>
    <n v="5500"/>
    <n v="5500"/>
  </r>
  <r>
    <x v="0"/>
    <x v="523"/>
    <x v="3"/>
    <n v="157"/>
    <n v="9420"/>
  </r>
  <r>
    <x v="0"/>
    <x v="524"/>
    <x v="2"/>
    <n v="14"/>
    <n v="14000"/>
  </r>
  <r>
    <x v="0"/>
    <x v="525"/>
    <x v="0"/>
    <n v="5500"/>
    <n v="5500"/>
  </r>
  <r>
    <x v="0"/>
    <x v="526"/>
    <x v="2"/>
    <n v="14"/>
    <n v="14000"/>
  </r>
  <r>
    <x v="0"/>
    <x v="527"/>
    <x v="2"/>
    <n v="14"/>
    <n v="14000"/>
  </r>
  <r>
    <x v="0"/>
    <x v="528"/>
    <x v="4"/>
    <n v="9.3800000000000008"/>
    <n v="11256.000000000002"/>
  </r>
  <r>
    <x v="0"/>
    <x v="529"/>
    <x v="1"/>
    <n v="1683"/>
    <n v="9424.7999999999993"/>
  </r>
  <r>
    <x v="0"/>
    <x v="530"/>
    <x v="2"/>
    <n v="14"/>
    <n v="14000"/>
  </r>
  <r>
    <x v="0"/>
    <x v="531"/>
    <x v="0"/>
    <n v="5500"/>
    <n v="5500"/>
  </r>
  <r>
    <x v="0"/>
    <x v="532"/>
    <x v="2"/>
    <n v="14"/>
    <n v="14000"/>
  </r>
  <r>
    <x v="0"/>
    <x v="533"/>
    <x v="0"/>
    <n v="5500"/>
    <n v="5500"/>
  </r>
  <r>
    <x v="0"/>
    <x v="534"/>
    <x v="2"/>
    <n v="14"/>
    <n v="14000"/>
  </r>
  <r>
    <x v="0"/>
    <x v="535"/>
    <x v="0"/>
    <n v="5500"/>
    <n v="5500"/>
  </r>
  <r>
    <x v="0"/>
    <x v="536"/>
    <x v="2"/>
    <n v="14"/>
    <n v="14000"/>
  </r>
  <r>
    <x v="0"/>
    <x v="537"/>
    <x v="0"/>
    <n v="5500"/>
    <n v="5500"/>
  </r>
  <r>
    <x v="0"/>
    <x v="538"/>
    <x v="5"/>
    <n v="213.78"/>
    <n v="8615.3339999999989"/>
  </r>
  <r>
    <x v="0"/>
    <x v="539"/>
    <x v="0"/>
    <n v="5500"/>
    <n v="5500"/>
  </r>
  <r>
    <x v="0"/>
    <x v="540"/>
    <x v="0"/>
    <n v="5500"/>
    <n v="5500"/>
  </r>
  <r>
    <x v="0"/>
    <x v="541"/>
    <x v="4"/>
    <n v="9.42"/>
    <n v="11304"/>
  </r>
  <r>
    <x v="0"/>
    <x v="542"/>
    <x v="0"/>
    <n v="5500"/>
    <n v="5500"/>
  </r>
  <r>
    <x v="0"/>
    <x v="543"/>
    <x v="2"/>
    <n v="14"/>
    <n v="14000"/>
  </r>
  <r>
    <x v="0"/>
    <x v="544"/>
    <x v="0"/>
    <n v="5500"/>
    <n v="5500"/>
  </r>
  <r>
    <x v="0"/>
    <x v="545"/>
    <x v="2"/>
    <n v="14"/>
    <n v="14000"/>
  </r>
  <r>
    <x v="0"/>
    <x v="546"/>
    <x v="1"/>
    <n v="1658"/>
    <n v="9284.7999999999993"/>
  </r>
  <r>
    <x v="0"/>
    <x v="547"/>
    <x v="4"/>
    <n v="9.31"/>
    <n v="11172"/>
  </r>
  <r>
    <x v="0"/>
    <x v="548"/>
    <x v="0"/>
    <n v="5500"/>
    <n v="5500"/>
  </r>
  <r>
    <x v="0"/>
    <x v="549"/>
    <x v="4"/>
    <n v="9.31"/>
    <n v="11172"/>
  </r>
  <r>
    <x v="0"/>
    <x v="550"/>
    <x v="0"/>
    <n v="5500"/>
    <n v="5500"/>
  </r>
  <r>
    <x v="0"/>
    <x v="551"/>
    <x v="0"/>
    <n v="5500"/>
    <n v="5500"/>
  </r>
  <r>
    <x v="0"/>
    <x v="552"/>
    <x v="1"/>
    <n v="1672"/>
    <n v="9363.1999999999989"/>
  </r>
  <r>
    <x v="0"/>
    <x v="553"/>
    <x v="0"/>
    <n v="5500"/>
    <n v="5500"/>
  </r>
  <r>
    <x v="0"/>
    <x v="554"/>
    <x v="0"/>
    <n v="5500"/>
    <n v="5500"/>
  </r>
  <r>
    <x v="0"/>
    <x v="555"/>
    <x v="0"/>
    <n v="5500"/>
    <n v="5500"/>
  </r>
  <r>
    <x v="0"/>
    <x v="556"/>
    <x v="2"/>
    <n v="14"/>
    <n v="14000"/>
  </r>
  <r>
    <x v="0"/>
    <x v="557"/>
    <x v="0"/>
    <n v="5500"/>
    <n v="5500"/>
  </r>
  <r>
    <x v="0"/>
    <x v="558"/>
    <x v="4"/>
    <n v="9.3800000000000008"/>
    <n v="11256.000000000002"/>
  </r>
  <r>
    <x v="0"/>
    <x v="559"/>
    <x v="0"/>
    <n v="5500"/>
    <n v="5500"/>
  </r>
  <r>
    <x v="0"/>
    <x v="560"/>
    <x v="0"/>
    <n v="5500"/>
    <n v="5500"/>
  </r>
  <r>
    <x v="0"/>
    <x v="561"/>
    <x v="0"/>
    <n v="5500"/>
    <n v="5500"/>
  </r>
  <r>
    <x v="0"/>
    <x v="562"/>
    <x v="0"/>
    <n v="5500"/>
    <n v="5500"/>
  </r>
  <r>
    <x v="0"/>
    <x v="563"/>
    <x v="0"/>
    <n v="5500"/>
    <n v="5500"/>
  </r>
  <r>
    <x v="0"/>
    <x v="564"/>
    <x v="0"/>
    <n v="5500"/>
    <n v="5500"/>
  </r>
  <r>
    <x v="0"/>
    <x v="565"/>
    <x v="2"/>
    <n v="14"/>
    <n v="14000"/>
  </r>
  <r>
    <x v="0"/>
    <x v="566"/>
    <x v="2"/>
    <n v="14"/>
    <n v="14000"/>
  </r>
  <r>
    <x v="0"/>
    <x v="567"/>
    <x v="0"/>
    <n v="5500"/>
    <n v="5500"/>
  </r>
  <r>
    <x v="0"/>
    <x v="568"/>
    <x v="2"/>
    <n v="14"/>
    <n v="14000"/>
  </r>
  <r>
    <x v="0"/>
    <x v="569"/>
    <x v="2"/>
    <n v="14"/>
    <n v="14000"/>
  </r>
  <r>
    <x v="0"/>
    <x v="570"/>
    <x v="2"/>
    <n v="14"/>
    <n v="14000"/>
  </r>
  <r>
    <x v="0"/>
    <x v="571"/>
    <x v="0"/>
    <n v="5500"/>
    <n v="5500"/>
  </r>
  <r>
    <x v="0"/>
    <x v="572"/>
    <x v="2"/>
    <n v="14"/>
    <n v="14000"/>
  </r>
  <r>
    <x v="0"/>
    <x v="573"/>
    <x v="1"/>
    <n v="1661"/>
    <n v="9301.5999999999985"/>
  </r>
  <r>
    <x v="0"/>
    <x v="574"/>
    <x v="2"/>
    <n v="14"/>
    <n v="14000"/>
  </r>
  <r>
    <x v="0"/>
    <x v="575"/>
    <x v="0"/>
    <n v="5500"/>
    <n v="5500"/>
  </r>
  <r>
    <x v="0"/>
    <x v="576"/>
    <x v="3"/>
    <n v="141"/>
    <n v="8460"/>
  </r>
  <r>
    <x v="0"/>
    <x v="577"/>
    <x v="4"/>
    <n v="9.3000000000000007"/>
    <n v="11160"/>
  </r>
  <r>
    <x v="0"/>
    <x v="578"/>
    <x v="0"/>
    <n v="5500"/>
    <n v="5500"/>
  </r>
  <r>
    <x v="0"/>
    <x v="579"/>
    <x v="3"/>
    <n v="142"/>
    <n v="8520"/>
  </r>
  <r>
    <x v="0"/>
    <x v="580"/>
    <x v="0"/>
    <n v="5500"/>
    <n v="5500"/>
  </r>
  <r>
    <x v="0"/>
    <x v="581"/>
    <x v="3"/>
    <n v="142"/>
    <n v="8520"/>
  </r>
  <r>
    <x v="0"/>
    <x v="582"/>
    <x v="2"/>
    <n v="14"/>
    <n v="14000"/>
  </r>
  <r>
    <x v="0"/>
    <x v="583"/>
    <x v="4"/>
    <n v="9.3699999999999992"/>
    <n v="11243.999999999998"/>
  </r>
  <r>
    <x v="0"/>
    <x v="584"/>
    <x v="0"/>
    <n v="5500"/>
    <n v="5500"/>
  </r>
  <r>
    <x v="0"/>
    <x v="585"/>
    <x v="0"/>
    <n v="5500"/>
    <n v="5500"/>
  </r>
  <r>
    <x v="0"/>
    <x v="586"/>
    <x v="0"/>
    <n v="5500"/>
    <n v="5500"/>
  </r>
  <r>
    <x v="0"/>
    <x v="587"/>
    <x v="0"/>
    <n v="5500"/>
    <n v="5500"/>
  </r>
  <r>
    <x v="0"/>
    <x v="588"/>
    <x v="2"/>
    <n v="14"/>
    <n v="14000"/>
  </r>
  <r>
    <x v="0"/>
    <x v="589"/>
    <x v="0"/>
    <n v="5500"/>
    <n v="5500"/>
  </r>
  <r>
    <x v="0"/>
    <x v="590"/>
    <x v="2"/>
    <n v="14"/>
    <n v="14000"/>
  </r>
  <r>
    <x v="0"/>
    <x v="591"/>
    <x v="3"/>
    <n v="142"/>
    <n v="8520"/>
  </r>
  <r>
    <x v="0"/>
    <x v="592"/>
    <x v="0"/>
    <n v="5500"/>
    <n v="5500"/>
  </r>
  <r>
    <x v="0"/>
    <x v="593"/>
    <x v="0"/>
    <n v="5500"/>
    <n v="5500"/>
  </r>
  <r>
    <x v="0"/>
    <x v="594"/>
    <x v="0"/>
    <n v="5500"/>
    <n v="5500"/>
  </r>
  <r>
    <x v="0"/>
    <x v="595"/>
    <x v="0"/>
    <n v="5500"/>
    <n v="5500"/>
  </r>
  <r>
    <x v="0"/>
    <x v="596"/>
    <x v="0"/>
    <n v="5500"/>
    <n v="5500"/>
  </r>
  <r>
    <x v="0"/>
    <x v="597"/>
    <x v="2"/>
    <n v="14"/>
    <n v="14000"/>
  </r>
  <r>
    <x v="0"/>
    <x v="598"/>
    <x v="2"/>
    <n v="14"/>
    <n v="14000"/>
  </r>
  <r>
    <x v="0"/>
    <x v="599"/>
    <x v="0"/>
    <n v="5500"/>
    <n v="5500"/>
  </r>
  <r>
    <x v="0"/>
    <x v="600"/>
    <x v="6"/>
    <n v="13200.02"/>
    <n v="7920.0119999999997"/>
  </r>
  <r>
    <x v="0"/>
    <x v="601"/>
    <x v="0"/>
    <n v="5500"/>
    <n v="5500"/>
  </r>
  <r>
    <x v="0"/>
    <x v="602"/>
    <x v="0"/>
    <n v="5500"/>
    <n v="5500"/>
  </r>
  <r>
    <x v="0"/>
    <x v="603"/>
    <x v="0"/>
    <n v="5500"/>
    <n v="5500"/>
  </r>
  <r>
    <x v="0"/>
    <x v="604"/>
    <x v="0"/>
    <n v="5500"/>
    <n v="5500"/>
  </r>
  <r>
    <x v="0"/>
    <x v="605"/>
    <x v="0"/>
    <n v="5500"/>
    <n v="5500"/>
  </r>
  <r>
    <x v="0"/>
    <x v="606"/>
    <x v="0"/>
    <n v="5500"/>
    <n v="5500"/>
  </r>
  <r>
    <x v="0"/>
    <x v="607"/>
    <x v="0"/>
    <n v="5500"/>
    <n v="5500"/>
  </r>
  <r>
    <x v="0"/>
    <x v="608"/>
    <x v="4"/>
    <n v="9.35"/>
    <n v="11220"/>
  </r>
  <r>
    <x v="0"/>
    <x v="609"/>
    <x v="2"/>
    <n v="14"/>
    <n v="14000"/>
  </r>
  <r>
    <x v="0"/>
    <x v="610"/>
    <x v="0"/>
    <n v="5500"/>
    <n v="5500"/>
  </r>
  <r>
    <x v="0"/>
    <x v="611"/>
    <x v="1"/>
    <n v="1657"/>
    <n v="9279.1999999999989"/>
  </r>
  <r>
    <x v="0"/>
    <x v="612"/>
    <x v="4"/>
    <n v="9.34"/>
    <n v="11208"/>
  </r>
  <r>
    <x v="0"/>
    <x v="613"/>
    <x v="2"/>
    <n v="14"/>
    <n v="14000"/>
  </r>
  <r>
    <x v="0"/>
    <x v="614"/>
    <x v="0"/>
    <n v="5500"/>
    <n v="5500"/>
  </r>
  <r>
    <x v="0"/>
    <x v="615"/>
    <x v="0"/>
    <n v="5500"/>
    <n v="5500"/>
  </r>
  <r>
    <x v="0"/>
    <x v="616"/>
    <x v="0"/>
    <n v="5500"/>
    <n v="5500"/>
  </r>
  <r>
    <x v="0"/>
    <x v="617"/>
    <x v="0"/>
    <n v="5500"/>
    <n v="5500"/>
  </r>
  <r>
    <x v="0"/>
    <x v="618"/>
    <x v="0"/>
    <n v="5500"/>
    <n v="5500"/>
  </r>
  <r>
    <x v="0"/>
    <x v="619"/>
    <x v="0"/>
    <n v="5500"/>
    <n v="5500"/>
  </r>
  <r>
    <x v="0"/>
    <x v="620"/>
    <x v="0"/>
    <n v="5500"/>
    <n v="5500"/>
  </r>
  <r>
    <x v="0"/>
    <x v="621"/>
    <x v="0"/>
    <n v="5500"/>
    <n v="5500"/>
  </r>
  <r>
    <x v="0"/>
    <x v="622"/>
    <x v="4"/>
    <n v="9.34"/>
    <n v="11208"/>
  </r>
  <r>
    <x v="0"/>
    <x v="623"/>
    <x v="0"/>
    <n v="5500"/>
    <n v="5500"/>
  </r>
  <r>
    <x v="0"/>
    <x v="624"/>
    <x v="0"/>
    <n v="5500"/>
    <n v="5500"/>
  </r>
  <r>
    <x v="0"/>
    <x v="625"/>
    <x v="2"/>
    <n v="14"/>
    <n v="14000"/>
  </r>
  <r>
    <x v="0"/>
    <x v="626"/>
    <x v="2"/>
    <n v="14"/>
    <n v="14000"/>
  </r>
  <r>
    <x v="0"/>
    <x v="627"/>
    <x v="0"/>
    <n v="5500"/>
    <n v="5500"/>
  </r>
  <r>
    <x v="0"/>
    <x v="628"/>
    <x v="4"/>
    <n v="9.34"/>
    <n v="11208"/>
  </r>
  <r>
    <x v="0"/>
    <x v="629"/>
    <x v="0"/>
    <n v="5500"/>
    <n v="5500"/>
  </r>
  <r>
    <x v="0"/>
    <x v="630"/>
    <x v="3"/>
    <n v="147"/>
    <n v="8820"/>
  </r>
  <r>
    <x v="0"/>
    <x v="631"/>
    <x v="2"/>
    <n v="14"/>
    <n v="14000"/>
  </r>
  <r>
    <x v="0"/>
    <x v="632"/>
    <x v="2"/>
    <n v="14"/>
    <n v="14000"/>
  </r>
  <r>
    <x v="0"/>
    <x v="633"/>
    <x v="0"/>
    <n v="5500"/>
    <n v="5500"/>
  </r>
  <r>
    <x v="0"/>
    <x v="634"/>
    <x v="0"/>
    <n v="5500"/>
    <n v="5500"/>
  </r>
  <r>
    <x v="0"/>
    <x v="635"/>
    <x v="4"/>
    <n v="9.3800000000000008"/>
    <n v="11256.000000000002"/>
  </r>
  <r>
    <x v="0"/>
    <x v="636"/>
    <x v="0"/>
    <n v="5500"/>
    <n v="5500"/>
  </r>
  <r>
    <x v="0"/>
    <x v="637"/>
    <x v="0"/>
    <n v="5500"/>
    <n v="5500"/>
  </r>
  <r>
    <x v="0"/>
    <x v="638"/>
    <x v="0"/>
    <n v="5500"/>
    <n v="5500"/>
  </r>
  <r>
    <x v="0"/>
    <x v="639"/>
    <x v="4"/>
    <n v="9.3800000000000008"/>
    <n v="11256.000000000002"/>
  </r>
  <r>
    <x v="0"/>
    <x v="640"/>
    <x v="0"/>
    <n v="5500"/>
    <n v="5500"/>
  </r>
  <r>
    <x v="0"/>
    <x v="641"/>
    <x v="0"/>
    <n v="5500"/>
    <n v="5500"/>
  </r>
  <r>
    <x v="0"/>
    <x v="642"/>
    <x v="2"/>
    <n v="14"/>
    <n v="14000"/>
  </r>
  <r>
    <x v="0"/>
    <x v="643"/>
    <x v="2"/>
    <n v="14"/>
    <n v="14000"/>
  </r>
  <r>
    <x v="0"/>
    <x v="644"/>
    <x v="0"/>
    <n v="5500"/>
    <n v="5500"/>
  </r>
  <r>
    <x v="0"/>
    <x v="645"/>
    <x v="0"/>
    <n v="5500"/>
    <n v="5500"/>
  </r>
  <r>
    <x v="0"/>
    <x v="646"/>
    <x v="0"/>
    <n v="5500"/>
    <n v="5500"/>
  </r>
  <r>
    <x v="0"/>
    <x v="647"/>
    <x v="0"/>
    <n v="5500"/>
    <n v="5500"/>
  </r>
  <r>
    <x v="0"/>
    <x v="648"/>
    <x v="3"/>
    <n v="147"/>
    <n v="8820"/>
  </r>
  <r>
    <x v="0"/>
    <x v="649"/>
    <x v="0"/>
    <n v="5500"/>
    <n v="5500"/>
  </r>
  <r>
    <x v="0"/>
    <x v="650"/>
    <x v="0"/>
    <n v="5500"/>
    <n v="5500"/>
  </r>
  <r>
    <x v="0"/>
    <x v="651"/>
    <x v="2"/>
    <n v="14"/>
    <n v="14000"/>
  </r>
  <r>
    <x v="0"/>
    <x v="652"/>
    <x v="0"/>
    <n v="5500"/>
    <n v="5500"/>
  </r>
  <r>
    <x v="0"/>
    <x v="653"/>
    <x v="0"/>
    <n v="5500"/>
    <n v="5500"/>
  </r>
  <r>
    <x v="0"/>
    <x v="654"/>
    <x v="0"/>
    <n v="5500"/>
    <n v="5500"/>
  </r>
  <r>
    <x v="0"/>
    <x v="655"/>
    <x v="0"/>
    <n v="5500"/>
    <n v="5500"/>
  </r>
  <r>
    <x v="0"/>
    <x v="656"/>
    <x v="2"/>
    <n v="14"/>
    <n v="14000"/>
  </r>
  <r>
    <x v="0"/>
    <x v="657"/>
    <x v="0"/>
    <n v="5500"/>
    <n v="5500"/>
  </r>
  <r>
    <x v="0"/>
    <x v="658"/>
    <x v="0"/>
    <n v="5500"/>
    <n v="5500"/>
  </r>
  <r>
    <x v="0"/>
    <x v="659"/>
    <x v="2"/>
    <n v="14"/>
    <n v="14000"/>
  </r>
  <r>
    <x v="0"/>
    <x v="660"/>
    <x v="0"/>
    <n v="5500"/>
    <n v="5500"/>
  </r>
  <r>
    <x v="0"/>
    <x v="661"/>
    <x v="4"/>
    <n v="9.48"/>
    <n v="11376"/>
  </r>
  <r>
    <x v="0"/>
    <x v="662"/>
    <x v="2"/>
    <n v="14"/>
    <n v="14000"/>
  </r>
  <r>
    <x v="0"/>
    <x v="663"/>
    <x v="0"/>
    <n v="5500"/>
    <n v="5500"/>
  </r>
  <r>
    <x v="0"/>
    <x v="664"/>
    <x v="0"/>
    <n v="5500"/>
    <n v="5500"/>
  </r>
  <r>
    <x v="0"/>
    <x v="665"/>
    <x v="0"/>
    <n v="5500"/>
    <n v="5500"/>
  </r>
  <r>
    <x v="0"/>
    <x v="666"/>
    <x v="4"/>
    <n v="9.48"/>
    <n v="11376"/>
  </r>
  <r>
    <x v="0"/>
    <x v="667"/>
    <x v="0"/>
    <n v="5500"/>
    <n v="5500"/>
  </r>
  <r>
    <x v="0"/>
    <x v="668"/>
    <x v="0"/>
    <n v="5500"/>
    <n v="5500"/>
  </r>
  <r>
    <x v="0"/>
    <x v="669"/>
    <x v="0"/>
    <n v="5500"/>
    <n v="5500"/>
  </r>
  <r>
    <x v="0"/>
    <x v="670"/>
    <x v="0"/>
    <n v="5500"/>
    <n v="5500"/>
  </r>
  <r>
    <x v="0"/>
    <x v="671"/>
    <x v="2"/>
    <n v="14"/>
    <n v="14000"/>
  </r>
  <r>
    <x v="0"/>
    <x v="672"/>
    <x v="4"/>
    <n v="9.48"/>
    <n v="11376"/>
  </r>
  <r>
    <x v="0"/>
    <x v="673"/>
    <x v="0"/>
    <n v="5500"/>
    <n v="5500"/>
  </r>
  <r>
    <x v="0"/>
    <x v="674"/>
    <x v="0"/>
    <n v="5500"/>
    <n v="5500"/>
  </r>
  <r>
    <x v="0"/>
    <x v="675"/>
    <x v="0"/>
    <n v="5500"/>
    <n v="5500"/>
  </r>
  <r>
    <x v="0"/>
    <x v="676"/>
    <x v="0"/>
    <n v="5500"/>
    <n v="5500"/>
  </r>
  <r>
    <x v="0"/>
    <x v="677"/>
    <x v="2"/>
    <n v="14"/>
    <n v="14000"/>
  </r>
  <r>
    <x v="0"/>
    <x v="678"/>
    <x v="1"/>
    <n v="1648"/>
    <n v="9228.7999999999993"/>
  </r>
  <r>
    <x v="0"/>
    <x v="679"/>
    <x v="4"/>
    <n v="9.48"/>
    <n v="11376"/>
  </r>
  <r>
    <x v="0"/>
    <x v="680"/>
    <x v="0"/>
    <n v="5500"/>
    <n v="5500"/>
  </r>
  <r>
    <x v="0"/>
    <x v="681"/>
    <x v="0"/>
    <n v="5500"/>
    <n v="5500"/>
  </r>
  <r>
    <x v="0"/>
    <x v="682"/>
    <x v="0"/>
    <n v="5500"/>
    <n v="5500"/>
  </r>
  <r>
    <x v="0"/>
    <x v="683"/>
    <x v="0"/>
    <n v="5500"/>
    <n v="5500"/>
  </r>
  <r>
    <x v="0"/>
    <x v="684"/>
    <x v="0"/>
    <n v="5500"/>
    <n v="5500"/>
  </r>
  <r>
    <x v="0"/>
    <x v="685"/>
    <x v="1"/>
    <n v="1648"/>
    <n v="9228.7999999999993"/>
  </r>
  <r>
    <x v="0"/>
    <x v="686"/>
    <x v="2"/>
    <n v="14"/>
    <n v="14000"/>
  </r>
  <r>
    <x v="0"/>
    <x v="687"/>
    <x v="3"/>
    <n v="153"/>
    <n v="9180"/>
  </r>
  <r>
    <x v="0"/>
    <x v="688"/>
    <x v="2"/>
    <n v="14"/>
    <n v="14000"/>
  </r>
  <r>
    <x v="0"/>
    <x v="689"/>
    <x v="4"/>
    <n v="9.48"/>
    <n v="11376"/>
  </r>
  <r>
    <x v="0"/>
    <x v="690"/>
    <x v="4"/>
    <n v="9.48"/>
    <n v="11376"/>
  </r>
  <r>
    <x v="0"/>
    <x v="691"/>
    <x v="0"/>
    <n v="5500"/>
    <n v="5500"/>
  </r>
  <r>
    <x v="0"/>
    <x v="692"/>
    <x v="3"/>
    <n v="153"/>
    <n v="9180"/>
  </r>
  <r>
    <x v="0"/>
    <x v="693"/>
    <x v="2"/>
    <n v="14"/>
    <n v="14000"/>
  </r>
  <r>
    <x v="0"/>
    <x v="694"/>
    <x v="0"/>
    <n v="5500"/>
    <n v="5500"/>
  </r>
  <r>
    <x v="0"/>
    <x v="695"/>
    <x v="0"/>
    <n v="5500"/>
    <n v="5500"/>
  </r>
  <r>
    <x v="0"/>
    <x v="696"/>
    <x v="0"/>
    <n v="5500"/>
    <n v="5500"/>
  </r>
  <r>
    <x v="0"/>
    <x v="697"/>
    <x v="2"/>
    <n v="14"/>
    <n v="14000"/>
  </r>
  <r>
    <x v="0"/>
    <x v="698"/>
    <x v="0"/>
    <n v="5500"/>
    <n v="5500"/>
  </r>
  <r>
    <x v="0"/>
    <x v="699"/>
    <x v="0"/>
    <n v="5500"/>
    <n v="5500"/>
  </r>
  <r>
    <x v="0"/>
    <x v="700"/>
    <x v="0"/>
    <n v="5500"/>
    <n v="5500"/>
  </r>
  <r>
    <x v="0"/>
    <x v="701"/>
    <x v="0"/>
    <n v="5500"/>
    <n v="5500"/>
  </r>
  <r>
    <x v="0"/>
    <x v="702"/>
    <x v="0"/>
    <n v="5500"/>
    <n v="5500"/>
  </r>
  <r>
    <x v="0"/>
    <x v="703"/>
    <x v="0"/>
    <n v="5500"/>
    <n v="5500"/>
  </r>
  <r>
    <x v="0"/>
    <x v="704"/>
    <x v="2"/>
    <n v="12"/>
    <n v="12000"/>
  </r>
  <r>
    <x v="0"/>
    <x v="705"/>
    <x v="0"/>
    <n v="5500"/>
    <n v="5500"/>
  </r>
  <r>
    <x v="1"/>
    <x v="344"/>
    <x v="2"/>
    <n v="9"/>
    <n v="9000"/>
  </r>
  <r>
    <x v="1"/>
    <x v="349"/>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3200B9-FFE0-4C61-9369-B33979464C65}"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0:A33" firstHeaderRow="1" firstDataRow="1" firstDataCol="1"/>
  <pivotFields count="10">
    <pivotField showAll="0"/>
    <pivotField numFmtId="14" showAll="0">
      <items count="18">
        <item x="14"/>
        <item x="13"/>
        <item x="10"/>
        <item x="9"/>
        <item x="8"/>
        <item x="7"/>
        <item x="16"/>
        <item x="15"/>
        <item x="12"/>
        <item x="11"/>
        <item x="6"/>
        <item x="5"/>
        <item x="4"/>
        <item x="3"/>
        <item x="2"/>
        <item x="1"/>
        <item x="0"/>
        <item t="default"/>
      </items>
    </pivotField>
    <pivotField showAll="0">
      <items count="7">
        <item x="4"/>
        <item x="3"/>
        <item x="2"/>
        <item x="0"/>
        <item x="1"/>
        <item x="5"/>
        <item t="default"/>
      </items>
    </pivotField>
    <pivotField numFmtId="2" showAll="0"/>
    <pivotField numFmtId="2" showAll="0"/>
    <pivotField showAll="0" defaultSubtotal="0"/>
    <pivotField axis="axisRow"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 showAll="0" defaultSubtotal="0">
      <items count="2">
        <item x="0"/>
        <item x="1"/>
      </items>
    </pivotField>
  </pivotFields>
  <rowFields count="1">
    <field x="6"/>
  </rowFields>
  <rowItems count="3">
    <i>
      <x v="3"/>
    </i>
    <i>
      <x v="4"/>
    </i>
    <i t="grand">
      <x/>
    </i>
  </rowItems>
  <colItems count="1">
    <i/>
  </colItems>
  <pivotTableStyleInfo name="PivotStyleLight16" showRowHeaders="1" showColHeaders="1" showRowStripes="0" showColStripes="0" showLastColumn="1"/>
  <filters count="1">
    <filter fld="1" type="dateBetween" evalOrder="-1" id="113" name="Transaction Date">
      <autoFilter ref="A1">
        <filterColumn colId="0">
          <customFilters and="1">
            <customFilter operator="greaterThanOrEqual" val="44986"/>
            <customFilter operator="lessThanOrEqual" val="4504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A1D1FB-8BF3-409B-934E-1FAE0636370A}"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6:A23" firstHeaderRow="1" firstDataRow="1" firstDataCol="1"/>
  <pivotFields count="10">
    <pivotField showAll="0"/>
    <pivotField numFmtId="14" showAll="0">
      <items count="18">
        <item x="14"/>
        <item x="13"/>
        <item x="10"/>
        <item x="9"/>
        <item x="8"/>
        <item x="7"/>
        <item x="16"/>
        <item x="15"/>
        <item x="12"/>
        <item x="11"/>
        <item x="6"/>
        <item x="5"/>
        <item x="4"/>
        <item x="3"/>
        <item x="2"/>
        <item x="1"/>
        <item x="0"/>
        <item t="default"/>
      </items>
    </pivotField>
    <pivotField axis="axisRow" showAll="0">
      <items count="7">
        <item x="4"/>
        <item x="3"/>
        <item x="2"/>
        <item x="0"/>
        <item x="1"/>
        <item x="5"/>
        <item t="default"/>
      </items>
    </pivotField>
    <pivotField numFmtId="2" showAll="0"/>
    <pivotField numFmtId="2"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 showAll="0" defaultSubtotal="0">
      <items count="2">
        <item x="0"/>
        <item x="1"/>
      </items>
    </pivotField>
  </pivotFields>
  <rowFields count="1">
    <field x="2"/>
  </rowFields>
  <rowItems count="7">
    <i>
      <x/>
    </i>
    <i>
      <x v="1"/>
    </i>
    <i>
      <x v="2"/>
    </i>
    <i>
      <x v="3"/>
    </i>
    <i>
      <x v="4"/>
    </i>
    <i>
      <x v="5"/>
    </i>
    <i t="grand">
      <x/>
    </i>
  </rowItems>
  <colItems count="1">
    <i/>
  </colItems>
  <pivotTableStyleInfo name="PivotStyleLight16" showRowHeaders="1" showColHeaders="1" showRowStripes="0" showColStripes="0" showLastColumn="1"/>
  <filters count="1">
    <filter fld="1" type="dateBetween" evalOrder="-1" id="113" name="Transaction Date">
      <autoFilter ref="A1">
        <filterColumn colId="0">
          <customFilters and="1">
            <customFilter operator="greaterThanOrEqual" val="44986"/>
            <customFilter operator="lessThanOrEqual" val="4504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9D081D-1903-476D-88F6-1D17D06A0140}"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A7" firstHeaderRow="1" firstDataRow="1" firstDataCol="1"/>
  <pivotFields count="10">
    <pivotField axis="axisRow" showAll="0">
      <items count="4">
        <item x="2"/>
        <item x="0"/>
        <item x="1"/>
        <item t="default"/>
      </items>
    </pivotField>
    <pivotField numFmtId="14" showAll="0">
      <items count="18">
        <item x="14"/>
        <item x="13"/>
        <item x="10"/>
        <item x="9"/>
        <item x="8"/>
        <item x="7"/>
        <item x="16"/>
        <item x="15"/>
        <item x="12"/>
        <item x="11"/>
        <item x="6"/>
        <item x="5"/>
        <item x="4"/>
        <item x="3"/>
        <item x="2"/>
        <item x="1"/>
        <item x="0"/>
        <item t="default"/>
      </items>
    </pivotField>
    <pivotField showAll="0">
      <items count="7">
        <item x="4"/>
        <item x="3"/>
        <item x="2"/>
        <item x="0"/>
        <item x="1"/>
        <item x="5"/>
        <item t="default"/>
      </items>
    </pivotField>
    <pivotField numFmtId="2" showAll="0"/>
    <pivotField numFmtId="2"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 showAll="0" defaultSubtotal="0">
      <items count="2">
        <item x="0"/>
        <item x="1"/>
      </items>
    </pivotField>
  </pivotFields>
  <rowFields count="1">
    <field x="0"/>
  </rowFields>
  <rowItems count="4">
    <i>
      <x/>
    </i>
    <i>
      <x v="1"/>
    </i>
    <i>
      <x v="2"/>
    </i>
    <i t="grand">
      <x/>
    </i>
  </rowItems>
  <colItems count="1">
    <i/>
  </colItems>
  <pivotTableStyleInfo name="PivotStyleLight16" showRowHeaders="1" showColHeaders="1" showRowStripes="0" showColStripes="0" showLastColumn="1"/>
  <filters count="1">
    <filter fld="1" type="dateBetween" evalOrder="-1" id="113" name="Transaction Date">
      <autoFilter ref="A1">
        <filterColumn colId="0">
          <customFilters and="1">
            <customFilter operator="greaterThanOrEqual" val="44986"/>
            <customFilter operator="lessThanOrEqual" val="4504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C4E2E-9067-47E5-B12A-0ED08584ABA0}"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A7" firstHeaderRow="1" firstDataRow="1" firstDataCol="1"/>
  <pivotFields count="10">
    <pivotField axis="axisRow" showAll="0">
      <items count="4">
        <item x="2"/>
        <item x="0"/>
        <item x="1"/>
        <item t="default"/>
      </items>
    </pivotField>
    <pivotField numFmtId="14" showAll="0">
      <items count="18">
        <item x="14"/>
        <item x="13"/>
        <item x="10"/>
        <item x="9"/>
        <item x="8"/>
        <item x="7"/>
        <item x="16"/>
        <item x="15"/>
        <item x="12"/>
        <item x="11"/>
        <item x="6"/>
        <item x="5"/>
        <item x="4"/>
        <item x="3"/>
        <item x="2"/>
        <item x="1"/>
        <item x="0"/>
        <item t="default"/>
      </items>
    </pivotField>
    <pivotField showAll="0">
      <items count="7">
        <item x="4"/>
        <item x="3"/>
        <item x="2"/>
        <item x="0"/>
        <item x="1"/>
        <item x="5"/>
        <item t="default"/>
      </items>
    </pivotField>
    <pivotField numFmtId="2" showAll="0"/>
    <pivotField numFmtId="2"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 showAll="0" defaultSubtotal="0">
      <items count="2">
        <item x="0"/>
        <item x="1"/>
      </items>
    </pivotField>
  </pivotFields>
  <rowFields count="1">
    <field x="0"/>
  </rowFields>
  <rowItems count="4">
    <i>
      <x/>
    </i>
    <i>
      <x v="1"/>
    </i>
    <i>
      <x v="2"/>
    </i>
    <i t="grand">
      <x/>
    </i>
  </rowItems>
  <colItems count="1">
    <i/>
  </colItems>
  <pivotTableStyleInfo name="PivotStyleLight16" showRowHeaders="1" showColHeaders="1" showRowStripes="0" showColStripes="0" showLastColumn="1"/>
  <filters count="1">
    <filter fld="1" type="dateBetween" evalOrder="-1" id="127" name="Transaction Date">
      <autoFilter ref="A1">
        <filterColumn colId="0">
          <customFilters and="1">
            <customFilter operator="greaterThanOrEqual" val="44986"/>
            <customFilter operator="lessThanOrEqual" val="4504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06873D-F56A-4858-8447-7DCDDD191F4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C4:D8" firstHeaderRow="1" firstDataRow="1" firstDataCol="1"/>
  <pivotFields count="5">
    <pivotField axis="axisRow" compact="0" outline="0" showAll="0" sortType="descending">
      <items count="4">
        <item x="2"/>
        <item x="0"/>
        <item x="1"/>
        <item t="default"/>
      </items>
      <autoSortScope>
        <pivotArea dataOnly="0" outline="0" fieldPosition="0">
          <references count="1">
            <reference field="4294967294" count="1" selected="0">
              <x v="0"/>
            </reference>
          </references>
        </pivotArea>
      </autoSortScope>
    </pivotField>
    <pivotField compact="0" numFmtId="14" outline="0" showAll="0"/>
    <pivotField compact="0" outline="0" showAll="0"/>
    <pivotField compact="0" outline="0" showAll="0"/>
    <pivotField dataField="1" compact="0" outline="0" showAll="0"/>
  </pivotFields>
  <rowFields count="1">
    <field x="0"/>
  </rowFields>
  <rowItems count="4">
    <i>
      <x v="1"/>
    </i>
    <i>
      <x/>
    </i>
    <i>
      <x v="2"/>
    </i>
    <i t="grand">
      <x/>
    </i>
  </rowItems>
  <colItems count="1">
    <i/>
  </colItems>
  <dataFields count="1">
    <dataField name="Sum of Your Profit" fld="4" baseField="0" baseItem="0"/>
  </dataFields>
  <chartFormats count="2">
    <chartFormat chart="1" format="1"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A5E16D2-6920-4526-AB22-8239583AE850}" autoFormatId="16" applyNumberFormats="0" applyBorderFormats="0" applyFontFormats="0" applyPatternFormats="0" applyAlignmentFormats="0" applyWidthHeightFormats="0">
  <queryTableRefresh nextId="7">
    <queryTableFields count="6">
      <queryTableField id="1" name="Products" tableColumnId="1"/>
      <queryTableField id="2" name="Transaction Date" tableColumnId="2"/>
      <queryTableField id="3" name="Currency" tableColumnId="3"/>
      <queryTableField id="4" name="REVENUE" tableColumnId="4"/>
      <queryTableField id="5" name="Month" tableColumnId="5"/>
      <queryTableField id="6" name="Month Nam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 xr10:uid="{C00E4D0E-DCBF-4E1F-90E5-B21D3B8B953A}" sourceName="Book">
  <data>
    <tabular pivotCacheId="20713531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1" xr10:uid="{86B8B8C6-1E91-4E7E-AB9F-0B44F74ACA70}" sourceName="Currency">
  <data>
    <tabular pivotCacheId="2071353196">
      <items count="10">
        <i x="4" s="1"/>
        <i x="3" s="1"/>
        <i x="1" s="1"/>
        <i x="0" s="1"/>
        <i x="6" s="1"/>
        <i x="8" s="1"/>
        <i x="7" s="1"/>
        <i x="2" s="1"/>
        <i x="9"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1" xr10:uid="{EC3FB552-437B-4F86-9603-85319F613B3A}" sourceName="Book">
  <data>
    <tabular pivotCacheId="50679065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A84EDAD9-506E-4A7B-82E0-AB5C9F470102}" sourceName="Currency">
  <data>
    <tabular pivotCacheId="506790659">
      <items count="10">
        <i x="4" s="1"/>
        <i x="3" s="1"/>
        <i x="1" s="1"/>
        <i x="0" s="1"/>
        <i x="6" s="1"/>
        <i x="8" s="1"/>
        <i x="7" s="1"/>
        <i x="2"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xr10:uid="{F14FEE4B-7F97-4698-9FA6-E80BB0A973E9}" cache="Slicer_Book" caption="Book" style="SlicerStyleLight4" rowHeight="273050"/>
  <slicer name="Currency" xr10:uid="{FAABBCE2-DAD0-4675-8831-728E615B00C3}" cache="Slicer_Currency1" caption="Currency" style="SlicerStyleLight4"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1" xr10:uid="{3AA89822-E7F6-4340-A0BB-EABA5808DEFE}" cache="Slicer_Book1" caption="Book" style="SlicerStyleDark6" rowHeight="273050"/>
  <slicer name="Currency 1" xr10:uid="{3CF84457-1D0E-436C-9A7E-87A0D0C8F02F}" cache="Slicer_Currency" caption="Currency" style="SlicerStyleDark6" rowHeight="27305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760587-8F11-4139-9915-7BFFA16FFD56}" name="Table3" displayName="Table3" ref="A1:E100" headerRowDxfId="58" dataDxfId="57" tableBorderDxfId="56">
  <autoFilter ref="A1:E100" xr:uid="{24760587-8F11-4139-9915-7BFFA16FFD56}"/>
  <tableColumns count="5">
    <tableColumn id="1" xr3:uid="{64ADFF4F-9E74-4EC9-8199-290C664DC3D0}" name="Products" totalsRowLabel="Total" dataDxfId="55" totalsRowDxfId="54"/>
    <tableColumn id="2" xr3:uid="{0A3DECE5-285D-42A4-AEA8-025C95C7018B}" name="Transaction Date" dataDxfId="53" totalsRowDxfId="52"/>
    <tableColumn id="4" xr3:uid="{98602902-D390-4FF1-AD58-FB77C5FD0173}" name="Currency" dataDxfId="51" totalsRowDxfId="50"/>
    <tableColumn id="5" xr3:uid="{22E1A082-FC28-48C7-B04A-167FC45B2BCB}" name="Total" dataDxfId="49" totalsRowDxfId="48"/>
    <tableColumn id="6" xr3:uid="{66CCE552-E21D-4B49-84F6-B4D89968F513}" name="Your Profit" totalsRowFunction="sum" dataDxfId="47" totalsRowDxfId="46"/>
  </tableColumns>
  <tableStyleInfo name="TableStyleMedium5"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5D1C97-7A8F-402E-A0E7-2C7596D42587}" name="Table35" displayName="Table35" ref="A1:D424" totalsRowShown="0">
  <autoFilter ref="A1:D424" xr:uid="{515D1C97-7A8F-402E-A0E7-2C7596D42587}"/>
  <sortState xmlns:xlrd2="http://schemas.microsoft.com/office/spreadsheetml/2017/richdata2" ref="A2:D100">
    <sortCondition descending="1" ref="A1:A100"/>
  </sortState>
  <tableColumns count="4">
    <tableColumn id="1" xr3:uid="{C5CCA643-2CC0-4349-95EB-115163A7CBE6}" name="Products"/>
    <tableColumn id="3" xr3:uid="{F63FF4C2-A56B-455E-8360-332FD8CC51C6}" name="Transaction Date" dataDxfId="45" totalsRowDxfId="44"/>
    <tableColumn id="4" xr3:uid="{70976F30-5168-4E22-8E39-F7D64F1E222A}" name="Currency"/>
    <tableColumn id="5" xr3:uid="{8EF2E6BA-D72D-494C-B063-94851AF7624A}" name="Revenue" totalsRow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D9A0FC4-656D-4C94-A69A-03519D3A71A1}" name="Table17" displayName="Table17" ref="I1:L424" totalsRowShown="0">
  <autoFilter ref="I1:L424" xr:uid="{0D9A0FC4-656D-4C94-A69A-03519D3A71A1}">
    <filterColumn colId="2">
      <customFilters>
        <customFilter operator="notEqual" val=" "/>
      </customFilters>
    </filterColumn>
    <filterColumn colId="3">
      <customFilters>
        <customFilter operator="greaterThan" val="10"/>
      </customFilters>
    </filterColumn>
  </autoFilter>
  <tableColumns count="4">
    <tableColumn id="1" xr3:uid="{286163FE-F625-483C-AF87-98C352812F22}" name="Column1"/>
    <tableColumn id="2" xr3:uid="{8411B2BD-9523-455A-86D6-5ED198403F92}" name="Column2"/>
    <tableColumn id="3" xr3:uid="{DEEA788A-FFE7-4F43-8201-E03E480ADC01}" name="Column3"/>
    <tableColumn id="4" xr3:uid="{3DA092E2-09CB-43E9-86AF-47C67BF722F3}" name="Column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003592C-1BFB-421A-A9DA-C7BC3ADAD214}" name="Table15" displayName="Table15" ref="A1:E425" totalsRowCount="1" headerRowDxfId="43" dataDxfId="42" tableBorderDxfId="41">
  <autoFilter ref="A1:E424" xr:uid="{E003592C-1BFB-421A-A9DA-C7BC3ADAD214}"/>
  <sortState xmlns:xlrd2="http://schemas.microsoft.com/office/spreadsheetml/2017/richdata2" ref="A121:D403">
    <sortCondition ref="B1:B424"/>
  </sortState>
  <tableColumns count="5">
    <tableColumn id="1" xr3:uid="{6127A440-9483-4A66-A9D1-EA8D54257AB3}" name="Products" totalsRowLabel="Total" dataDxfId="40" totalsRowDxfId="39"/>
    <tableColumn id="2" xr3:uid="{2F598AF1-3EC9-4171-A552-5DE4F33EF9AC}" name="Transaction Date" dataDxfId="38" totalsRowDxfId="37"/>
    <tableColumn id="3" xr3:uid="{D6F0C10A-6AE3-477E-8034-B02F4F70B8D8}" name="Currency" dataDxfId="36" totalsRowDxfId="35"/>
    <tableColumn id="4" xr3:uid="{1136354D-2429-4357-9B45-8B4CA7E6719B}" name="Revenue" totalsRowFunction="sum" dataDxfId="34" totalsRowDxfId="33"/>
    <tableColumn id="5" xr3:uid="{8BD0CAF8-5D82-415E-A873-61939827409C}" name="MONTH" dataDxfId="32">
      <calculatedColumnFormula>MONTH(Table15[[#This Row],[Transaction Date]])</calculatedColumnFormula>
    </tableColum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5916AA-C47A-49E5-93C1-DB6AF08515A9}" name="Table357" displayName="Table357" ref="A1:D100" totalsRowCount="1">
  <autoFilter ref="A1:D99" xr:uid="{E15916AA-C47A-49E5-93C1-DB6AF08515A9}"/>
  <sortState xmlns:xlrd2="http://schemas.microsoft.com/office/spreadsheetml/2017/richdata2" ref="A2:D45">
    <sortCondition descending="1" ref="A1:A45"/>
  </sortState>
  <tableColumns count="4">
    <tableColumn id="1" xr3:uid="{4EF54371-665D-4538-9AEA-5D5CD07E5475}" name="Products" totalsRowLabel="Total"/>
    <tableColumn id="3" xr3:uid="{3C4B0FAD-FD24-4883-A0CF-7D8A9DD484F6}" name="Transaction Date" dataDxfId="10" totalsRowDxfId="11"/>
    <tableColumn id="4" xr3:uid="{490C9C40-1F35-4FD8-846A-D179D8A97734}" name="Currency"/>
    <tableColumn id="5" xr3:uid="{44988793-39EA-44B0-990C-F578CB576D20}" name="Revenue" totalsRowFunction="sum" totalsRowDxfId="9" totalsRowCellStyle="Comma"/>
  </tableColumns>
  <tableStyleInfo name="TableStyleMedium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C1B29C-42DE-48B5-A958-88AE43E6E454}" name="Table1" displayName="Table1" ref="A1:E36" totalsRowShown="0">
  <autoFilter ref="A1:E36" xr:uid="{BAC1B29C-42DE-48B5-A958-88AE43E6E454}"/>
  <tableColumns count="5">
    <tableColumn id="1" xr3:uid="{70DBD978-59D3-4E93-A711-FCF05364D9C1}" name="Products"/>
    <tableColumn id="2" xr3:uid="{CDA2540F-A2C9-4A0A-8D74-8E6E8A7B3C34}" name="Transaction Date" dataDxfId="31"/>
    <tableColumn id="3" xr3:uid="{B60E43CC-3A94-4BD5-8E1B-D99E211AA755}" name="Currency"/>
    <tableColumn id="4" xr3:uid="{D3409991-7FD3-47E1-A696-BE71EB99D206}" name="Total SALES" dataDxfId="30"/>
    <tableColumn id="7" xr3:uid="{EB55F1BA-77C9-40FF-A9DA-5F636A8A2618}" name="Your Profit" dataDxfId="2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EF9A31-5B48-45A3-9E5C-2D173FB9218A}" name="Power_Q_Editor" displayName="Power_Q_Editor" ref="A1:F425" tableType="queryTable" totalsRowShown="0">
  <autoFilter ref="A1:F425" xr:uid="{4FEF9A31-5B48-45A3-9E5C-2D173FB9218A}"/>
  <tableColumns count="6">
    <tableColumn id="1" xr3:uid="{D28242C6-9F0F-4C9D-93B4-26D849778447}" uniqueName="1" name="Products" queryTableFieldId="1" dataDxfId="3"/>
    <tableColumn id="2" xr3:uid="{539EB558-2EDA-4D8D-908B-82559D933EBA}" uniqueName="2" name="Transaction Date" queryTableFieldId="2" dataDxfId="2"/>
    <tableColumn id="3" xr3:uid="{693445B1-6F90-472F-BCF7-C0EAB2F7B6E9}" uniqueName="3" name="Currency" queryTableFieldId="3" dataDxfId="1"/>
    <tableColumn id="4" xr3:uid="{C197792C-ABE8-46E4-A9DE-D03BEDD831AE}" uniqueName="4" name="REVENUE" queryTableFieldId="4"/>
    <tableColumn id="5" xr3:uid="{C207C19D-D047-4BF4-AB4B-65612C0F82C5}" uniqueName="5" name="Month" queryTableFieldId="5"/>
    <tableColumn id="6" xr3:uid="{43DDDF93-9933-48A2-953C-1B73703067C7}" uniqueName="6" name="Month Name" queryTableFieldId="6" dataDxfId="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655A75-9FAF-461D-A9FC-E57F2A31654F}" name="Table356" displayName="Table356" ref="A1:D425" totalsRowCount="1">
  <autoFilter ref="A1:D424" xr:uid="{515D1C97-7A8F-402E-A0E7-2C7596D42587}"/>
  <sortState xmlns:xlrd2="http://schemas.microsoft.com/office/spreadsheetml/2017/richdata2" ref="A2:D424">
    <sortCondition descending="1" ref="B1:B424"/>
  </sortState>
  <tableColumns count="4">
    <tableColumn id="1" xr3:uid="{5DED2C86-973D-4447-ABAD-3B3DA70D4E6E}" name="Products"/>
    <tableColumn id="3" xr3:uid="{EF3BA416-6CC6-4AB3-B247-612707E88449}" name="Transaction Date" dataDxfId="28" totalsRowDxfId="27"/>
    <tableColumn id="4" xr3:uid="{3704D31F-8A54-44D9-B113-900BB5404B20}" name="Currency"/>
    <tableColumn id="5" xr3:uid="{102CD8DC-5663-445D-BCB0-7F314C6FCB31}" name="REVENUE" totalsRowFunction="countNums"/>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AEB94-6044-4904-BDC2-236FE7FA9919}" name="Table9" displayName="Table9" ref="A1:H19" totalsRowShown="0" headerRowDxfId="26" dataDxfId="25" tableBorderDxfId="24">
  <autoFilter ref="A1:H19" xr:uid="{DB7AEB94-6044-4904-BDC2-236FE7FA9919}"/>
  <tableColumns count="8">
    <tableColumn id="1" xr3:uid="{08E4ED17-F5B5-4FE6-A8E0-9E3EB82202BB}" name="Make" dataDxfId="23"/>
    <tableColumn id="7" xr3:uid="{D13E6EBC-2603-4079-B6C7-9BD9AE2878DF}" name="Column1" dataDxfId="22"/>
    <tableColumn id="2" xr3:uid="{F5AACE52-A497-41A8-9FF1-59D263E728E9}" name="Color" dataDxfId="21"/>
    <tableColumn id="3" xr3:uid="{B345C19A-293B-4FF1-979F-7737929291BC}" name="Mileage" dataDxfId="20"/>
    <tableColumn id="4" xr3:uid="{457286A3-8F07-4B48-922E-46C0E97C0CB0}" name="Price" dataDxfId="19"/>
    <tableColumn id="5" xr3:uid="{65D0A25D-D727-4763-87E2-44CD835B752D}" name="Cost" dataDxfId="18"/>
    <tableColumn id="6" xr3:uid="{F3EFBA64-53F4-4B8E-AFFA-8E92C86D0D3B}" name="Profit" dataDxfId="17"/>
    <tableColumn id="8" xr3:uid="{269693E1-577D-4C4D-B1C0-5D202A0E0771}" name="Column2" dataDxfId="16"/>
  </tableColumns>
  <tableStyleInfo name="TableStyleMedium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C99686-F7AD-4E54-8D16-E531ECD8F7E7}" name="Table3578" displayName="Table3578" ref="A1:E424" totalsRowShown="0">
  <autoFilter ref="A1:E424" xr:uid="{E15916AA-C47A-49E5-93C1-DB6AF08515A9}"/>
  <sortState xmlns:xlrd2="http://schemas.microsoft.com/office/spreadsheetml/2017/richdata2" ref="A2:D100">
    <sortCondition descending="1" ref="A1:A100"/>
  </sortState>
  <tableColumns count="5">
    <tableColumn id="1" xr3:uid="{44EA76D3-5B37-4694-89A8-D2EC69A9B1EE}" name="Products"/>
    <tableColumn id="3" xr3:uid="{7D56ECA0-978D-4C03-9BA1-D7533C5CDB26}" name="Transaction Date" dataDxfId="15" totalsRowDxfId="14"/>
    <tableColumn id="4" xr3:uid="{F09E5030-25E4-4A33-8A7C-F070ED22ED4A}" name="Currency"/>
    <tableColumn id="5" xr3:uid="{5141EE22-4D59-46C9-A04A-0AAB9273B37F}" name="REVENUE"/>
    <tableColumn id="7" xr3:uid="{A3EC04DA-0CF5-4B94-BB1A-A363F7A6318D}" name="Naira Revenue" dataDxfId="13">
      <calculatedColumnFormula array="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calculatedColumnFormula>
    </tableColumn>
  </tableColumns>
  <tableStyleInfo name="TableStyleMedium1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1F1096-E730-4994-9FD0-1B08F599954C}" name="Table10" displayName="Table10" ref="A1:E739" totalsRowShown="0">
  <autoFilter ref="A1:E739" xr:uid="{201F1096-E730-4994-9FD0-1B08F599954C}"/>
  <tableColumns count="5">
    <tableColumn id="1" xr3:uid="{BF3F0CD4-54DE-472B-92E0-75EEF0FBB989}" name="Book"/>
    <tableColumn id="2" xr3:uid="{0079DFE0-9E85-4D8D-B331-5925B049111E}" name="Transaction Date" dataDxfId="12"/>
    <tableColumn id="3" xr3:uid="{95671A62-16E9-459B-80B0-FD0B269C3D79}" name="Currency"/>
    <tableColumn id="4" xr3:uid="{D1AF9DE6-8A93-4422-B3D7-88A8B6C9CC74}" name="Revenue"/>
    <tableColumn id="5" xr3:uid="{D4976C4D-384B-4881-B388-7389F281BAC9}" name="Revenue in Naira"/>
  </tableColumns>
  <tableStyleInfo name="TableStyleMedium26"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2926363C-8709-4736-8017-BDC78EBDBCA5}" sourceName="Transaction Date">
  <state minimalRefreshVersion="6" lastRefreshVersion="6" pivotCacheId="2071353196" filterType="unknown">
    <bounds startDate="2023-01-01T19:01:44" endDate="2024-01-01T09:18:46"/>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1" xr10:uid="{D772146B-FCFC-4E93-826F-48DA1367FED8}" sourceName="Transaction Date">
  <state minimalRefreshVersion="6" lastRefreshVersion="6" pivotCacheId="506790659" filterType="unknown">
    <bounds startDate="2023-01-01T19:01:44" endDate="2024-01-01T09:18:46"/>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1" xr10:uid="{B28E01FA-ED55-4E63-B06D-A9AFE5907669}" cache="NativeTimeline_Transaction_Date" caption="Transaction Date" showSelectionLabel="0" showTimeLevel="0" showHorizontalScrollbar="0" level="2" selectionLevel="2" scrollPosition="2023-06-07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567813A7-436D-41F6-A51B-FE695BFA816F}" cache="NativeTimeline_Transaction_Date1" caption="Transaction Date" showSelectionLabel="0" showTimeLevel="0" showHorizontalScrollbar="0" level="2" selectionLevel="2" scrollPosition="2023-03-31T00:00:00" style="TimeSlicerStyleDark6"/>
</timeline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D811-262F-43E4-A2F5-FA27A03A3315}">
  <dimension ref="A1"/>
  <sheetViews>
    <sheetView workbookViewId="0">
      <selection activeCell="K9" sqref="K9"/>
    </sheetView>
  </sheetViews>
  <sheetFormatPr defaultRowHeight="18.350000000000001"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23B8-3BAA-4B6D-996F-395B073B8BB0}">
  <dimension ref="A1:AL656"/>
  <sheetViews>
    <sheetView tabSelected="1" topLeftCell="P1" zoomScale="160" zoomScaleNormal="160" workbookViewId="0">
      <selection activeCell="Q6" sqref="Q6"/>
    </sheetView>
  </sheetViews>
  <sheetFormatPr defaultRowHeight="18.350000000000001" x14ac:dyDescent="0.45"/>
  <cols>
    <col min="1" max="1" width="56.33203125" bestFit="1" customWidth="1"/>
    <col min="2" max="2" width="18.6640625" bestFit="1" customWidth="1"/>
    <col min="3" max="3" width="10.21875" customWidth="1"/>
    <col min="5" max="5" width="12.109375" customWidth="1"/>
    <col min="6" max="6" width="9.6640625" customWidth="1"/>
    <col min="7" max="7" width="10.109375" customWidth="1"/>
    <col min="8" max="8" width="14.5546875" customWidth="1"/>
    <col min="9" max="9" width="10.77734375" customWidth="1"/>
    <col min="10" max="11" width="9.21875" customWidth="1"/>
    <col min="12" max="12" width="10.88671875" customWidth="1"/>
    <col min="13" max="13" width="11.77734375" customWidth="1"/>
    <col min="14" max="14" width="9.21875" customWidth="1"/>
    <col min="15" max="15" width="6.88671875" bestFit="1" customWidth="1"/>
    <col min="16" max="16" width="56.33203125" bestFit="1" customWidth="1"/>
    <col min="17" max="17" width="30.88671875" customWidth="1"/>
    <col min="18" max="18" width="44.88671875" bestFit="1" customWidth="1"/>
    <col min="19" max="20" width="56.33203125" bestFit="1" customWidth="1"/>
    <col min="21" max="21" width="21.77734375" customWidth="1"/>
    <col min="22" max="22" width="21.21875" customWidth="1"/>
    <col min="23" max="23" width="21.21875" hidden="1" customWidth="1"/>
    <col min="24" max="24" width="9.44140625" hidden="1" customWidth="1"/>
    <col min="25" max="25" width="15.6640625" customWidth="1"/>
    <col min="26" max="26" width="19.21875" customWidth="1"/>
    <col min="27" max="27" width="8.44140625" customWidth="1"/>
    <col min="28" max="31" width="8.77734375" customWidth="1"/>
    <col min="32" max="32" width="7.77734375" customWidth="1"/>
    <col min="33" max="33" width="8.77734375" customWidth="1"/>
    <col min="34" max="34" width="10.88671875" customWidth="1"/>
    <col min="35" max="35" width="7.21875" customWidth="1"/>
    <col min="36" max="36" width="8.77734375" customWidth="1"/>
    <col min="37" max="37" width="7.88671875" customWidth="1"/>
    <col min="38" max="38" width="13.88671875" customWidth="1"/>
    <col min="39" max="39" width="12.6640625" customWidth="1"/>
    <col min="40" max="40" width="13.109375" customWidth="1"/>
  </cols>
  <sheetData>
    <row r="1" spans="1:38" x14ac:dyDescent="0.45">
      <c r="A1" s="14" t="s">
        <v>0</v>
      </c>
      <c r="B1" s="14" t="s">
        <v>1</v>
      </c>
      <c r="C1" s="14" t="s">
        <v>2</v>
      </c>
      <c r="D1" s="14" t="s">
        <v>3</v>
      </c>
      <c r="E1" s="14" t="s">
        <v>12</v>
      </c>
      <c r="F1" s="14"/>
      <c r="G1" t="s">
        <v>26</v>
      </c>
      <c r="H1" t="s">
        <v>27</v>
      </c>
      <c r="I1" t="s">
        <v>28</v>
      </c>
      <c r="J1" s="19" t="s">
        <v>66</v>
      </c>
      <c r="K1" t="s">
        <v>29</v>
      </c>
      <c r="L1" t="s">
        <v>30</v>
      </c>
      <c r="M1" t="s">
        <v>31</v>
      </c>
      <c r="N1" t="s">
        <v>32</v>
      </c>
      <c r="O1" t="s">
        <v>33</v>
      </c>
      <c r="P1" t="s">
        <v>34</v>
      </c>
      <c r="Q1" t="s">
        <v>43</v>
      </c>
      <c r="R1" t="s">
        <v>35</v>
      </c>
      <c r="S1" t="s">
        <v>36</v>
      </c>
      <c r="T1" t="s">
        <v>37</v>
      </c>
      <c r="V1" s="8" t="s">
        <v>41</v>
      </c>
      <c r="X1" t="s">
        <v>38</v>
      </c>
      <c r="Y1" t="s">
        <v>39</v>
      </c>
      <c r="Z1" t="s">
        <v>40</v>
      </c>
      <c r="AA1" t="s">
        <v>132</v>
      </c>
      <c r="AB1" t="s">
        <v>128</v>
      </c>
      <c r="AC1" t="s">
        <v>129</v>
      </c>
      <c r="AD1" t="s">
        <v>130</v>
      </c>
      <c r="AE1" t="s">
        <v>131</v>
      </c>
      <c r="AH1" t="str" cm="1">
        <f t="array" ref="AH1:AL5">TRANSPOSE(AA1:AE5)</f>
        <v>ID</v>
      </c>
      <c r="AI1">
        <v>1</v>
      </c>
      <c r="AJ1">
        <v>2</v>
      </c>
      <c r="AK1">
        <v>3</v>
      </c>
      <c r="AL1">
        <v>4</v>
      </c>
    </row>
    <row r="2" spans="1:38" x14ac:dyDescent="0.45">
      <c r="A2" s="12" t="s">
        <v>143</v>
      </c>
      <c r="B2" s="11">
        <v>45230.688194444447</v>
      </c>
      <c r="C2" s="12" t="s">
        <v>9</v>
      </c>
      <c r="D2" s="12">
        <v>398</v>
      </c>
      <c r="E2" s="12">
        <v>376.52</v>
      </c>
      <c r="G2" t="str">
        <f>CONCATENATE(Table3[[#This Row],[Currency]]," ", Table3[[#This Row],[Total]])</f>
        <v>GHS 398</v>
      </c>
      <c r="H2" t="str">
        <f>_xlfn.CONCAT(Table3[[#This Row],[Products]]," ",Table3[[#This Row],[Currency]]," ",Table3[[#This Row],[Total]])</f>
        <v>PYTHON, Excel     and sql      Class    GHS 398</v>
      </c>
      <c r="I2" t="str">
        <f>_xlfn.TEXTJOIN(" - ",TRUE,A2,C2,D2,"ezekiel")</f>
        <v>PYTHON, Excel     and sql      Class    - GHS - 398 - ezekiel</v>
      </c>
      <c r="J2" t="str">
        <f>C2&amp;" "&amp;"Mensah"&amp;" "&amp;Table3[[#This Row],[Total]]</f>
        <v>GHS Mensah 398</v>
      </c>
      <c r="K2" t="str">
        <f>LEFT(A2,4)</f>
        <v>PYTH</v>
      </c>
      <c r="L2" t="str">
        <f>RIGHT(Table3[[#This Row],[Products]],4)</f>
        <v xml:space="preserve">s   </v>
      </c>
      <c r="M2" t="str">
        <f>MID(A3,6,8)</f>
        <v>ANALYSIS</v>
      </c>
      <c r="N2" t="str">
        <f>SUBSTITUTE(Table3[[#This Row],[Products]],"sql","SQL")</f>
        <v xml:space="preserve">PYTHON, Excel     and SQL      Class   </v>
      </c>
      <c r="O2">
        <f>LEN(Table3[[#This Row],[Products]])</f>
        <v>39</v>
      </c>
      <c r="P2" t="str">
        <f>UPPER(Table3[[#This Row],[Products]])</f>
        <v xml:space="preserve">PYTHON, EXCEL     AND SQL      CLASS   </v>
      </c>
      <c r="Q2" t="str">
        <f>LOWER(Table3[[#This Row],[Products]])</f>
        <v xml:space="preserve">python, excel     and sql      class   </v>
      </c>
      <c r="R2" t="str">
        <f>PROPER(Table3[[#This Row],[Products]])</f>
        <v xml:space="preserve">Python, Excel     And Sql      Class   </v>
      </c>
      <c r="S2" t="str" cm="1">
        <f t="array" ref="S2:S7">_xlfn.UNIQUE(A:A)</f>
        <v>Products</v>
      </c>
      <c r="T2" t="str">
        <f>TRIM(Table3[[#This Row],[Products]])</f>
        <v>PYTHON, Excel and sql Class</v>
      </c>
      <c r="U2" t="str">
        <f>TRIM(Table3[[#This Row],[Products]])</f>
        <v>PYTHON, Excel and sql Class</v>
      </c>
      <c r="V2" t="s">
        <v>125</v>
      </c>
      <c r="X2" t="str">
        <f>REPT(V2,2)</f>
        <v>EzekielEzekiel</v>
      </c>
      <c r="Y2" t="b">
        <f>EXACT(U2,V2)</f>
        <v>0</v>
      </c>
      <c r="AA2">
        <v>1</v>
      </c>
      <c r="AB2" t="s">
        <v>133</v>
      </c>
      <c r="AC2">
        <v>12</v>
      </c>
      <c r="AD2" t="s">
        <v>135</v>
      </c>
      <c r="AE2" t="s">
        <v>138</v>
      </c>
      <c r="AH2" t="str">
        <v>Name</v>
      </c>
      <c r="AI2" t="str">
        <v>Udoh</v>
      </c>
      <c r="AJ2" t="str">
        <v>Ayo</v>
      </c>
      <c r="AK2" t="str">
        <v>Yetunde</v>
      </c>
      <c r="AL2" t="str">
        <v>Aishat</v>
      </c>
    </row>
    <row r="3" spans="1:38" x14ac:dyDescent="0.45">
      <c r="A3" s="12" t="s">
        <v>4</v>
      </c>
      <c r="B3" s="11">
        <v>45056.384722222225</v>
      </c>
      <c r="C3" s="12" t="s">
        <v>9</v>
      </c>
      <c r="D3" s="12">
        <v>156</v>
      </c>
      <c r="E3" s="12">
        <v>146.28</v>
      </c>
      <c r="G3" t="str">
        <f>CONCATENATE(Table3[[#This Row],[Currency]]," ", Table3[[#This Row],[Total]])</f>
        <v>GHS 156</v>
      </c>
      <c r="H3" t="str">
        <f>_xlfn.CONCAT(Table3[[#This Row],[Currency]]," ",Table3[[#This Row],[Total]])</f>
        <v>GHS 156</v>
      </c>
      <c r="J3" t="str">
        <f>C3&amp;" "&amp;"Mensah"&amp;" "&amp;Table3[[#This Row],[Total]]</f>
        <v>GHS Mensah 156</v>
      </c>
      <c r="K3" t="str">
        <f t="shared" ref="K3:K66" si="0">LEFT(A3,4)</f>
        <v>DATA</v>
      </c>
      <c r="L3" t="str">
        <f>RIGHT(Table3[[#This Row],[Products]],4)</f>
        <v>EASY</v>
      </c>
      <c r="M3" t="str">
        <f t="shared" ref="M3:M66" si="1">MID(A4,6,8)</f>
        <v>ANALYSIS</v>
      </c>
      <c r="O3">
        <f>LEN(Table3[[#This Row],[Products]])</f>
        <v>23</v>
      </c>
      <c r="P3" t="str">
        <f>UPPER(Table3[[#This Row],[Products]])</f>
        <v>DATA ANALYSIS MADE EASY</v>
      </c>
      <c r="Q3" t="str">
        <f>LOWER(Table3[[#This Row],[Products]])</f>
        <v>data analysis made easy</v>
      </c>
      <c r="R3" t="str">
        <f>PROPER(Table3[[#This Row],[Products]])</f>
        <v>Data Analysis Made Easy</v>
      </c>
      <c r="S3" t="str">
        <v xml:space="preserve">PYTHON, Excel     and sql      Class   </v>
      </c>
      <c r="T3" t="str">
        <f>TRIM(Table3[[#This Row],[Products]])</f>
        <v>DATA ANALYSIS MADE EASY</v>
      </c>
      <c r="V3" t="s">
        <v>124</v>
      </c>
      <c r="Y3" t="b">
        <f>EXACT(U3,V3)</f>
        <v>0</v>
      </c>
      <c r="AA3">
        <v>2</v>
      </c>
      <c r="AB3" t="s">
        <v>134</v>
      </c>
      <c r="AC3">
        <v>12</v>
      </c>
      <c r="AD3" t="s">
        <v>135</v>
      </c>
      <c r="AE3" t="s">
        <v>138</v>
      </c>
      <c r="AH3" t="str">
        <v>Age</v>
      </c>
      <c r="AI3">
        <v>12</v>
      </c>
      <c r="AJ3">
        <v>12</v>
      </c>
      <c r="AK3">
        <v>14</v>
      </c>
      <c r="AL3">
        <v>11</v>
      </c>
    </row>
    <row r="4" spans="1:38" x14ac:dyDescent="0.45">
      <c r="A4" s="12" t="s">
        <v>4</v>
      </c>
      <c r="B4" s="11">
        <v>45060.96597222222</v>
      </c>
      <c r="C4" s="12" t="s">
        <v>9</v>
      </c>
      <c r="D4" s="12">
        <v>154</v>
      </c>
      <c r="E4" s="12">
        <v>145.01</v>
      </c>
      <c r="G4" t="str">
        <f>CONCATENATE(Table3[[#This Row],[Currency]]," ", Table3[[#This Row],[Total]])</f>
        <v>GHS 154</v>
      </c>
      <c r="H4" t="str">
        <f>_xlfn.CONCAT(Table3[[#This Row],[Currency]]," ",Table3[[#This Row],[Total]])</f>
        <v>GHS 154</v>
      </c>
      <c r="J4" t="str">
        <f>C4&amp;" "&amp;"Mensah"&amp;" "&amp;Table3[[#This Row],[Total]]</f>
        <v>GHS Mensah 154</v>
      </c>
      <c r="K4" t="str">
        <f t="shared" si="0"/>
        <v>DATA</v>
      </c>
      <c r="L4" t="str">
        <f>RIGHT(Table3[[#This Row],[Products]],4)</f>
        <v>EASY</v>
      </c>
      <c r="M4" t="str">
        <f t="shared" si="1"/>
        <v>ANALYSIS</v>
      </c>
      <c r="N4" t="str">
        <f>SUBSTITUTE(A2,"PYTHON","Python")</f>
        <v xml:space="preserve">Python, Excel     and sql      Class   </v>
      </c>
      <c r="O4">
        <f>LEN(Table3[[#This Row],[Products]])</f>
        <v>23</v>
      </c>
      <c r="P4" t="str">
        <f>UPPER(Table3[[#This Row],[Products]])</f>
        <v>DATA ANALYSIS MADE EASY</v>
      </c>
      <c r="Q4" t="str">
        <f>LOWER(Table3[[#This Row],[Products]])</f>
        <v>data analysis made easy</v>
      </c>
      <c r="R4" t="str">
        <f>PROPER(Table3[[#This Row],[Products]])</f>
        <v>Data Analysis Made Easy</v>
      </c>
      <c r="S4" t="str">
        <v>DATA ANALYSIS MADE EASY</v>
      </c>
      <c r="T4" t="str">
        <f>TRIM(Table3[[#This Row],[Products]])</f>
        <v>DATA ANALYSIS MADE EASY</v>
      </c>
      <c r="V4" t="s">
        <v>126</v>
      </c>
      <c r="Y4" t="b">
        <f>EXACT(U4,V4)</f>
        <v>0</v>
      </c>
      <c r="AA4">
        <v>3</v>
      </c>
      <c r="AB4" t="s">
        <v>124</v>
      </c>
      <c r="AC4">
        <v>14</v>
      </c>
      <c r="AD4" t="s">
        <v>136</v>
      </c>
      <c r="AE4" t="s">
        <v>139</v>
      </c>
      <c r="AH4" t="str">
        <v>Class</v>
      </c>
      <c r="AI4" t="str">
        <v>ss1</v>
      </c>
      <c r="AJ4" t="str">
        <v>ss1</v>
      </c>
      <c r="AK4" t="str">
        <v>ss3</v>
      </c>
      <c r="AL4" t="str">
        <v>jss3</v>
      </c>
    </row>
    <row r="5" spans="1:38" x14ac:dyDescent="0.45">
      <c r="A5" s="12" t="s">
        <v>4</v>
      </c>
      <c r="B5" s="11">
        <v>45075.895138888889</v>
      </c>
      <c r="C5" s="12" t="s">
        <v>9</v>
      </c>
      <c r="D5" s="12">
        <v>147</v>
      </c>
      <c r="E5" s="12">
        <v>138.38</v>
      </c>
      <c r="G5" t="str">
        <f>CONCATENATE(Table3[[#This Row],[Currency]]," ", Table3[[#This Row],[Total]])</f>
        <v>GHS 147</v>
      </c>
      <c r="H5" t="str">
        <f>_xlfn.CONCAT(Table3[[#This Row],[Currency]]," ",Table3[[#This Row],[Total]])</f>
        <v>GHS 147</v>
      </c>
      <c r="J5" t="str">
        <f>C5&amp;" "&amp;"Mensah"&amp;" "&amp;Table3[[#This Row],[Total]]</f>
        <v>GHS Mensah 147</v>
      </c>
      <c r="K5" t="str">
        <f t="shared" si="0"/>
        <v>DATA</v>
      </c>
      <c r="L5" t="str">
        <f>RIGHT(Table3[[#This Row],[Products]],4)</f>
        <v>EASY</v>
      </c>
      <c r="M5" t="str">
        <f t="shared" si="1"/>
        <v>ANALYSIS</v>
      </c>
      <c r="N5" t="str">
        <f>SUBSTITUTE(P5,"o","")</f>
        <v>DATA ANALYSIS MADE EASY</v>
      </c>
      <c r="O5">
        <f>LEN(Table3[[#This Row],[Products]])</f>
        <v>23</v>
      </c>
      <c r="P5" t="str">
        <f>UPPER(Table3[[#This Row],[Products]])</f>
        <v>DATA ANALYSIS MADE EASY</v>
      </c>
      <c r="Q5" t="str">
        <f>LOWER(Table3[[#This Row],[Products]])</f>
        <v>data analysis made easy</v>
      </c>
      <c r="R5" t="str">
        <f>PROPER(Table3[[#This Row],[Products]])</f>
        <v>Data Analysis Made Easy</v>
      </c>
      <c r="S5" t="str">
        <v>TECHIES GUIDE TO MASTERING SOFT SKILLS IN A WORKPLACE</v>
      </c>
      <c r="T5" t="str">
        <f>TRIM(Table3[[#This Row],[Products]])</f>
        <v>DATA ANALYSIS MADE EASY</v>
      </c>
      <c r="V5">
        <v>23</v>
      </c>
      <c r="X5">
        <v>5</v>
      </c>
      <c r="Y5" t="b">
        <f>EXACT(U5,V5)</f>
        <v>0</v>
      </c>
      <c r="AA5">
        <v>4</v>
      </c>
      <c r="AB5" t="s">
        <v>127</v>
      </c>
      <c r="AC5">
        <v>11</v>
      </c>
      <c r="AD5" t="s">
        <v>137</v>
      </c>
      <c r="AE5" t="s">
        <v>139</v>
      </c>
      <c r="AH5" t="str">
        <v>Gender</v>
      </c>
      <c r="AI5" t="str">
        <v>Male</v>
      </c>
      <c r="AJ5" t="str">
        <v>Male</v>
      </c>
      <c r="AK5" t="str">
        <v>Female</v>
      </c>
      <c r="AL5" t="str">
        <v>Female</v>
      </c>
    </row>
    <row r="6" spans="1:38" x14ac:dyDescent="0.45">
      <c r="A6" s="12" t="s">
        <v>4</v>
      </c>
      <c r="B6" s="11">
        <v>45186.813194444447</v>
      </c>
      <c r="C6" s="12" t="s">
        <v>9</v>
      </c>
      <c r="D6" s="12">
        <v>99</v>
      </c>
      <c r="E6" s="12">
        <v>92.15</v>
      </c>
      <c r="G6" t="str">
        <f>CONCATENATE(Table3[[#This Row],[Currency]]," ", Table3[[#This Row],[Total]])</f>
        <v>GHS 99</v>
      </c>
      <c r="H6" t="str">
        <f>_xlfn.CONCAT(Table3[[#This Row],[Currency]]," ",Table3[[#This Row],[Total]])</f>
        <v>GHS 99</v>
      </c>
      <c r="J6" t="str">
        <f>C6&amp;" "&amp;"Mensah"&amp;" "&amp;Table3[[#This Row],[Total]]</f>
        <v>GHS Mensah 99</v>
      </c>
      <c r="K6" t="str">
        <f t="shared" si="0"/>
        <v>DATA</v>
      </c>
      <c r="L6" t="str">
        <f>RIGHT(Table3[[#This Row],[Products]],4)</f>
        <v>EASY</v>
      </c>
      <c r="M6" t="str">
        <f t="shared" si="1"/>
        <v>ANALYSIS</v>
      </c>
      <c r="N6" t="str">
        <f t="shared" ref="N6:N69" si="2">SUBSTITUTE(P6,"o","")</f>
        <v>DATA ANALYSIS MADE EASY</v>
      </c>
      <c r="O6">
        <f>LEN(Table3[[#This Row],[Products]])</f>
        <v>23</v>
      </c>
      <c r="P6" t="str">
        <f>UPPER(Table3[[#This Row],[Products]])</f>
        <v>DATA ANALYSIS MADE EASY</v>
      </c>
      <c r="Q6" t="str">
        <f>LOWER(Table3[[#This Row],[Products]])</f>
        <v>data analysis made easy</v>
      </c>
      <c r="R6" t="str">
        <f>PROPER(Table3[[#This Row],[Products]])</f>
        <v>Data Analysis Made Easy</v>
      </c>
      <c r="S6" t="str">
        <v>PYTHON, Excel and sql Class</v>
      </c>
      <c r="T6" t="str">
        <f>TRIM(Table3[[#This Row],[Products]])</f>
        <v>DATA ANALYSIS MADE EASY</v>
      </c>
      <c r="U6" t="s">
        <v>140</v>
      </c>
      <c r="V6" t="s">
        <v>42</v>
      </c>
      <c r="X6">
        <v>45</v>
      </c>
      <c r="Y6" t="b">
        <f>EXACT(U6,V6)</f>
        <v>0</v>
      </c>
    </row>
    <row r="7" spans="1:38" x14ac:dyDescent="0.45">
      <c r="A7" s="12" t="s">
        <v>4</v>
      </c>
      <c r="B7" s="11">
        <v>45107.724305555559</v>
      </c>
      <c r="C7" s="12" t="s">
        <v>9</v>
      </c>
      <c r="D7" s="12">
        <v>92</v>
      </c>
      <c r="E7" s="12">
        <v>85.85</v>
      </c>
      <c r="G7" t="str">
        <f>CONCATENATE(Table3[[#This Row],[Currency]]," ", Table3[[#This Row],[Total]])</f>
        <v>GHS 92</v>
      </c>
      <c r="H7" t="str">
        <f>_xlfn.CONCAT(Table3[[#This Row],[Currency]]," ",Table3[[#This Row],[Total]])</f>
        <v>GHS 92</v>
      </c>
      <c r="J7" t="str">
        <f>C7&amp;" "&amp;"Mensah"&amp;" "&amp;Table3[[#This Row],[Total]]</f>
        <v>GHS Mensah 92</v>
      </c>
      <c r="K7" t="str">
        <f t="shared" si="0"/>
        <v>DATA</v>
      </c>
      <c r="L7" t="str">
        <f>RIGHT(Table3[[#This Row],[Products]],4)</f>
        <v>EASY</v>
      </c>
      <c r="M7" t="str">
        <f t="shared" si="1"/>
        <v>ANALYSIS</v>
      </c>
      <c r="N7" t="str">
        <f t="shared" si="2"/>
        <v>DATA ANALYSIS MADE EASY</v>
      </c>
      <c r="O7">
        <f>LEN(Table3[[#This Row],[Products]])</f>
        <v>23</v>
      </c>
      <c r="P7" t="str">
        <f>UPPER(Table3[[#This Row],[Products]])</f>
        <v>DATA ANALYSIS MADE EASY</v>
      </c>
      <c r="Q7" t="str">
        <f>LOWER(Table3[[#This Row],[Products]])</f>
        <v>data analysis made easy</v>
      </c>
      <c r="R7" t="str">
        <f>PROPER(Table3[[#This Row],[Products]])</f>
        <v>Data Analysis Made Easy</v>
      </c>
      <c r="S7">
        <v>0</v>
      </c>
      <c r="T7" t="str">
        <f>TRIM(Table3[[#This Row],[Products]])</f>
        <v>DATA ANALYSIS MADE EASY</v>
      </c>
      <c r="U7" t="s">
        <v>141</v>
      </c>
      <c r="V7" t="s">
        <v>142</v>
      </c>
      <c r="AA7" t="s">
        <v>132</v>
      </c>
      <c r="AB7">
        <v>1</v>
      </c>
      <c r="AC7">
        <v>2</v>
      </c>
      <c r="AD7">
        <v>3</v>
      </c>
      <c r="AE7">
        <v>4</v>
      </c>
      <c r="AH7" t="str" cm="1">
        <f t="array" ref="AH7:AL11">TRANSPOSE(AA7:AE11)</f>
        <v>ID</v>
      </c>
      <c r="AI7" t="str">
        <v>Name</v>
      </c>
      <c r="AJ7" t="str">
        <v>Age</v>
      </c>
      <c r="AK7" t="str">
        <v>Class</v>
      </c>
      <c r="AL7" t="str">
        <v>Gender</v>
      </c>
    </row>
    <row r="8" spans="1:38" x14ac:dyDescent="0.45">
      <c r="A8" s="12" t="s">
        <v>4</v>
      </c>
      <c r="B8" s="11">
        <v>45106.536111111112</v>
      </c>
      <c r="C8" s="12" t="s">
        <v>9</v>
      </c>
      <c r="D8" s="12">
        <v>91</v>
      </c>
      <c r="E8" s="12">
        <v>85.44</v>
      </c>
      <c r="G8" t="str">
        <f>CONCATENATE(Table3[[#This Row],[Currency]]," ", Table3[[#This Row],[Total]])</f>
        <v>GHS 91</v>
      </c>
      <c r="H8" t="str">
        <f>_xlfn.CONCAT(Table3[[#This Row],[Currency]]," ",Table3[[#This Row],[Total]])</f>
        <v>GHS 91</v>
      </c>
      <c r="J8" t="str">
        <f>C8&amp;" "&amp;"Mensah"&amp;" "&amp;Table3[[#This Row],[Total]]</f>
        <v>GHS Mensah 91</v>
      </c>
      <c r="K8" t="str">
        <f t="shared" si="0"/>
        <v>DATA</v>
      </c>
      <c r="L8" t="str">
        <f>RIGHT(Table3[[#This Row],[Products]],4)</f>
        <v>EASY</v>
      </c>
      <c r="M8" t="str">
        <f t="shared" si="1"/>
        <v>ANALYSIS</v>
      </c>
      <c r="N8" t="str">
        <f t="shared" si="2"/>
        <v>DATA ANALYSIS MADE EASY</v>
      </c>
      <c r="O8">
        <f>LEN(Table3[[#This Row],[Products]])</f>
        <v>23</v>
      </c>
      <c r="P8" t="str">
        <f>UPPER(Table3[[#This Row],[Products]])</f>
        <v>DATA ANALYSIS MADE EASY</v>
      </c>
      <c r="Q8" t="str">
        <f>LOWER(Table3[[#This Row],[Products]])</f>
        <v>data analysis made easy</v>
      </c>
      <c r="R8" t="str">
        <f>PROPER(Table3[[#This Row],[Products]])</f>
        <v>Data Analysis Made Easy</v>
      </c>
      <c r="T8" t="str">
        <f>TRIM(Table3[[#This Row],[Products]])</f>
        <v>DATA ANALYSIS MADE EASY</v>
      </c>
      <c r="U8" t="str">
        <f>RIGHT(Table3[[#This Row],[Products]],4)</f>
        <v>EASY</v>
      </c>
      <c r="V8" t="s">
        <v>125</v>
      </c>
      <c r="AA8" t="s">
        <v>128</v>
      </c>
      <c r="AB8" t="s">
        <v>133</v>
      </c>
      <c r="AC8" t="s">
        <v>134</v>
      </c>
      <c r="AD8" t="s">
        <v>124</v>
      </c>
      <c r="AE8" t="s">
        <v>127</v>
      </c>
      <c r="AH8">
        <v>1</v>
      </c>
      <c r="AI8" t="str">
        <v>Udoh</v>
      </c>
      <c r="AJ8">
        <v>12</v>
      </c>
      <c r="AK8" t="str">
        <v>ss1</v>
      </c>
      <c r="AL8" t="str">
        <v>Male</v>
      </c>
    </row>
    <row r="9" spans="1:38" x14ac:dyDescent="0.45">
      <c r="A9" s="12" t="s">
        <v>4</v>
      </c>
      <c r="B9" s="11">
        <v>45129.330555555556</v>
      </c>
      <c r="C9" s="12" t="s">
        <v>9</v>
      </c>
      <c r="D9" s="12">
        <v>91</v>
      </c>
      <c r="E9" s="12">
        <v>84.61</v>
      </c>
      <c r="G9" t="str">
        <f>CONCATENATE(Table3[[#This Row],[Currency]]," ", Table3[[#This Row],[Total]])</f>
        <v>GHS 91</v>
      </c>
      <c r="H9" t="str">
        <f>_xlfn.CONCAT(Table3[[#This Row],[Currency]]," ",Table3[[#This Row],[Total]])</f>
        <v>GHS 91</v>
      </c>
      <c r="J9" t="str">
        <f>C9&amp;" "&amp;"Mensah"&amp;" "&amp;Table3[[#This Row],[Total]]</f>
        <v>GHS Mensah 91</v>
      </c>
      <c r="K9" t="str">
        <f t="shared" si="0"/>
        <v>DATA</v>
      </c>
      <c r="L9" t="str">
        <f>RIGHT(Table3[[#This Row],[Products]],4)</f>
        <v>EASY</v>
      </c>
      <c r="M9" t="str">
        <f t="shared" si="1"/>
        <v>ANALYSIS</v>
      </c>
      <c r="N9" t="str">
        <f t="shared" si="2"/>
        <v>DATA ANALYSIS MADE EASY</v>
      </c>
      <c r="O9">
        <f>LEN(Table3[[#This Row],[Products]])</f>
        <v>23</v>
      </c>
      <c r="P9" t="str">
        <f>UPPER(Table3[[#This Row],[Products]])</f>
        <v>DATA ANALYSIS MADE EASY</v>
      </c>
      <c r="Q9" t="str">
        <f>LOWER(Table3[[#This Row],[Products]])</f>
        <v>data analysis made easy</v>
      </c>
      <c r="R9" t="str">
        <f>PROPER(Table3[[#This Row],[Products]])</f>
        <v>Data Analysis Made Easy</v>
      </c>
      <c r="T9" t="str">
        <f>TRIM(Table3[[#This Row],[Products]])</f>
        <v>DATA ANALYSIS MADE EASY</v>
      </c>
      <c r="U9" t="str">
        <f>RIGHT(Table3[[#This Row],[Products]],4)</f>
        <v>EASY</v>
      </c>
      <c r="V9" t="s">
        <v>124</v>
      </c>
      <c r="AA9" t="s">
        <v>129</v>
      </c>
      <c r="AB9">
        <v>12</v>
      </c>
      <c r="AC9">
        <v>12</v>
      </c>
      <c r="AD9">
        <v>14</v>
      </c>
      <c r="AE9">
        <v>11</v>
      </c>
      <c r="AH9">
        <v>2</v>
      </c>
      <c r="AI9" t="str">
        <v>Ayo</v>
      </c>
      <c r="AJ9">
        <v>12</v>
      </c>
      <c r="AK9" t="str">
        <v>ss1</v>
      </c>
      <c r="AL9" t="str">
        <v>Male</v>
      </c>
    </row>
    <row r="10" spans="1:38" x14ac:dyDescent="0.45">
      <c r="A10" s="12" t="s">
        <v>4</v>
      </c>
      <c r="B10" s="11">
        <v>45135.765972222223</v>
      </c>
      <c r="C10" s="12" t="s">
        <v>9</v>
      </c>
      <c r="D10" s="12">
        <v>86</v>
      </c>
      <c r="E10" s="12">
        <v>80.63</v>
      </c>
      <c r="G10" t="str">
        <f>CONCATENATE(Table3[[#This Row],[Currency]]," ", Table3[[#This Row],[Total]])</f>
        <v>GHS 86</v>
      </c>
      <c r="H10" t="str">
        <f>_xlfn.CONCAT(Table3[[#This Row],[Currency]]," ",Table3[[#This Row],[Total]])</f>
        <v>GHS 86</v>
      </c>
      <c r="J10" t="str">
        <f>C10&amp;" "&amp;"Mensah"&amp;" "&amp;Table3[[#This Row],[Total]]</f>
        <v>GHS Mensah 86</v>
      </c>
      <c r="K10" t="str">
        <f t="shared" si="0"/>
        <v>DATA</v>
      </c>
      <c r="L10" t="str">
        <f>RIGHT(Table3[[#This Row],[Products]],4)</f>
        <v>EASY</v>
      </c>
      <c r="M10" t="str">
        <f t="shared" si="1"/>
        <v>ANALYSIS</v>
      </c>
      <c r="N10" t="str">
        <f t="shared" si="2"/>
        <v>DATA ANALYSIS MADE EASY</v>
      </c>
      <c r="O10">
        <f>LEN(Table3[[#This Row],[Products]])</f>
        <v>23</v>
      </c>
      <c r="P10" t="str">
        <f>UPPER(Table3[[#This Row],[Products]])</f>
        <v>DATA ANALYSIS MADE EASY</v>
      </c>
      <c r="Q10" t="str">
        <f>LOWER(Table3[[#This Row],[Products]])</f>
        <v>data analysis made easy</v>
      </c>
      <c r="R10" t="str">
        <f>PROPER(Table3[[#This Row],[Products]])</f>
        <v>Data Analysis Made Easy</v>
      </c>
      <c r="T10" t="str">
        <f>TRIM(Table3[[#This Row],[Products]])</f>
        <v>DATA ANALYSIS MADE EASY</v>
      </c>
      <c r="U10" t="str">
        <f>RIGHT(Table3[[#This Row],[Products]],4)</f>
        <v>EASY</v>
      </c>
      <c r="AA10" t="s">
        <v>130</v>
      </c>
      <c r="AB10" t="s">
        <v>135</v>
      </c>
      <c r="AC10" t="s">
        <v>135</v>
      </c>
      <c r="AD10" t="s">
        <v>136</v>
      </c>
      <c r="AE10" t="s">
        <v>137</v>
      </c>
      <c r="AH10">
        <v>3</v>
      </c>
      <c r="AI10" t="str">
        <v>Yetunde</v>
      </c>
      <c r="AJ10">
        <v>14</v>
      </c>
      <c r="AK10" t="str">
        <v>ss3</v>
      </c>
      <c r="AL10" t="str">
        <v>Female</v>
      </c>
    </row>
    <row r="11" spans="1:38" x14ac:dyDescent="0.45">
      <c r="A11" s="12" t="s">
        <v>4</v>
      </c>
      <c r="B11" s="11">
        <v>45142.959027777775</v>
      </c>
      <c r="C11" s="12" t="s">
        <v>9</v>
      </c>
      <c r="D11" s="12">
        <v>85</v>
      </c>
      <c r="E11" s="12">
        <v>79.41</v>
      </c>
      <c r="G11" t="str">
        <f>CONCATENATE(Table3[[#This Row],[Currency]]," ", Table3[[#This Row],[Total]])</f>
        <v>GHS 85</v>
      </c>
      <c r="H11" t="str">
        <f>_xlfn.CONCAT(Table3[[#This Row],[Currency]]," ",Table3[[#This Row],[Total]])</f>
        <v>GHS 85</v>
      </c>
      <c r="J11" t="str">
        <f>C11&amp;" "&amp;"Mensah"&amp;" "&amp;Table3[[#This Row],[Total]]</f>
        <v>GHS Mensah 85</v>
      </c>
      <c r="K11" t="str">
        <f t="shared" si="0"/>
        <v>DATA</v>
      </c>
      <c r="L11" t="str">
        <f>RIGHT(Table3[[#This Row],[Products]],4)</f>
        <v>EASY</v>
      </c>
      <c r="M11" t="str">
        <f t="shared" si="1"/>
        <v>ANALYSIS</v>
      </c>
      <c r="N11" t="str">
        <f t="shared" si="2"/>
        <v>DATA ANALYSIS MADE EASY</v>
      </c>
      <c r="O11">
        <f>LEN(Table3[[#This Row],[Products]])</f>
        <v>23</v>
      </c>
      <c r="P11" t="str">
        <f>UPPER(Table3[[#This Row],[Products]])</f>
        <v>DATA ANALYSIS MADE EASY</v>
      </c>
      <c r="Q11" t="str">
        <f>LOWER(Table3[[#This Row],[Products]])</f>
        <v>data analysis made easy</v>
      </c>
      <c r="R11" t="str">
        <f>PROPER(Table3[[#This Row],[Products]])</f>
        <v>Data Analysis Made Easy</v>
      </c>
      <c r="U11" t="str">
        <f>RIGHT(Table3[[#This Row],[Products]],4)</f>
        <v>EASY</v>
      </c>
      <c r="AA11" t="s">
        <v>131</v>
      </c>
      <c r="AB11" t="s">
        <v>138</v>
      </c>
      <c r="AC11" t="s">
        <v>138</v>
      </c>
      <c r="AD11" t="s">
        <v>139</v>
      </c>
      <c r="AE11" t="s">
        <v>139</v>
      </c>
      <c r="AH11">
        <v>4</v>
      </c>
      <c r="AI11" t="str">
        <v>Aishat</v>
      </c>
      <c r="AJ11">
        <v>11</v>
      </c>
      <c r="AK11" t="str">
        <v>jss3</v>
      </c>
      <c r="AL11" t="str">
        <v>Female</v>
      </c>
    </row>
    <row r="12" spans="1:38" x14ac:dyDescent="0.45">
      <c r="A12" s="12" t="s">
        <v>4</v>
      </c>
      <c r="B12" s="11">
        <v>45142.425694444442</v>
      </c>
      <c r="C12" s="12" t="s">
        <v>9</v>
      </c>
      <c r="D12" s="12">
        <v>85</v>
      </c>
      <c r="E12" s="12">
        <v>79.41</v>
      </c>
      <c r="G12" t="str">
        <f>CONCATENATE(Table3[[#This Row],[Currency]]," ", Table3[[#This Row],[Total]])</f>
        <v>GHS 85</v>
      </c>
      <c r="H12" t="str">
        <f>_xlfn.CONCAT(Table3[[#This Row],[Currency]]," ",Table3[[#This Row],[Total]])</f>
        <v>GHS 85</v>
      </c>
      <c r="J12" t="str">
        <f>C12&amp;" "&amp;"Mensah"&amp;" "&amp;Table3[[#This Row],[Total]]</f>
        <v>GHS Mensah 85</v>
      </c>
      <c r="K12" t="str">
        <f t="shared" si="0"/>
        <v>DATA</v>
      </c>
      <c r="L12" t="str">
        <f>RIGHT(Table3[[#This Row],[Products]],4)</f>
        <v>EASY</v>
      </c>
      <c r="M12" t="str">
        <f t="shared" si="1"/>
        <v>ANALYSIS</v>
      </c>
      <c r="N12" t="str">
        <f t="shared" si="2"/>
        <v>DATA ANALYSIS MADE EASY</v>
      </c>
      <c r="O12">
        <f>LEN(Table3[[#This Row],[Products]])</f>
        <v>23</v>
      </c>
      <c r="P12" t="str">
        <f>UPPER(Table3[[#This Row],[Products]])</f>
        <v>DATA ANALYSIS MADE EASY</v>
      </c>
      <c r="Q12" t="str">
        <f>LOWER(Table3[[#This Row],[Products]])</f>
        <v>data analysis made easy</v>
      </c>
      <c r="R12" t="str">
        <f>PROPER(Table3[[#This Row],[Products]])</f>
        <v>Data Analysis Made Easy</v>
      </c>
      <c r="U12" t="str">
        <f>RIGHT(Table3[[#This Row],[Products]],4)</f>
        <v>EASY</v>
      </c>
    </row>
    <row r="13" spans="1:38" x14ac:dyDescent="0.45">
      <c r="A13" s="12" t="s">
        <v>4</v>
      </c>
      <c r="B13" s="11">
        <v>45160.954861111109</v>
      </c>
      <c r="C13" s="12" t="s">
        <v>9</v>
      </c>
      <c r="D13" s="12">
        <v>85</v>
      </c>
      <c r="E13" s="12">
        <v>79.36</v>
      </c>
      <c r="G13" t="str">
        <f>CONCATENATE(Table3[[#This Row],[Currency]]," ", Table3[[#This Row],[Total]])</f>
        <v>GHS 85</v>
      </c>
      <c r="H13" t="str">
        <f>_xlfn.CONCAT(Table3[[#This Row],[Currency]]," ",Table3[[#This Row],[Total]])</f>
        <v>GHS 85</v>
      </c>
      <c r="J13" t="str">
        <f>C13&amp;" "&amp;"Mensah"&amp;" "&amp;Table3[[#This Row],[Total]]</f>
        <v>GHS Mensah 85</v>
      </c>
      <c r="K13" t="str">
        <f t="shared" si="0"/>
        <v>DATA</v>
      </c>
      <c r="L13" t="str">
        <f>RIGHT(Table3[[#This Row],[Products]],4)</f>
        <v>EASY</v>
      </c>
      <c r="M13" t="str">
        <f t="shared" si="1"/>
        <v>ANALYSIS</v>
      </c>
      <c r="N13" t="str">
        <f t="shared" si="2"/>
        <v>DATA ANALYSIS MADE EASY</v>
      </c>
      <c r="O13">
        <f>LEN(Table3[[#This Row],[Products]])</f>
        <v>23</v>
      </c>
      <c r="P13" t="str">
        <f>UPPER(Table3[[#This Row],[Products]])</f>
        <v>DATA ANALYSIS MADE EASY</v>
      </c>
      <c r="Q13" t="str">
        <f>LOWER(Table3[[#This Row],[Products]])</f>
        <v>data analysis made easy</v>
      </c>
      <c r="R13" t="str">
        <f>PROPER(Table3[[#This Row],[Products]])</f>
        <v>Data Analysis Made Easy</v>
      </c>
      <c r="U13" t="str">
        <f>RIGHT(Table3[[#This Row],[Products]],4)</f>
        <v>EASY</v>
      </c>
      <c r="AA13" t="e">
        <f>EXACT(AA7,#REF!)</f>
        <v>#REF!</v>
      </c>
    </row>
    <row r="14" spans="1:38" x14ac:dyDescent="0.45">
      <c r="A14" s="12" t="s">
        <v>4</v>
      </c>
      <c r="B14" s="11">
        <v>45101.582638888889</v>
      </c>
      <c r="C14" s="12" t="s">
        <v>9</v>
      </c>
      <c r="D14" s="12">
        <v>84</v>
      </c>
      <c r="E14" s="12">
        <v>77.92</v>
      </c>
      <c r="G14" t="str">
        <f>CONCATENATE(Table3[[#This Row],[Currency]]," ", Table3[[#This Row],[Total]])</f>
        <v>GHS 84</v>
      </c>
      <c r="H14" t="str">
        <f>_xlfn.CONCAT(Table3[[#This Row],[Currency]]," ",Table3[[#This Row],[Total]])</f>
        <v>GHS 84</v>
      </c>
      <c r="J14" t="str">
        <f>C14&amp;" "&amp;"Mensah"&amp;" "&amp;Table3[[#This Row],[Total]]</f>
        <v>GHS Mensah 84</v>
      </c>
      <c r="K14" t="str">
        <f t="shared" si="0"/>
        <v>DATA</v>
      </c>
      <c r="L14" t="str">
        <f>RIGHT(Table3[[#This Row],[Products]],4)</f>
        <v>EASY</v>
      </c>
      <c r="M14" t="str">
        <f t="shared" si="1"/>
        <v>ANALYSIS</v>
      </c>
      <c r="N14" t="str">
        <f t="shared" si="2"/>
        <v>DATA ANALYSIS MADE EASY</v>
      </c>
      <c r="O14">
        <f>LEN(Table3[[#This Row],[Products]])</f>
        <v>23</v>
      </c>
      <c r="P14" t="str">
        <f>UPPER(Table3[[#This Row],[Products]])</f>
        <v>DATA ANALYSIS MADE EASY</v>
      </c>
      <c r="Q14" t="str">
        <f>LOWER(Table3[[#This Row],[Products]])</f>
        <v>data analysis made easy</v>
      </c>
      <c r="R14" t="str">
        <f>PROPER(Table3[[#This Row],[Products]])</f>
        <v>Data Analysis Made Easy</v>
      </c>
      <c r="U14" t="str">
        <f>RIGHT(Table3[[#This Row],[Products]],4)</f>
        <v>EASY</v>
      </c>
      <c r="AA14" t="e">
        <f>EXACT(AA8,#REF!)</f>
        <v>#REF!</v>
      </c>
    </row>
    <row r="15" spans="1:38" x14ac:dyDescent="0.45">
      <c r="A15" s="12" t="s">
        <v>4</v>
      </c>
      <c r="B15" s="11">
        <v>45174.793055555558</v>
      </c>
      <c r="C15" s="12" t="s">
        <v>9</v>
      </c>
      <c r="D15" s="12">
        <v>83</v>
      </c>
      <c r="E15" s="12">
        <v>77.41</v>
      </c>
      <c r="G15" t="str">
        <f>CONCATENATE(Table3[[#This Row],[Currency]]," ", Table3[[#This Row],[Total]])</f>
        <v>GHS 83</v>
      </c>
      <c r="H15" t="str">
        <f>_xlfn.CONCAT(Table3[[#This Row],[Currency]]," ",Table3[[#This Row],[Total]])</f>
        <v>GHS 83</v>
      </c>
      <c r="J15" t="str">
        <f>C15&amp;" "&amp;"Mensah"&amp;" "&amp;Table3[[#This Row],[Total]]</f>
        <v>GHS Mensah 83</v>
      </c>
      <c r="K15" t="str">
        <f t="shared" si="0"/>
        <v>DATA</v>
      </c>
      <c r="L15" t="str">
        <f>RIGHT(Table3[[#This Row],[Products]],4)</f>
        <v>EASY</v>
      </c>
      <c r="M15" t="str">
        <f t="shared" si="1"/>
        <v>ANALYSIS</v>
      </c>
      <c r="N15" t="str">
        <f t="shared" si="2"/>
        <v>DATA ANALYSIS MADE EASY</v>
      </c>
      <c r="O15">
        <f>LEN(Table3[[#This Row],[Products]])</f>
        <v>23</v>
      </c>
      <c r="P15" t="str">
        <f>UPPER(Table3[[#This Row],[Products]])</f>
        <v>DATA ANALYSIS MADE EASY</v>
      </c>
      <c r="Q15" t="str">
        <f>LOWER(Table3[[#This Row],[Products]])</f>
        <v>data analysis made easy</v>
      </c>
      <c r="R15" t="str">
        <f>PROPER(Table3[[#This Row],[Products]])</f>
        <v>Data Analysis Made Easy</v>
      </c>
      <c r="U15" t="str">
        <f>RIGHT(Table3[[#This Row],[Products]],4)</f>
        <v>EASY</v>
      </c>
      <c r="AA15" t="e">
        <f>EXACT(AA9,#REF!)</f>
        <v>#REF!</v>
      </c>
    </row>
    <row r="16" spans="1:38" x14ac:dyDescent="0.45">
      <c r="A16" s="12" t="s">
        <v>4</v>
      </c>
      <c r="B16" s="11">
        <v>45174.404166666667</v>
      </c>
      <c r="C16" s="12" t="s">
        <v>9</v>
      </c>
      <c r="D16" s="12">
        <v>83</v>
      </c>
      <c r="E16" s="12">
        <v>77.41</v>
      </c>
      <c r="G16" t="str">
        <f>CONCATENATE(Table3[[#This Row],[Currency]]," ", Table3[[#This Row],[Total]])</f>
        <v>GHS 83</v>
      </c>
      <c r="H16" t="str">
        <f>_xlfn.CONCAT(Table3[[#This Row],[Currency]]," ",Table3[[#This Row],[Total]])</f>
        <v>GHS 83</v>
      </c>
      <c r="J16" t="str">
        <f>C16&amp;" "&amp;"Mensah"&amp;" "&amp;Table3[[#This Row],[Total]]</f>
        <v>GHS Mensah 83</v>
      </c>
      <c r="K16" t="str">
        <f t="shared" si="0"/>
        <v>DATA</v>
      </c>
      <c r="L16" t="str">
        <f>RIGHT(Table3[[#This Row],[Products]],4)</f>
        <v>EASY</v>
      </c>
      <c r="M16" t="str">
        <f t="shared" si="1"/>
        <v>ANALYSIS</v>
      </c>
      <c r="N16" t="str">
        <f t="shared" si="2"/>
        <v>DATA ANALYSIS MADE EASY</v>
      </c>
      <c r="O16">
        <f>LEN(Table3[[#This Row],[Products]])</f>
        <v>23</v>
      </c>
      <c r="P16" t="str">
        <f>UPPER(Table3[[#This Row],[Products]])</f>
        <v>DATA ANALYSIS MADE EASY</v>
      </c>
      <c r="Q16" t="str">
        <f>LOWER(Table3[[#This Row],[Products]])</f>
        <v>data analysis made easy</v>
      </c>
      <c r="R16" t="str">
        <f>PROPER(Table3[[#This Row],[Products]])</f>
        <v>Data Analysis Made Easy</v>
      </c>
      <c r="U16" t="str">
        <f>RIGHT(Table3[[#This Row],[Products]],4)</f>
        <v>EASY</v>
      </c>
      <c r="AA16" t="e">
        <f>EXACT(AA10,#REF!)</f>
        <v>#REF!</v>
      </c>
    </row>
    <row r="17" spans="1:21" x14ac:dyDescent="0.45">
      <c r="A17" s="12" t="s">
        <v>4</v>
      </c>
      <c r="B17" s="11">
        <v>45173.576388888891</v>
      </c>
      <c r="C17" s="12" t="s">
        <v>9</v>
      </c>
      <c r="D17" s="12">
        <v>83</v>
      </c>
      <c r="E17" s="12">
        <v>77.37</v>
      </c>
      <c r="G17" t="str">
        <f>CONCATENATE(Table3[[#This Row],[Currency]]," ", Table3[[#This Row],[Total]])</f>
        <v>GHS 83</v>
      </c>
      <c r="H17" t="str">
        <f>_xlfn.CONCAT(Table3[[#This Row],[Currency]]," ",Table3[[#This Row],[Total]])</f>
        <v>GHS 83</v>
      </c>
      <c r="J17" t="str">
        <f>C17&amp;" "&amp;"Mensah"&amp;" "&amp;Table3[[#This Row],[Total]]</f>
        <v>GHS Mensah 83</v>
      </c>
      <c r="K17" t="str">
        <f t="shared" si="0"/>
        <v>DATA</v>
      </c>
      <c r="L17" t="str">
        <f>RIGHT(Table3[[#This Row],[Products]],4)</f>
        <v>EASY</v>
      </c>
      <c r="M17" t="str">
        <f t="shared" si="1"/>
        <v>ANALYSIS</v>
      </c>
      <c r="N17" t="str">
        <f t="shared" si="2"/>
        <v>DATA ANALYSIS MADE EASY</v>
      </c>
      <c r="O17">
        <f>LEN(Table3[[#This Row],[Products]])</f>
        <v>23</v>
      </c>
      <c r="P17" t="str">
        <f>UPPER(Table3[[#This Row],[Products]])</f>
        <v>DATA ANALYSIS MADE EASY</v>
      </c>
      <c r="Q17" t="str">
        <f>LOWER(Table3[[#This Row],[Products]])</f>
        <v>data analysis made easy</v>
      </c>
      <c r="R17" t="str">
        <f>PROPER(Table3[[#This Row],[Products]])</f>
        <v>Data Analysis Made Easy</v>
      </c>
      <c r="U17" t="str">
        <f>RIGHT(Table3[[#This Row],[Products]],4)</f>
        <v>EASY</v>
      </c>
    </row>
    <row r="18" spans="1:21" x14ac:dyDescent="0.45">
      <c r="A18" s="12" t="s">
        <v>4</v>
      </c>
      <c r="B18" s="11">
        <v>45166.745833333334</v>
      </c>
      <c r="C18" s="12" t="s">
        <v>9</v>
      </c>
      <c r="D18" s="12">
        <v>82</v>
      </c>
      <c r="E18" s="12">
        <v>76.88</v>
      </c>
      <c r="G18" t="str">
        <f>CONCATENATE(Table3[[#This Row],[Currency]]," ", Table3[[#This Row],[Total]])</f>
        <v>GHS 82</v>
      </c>
      <c r="H18" t="str">
        <f>_xlfn.CONCAT(Table3[[#This Row],[Currency]]," ",Table3[[#This Row],[Total]])</f>
        <v>GHS 82</v>
      </c>
      <c r="J18" t="str">
        <f>C18&amp;" "&amp;"Mensah"&amp;" "&amp;Table3[[#This Row],[Total]]</f>
        <v>GHS Mensah 82</v>
      </c>
      <c r="K18" t="str">
        <f t="shared" si="0"/>
        <v>DATA</v>
      </c>
      <c r="L18" t="str">
        <f>RIGHT(Table3[[#This Row],[Products]],4)</f>
        <v>EASY</v>
      </c>
      <c r="M18" t="str">
        <f t="shared" si="1"/>
        <v>ANALYSIS</v>
      </c>
      <c r="N18" t="str">
        <f t="shared" si="2"/>
        <v>DATA ANALYSIS MADE EASY</v>
      </c>
      <c r="O18">
        <f>LEN(Table3[[#This Row],[Products]])</f>
        <v>23</v>
      </c>
      <c r="P18" t="str">
        <f>UPPER(Table3[[#This Row],[Products]])</f>
        <v>DATA ANALYSIS MADE EASY</v>
      </c>
      <c r="Q18" t="str">
        <f>LOWER(Table3[[#This Row],[Products]])</f>
        <v>data analysis made easy</v>
      </c>
      <c r="R18" t="str">
        <f>PROPER(Table3[[#This Row],[Products]])</f>
        <v>Data Analysis Made Easy</v>
      </c>
      <c r="U18" t="str">
        <f>RIGHT(Table3[[#This Row],[Products]],4)</f>
        <v>EASY</v>
      </c>
    </row>
    <row r="19" spans="1:21" x14ac:dyDescent="0.45">
      <c r="A19" s="12" t="s">
        <v>4</v>
      </c>
      <c r="B19" s="11">
        <v>45182.671527777777</v>
      </c>
      <c r="C19" s="12" t="s">
        <v>9</v>
      </c>
      <c r="D19" s="12">
        <v>82</v>
      </c>
      <c r="E19" s="12">
        <v>76</v>
      </c>
      <c r="G19" t="str">
        <f>CONCATENATE(Table3[[#This Row],[Currency]]," ", Table3[[#This Row],[Total]])</f>
        <v>GHS 82</v>
      </c>
      <c r="H19" t="str">
        <f>_xlfn.CONCAT(Table3[[#This Row],[Currency]]," ",Table3[[#This Row],[Total]])</f>
        <v>GHS 82</v>
      </c>
      <c r="J19" t="str">
        <f>C19&amp;" "&amp;"Mensah"&amp;" "&amp;Table3[[#This Row],[Total]]</f>
        <v>GHS Mensah 82</v>
      </c>
      <c r="K19" t="str">
        <f t="shared" si="0"/>
        <v>DATA</v>
      </c>
      <c r="L19" t="str">
        <f>RIGHT(Table3[[#This Row],[Products]],4)</f>
        <v>EASY</v>
      </c>
      <c r="M19" t="str">
        <f t="shared" si="1"/>
        <v>ANALYSIS</v>
      </c>
      <c r="N19" t="str">
        <f t="shared" si="2"/>
        <v>DATA ANALYSIS MADE EASY</v>
      </c>
      <c r="O19">
        <f>LEN(Table3[[#This Row],[Products]])</f>
        <v>23</v>
      </c>
      <c r="P19" t="str">
        <f>UPPER(Table3[[#This Row],[Products]])</f>
        <v>DATA ANALYSIS MADE EASY</v>
      </c>
      <c r="Q19" t="str">
        <f>LOWER(Table3[[#This Row],[Products]])</f>
        <v>data analysis made easy</v>
      </c>
      <c r="R19" t="str">
        <f>PROPER(Table3[[#This Row],[Products]])</f>
        <v>Data Analysis Made Easy</v>
      </c>
      <c r="U19" t="str">
        <f>RIGHT(Table3[[#This Row],[Products]],4)</f>
        <v>EASY</v>
      </c>
    </row>
    <row r="20" spans="1:21" x14ac:dyDescent="0.45">
      <c r="A20" s="12" t="s">
        <v>4</v>
      </c>
      <c r="B20" s="11">
        <v>45169.138888888891</v>
      </c>
      <c r="C20" s="12" t="s">
        <v>9</v>
      </c>
      <c r="D20" s="12">
        <v>81</v>
      </c>
      <c r="E20" s="12">
        <v>75.72</v>
      </c>
      <c r="G20" t="str">
        <f>CONCATENATE(Table3[[#This Row],[Currency]]," ", Table3[[#This Row],[Total]])</f>
        <v>GHS 81</v>
      </c>
      <c r="H20" t="str">
        <f>_xlfn.CONCAT(Table3[[#This Row],[Currency]]," ",Table3[[#This Row],[Total]])</f>
        <v>GHS 81</v>
      </c>
      <c r="J20" t="str">
        <f>C20&amp;" "&amp;"Mensah"&amp;" "&amp;Table3[[#This Row],[Total]]</f>
        <v>GHS Mensah 81</v>
      </c>
      <c r="K20" t="str">
        <f t="shared" si="0"/>
        <v>DATA</v>
      </c>
      <c r="L20" t="str">
        <f>RIGHT(Table3[[#This Row],[Products]],4)</f>
        <v>EASY</v>
      </c>
      <c r="M20" t="str">
        <f t="shared" si="1"/>
        <v>ANALYSIS</v>
      </c>
      <c r="N20" t="str">
        <f t="shared" si="2"/>
        <v>DATA ANALYSIS MADE EASY</v>
      </c>
      <c r="O20">
        <f>LEN(Table3[[#This Row],[Products]])</f>
        <v>23</v>
      </c>
      <c r="P20" t="str">
        <f>UPPER(Table3[[#This Row],[Products]])</f>
        <v>DATA ANALYSIS MADE EASY</v>
      </c>
      <c r="Q20" t="str">
        <f>LOWER(Table3[[#This Row],[Products]])</f>
        <v>data analysis made easy</v>
      </c>
      <c r="R20" t="str">
        <f>PROPER(Table3[[#This Row],[Products]])</f>
        <v>Data Analysis Made Easy</v>
      </c>
      <c r="U20" t="str">
        <f>RIGHT(Table3[[#This Row],[Products]],4)</f>
        <v>EASY</v>
      </c>
    </row>
    <row r="21" spans="1:21" x14ac:dyDescent="0.45">
      <c r="A21" s="12" t="s">
        <v>4</v>
      </c>
      <c r="B21" s="11">
        <v>45152.762499999997</v>
      </c>
      <c r="C21" s="12" t="s">
        <v>9</v>
      </c>
      <c r="D21" s="12">
        <v>80</v>
      </c>
      <c r="E21" s="12">
        <v>74.650000000000006</v>
      </c>
      <c r="G21" t="str">
        <f>CONCATENATE(Table3[[#This Row],[Currency]]," ", Table3[[#This Row],[Total]])</f>
        <v>GHS 80</v>
      </c>
      <c r="H21" t="str">
        <f>_xlfn.CONCAT(Table3[[#This Row],[Currency]]," ",Table3[[#This Row],[Total]])</f>
        <v>GHS 80</v>
      </c>
      <c r="J21" t="str">
        <f>C21&amp;" "&amp;"Mensah"&amp;" "&amp;Table3[[#This Row],[Total]]</f>
        <v>GHS Mensah 80</v>
      </c>
      <c r="K21" t="str">
        <f t="shared" si="0"/>
        <v>DATA</v>
      </c>
      <c r="L21" t="str">
        <f>RIGHT(Table3[[#This Row],[Products]],4)</f>
        <v>EASY</v>
      </c>
      <c r="M21" t="str">
        <f t="shared" si="1"/>
        <v>ANALYSIS</v>
      </c>
      <c r="N21" t="str">
        <f t="shared" si="2"/>
        <v>DATA ANALYSIS MADE EASY</v>
      </c>
      <c r="O21">
        <f>LEN(Table3[[#This Row],[Products]])</f>
        <v>23</v>
      </c>
      <c r="P21" t="str">
        <f>UPPER(Table3[[#This Row],[Products]])</f>
        <v>DATA ANALYSIS MADE EASY</v>
      </c>
      <c r="Q21" t="str">
        <f>LOWER(Table3[[#This Row],[Products]])</f>
        <v>data analysis made easy</v>
      </c>
      <c r="R21" t="str">
        <f>PROPER(Table3[[#This Row],[Products]])</f>
        <v>Data Analysis Made Easy</v>
      </c>
      <c r="U21" t="str">
        <f>RIGHT(Table3[[#This Row],[Products]],4)</f>
        <v>EASY</v>
      </c>
    </row>
    <row r="22" spans="1:21" x14ac:dyDescent="0.45">
      <c r="A22" s="12" t="s">
        <v>4</v>
      </c>
      <c r="B22" s="11">
        <v>45206.661111111112</v>
      </c>
      <c r="C22" s="12" t="s">
        <v>9</v>
      </c>
      <c r="D22" s="12">
        <v>73</v>
      </c>
      <c r="E22" s="12">
        <v>67.94</v>
      </c>
      <c r="G22" t="str">
        <f>CONCATENATE(Table3[[#This Row],[Currency]]," ", Table3[[#This Row],[Total]])</f>
        <v>GHS 73</v>
      </c>
      <c r="H22" t="str">
        <f>_xlfn.CONCAT(Table3[[#This Row],[Currency]]," ",Table3[[#This Row],[Total]])</f>
        <v>GHS 73</v>
      </c>
      <c r="J22" t="str">
        <f>C22&amp;" "&amp;"Mensah"&amp;" "&amp;Table3[[#This Row],[Total]]</f>
        <v>GHS Mensah 73</v>
      </c>
      <c r="K22" t="str">
        <f t="shared" si="0"/>
        <v>DATA</v>
      </c>
      <c r="L22" t="str">
        <f>RIGHT(Table3[[#This Row],[Products]],4)</f>
        <v>EASY</v>
      </c>
      <c r="M22" t="str">
        <f t="shared" si="1"/>
        <v>ANALYSIS</v>
      </c>
      <c r="N22" t="str">
        <f t="shared" si="2"/>
        <v>DATA ANALYSIS MADE EASY</v>
      </c>
      <c r="O22">
        <f>LEN(Table3[[#This Row],[Products]])</f>
        <v>23</v>
      </c>
      <c r="P22" t="str">
        <f>UPPER(Table3[[#This Row],[Products]])</f>
        <v>DATA ANALYSIS MADE EASY</v>
      </c>
      <c r="Q22" t="str">
        <f>LOWER(Table3[[#This Row],[Products]])</f>
        <v>data analysis made easy</v>
      </c>
      <c r="R22" t="str">
        <f>PROPER(Table3[[#This Row],[Products]])</f>
        <v>Data Analysis Made Easy</v>
      </c>
      <c r="U22" t="str">
        <f>RIGHT(Table3[[#This Row],[Products]],4)</f>
        <v>EASY</v>
      </c>
    </row>
    <row r="23" spans="1:21" x14ac:dyDescent="0.45">
      <c r="A23" s="12" t="s">
        <v>4</v>
      </c>
      <c r="B23" s="11">
        <v>45230.582638888889</v>
      </c>
      <c r="C23" s="12" t="s">
        <v>10</v>
      </c>
      <c r="D23" s="12">
        <v>69</v>
      </c>
      <c r="E23" s="12">
        <v>63.88</v>
      </c>
      <c r="G23" t="str">
        <f>CONCATENATE(Table3[[#This Row],[Currency]]," ", Table3[[#This Row],[Total]])</f>
        <v>GBP 69</v>
      </c>
      <c r="H23" t="str">
        <f>_xlfn.CONCAT(Table3[[#This Row],[Currency]]," ",Table3[[#This Row],[Total]])</f>
        <v>GBP 69</v>
      </c>
      <c r="J23" t="str">
        <f>C23&amp;" "&amp;"Mensah"&amp;" "&amp;Table3[[#This Row],[Total]]</f>
        <v>GBP Mensah 69</v>
      </c>
      <c r="K23" t="str">
        <f t="shared" si="0"/>
        <v>DATA</v>
      </c>
      <c r="L23" t="str">
        <f>RIGHT(Table3[[#This Row],[Products]],4)</f>
        <v>EASY</v>
      </c>
      <c r="M23" t="str">
        <f t="shared" si="1"/>
        <v>ES GUIDE</v>
      </c>
      <c r="N23" t="str">
        <f t="shared" si="2"/>
        <v>DATA ANALYSIS MADE EASY</v>
      </c>
      <c r="O23">
        <f>LEN(Table3[[#This Row],[Products]])</f>
        <v>23</v>
      </c>
      <c r="P23" t="str">
        <f>UPPER(Table3[[#This Row],[Products]])</f>
        <v>DATA ANALYSIS MADE EASY</v>
      </c>
      <c r="Q23" t="str">
        <f>LOWER(Table3[[#This Row],[Products]])</f>
        <v>data analysis made easy</v>
      </c>
      <c r="R23" t="str">
        <f>PROPER(Table3[[#This Row],[Products]])</f>
        <v>Data Analysis Made Easy</v>
      </c>
      <c r="U23" t="str">
        <f>RIGHT(Table3[[#This Row],[Products]],4)</f>
        <v>EASY</v>
      </c>
    </row>
    <row r="24" spans="1:21" x14ac:dyDescent="0.45">
      <c r="A24" s="12" t="s">
        <v>8</v>
      </c>
      <c r="B24" s="11">
        <v>45107.730555555558</v>
      </c>
      <c r="C24" s="12" t="s">
        <v>10</v>
      </c>
      <c r="D24" s="12">
        <v>59</v>
      </c>
      <c r="E24" s="12">
        <v>54.27</v>
      </c>
      <c r="G24" t="str">
        <f>CONCATENATE(Table3[[#This Row],[Currency]]," ", Table3[[#This Row],[Total]])</f>
        <v>GBP 59</v>
      </c>
      <c r="H24" t="str">
        <f>_xlfn.CONCAT(Table3[[#This Row],[Currency]]," ",Table3[[#This Row],[Total]])</f>
        <v>GBP 59</v>
      </c>
      <c r="J24" t="str">
        <f>C24&amp;" "&amp;"Mensah"&amp;" "&amp;Table3[[#This Row],[Total]]</f>
        <v>GBP Mensah 59</v>
      </c>
      <c r="K24" t="str">
        <f t="shared" si="0"/>
        <v>TECH</v>
      </c>
      <c r="L24" t="str">
        <f>RIGHT(Table3[[#This Row],[Products]],4)</f>
        <v>LACE</v>
      </c>
      <c r="M24" t="str">
        <f t="shared" si="1"/>
        <v>ANALYSIS</v>
      </c>
      <c r="N24" t="str">
        <f t="shared" si="2"/>
        <v>TECHIES GUIDE TO MASTERING SOFT SKILLS IN A WORKPLACE</v>
      </c>
      <c r="O24">
        <f>LEN(Table3[[#This Row],[Products]])</f>
        <v>53</v>
      </c>
      <c r="P24" t="str">
        <f>UPPER(Table3[[#This Row],[Products]])</f>
        <v>TECHIES GUIDE TO MASTERING SOFT SKILLS IN A WORKPLACE</v>
      </c>
      <c r="Q24" t="str">
        <f>LOWER(Table3[[#This Row],[Products]])</f>
        <v>techies guide to mastering soft skills in a workplace</v>
      </c>
      <c r="R24" t="str">
        <f>PROPER(Table3[[#This Row],[Products]])</f>
        <v>Techies Guide To Mastering Soft Skills In A Workplace</v>
      </c>
      <c r="U24" t="str">
        <f>RIGHT(Table3[[#This Row],[Products]],4)</f>
        <v>LACE</v>
      </c>
    </row>
    <row r="25" spans="1:21" x14ac:dyDescent="0.45">
      <c r="A25" s="12" t="s">
        <v>4</v>
      </c>
      <c r="B25" s="11">
        <v>45173.511805555558</v>
      </c>
      <c r="C25" s="12" t="s">
        <v>9</v>
      </c>
      <c r="D25" s="12">
        <v>42</v>
      </c>
      <c r="E25" s="12">
        <v>38.19</v>
      </c>
      <c r="G25" t="str">
        <f>CONCATENATE(Table3[[#This Row],[Currency]]," ", Table3[[#This Row],[Total]])</f>
        <v>GHS 42</v>
      </c>
      <c r="H25" t="str">
        <f>_xlfn.CONCAT(Table3[[#This Row],[Currency]]," ",Table3[[#This Row],[Total]])</f>
        <v>GHS 42</v>
      </c>
      <c r="J25" t="str">
        <f>C25&amp;" "&amp;"Mensah"&amp;" "&amp;Table3[[#This Row],[Total]]</f>
        <v>GHS Mensah 42</v>
      </c>
      <c r="K25" t="str">
        <f t="shared" si="0"/>
        <v>DATA</v>
      </c>
      <c r="L25" t="str">
        <f>RIGHT(Table3[[#This Row],[Products]],4)</f>
        <v>EASY</v>
      </c>
      <c r="M25" t="str">
        <f t="shared" si="1"/>
        <v>ANALYSIS</v>
      </c>
      <c r="N25" t="str">
        <f t="shared" si="2"/>
        <v>DATA ANALYSIS MADE EASY</v>
      </c>
      <c r="O25">
        <f>LEN(Table3[[#This Row],[Products]])</f>
        <v>23</v>
      </c>
      <c r="P25" t="str">
        <f>UPPER(Table3[[#This Row],[Products]])</f>
        <v>DATA ANALYSIS MADE EASY</v>
      </c>
      <c r="Q25" t="str">
        <f>LOWER(Table3[[#This Row],[Products]])</f>
        <v>data analysis made easy</v>
      </c>
      <c r="R25" t="str">
        <f>PROPER(Table3[[#This Row],[Products]])</f>
        <v>Data Analysis Made Easy</v>
      </c>
      <c r="U25" t="str">
        <f>RIGHT(Table3[[#This Row],[Products]],4)</f>
        <v>EASY</v>
      </c>
    </row>
    <row r="26" spans="1:21" x14ac:dyDescent="0.45">
      <c r="A26" s="12" t="s">
        <v>4</v>
      </c>
      <c r="B26" s="11">
        <v>45170.59375</v>
      </c>
      <c r="C26" s="12" t="s">
        <v>9</v>
      </c>
      <c r="D26" s="12">
        <v>41</v>
      </c>
      <c r="E26" s="12">
        <v>37.79</v>
      </c>
      <c r="G26" t="str">
        <f>CONCATENATE(Table3[[#This Row],[Currency]]," ", Table3[[#This Row],[Total]])</f>
        <v>GHS 41</v>
      </c>
      <c r="H26" t="str">
        <f>_xlfn.CONCAT(Table3[[#This Row],[Currency]]," ",Table3[[#This Row],[Total]])</f>
        <v>GHS 41</v>
      </c>
      <c r="J26" t="str">
        <f>C26&amp;" "&amp;"Mensah"&amp;" "&amp;Table3[[#This Row],[Total]]</f>
        <v>GHS Mensah 41</v>
      </c>
      <c r="K26" t="str">
        <f t="shared" si="0"/>
        <v>DATA</v>
      </c>
      <c r="L26" t="str">
        <f>RIGHT(Table3[[#This Row],[Products]],4)</f>
        <v>EASY</v>
      </c>
      <c r="M26" t="str">
        <f t="shared" si="1"/>
        <v>ANALYSIS</v>
      </c>
      <c r="N26" t="str">
        <f t="shared" si="2"/>
        <v>DATA ANALYSIS MADE EASY</v>
      </c>
      <c r="O26">
        <f>LEN(Table3[[#This Row],[Products]])</f>
        <v>23</v>
      </c>
      <c r="P26" t="str">
        <f>UPPER(Table3[[#This Row],[Products]])</f>
        <v>DATA ANALYSIS MADE EASY</v>
      </c>
      <c r="Q26" t="str">
        <f>LOWER(Table3[[#This Row],[Products]])</f>
        <v>data analysis made easy</v>
      </c>
      <c r="R26" t="str">
        <f>PROPER(Table3[[#This Row],[Products]])</f>
        <v>Data Analysis Made Easy</v>
      </c>
      <c r="U26" t="str">
        <f>RIGHT(Table3[[#This Row],[Products]],4)</f>
        <v>EASY</v>
      </c>
    </row>
    <row r="27" spans="1:21" x14ac:dyDescent="0.45">
      <c r="A27" s="12" t="s">
        <v>4</v>
      </c>
      <c r="B27" s="11">
        <v>45170.461805555555</v>
      </c>
      <c r="C27" s="12" t="s">
        <v>9</v>
      </c>
      <c r="D27" s="12">
        <v>41</v>
      </c>
      <c r="E27" s="12">
        <v>37.79</v>
      </c>
      <c r="G27" t="str">
        <f>CONCATENATE(Table3[[#This Row],[Currency]]," ", Table3[[#This Row],[Total]])</f>
        <v>GHS 41</v>
      </c>
      <c r="H27" t="str">
        <f>_xlfn.CONCAT(Table3[[#This Row],[Currency]]," ",Table3[[#This Row],[Total]])</f>
        <v>GHS 41</v>
      </c>
      <c r="J27" t="str">
        <f>C27&amp;" "&amp;"Mensah"&amp;" "&amp;Table3[[#This Row],[Total]]</f>
        <v>GHS Mensah 41</v>
      </c>
      <c r="K27" t="str">
        <f t="shared" si="0"/>
        <v>DATA</v>
      </c>
      <c r="L27" t="str">
        <f>RIGHT(Table3[[#This Row],[Products]],4)</f>
        <v>EASY</v>
      </c>
      <c r="M27" t="str">
        <f t="shared" si="1"/>
        <v>ANALYSIS</v>
      </c>
      <c r="N27" t="str">
        <f t="shared" si="2"/>
        <v>DATA ANALYSIS MADE EASY</v>
      </c>
      <c r="O27">
        <f>LEN(Table3[[#This Row],[Products]])</f>
        <v>23</v>
      </c>
      <c r="P27" t="str">
        <f>UPPER(Table3[[#This Row],[Products]])</f>
        <v>DATA ANALYSIS MADE EASY</v>
      </c>
      <c r="Q27" t="str">
        <f>LOWER(Table3[[#This Row],[Products]])</f>
        <v>data analysis made easy</v>
      </c>
      <c r="R27" t="str">
        <f>PROPER(Table3[[#This Row],[Products]])</f>
        <v>Data Analysis Made Easy</v>
      </c>
      <c r="U27" t="str">
        <f>RIGHT(Table3[[#This Row],[Products]],4)</f>
        <v>EASY</v>
      </c>
    </row>
    <row r="28" spans="1:21" x14ac:dyDescent="0.45">
      <c r="A28" s="12" t="s">
        <v>4</v>
      </c>
      <c r="B28" s="11">
        <v>45167.710416666669</v>
      </c>
      <c r="C28" s="12" t="s">
        <v>9</v>
      </c>
      <c r="D28" s="12">
        <v>41</v>
      </c>
      <c r="E28" s="12">
        <v>37.69</v>
      </c>
      <c r="G28" t="str">
        <f>CONCATENATE(Table3[[#This Row],[Currency]]," ", Table3[[#This Row],[Total]])</f>
        <v>GHS 41</v>
      </c>
      <c r="H28" t="str">
        <f>_xlfn.CONCAT(Table3[[#This Row],[Currency]]," ",Table3[[#This Row],[Total]])</f>
        <v>GHS 41</v>
      </c>
      <c r="J28" t="str">
        <f>C28&amp;" "&amp;"Mensah"&amp;" "&amp;Table3[[#This Row],[Total]]</f>
        <v>GHS Mensah 41</v>
      </c>
      <c r="K28" t="str">
        <f t="shared" si="0"/>
        <v>DATA</v>
      </c>
      <c r="L28" t="str">
        <f>RIGHT(Table3[[#This Row],[Products]],4)</f>
        <v>EASY</v>
      </c>
      <c r="M28" t="str">
        <f t="shared" si="1"/>
        <v>ANALYSIS</v>
      </c>
      <c r="N28" t="str">
        <f t="shared" si="2"/>
        <v>DATA ANALYSIS MADE EASY</v>
      </c>
      <c r="O28">
        <f>LEN(Table3[[#This Row],[Products]])</f>
        <v>23</v>
      </c>
      <c r="P28" t="str">
        <f>UPPER(Table3[[#This Row],[Products]])</f>
        <v>DATA ANALYSIS MADE EASY</v>
      </c>
      <c r="Q28" t="str">
        <f>LOWER(Table3[[#This Row],[Products]])</f>
        <v>data analysis made easy</v>
      </c>
      <c r="R28" t="str">
        <f>PROPER(Table3[[#This Row],[Products]])</f>
        <v>Data Analysis Made Easy</v>
      </c>
      <c r="U28" t="str">
        <f>RIGHT(Table3[[#This Row],[Products]],4)</f>
        <v>EASY</v>
      </c>
    </row>
    <row r="29" spans="1:21" x14ac:dyDescent="0.45">
      <c r="A29" s="12" t="s">
        <v>4</v>
      </c>
      <c r="B29" s="11">
        <v>45066.986111111109</v>
      </c>
      <c r="C29" s="12" t="s">
        <v>10</v>
      </c>
      <c r="D29" s="12">
        <v>17.84</v>
      </c>
      <c r="E29" s="12">
        <v>16.09</v>
      </c>
      <c r="G29" t="str">
        <f>CONCATENATE(Table3[[#This Row],[Currency]]," ", Table3[[#This Row],[Total]])</f>
        <v>GBP 17.84</v>
      </c>
      <c r="H29" t="str">
        <f>_xlfn.CONCAT(Table3[[#This Row],[Currency]]," ",Table3[[#This Row],[Total]])</f>
        <v>GBP 17.84</v>
      </c>
      <c r="J29" t="str">
        <f>C29&amp;" "&amp;"Mensah"&amp;" "&amp;Table3[[#This Row],[Total]]</f>
        <v>GBP Mensah 17.84</v>
      </c>
      <c r="K29" t="str">
        <f t="shared" si="0"/>
        <v>DATA</v>
      </c>
      <c r="L29" t="str">
        <f>RIGHT(Table3[[#This Row],[Products]],4)</f>
        <v>EASY</v>
      </c>
      <c r="M29" t="str">
        <f t="shared" si="1"/>
        <v>ANALYSIS</v>
      </c>
      <c r="N29" t="str">
        <f t="shared" si="2"/>
        <v>DATA ANALYSIS MADE EASY</v>
      </c>
      <c r="O29">
        <f>LEN(Table3[[#This Row],[Products]])</f>
        <v>23</v>
      </c>
      <c r="P29" t="str">
        <f>UPPER(Table3[[#This Row],[Products]])</f>
        <v>DATA ANALYSIS MADE EASY</v>
      </c>
      <c r="Q29" t="str">
        <f>LOWER(Table3[[#This Row],[Products]])</f>
        <v>data analysis made easy</v>
      </c>
      <c r="R29" t="str">
        <f>PROPER(Table3[[#This Row],[Products]])</f>
        <v>Data Analysis Made Easy</v>
      </c>
      <c r="U29" t="str">
        <f>RIGHT(Table3[[#This Row],[Products]],4)</f>
        <v>EASY</v>
      </c>
    </row>
    <row r="30" spans="1:21" x14ac:dyDescent="0.45">
      <c r="A30" s="12" t="s">
        <v>4</v>
      </c>
      <c r="B30" s="11">
        <v>45066.881944444445</v>
      </c>
      <c r="C30" s="12" t="s">
        <v>10</v>
      </c>
      <c r="D30" s="12">
        <v>17.84</v>
      </c>
      <c r="E30" s="12">
        <v>16.09</v>
      </c>
      <c r="G30" t="str">
        <f>CONCATENATE(Table3[[#This Row],[Currency]]," ", Table3[[#This Row],[Total]])</f>
        <v>GBP 17.84</v>
      </c>
      <c r="H30" t="str">
        <f>_xlfn.CONCAT(Table3[[#This Row],[Currency]]," ",Table3[[#This Row],[Total]])</f>
        <v>GBP 17.84</v>
      </c>
      <c r="J30" t="str">
        <f>C30&amp;" "&amp;"Mensah"&amp;" "&amp;Table3[[#This Row],[Total]]</f>
        <v>GBP Mensah 17.84</v>
      </c>
      <c r="K30" t="str">
        <f t="shared" si="0"/>
        <v>DATA</v>
      </c>
      <c r="L30" t="str">
        <f>RIGHT(Table3[[#This Row],[Products]],4)</f>
        <v>EASY</v>
      </c>
      <c r="M30" t="str">
        <f t="shared" si="1"/>
        <v>ANALYSIS</v>
      </c>
      <c r="N30" t="str">
        <f t="shared" si="2"/>
        <v>DATA ANALYSIS MADE EASY</v>
      </c>
      <c r="O30">
        <f>LEN(Table3[[#This Row],[Products]])</f>
        <v>23</v>
      </c>
      <c r="P30" t="str">
        <f>UPPER(Table3[[#This Row],[Products]])</f>
        <v>DATA ANALYSIS MADE EASY</v>
      </c>
      <c r="Q30" t="str">
        <f>LOWER(Table3[[#This Row],[Products]])</f>
        <v>data analysis made easy</v>
      </c>
      <c r="R30" t="str">
        <f>PROPER(Table3[[#This Row],[Products]])</f>
        <v>Data Analysis Made Easy</v>
      </c>
      <c r="U30" t="str">
        <f>RIGHT(Table3[[#This Row],[Products]],4)</f>
        <v>EASY</v>
      </c>
    </row>
    <row r="31" spans="1:21" x14ac:dyDescent="0.45">
      <c r="A31" s="12" t="s">
        <v>4</v>
      </c>
      <c r="B31" s="11">
        <v>45063.831944444442</v>
      </c>
      <c r="C31" s="12" t="s">
        <v>10</v>
      </c>
      <c r="D31" s="12">
        <v>17.829999999999998</v>
      </c>
      <c r="E31" s="12">
        <v>16.079999999999998</v>
      </c>
      <c r="G31" t="str">
        <f>CONCATENATE(Table3[[#This Row],[Currency]]," ", Table3[[#This Row],[Total]])</f>
        <v>GBP 17.83</v>
      </c>
      <c r="H31" t="str">
        <f>_xlfn.CONCAT(Table3[[#This Row],[Currency]]," ",Table3[[#This Row],[Total]])</f>
        <v>GBP 17.83</v>
      </c>
      <c r="J31" t="str">
        <f>C31&amp;" "&amp;"Mensah"&amp;" "&amp;Table3[[#This Row],[Total]]</f>
        <v>GBP Mensah 17.83</v>
      </c>
      <c r="K31" t="str">
        <f t="shared" si="0"/>
        <v>DATA</v>
      </c>
      <c r="L31" t="str">
        <f>RIGHT(Table3[[#This Row],[Products]],4)</f>
        <v>EASY</v>
      </c>
      <c r="M31" t="str">
        <f t="shared" si="1"/>
        <v>ANALYSIS</v>
      </c>
      <c r="N31" t="str">
        <f t="shared" si="2"/>
        <v>DATA ANALYSIS MADE EASY</v>
      </c>
      <c r="O31">
        <f>LEN(Table3[[#This Row],[Products]])</f>
        <v>23</v>
      </c>
      <c r="P31" t="str">
        <f>UPPER(Table3[[#This Row],[Products]])</f>
        <v>DATA ANALYSIS MADE EASY</v>
      </c>
      <c r="Q31" t="str">
        <f>LOWER(Table3[[#This Row],[Products]])</f>
        <v>data analysis made easy</v>
      </c>
      <c r="R31" t="str">
        <f>PROPER(Table3[[#This Row],[Products]])</f>
        <v>Data Analysis Made Easy</v>
      </c>
      <c r="U31" t="str">
        <f>RIGHT(Table3[[#This Row],[Products]],4)</f>
        <v>EASY</v>
      </c>
    </row>
    <row r="32" spans="1:21" x14ac:dyDescent="0.45">
      <c r="A32" s="12" t="s">
        <v>4</v>
      </c>
      <c r="B32" s="11">
        <v>45063.498611111114</v>
      </c>
      <c r="C32" s="12" t="s">
        <v>10</v>
      </c>
      <c r="D32" s="12">
        <v>17.829999999999998</v>
      </c>
      <c r="E32" s="12">
        <v>16.079999999999998</v>
      </c>
      <c r="G32" t="str">
        <f>CONCATENATE(Table3[[#This Row],[Currency]]," ", Table3[[#This Row],[Total]])</f>
        <v>GBP 17.83</v>
      </c>
      <c r="H32" t="str">
        <f>_xlfn.CONCAT(Table3[[#This Row],[Currency]]," ",Table3[[#This Row],[Total]])</f>
        <v>GBP 17.83</v>
      </c>
      <c r="J32" t="str">
        <f>C32&amp;" "&amp;"Mensah"&amp;" "&amp;Table3[[#This Row],[Total]]</f>
        <v>GBP Mensah 17.83</v>
      </c>
      <c r="K32" t="str">
        <f t="shared" si="0"/>
        <v>DATA</v>
      </c>
      <c r="L32" t="str">
        <f>RIGHT(Table3[[#This Row],[Products]],4)</f>
        <v>EASY</v>
      </c>
      <c r="M32" t="str">
        <f t="shared" si="1"/>
        <v>ANALYSIS</v>
      </c>
      <c r="N32" t="str">
        <f t="shared" si="2"/>
        <v>DATA ANALYSIS MADE EASY</v>
      </c>
      <c r="O32">
        <f>LEN(Table3[[#This Row],[Products]])</f>
        <v>23</v>
      </c>
      <c r="P32" t="str">
        <f>UPPER(Table3[[#This Row],[Products]])</f>
        <v>DATA ANALYSIS MADE EASY</v>
      </c>
      <c r="Q32" t="str">
        <f>LOWER(Table3[[#This Row],[Products]])</f>
        <v>data analysis made easy</v>
      </c>
      <c r="R32" t="str">
        <f>PROPER(Table3[[#This Row],[Products]])</f>
        <v>Data Analysis Made Easy</v>
      </c>
      <c r="U32" t="str">
        <f>RIGHT(Table3[[#This Row],[Products]],4)</f>
        <v>EASY</v>
      </c>
    </row>
    <row r="33" spans="1:21" x14ac:dyDescent="0.45">
      <c r="A33" s="12" t="s">
        <v>4</v>
      </c>
      <c r="B33" s="11">
        <v>45075.938194444447</v>
      </c>
      <c r="C33" s="12" t="s">
        <v>10</v>
      </c>
      <c r="D33" s="12">
        <v>9.41</v>
      </c>
      <c r="E33" s="12">
        <v>8.25</v>
      </c>
      <c r="G33" t="str">
        <f>CONCATENATE(Table3[[#This Row],[Currency]]," ", Table3[[#This Row],[Total]])</f>
        <v>GBP 9.41</v>
      </c>
      <c r="H33" t="str">
        <f>_xlfn.CONCAT(Table3[[#This Row],[Currency]]," ",Table3[[#This Row],[Total]])</f>
        <v>GBP 9.41</v>
      </c>
      <c r="J33" t="str">
        <f>C33&amp;" "&amp;"Mensah"&amp;" "&amp;Table3[[#This Row],[Total]]</f>
        <v>GBP Mensah 9.41</v>
      </c>
      <c r="K33" t="str">
        <f t="shared" si="0"/>
        <v>DATA</v>
      </c>
      <c r="L33" t="str">
        <f>RIGHT(Table3[[#This Row],[Products]],4)</f>
        <v>EASY</v>
      </c>
      <c r="M33" t="str">
        <f t="shared" si="1"/>
        <v>ANALYSIS</v>
      </c>
      <c r="N33" t="str">
        <f t="shared" si="2"/>
        <v>DATA ANALYSIS MADE EASY</v>
      </c>
      <c r="O33">
        <f>LEN(Table3[[#This Row],[Products]])</f>
        <v>23</v>
      </c>
      <c r="P33" t="str">
        <f>UPPER(Table3[[#This Row],[Products]])</f>
        <v>DATA ANALYSIS MADE EASY</v>
      </c>
      <c r="Q33" t="str">
        <f>LOWER(Table3[[#This Row],[Products]])</f>
        <v>data analysis made easy</v>
      </c>
      <c r="R33" t="str">
        <f>PROPER(Table3[[#This Row],[Products]])</f>
        <v>Data Analysis Made Easy</v>
      </c>
      <c r="U33" t="str">
        <f>RIGHT(Table3[[#This Row],[Products]],4)</f>
        <v>EASY</v>
      </c>
    </row>
    <row r="34" spans="1:21" x14ac:dyDescent="0.45">
      <c r="A34" s="12" t="s">
        <v>4</v>
      </c>
      <c r="B34" s="11">
        <v>45080.548611111109</v>
      </c>
      <c r="C34" s="12" t="s">
        <v>10</v>
      </c>
      <c r="D34" s="12">
        <v>9.33</v>
      </c>
      <c r="E34" s="12">
        <v>8.18</v>
      </c>
      <c r="G34" t="str">
        <f>CONCATENATE(Table3[[#This Row],[Currency]]," ", Table3[[#This Row],[Total]])</f>
        <v>GBP 9.33</v>
      </c>
      <c r="H34" t="str">
        <f>_xlfn.CONCAT(Table3[[#This Row],[Currency]]," ",Table3[[#This Row],[Total]])</f>
        <v>GBP 9.33</v>
      </c>
      <c r="J34" t="str">
        <f>C34&amp;" "&amp;"Mensah"&amp;" "&amp;Table3[[#This Row],[Total]]</f>
        <v>GBP Mensah 9.33</v>
      </c>
      <c r="K34" t="str">
        <f t="shared" si="0"/>
        <v>DATA</v>
      </c>
      <c r="L34" t="str">
        <f>RIGHT(Table3[[#This Row],[Products]],4)</f>
        <v>EASY</v>
      </c>
      <c r="M34" t="str">
        <f t="shared" si="1"/>
        <v>ANALYSIS</v>
      </c>
      <c r="N34" t="str">
        <f t="shared" si="2"/>
        <v>DATA ANALYSIS MADE EASY</v>
      </c>
      <c r="O34">
        <f>LEN(Table3[[#This Row],[Products]])</f>
        <v>23</v>
      </c>
      <c r="P34" t="str">
        <f>UPPER(Table3[[#This Row],[Products]])</f>
        <v>DATA ANALYSIS MADE EASY</v>
      </c>
      <c r="Q34" t="str">
        <f>LOWER(Table3[[#This Row],[Products]])</f>
        <v>data analysis made easy</v>
      </c>
      <c r="R34" t="str">
        <f>PROPER(Table3[[#This Row],[Products]])</f>
        <v>Data Analysis Made Easy</v>
      </c>
      <c r="U34" t="str">
        <f>RIGHT(Table3[[#This Row],[Products]],4)</f>
        <v>EASY</v>
      </c>
    </row>
    <row r="35" spans="1:21" x14ac:dyDescent="0.45">
      <c r="A35" s="12" t="s">
        <v>4</v>
      </c>
      <c r="B35" s="11">
        <v>45059.820138888892</v>
      </c>
      <c r="C35" s="12" t="s">
        <v>10</v>
      </c>
      <c r="D35" s="12">
        <v>9.32</v>
      </c>
      <c r="E35" s="12">
        <v>8.17</v>
      </c>
      <c r="G35" t="str">
        <f>CONCATENATE(Table3[[#This Row],[Currency]]," ", Table3[[#This Row],[Total]])</f>
        <v>GBP 9.32</v>
      </c>
      <c r="H35" t="str">
        <f>_xlfn.CONCAT(Table3[[#This Row],[Currency]]," ",Table3[[#This Row],[Total]])</f>
        <v>GBP 9.32</v>
      </c>
      <c r="J35" t="str">
        <f>C35&amp;" "&amp;"Mensah"&amp;" "&amp;Table3[[#This Row],[Total]]</f>
        <v>GBP Mensah 9.32</v>
      </c>
      <c r="K35" t="str">
        <f t="shared" si="0"/>
        <v>DATA</v>
      </c>
      <c r="L35" t="str">
        <f>RIGHT(Table3[[#This Row],[Products]],4)</f>
        <v>EASY</v>
      </c>
      <c r="M35" t="str">
        <f t="shared" si="1"/>
        <v>ANALYSIS</v>
      </c>
      <c r="N35" t="str">
        <f t="shared" si="2"/>
        <v>DATA ANALYSIS MADE EASY</v>
      </c>
      <c r="O35">
        <f>LEN(Table3[[#This Row],[Products]])</f>
        <v>23</v>
      </c>
      <c r="P35" t="str">
        <f>UPPER(Table3[[#This Row],[Products]])</f>
        <v>DATA ANALYSIS MADE EASY</v>
      </c>
      <c r="Q35" t="str">
        <f>LOWER(Table3[[#This Row],[Products]])</f>
        <v>data analysis made easy</v>
      </c>
      <c r="R35" t="str">
        <f>PROPER(Table3[[#This Row],[Products]])</f>
        <v>Data Analysis Made Easy</v>
      </c>
      <c r="U35" t="str">
        <f>RIGHT(Table3[[#This Row],[Products]],4)</f>
        <v>EASY</v>
      </c>
    </row>
    <row r="36" spans="1:21" x14ac:dyDescent="0.45">
      <c r="A36" s="12" t="s">
        <v>4</v>
      </c>
      <c r="B36" s="11">
        <v>45059.643750000003</v>
      </c>
      <c r="C36" s="12" t="s">
        <v>10</v>
      </c>
      <c r="D36" s="12">
        <v>9.32</v>
      </c>
      <c r="E36" s="12">
        <v>8.17</v>
      </c>
      <c r="G36" t="str">
        <f>CONCATENATE(Table3[[#This Row],[Currency]]," ", Table3[[#This Row],[Total]])</f>
        <v>GBP 9.32</v>
      </c>
      <c r="H36" t="str">
        <f>_xlfn.CONCAT(Table3[[#This Row],[Currency]]," ",Table3[[#This Row],[Total]])</f>
        <v>GBP 9.32</v>
      </c>
      <c r="J36" t="str">
        <f>C36&amp;" "&amp;"Mensah"&amp;" "&amp;Table3[[#This Row],[Total]]</f>
        <v>GBP Mensah 9.32</v>
      </c>
      <c r="K36" t="str">
        <f t="shared" si="0"/>
        <v>DATA</v>
      </c>
      <c r="L36" t="str">
        <f>RIGHT(Table3[[#This Row],[Products]],4)</f>
        <v>EASY</v>
      </c>
      <c r="M36" t="str">
        <f t="shared" si="1"/>
        <v>ANALYSIS</v>
      </c>
      <c r="N36" t="str">
        <f t="shared" si="2"/>
        <v>DATA ANALYSIS MADE EASY</v>
      </c>
      <c r="O36">
        <f>LEN(Table3[[#This Row],[Products]])</f>
        <v>23</v>
      </c>
      <c r="P36" t="str">
        <f>UPPER(Table3[[#This Row],[Products]])</f>
        <v>DATA ANALYSIS MADE EASY</v>
      </c>
      <c r="Q36" t="str">
        <f>LOWER(Table3[[#This Row],[Products]])</f>
        <v>data analysis made easy</v>
      </c>
      <c r="R36" t="str">
        <f>PROPER(Table3[[#This Row],[Products]])</f>
        <v>Data Analysis Made Easy</v>
      </c>
      <c r="U36" t="str">
        <f>RIGHT(Table3[[#This Row],[Products]],4)</f>
        <v>EASY</v>
      </c>
    </row>
    <row r="37" spans="1:21" x14ac:dyDescent="0.45">
      <c r="A37" s="12" t="s">
        <v>4</v>
      </c>
      <c r="B37" s="11">
        <v>45081.909722222219</v>
      </c>
      <c r="C37" s="12" t="s">
        <v>10</v>
      </c>
      <c r="D37" s="12">
        <v>9.31</v>
      </c>
      <c r="E37" s="12">
        <v>8.16</v>
      </c>
      <c r="G37" t="str">
        <f>CONCATENATE(Table3[[#This Row],[Currency]]," ", Table3[[#This Row],[Total]])</f>
        <v>GBP 9.31</v>
      </c>
      <c r="H37" t="str">
        <f>_xlfn.CONCAT(Table3[[#This Row],[Currency]]," ",Table3[[#This Row],[Total]])</f>
        <v>GBP 9.31</v>
      </c>
      <c r="J37" t="str">
        <f>C37&amp;" "&amp;"Mensah"&amp;" "&amp;Table3[[#This Row],[Total]]</f>
        <v>GBP Mensah 9.31</v>
      </c>
      <c r="K37" t="str">
        <f t="shared" si="0"/>
        <v>DATA</v>
      </c>
      <c r="L37" t="str">
        <f>RIGHT(Table3[[#This Row],[Products]],4)</f>
        <v>EASY</v>
      </c>
      <c r="M37" t="str">
        <f t="shared" si="1"/>
        <v>ANALYSIS</v>
      </c>
      <c r="N37" t="str">
        <f t="shared" si="2"/>
        <v>DATA ANALYSIS MADE EASY</v>
      </c>
      <c r="O37">
        <f>LEN(Table3[[#This Row],[Products]])</f>
        <v>23</v>
      </c>
      <c r="P37" t="str">
        <f>UPPER(Table3[[#This Row],[Products]])</f>
        <v>DATA ANALYSIS MADE EASY</v>
      </c>
      <c r="Q37" t="str">
        <f>LOWER(Table3[[#This Row],[Products]])</f>
        <v>data analysis made easy</v>
      </c>
      <c r="R37" t="str">
        <f>PROPER(Table3[[#This Row],[Products]])</f>
        <v>Data Analysis Made Easy</v>
      </c>
      <c r="U37" t="str">
        <f>RIGHT(Table3[[#This Row],[Products]],4)</f>
        <v>EASY</v>
      </c>
    </row>
    <row r="38" spans="1:21" x14ac:dyDescent="0.45">
      <c r="A38" s="12" t="s">
        <v>4</v>
      </c>
      <c r="B38" s="11">
        <v>45062.482638888891</v>
      </c>
      <c r="C38" s="12" t="s">
        <v>10</v>
      </c>
      <c r="D38" s="12">
        <v>9.3000000000000007</v>
      </c>
      <c r="E38" s="12">
        <v>8.15</v>
      </c>
      <c r="G38" t="str">
        <f>CONCATENATE(Table3[[#This Row],[Currency]]," ", Table3[[#This Row],[Total]])</f>
        <v>GBP 9.3</v>
      </c>
      <c r="H38" t="str">
        <f>_xlfn.CONCAT(Table3[[#This Row],[Currency]]," ",Table3[[#This Row],[Total]])</f>
        <v>GBP 9.3</v>
      </c>
      <c r="J38" t="str">
        <f>C38&amp;" "&amp;"Mensah"&amp;" "&amp;Table3[[#This Row],[Total]]</f>
        <v>GBP Mensah 9.3</v>
      </c>
      <c r="K38" t="str">
        <f t="shared" si="0"/>
        <v>DATA</v>
      </c>
      <c r="L38" t="str">
        <f>RIGHT(Table3[[#This Row],[Products]],4)</f>
        <v>EASY</v>
      </c>
      <c r="M38" t="str">
        <f t="shared" si="1"/>
        <v>ANALYSIS</v>
      </c>
      <c r="N38" t="str">
        <f t="shared" si="2"/>
        <v>DATA ANALYSIS MADE EASY</v>
      </c>
      <c r="O38">
        <f>LEN(Table3[[#This Row],[Products]])</f>
        <v>23</v>
      </c>
      <c r="P38" t="str">
        <f>UPPER(Table3[[#This Row],[Products]])</f>
        <v>DATA ANALYSIS MADE EASY</v>
      </c>
      <c r="Q38" t="str">
        <f>LOWER(Table3[[#This Row],[Products]])</f>
        <v>data analysis made easy</v>
      </c>
      <c r="R38" t="str">
        <f>PROPER(Table3[[#This Row],[Products]])</f>
        <v>Data Analysis Made Easy</v>
      </c>
      <c r="U38" t="str">
        <f>RIGHT(Table3[[#This Row],[Products]],4)</f>
        <v>EASY</v>
      </c>
    </row>
    <row r="39" spans="1:21" x14ac:dyDescent="0.45">
      <c r="A39" s="12" t="s">
        <v>4</v>
      </c>
      <c r="B39" s="11">
        <v>45061.841666666667</v>
      </c>
      <c r="C39" s="12" t="s">
        <v>10</v>
      </c>
      <c r="D39" s="12">
        <v>9.3000000000000007</v>
      </c>
      <c r="E39" s="12">
        <v>8.15</v>
      </c>
      <c r="G39" t="str">
        <f>CONCATENATE(Table3[[#This Row],[Currency]]," ", Table3[[#This Row],[Total]])</f>
        <v>GBP 9.3</v>
      </c>
      <c r="H39" t="str">
        <f>_xlfn.CONCAT(Table3[[#This Row],[Currency]]," ",Table3[[#This Row],[Total]])</f>
        <v>GBP 9.3</v>
      </c>
      <c r="J39" t="str">
        <f>C39&amp;" "&amp;"Mensah"&amp;" "&amp;Table3[[#This Row],[Total]]</f>
        <v>GBP Mensah 9.3</v>
      </c>
      <c r="K39" t="str">
        <f t="shared" si="0"/>
        <v>DATA</v>
      </c>
      <c r="L39" t="str">
        <f>RIGHT(Table3[[#This Row],[Products]],4)</f>
        <v>EASY</v>
      </c>
      <c r="M39" t="str">
        <f t="shared" si="1"/>
        <v>ANALYSIS</v>
      </c>
      <c r="N39" t="str">
        <f t="shared" si="2"/>
        <v>DATA ANALYSIS MADE EASY</v>
      </c>
      <c r="O39">
        <f>LEN(Table3[[#This Row],[Products]])</f>
        <v>23</v>
      </c>
      <c r="P39" t="str">
        <f>UPPER(Table3[[#This Row],[Products]])</f>
        <v>DATA ANALYSIS MADE EASY</v>
      </c>
      <c r="Q39" t="str">
        <f>LOWER(Table3[[#This Row],[Products]])</f>
        <v>data analysis made easy</v>
      </c>
      <c r="R39" t="str">
        <f>PROPER(Table3[[#This Row],[Products]])</f>
        <v>Data Analysis Made Easy</v>
      </c>
      <c r="U39" t="str">
        <f>RIGHT(Table3[[#This Row],[Products]],4)</f>
        <v>EASY</v>
      </c>
    </row>
    <row r="40" spans="1:21" x14ac:dyDescent="0.45">
      <c r="A40" s="12" t="s">
        <v>4</v>
      </c>
      <c r="B40" s="11">
        <v>45088.724999999999</v>
      </c>
      <c r="C40" s="12" t="s">
        <v>10</v>
      </c>
      <c r="D40" s="12">
        <v>9.24</v>
      </c>
      <c r="E40" s="12">
        <v>8.09</v>
      </c>
      <c r="G40" t="str">
        <f>CONCATENATE(Table3[[#This Row],[Currency]]," ", Table3[[#This Row],[Total]])</f>
        <v>GBP 9.24</v>
      </c>
      <c r="H40" t="str">
        <f>_xlfn.CONCAT(Table3[[#This Row],[Currency]]," ",Table3[[#This Row],[Total]])</f>
        <v>GBP 9.24</v>
      </c>
      <c r="J40" t="str">
        <f>C40&amp;" "&amp;"Mensah"&amp;" "&amp;Table3[[#This Row],[Total]]</f>
        <v>GBP Mensah 9.24</v>
      </c>
      <c r="K40" t="str">
        <f t="shared" si="0"/>
        <v>DATA</v>
      </c>
      <c r="L40" t="str">
        <f>RIGHT(Table3[[#This Row],[Products]],4)</f>
        <v>EASY</v>
      </c>
      <c r="M40" t="str">
        <f t="shared" si="1"/>
        <v>ANALYSIS</v>
      </c>
      <c r="N40" t="str">
        <f t="shared" si="2"/>
        <v>DATA ANALYSIS MADE EASY</v>
      </c>
      <c r="O40">
        <f>LEN(Table3[[#This Row],[Products]])</f>
        <v>23</v>
      </c>
      <c r="P40" t="str">
        <f>UPPER(Table3[[#This Row],[Products]])</f>
        <v>DATA ANALYSIS MADE EASY</v>
      </c>
      <c r="Q40" t="str">
        <f>LOWER(Table3[[#This Row],[Products]])</f>
        <v>data analysis made easy</v>
      </c>
      <c r="R40" t="str">
        <f>PROPER(Table3[[#This Row],[Products]])</f>
        <v>Data Analysis Made Easy</v>
      </c>
      <c r="U40" t="str">
        <f>RIGHT(Table3[[#This Row],[Products]],4)</f>
        <v>EASY</v>
      </c>
    </row>
    <row r="41" spans="1:21" x14ac:dyDescent="0.45">
      <c r="A41" s="12" t="s">
        <v>4</v>
      </c>
      <c r="B41" s="11">
        <v>45019.859027777777</v>
      </c>
      <c r="C41" s="12" t="s">
        <v>10</v>
      </c>
      <c r="D41" s="12">
        <v>9.48</v>
      </c>
      <c r="E41" s="12">
        <v>8.0299999999999994</v>
      </c>
      <c r="G41" t="str">
        <f>CONCATENATE(Table3[[#This Row],[Currency]]," ", Table3[[#This Row],[Total]])</f>
        <v>GBP 9.48</v>
      </c>
      <c r="H41" t="str">
        <f>_xlfn.CONCAT(Table3[[#This Row],[Currency]]," ",Table3[[#This Row],[Total]])</f>
        <v>GBP 9.48</v>
      </c>
      <c r="J41" t="str">
        <f>C41&amp;" "&amp;"Mensah"&amp;" "&amp;Table3[[#This Row],[Total]]</f>
        <v>GBP Mensah 9.48</v>
      </c>
      <c r="K41" t="str">
        <f t="shared" si="0"/>
        <v>DATA</v>
      </c>
      <c r="L41" t="str">
        <f>RIGHT(Table3[[#This Row],[Products]],4)</f>
        <v>EASY</v>
      </c>
      <c r="M41" t="str">
        <f t="shared" si="1"/>
        <v>ANALYSIS</v>
      </c>
      <c r="N41" t="str">
        <f t="shared" si="2"/>
        <v>DATA ANALYSIS MADE EASY</v>
      </c>
      <c r="O41">
        <f>LEN(Table3[[#This Row],[Products]])</f>
        <v>23</v>
      </c>
      <c r="P41" t="str">
        <f>UPPER(Table3[[#This Row],[Products]])</f>
        <v>DATA ANALYSIS MADE EASY</v>
      </c>
      <c r="Q41" t="str">
        <f>LOWER(Table3[[#This Row],[Products]])</f>
        <v>data analysis made easy</v>
      </c>
      <c r="R41" t="str">
        <f>PROPER(Table3[[#This Row],[Products]])</f>
        <v>Data Analysis Made Easy</v>
      </c>
      <c r="U41" t="str">
        <f>RIGHT(Table3[[#This Row],[Products]],4)</f>
        <v>EASY</v>
      </c>
    </row>
    <row r="42" spans="1:21" x14ac:dyDescent="0.45">
      <c r="A42" s="12" t="s">
        <v>4</v>
      </c>
      <c r="B42" s="11">
        <v>45019.779166666667</v>
      </c>
      <c r="C42" s="12" t="s">
        <v>10</v>
      </c>
      <c r="D42" s="12">
        <v>9.48</v>
      </c>
      <c r="E42" s="12">
        <v>8.0299999999999994</v>
      </c>
      <c r="G42" t="str">
        <f>CONCATENATE(Table3[[#This Row],[Currency]]," ", Table3[[#This Row],[Total]])</f>
        <v>GBP 9.48</v>
      </c>
      <c r="H42" t="str">
        <f>_xlfn.CONCAT(Table3[[#This Row],[Currency]]," ",Table3[[#This Row],[Total]])</f>
        <v>GBP 9.48</v>
      </c>
      <c r="J42" t="str">
        <f>C42&amp;" "&amp;"Mensah"&amp;" "&amp;Table3[[#This Row],[Total]]</f>
        <v>GBP Mensah 9.48</v>
      </c>
      <c r="K42" t="str">
        <f t="shared" si="0"/>
        <v>DATA</v>
      </c>
      <c r="L42" t="str">
        <f>RIGHT(Table3[[#This Row],[Products]],4)</f>
        <v>EASY</v>
      </c>
      <c r="M42" t="str">
        <f t="shared" si="1"/>
        <v>ANALYSIS</v>
      </c>
      <c r="N42" t="str">
        <f t="shared" si="2"/>
        <v>DATA ANALYSIS MADE EASY</v>
      </c>
      <c r="O42">
        <f>LEN(Table3[[#This Row],[Products]])</f>
        <v>23</v>
      </c>
      <c r="P42" t="str">
        <f>UPPER(Table3[[#This Row],[Products]])</f>
        <v>DATA ANALYSIS MADE EASY</v>
      </c>
      <c r="Q42" t="str">
        <f>LOWER(Table3[[#This Row],[Products]])</f>
        <v>data analysis made easy</v>
      </c>
      <c r="R42" t="str">
        <f>PROPER(Table3[[#This Row],[Products]])</f>
        <v>Data Analysis Made Easy</v>
      </c>
      <c r="U42" t="str">
        <f>RIGHT(Table3[[#This Row],[Products]],4)</f>
        <v>EASY</v>
      </c>
    </row>
    <row r="43" spans="1:21" x14ac:dyDescent="0.45">
      <c r="A43" s="12" t="s">
        <v>4</v>
      </c>
      <c r="B43" s="11">
        <v>45019.736805555556</v>
      </c>
      <c r="C43" s="12" t="s">
        <v>10</v>
      </c>
      <c r="D43" s="12">
        <v>9.48</v>
      </c>
      <c r="E43" s="12">
        <v>8.0299999999999994</v>
      </c>
      <c r="G43" t="str">
        <f>CONCATENATE(Table3[[#This Row],[Currency]]," ", Table3[[#This Row],[Total]])</f>
        <v>GBP 9.48</v>
      </c>
      <c r="H43" t="str">
        <f>_xlfn.CONCAT(Table3[[#This Row],[Currency]]," ",Table3[[#This Row],[Total]])</f>
        <v>GBP 9.48</v>
      </c>
      <c r="J43" t="str">
        <f>C43&amp;" "&amp;"Mensah"&amp;" "&amp;Table3[[#This Row],[Total]]</f>
        <v>GBP Mensah 9.48</v>
      </c>
      <c r="K43" t="str">
        <f t="shared" si="0"/>
        <v>DATA</v>
      </c>
      <c r="L43" t="str">
        <f>RIGHT(Table3[[#This Row],[Products]],4)</f>
        <v>EASY</v>
      </c>
      <c r="M43" t="str">
        <f t="shared" si="1"/>
        <v>ANALYSIS</v>
      </c>
      <c r="N43" t="str">
        <f t="shared" si="2"/>
        <v>DATA ANALYSIS MADE EASY</v>
      </c>
      <c r="O43">
        <f>LEN(Table3[[#This Row],[Products]])</f>
        <v>23</v>
      </c>
      <c r="P43" t="str">
        <f>UPPER(Table3[[#This Row],[Products]])</f>
        <v>DATA ANALYSIS MADE EASY</v>
      </c>
      <c r="Q43" t="str">
        <f>LOWER(Table3[[#This Row],[Products]])</f>
        <v>data analysis made easy</v>
      </c>
      <c r="R43" t="str">
        <f>PROPER(Table3[[#This Row],[Products]])</f>
        <v>Data Analysis Made Easy</v>
      </c>
      <c r="U43" t="str">
        <f>RIGHT(Table3[[#This Row],[Products]],4)</f>
        <v>EASY</v>
      </c>
    </row>
    <row r="44" spans="1:21" x14ac:dyDescent="0.45">
      <c r="A44" s="12" t="s">
        <v>4</v>
      </c>
      <c r="B44" s="11">
        <v>45019.670138888891</v>
      </c>
      <c r="C44" s="12" t="s">
        <v>10</v>
      </c>
      <c r="D44" s="12">
        <v>9.48</v>
      </c>
      <c r="E44" s="12">
        <v>8.0299999999999994</v>
      </c>
      <c r="G44" t="str">
        <f>CONCATENATE(Table3[[#This Row],[Currency]]," ", Table3[[#This Row],[Total]])</f>
        <v>GBP 9.48</v>
      </c>
      <c r="H44" t="str">
        <f>_xlfn.CONCAT(Table3[[#This Row],[Currency]]," ",Table3[[#This Row],[Total]])</f>
        <v>GBP 9.48</v>
      </c>
      <c r="J44" t="str">
        <f>C44&amp;" "&amp;"Mensah"&amp;" "&amp;Table3[[#This Row],[Total]]</f>
        <v>GBP Mensah 9.48</v>
      </c>
      <c r="K44" t="str">
        <f t="shared" si="0"/>
        <v>DATA</v>
      </c>
      <c r="L44" t="str">
        <f>RIGHT(Table3[[#This Row],[Products]],4)</f>
        <v>EASY</v>
      </c>
      <c r="M44" t="str">
        <f t="shared" si="1"/>
        <v>ANALYSIS</v>
      </c>
      <c r="N44" t="str">
        <f t="shared" si="2"/>
        <v>DATA ANALYSIS MADE EASY</v>
      </c>
      <c r="O44">
        <f>LEN(Table3[[#This Row],[Products]])</f>
        <v>23</v>
      </c>
      <c r="P44" t="str">
        <f>UPPER(Table3[[#This Row],[Products]])</f>
        <v>DATA ANALYSIS MADE EASY</v>
      </c>
      <c r="Q44" t="str">
        <f>LOWER(Table3[[#This Row],[Products]])</f>
        <v>data analysis made easy</v>
      </c>
      <c r="R44" t="str">
        <f>PROPER(Table3[[#This Row],[Products]])</f>
        <v>Data Analysis Made Easy</v>
      </c>
      <c r="U44" t="str">
        <f>RIGHT(Table3[[#This Row],[Products]],4)</f>
        <v>EASY</v>
      </c>
    </row>
    <row r="45" spans="1:21" x14ac:dyDescent="0.45">
      <c r="A45" s="12" t="s">
        <v>4</v>
      </c>
      <c r="B45" s="11">
        <v>45019.522916666669</v>
      </c>
      <c r="C45" s="12" t="s">
        <v>10</v>
      </c>
      <c r="D45" s="12">
        <v>9.48</v>
      </c>
      <c r="E45" s="12">
        <v>8.0299999999999994</v>
      </c>
      <c r="G45" t="str">
        <f>CONCATENATE(Table3[[#This Row],[Currency]]," ", Table3[[#This Row],[Total]])</f>
        <v>GBP 9.48</v>
      </c>
      <c r="H45" t="str">
        <f>_xlfn.CONCAT(Table3[[#This Row],[Currency]]," ",Table3[[#This Row],[Total]])</f>
        <v>GBP 9.48</v>
      </c>
      <c r="J45" t="str">
        <f>C45&amp;" "&amp;"Mensah"&amp;" "&amp;Table3[[#This Row],[Total]]</f>
        <v>GBP Mensah 9.48</v>
      </c>
      <c r="K45" t="str">
        <f t="shared" si="0"/>
        <v>DATA</v>
      </c>
      <c r="L45" t="str">
        <f>RIGHT(Table3[[#This Row],[Products]],4)</f>
        <v>EASY</v>
      </c>
      <c r="M45" t="str">
        <f t="shared" si="1"/>
        <v>ANALYSIS</v>
      </c>
      <c r="N45" t="str">
        <f t="shared" si="2"/>
        <v>DATA ANALYSIS MADE EASY</v>
      </c>
      <c r="O45">
        <f>LEN(Table3[[#This Row],[Products]])</f>
        <v>23</v>
      </c>
      <c r="P45" t="str">
        <f>UPPER(Table3[[#This Row],[Products]])</f>
        <v>DATA ANALYSIS MADE EASY</v>
      </c>
      <c r="Q45" t="str">
        <f>LOWER(Table3[[#This Row],[Products]])</f>
        <v>data analysis made easy</v>
      </c>
      <c r="R45" t="str">
        <f>PROPER(Table3[[#This Row],[Products]])</f>
        <v>Data Analysis Made Easy</v>
      </c>
      <c r="U45" t="str">
        <f>RIGHT(Table3[[#This Row],[Products]],4)</f>
        <v>EASY</v>
      </c>
    </row>
    <row r="46" spans="1:21" x14ac:dyDescent="0.45">
      <c r="A46" s="12" t="s">
        <v>4</v>
      </c>
      <c r="B46" s="11">
        <v>45019.482638888891</v>
      </c>
      <c r="C46" s="12" t="s">
        <v>10</v>
      </c>
      <c r="D46" s="12">
        <v>9.48</v>
      </c>
      <c r="E46" s="12">
        <v>8.0299999999999994</v>
      </c>
      <c r="G46" t="str">
        <f>CONCATENATE(Table3[[#This Row],[Currency]]," ", Table3[[#This Row],[Total]])</f>
        <v>GBP 9.48</v>
      </c>
      <c r="H46" t="str">
        <f>_xlfn.CONCAT(Table3[[#This Row],[Currency]]," ",Table3[[#This Row],[Total]])</f>
        <v>GBP 9.48</v>
      </c>
      <c r="J46" t="str">
        <f>C46&amp;" "&amp;"Mensah"&amp;" "&amp;Table3[[#This Row],[Total]]</f>
        <v>GBP Mensah 9.48</v>
      </c>
      <c r="K46" t="str">
        <f t="shared" si="0"/>
        <v>DATA</v>
      </c>
      <c r="L46" t="str">
        <f>RIGHT(Table3[[#This Row],[Products]],4)</f>
        <v>EASY</v>
      </c>
      <c r="M46" t="str">
        <f t="shared" si="1"/>
        <v>ANALYSIS</v>
      </c>
      <c r="N46" t="str">
        <f t="shared" si="2"/>
        <v>DATA ANALYSIS MADE EASY</v>
      </c>
      <c r="O46">
        <f>LEN(Table3[[#This Row],[Products]])</f>
        <v>23</v>
      </c>
      <c r="P46" t="str">
        <f>UPPER(Table3[[#This Row],[Products]])</f>
        <v>DATA ANALYSIS MADE EASY</v>
      </c>
      <c r="Q46" t="str">
        <f>LOWER(Table3[[#This Row],[Products]])</f>
        <v>data analysis made easy</v>
      </c>
      <c r="R46" t="str">
        <f>PROPER(Table3[[#This Row],[Products]])</f>
        <v>Data Analysis Made Easy</v>
      </c>
      <c r="U46" t="str">
        <f>RIGHT(Table3[[#This Row],[Products]],4)</f>
        <v>EASY</v>
      </c>
    </row>
    <row r="47" spans="1:21" x14ac:dyDescent="0.45">
      <c r="A47" s="12" t="s">
        <v>4</v>
      </c>
      <c r="B47" s="11">
        <v>45032.830555555556</v>
      </c>
      <c r="C47" s="12" t="s">
        <v>10</v>
      </c>
      <c r="D47" s="12">
        <v>9.42</v>
      </c>
      <c r="E47" s="12">
        <v>7.98</v>
      </c>
      <c r="G47" t="str">
        <f>CONCATENATE(Table3[[#This Row],[Currency]]," ", Table3[[#This Row],[Total]])</f>
        <v>GBP 9.42</v>
      </c>
      <c r="H47" t="str">
        <f>_xlfn.CONCAT(Table3[[#This Row],[Currency]]," ",Table3[[#This Row],[Total]])</f>
        <v>GBP 9.42</v>
      </c>
      <c r="J47" t="str">
        <f>C47&amp;" "&amp;"Mensah"&amp;" "&amp;Table3[[#This Row],[Total]]</f>
        <v>GBP Mensah 9.42</v>
      </c>
      <c r="K47" t="str">
        <f t="shared" si="0"/>
        <v>DATA</v>
      </c>
      <c r="L47" t="str">
        <f>RIGHT(Table3[[#This Row],[Products]],4)</f>
        <v>EASY</v>
      </c>
      <c r="M47" t="str">
        <f t="shared" si="1"/>
        <v>ANALYSIS</v>
      </c>
      <c r="N47" t="str">
        <f t="shared" si="2"/>
        <v>DATA ANALYSIS MADE EASY</v>
      </c>
      <c r="O47">
        <f>LEN(Table3[[#This Row],[Products]])</f>
        <v>23</v>
      </c>
      <c r="P47" t="str">
        <f>UPPER(Table3[[#This Row],[Products]])</f>
        <v>DATA ANALYSIS MADE EASY</v>
      </c>
      <c r="Q47" t="str">
        <f>LOWER(Table3[[#This Row],[Products]])</f>
        <v>data analysis made easy</v>
      </c>
      <c r="R47" t="str">
        <f>PROPER(Table3[[#This Row],[Products]])</f>
        <v>Data Analysis Made Easy</v>
      </c>
      <c r="U47" t="str">
        <f>RIGHT(Table3[[#This Row],[Products]],4)</f>
        <v>EASY</v>
      </c>
    </row>
    <row r="48" spans="1:21" x14ac:dyDescent="0.45">
      <c r="A48" s="12" t="s">
        <v>4</v>
      </c>
      <c r="B48" s="11">
        <v>45040.878472222219</v>
      </c>
      <c r="C48" s="12" t="s">
        <v>10</v>
      </c>
      <c r="D48" s="12">
        <v>9.3800000000000008</v>
      </c>
      <c r="E48" s="12">
        <v>7.94</v>
      </c>
      <c r="G48" t="str">
        <f>CONCATENATE(Table3[[#This Row],[Currency]]," ", Table3[[#This Row],[Total]])</f>
        <v>GBP 9.38</v>
      </c>
      <c r="H48" t="str">
        <f>_xlfn.CONCAT(Table3[[#This Row],[Currency]]," ",Table3[[#This Row],[Total]])</f>
        <v>GBP 9.38</v>
      </c>
      <c r="J48" t="str">
        <f>C48&amp;" "&amp;"Mensah"&amp;" "&amp;Table3[[#This Row],[Total]]</f>
        <v>GBP Mensah 9.38</v>
      </c>
      <c r="K48" t="str">
        <f t="shared" si="0"/>
        <v>DATA</v>
      </c>
      <c r="L48" t="str">
        <f>RIGHT(Table3[[#This Row],[Products]],4)</f>
        <v>EASY</v>
      </c>
      <c r="M48" t="str">
        <f t="shared" si="1"/>
        <v>ANALYSIS</v>
      </c>
      <c r="N48" t="str">
        <f t="shared" si="2"/>
        <v>DATA ANALYSIS MADE EASY</v>
      </c>
      <c r="O48">
        <f>LEN(Table3[[#This Row],[Products]])</f>
        <v>23</v>
      </c>
      <c r="P48" t="str">
        <f>UPPER(Table3[[#This Row],[Products]])</f>
        <v>DATA ANALYSIS MADE EASY</v>
      </c>
      <c r="Q48" t="str">
        <f>LOWER(Table3[[#This Row],[Products]])</f>
        <v>data analysis made easy</v>
      </c>
      <c r="R48" t="str">
        <f>PROPER(Table3[[#This Row],[Products]])</f>
        <v>Data Analysis Made Easy</v>
      </c>
      <c r="U48" t="str">
        <f>RIGHT(Table3[[#This Row],[Products]],4)</f>
        <v>EASY</v>
      </c>
    </row>
    <row r="49" spans="1:21" x14ac:dyDescent="0.45">
      <c r="A49" s="12" t="s">
        <v>4</v>
      </c>
      <c r="B49" s="11">
        <v>45028.576388888891</v>
      </c>
      <c r="C49" s="12" t="s">
        <v>10</v>
      </c>
      <c r="D49" s="12">
        <v>9.3800000000000008</v>
      </c>
      <c r="E49" s="12">
        <v>7.94</v>
      </c>
      <c r="G49" t="str">
        <f>CONCATENATE(Table3[[#This Row],[Currency]]," ", Table3[[#This Row],[Total]])</f>
        <v>GBP 9.38</v>
      </c>
      <c r="H49" t="str">
        <f>_xlfn.CONCAT(Table3[[#This Row],[Currency]]," ",Table3[[#This Row],[Total]])</f>
        <v>GBP 9.38</v>
      </c>
      <c r="J49" t="str">
        <f>C49&amp;" "&amp;"Mensah"&amp;" "&amp;Table3[[#This Row],[Total]]</f>
        <v>GBP Mensah 9.38</v>
      </c>
      <c r="K49" t="str">
        <f t="shared" si="0"/>
        <v>DATA</v>
      </c>
      <c r="L49" t="str">
        <f>RIGHT(Table3[[#This Row],[Products]],4)</f>
        <v>EASY</v>
      </c>
      <c r="M49" t="str">
        <f t="shared" si="1"/>
        <v>ANALYSIS</v>
      </c>
      <c r="N49" t="str">
        <f t="shared" si="2"/>
        <v>DATA ANALYSIS MADE EASY</v>
      </c>
      <c r="O49">
        <f>LEN(Table3[[#This Row],[Products]])</f>
        <v>23</v>
      </c>
      <c r="P49" t="str">
        <f>UPPER(Table3[[#This Row],[Products]])</f>
        <v>DATA ANALYSIS MADE EASY</v>
      </c>
      <c r="Q49" t="str">
        <f>LOWER(Table3[[#This Row],[Products]])</f>
        <v>data analysis made easy</v>
      </c>
      <c r="R49" t="str">
        <f>PROPER(Table3[[#This Row],[Products]])</f>
        <v>Data Analysis Made Easy</v>
      </c>
      <c r="U49" t="str">
        <f>RIGHT(Table3[[#This Row],[Products]],4)</f>
        <v>EASY</v>
      </c>
    </row>
    <row r="50" spans="1:21" x14ac:dyDescent="0.45">
      <c r="A50" s="12" t="s">
        <v>4</v>
      </c>
      <c r="B50" s="11">
        <v>45020.831250000003</v>
      </c>
      <c r="C50" s="12" t="s">
        <v>10</v>
      </c>
      <c r="D50" s="12">
        <v>9.3800000000000008</v>
      </c>
      <c r="E50" s="12">
        <v>7.94</v>
      </c>
      <c r="G50" t="str">
        <f>CONCATENATE(Table3[[#This Row],[Currency]]," ", Table3[[#This Row],[Total]])</f>
        <v>GBP 9.38</v>
      </c>
      <c r="H50" t="str">
        <f>_xlfn.CONCAT(Table3[[#This Row],[Currency]]," ",Table3[[#This Row],[Total]])</f>
        <v>GBP 9.38</v>
      </c>
      <c r="J50" t="str">
        <f>C50&amp;" "&amp;"Mensah"&amp;" "&amp;Table3[[#This Row],[Total]]</f>
        <v>GBP Mensah 9.38</v>
      </c>
      <c r="K50" t="str">
        <f t="shared" si="0"/>
        <v>DATA</v>
      </c>
      <c r="L50" t="str">
        <f>RIGHT(Table3[[#This Row],[Products]],4)</f>
        <v>EASY</v>
      </c>
      <c r="M50" t="str">
        <f t="shared" si="1"/>
        <v>ANALYSIS</v>
      </c>
      <c r="N50" t="str">
        <f t="shared" si="2"/>
        <v>DATA ANALYSIS MADE EASY</v>
      </c>
      <c r="O50">
        <f>LEN(Table3[[#This Row],[Products]])</f>
        <v>23</v>
      </c>
      <c r="P50" t="str">
        <f>UPPER(Table3[[#This Row],[Products]])</f>
        <v>DATA ANALYSIS MADE EASY</v>
      </c>
      <c r="Q50" t="str">
        <f>LOWER(Table3[[#This Row],[Products]])</f>
        <v>data analysis made easy</v>
      </c>
      <c r="R50" t="str">
        <f>PROPER(Table3[[#This Row],[Products]])</f>
        <v>Data Analysis Made Easy</v>
      </c>
      <c r="U50" t="str">
        <f>RIGHT(Table3[[#This Row],[Products]],4)</f>
        <v>EASY</v>
      </c>
    </row>
    <row r="51" spans="1:21" x14ac:dyDescent="0.45">
      <c r="A51" s="12" t="s">
        <v>4</v>
      </c>
      <c r="B51" s="11">
        <v>45020.578472222223</v>
      </c>
      <c r="C51" s="12" t="s">
        <v>10</v>
      </c>
      <c r="D51" s="12">
        <v>9.3800000000000008</v>
      </c>
      <c r="E51" s="12">
        <v>7.94</v>
      </c>
      <c r="G51" t="str">
        <f>CONCATENATE(Table3[[#This Row],[Currency]]," ", Table3[[#This Row],[Total]])</f>
        <v>GBP 9.38</v>
      </c>
      <c r="H51" t="str">
        <f>_xlfn.CONCAT(Table3[[#This Row],[Currency]]," ",Table3[[#This Row],[Total]])</f>
        <v>GBP 9.38</v>
      </c>
      <c r="J51" t="str">
        <f>C51&amp;" "&amp;"Mensah"&amp;" "&amp;Table3[[#This Row],[Total]]</f>
        <v>GBP Mensah 9.38</v>
      </c>
      <c r="K51" t="str">
        <f t="shared" si="0"/>
        <v>DATA</v>
      </c>
      <c r="L51" t="str">
        <f>RIGHT(Table3[[#This Row],[Products]],4)</f>
        <v>EASY</v>
      </c>
      <c r="M51" t="str">
        <f t="shared" si="1"/>
        <v>ANALYSIS</v>
      </c>
      <c r="N51" t="str">
        <f t="shared" si="2"/>
        <v>DATA ANALYSIS MADE EASY</v>
      </c>
      <c r="O51">
        <f>LEN(Table3[[#This Row],[Products]])</f>
        <v>23</v>
      </c>
      <c r="P51" t="str">
        <f>UPPER(Table3[[#This Row],[Products]])</f>
        <v>DATA ANALYSIS MADE EASY</v>
      </c>
      <c r="Q51" t="str">
        <f>LOWER(Table3[[#This Row],[Products]])</f>
        <v>data analysis made easy</v>
      </c>
      <c r="R51" t="str">
        <f>PROPER(Table3[[#This Row],[Products]])</f>
        <v>Data Analysis Made Easy</v>
      </c>
      <c r="U51" t="str">
        <f>RIGHT(Table3[[#This Row],[Products]],4)</f>
        <v>EASY</v>
      </c>
    </row>
    <row r="52" spans="1:21" x14ac:dyDescent="0.45">
      <c r="A52" s="12" t="s">
        <v>4</v>
      </c>
      <c r="B52" s="11">
        <v>45023.716666666667</v>
      </c>
      <c r="C52" s="12" t="s">
        <v>10</v>
      </c>
      <c r="D52" s="12">
        <v>9.3699999999999992</v>
      </c>
      <c r="E52" s="12">
        <v>7.93</v>
      </c>
      <c r="G52" t="str">
        <f>CONCATENATE(Table3[[#This Row],[Currency]]," ", Table3[[#This Row],[Total]])</f>
        <v>GBP 9.37</v>
      </c>
      <c r="H52" t="str">
        <f>_xlfn.CONCAT(Table3[[#This Row],[Currency]]," ",Table3[[#This Row],[Total]])</f>
        <v>GBP 9.37</v>
      </c>
      <c r="J52" t="str">
        <f>C52&amp;" "&amp;"Mensah"&amp;" "&amp;Table3[[#This Row],[Total]]</f>
        <v>GBP Mensah 9.37</v>
      </c>
      <c r="K52" t="str">
        <f t="shared" si="0"/>
        <v>DATA</v>
      </c>
      <c r="L52" t="str">
        <f>RIGHT(Table3[[#This Row],[Products]],4)</f>
        <v>EASY</v>
      </c>
      <c r="M52" t="str">
        <f t="shared" si="1"/>
        <v>ANALYSIS</v>
      </c>
      <c r="N52" t="str">
        <f t="shared" si="2"/>
        <v>DATA ANALYSIS MADE EASY</v>
      </c>
      <c r="O52">
        <f>LEN(Table3[[#This Row],[Products]])</f>
        <v>23</v>
      </c>
      <c r="P52" t="str">
        <f>UPPER(Table3[[#This Row],[Products]])</f>
        <v>DATA ANALYSIS MADE EASY</v>
      </c>
      <c r="Q52" t="str">
        <f>LOWER(Table3[[#This Row],[Products]])</f>
        <v>data analysis made easy</v>
      </c>
      <c r="R52" t="str">
        <f>PROPER(Table3[[#This Row],[Products]])</f>
        <v>Data Analysis Made Easy</v>
      </c>
      <c r="U52" t="str">
        <f>RIGHT(Table3[[#This Row],[Products]],4)</f>
        <v>EASY</v>
      </c>
    </row>
    <row r="53" spans="1:21" x14ac:dyDescent="0.45">
      <c r="A53" s="12" t="s">
        <v>4</v>
      </c>
      <c r="B53" s="11">
        <v>45022.786111111112</v>
      </c>
      <c r="C53" s="12" t="s">
        <v>10</v>
      </c>
      <c r="D53" s="12">
        <v>9.35</v>
      </c>
      <c r="E53" s="12">
        <v>7.91</v>
      </c>
      <c r="G53" t="str">
        <f>CONCATENATE(Table3[[#This Row],[Currency]]," ", Table3[[#This Row],[Total]])</f>
        <v>GBP 9.35</v>
      </c>
      <c r="H53" t="str">
        <f>_xlfn.CONCAT(Table3[[#This Row],[Currency]]," ",Table3[[#This Row],[Total]])</f>
        <v>GBP 9.35</v>
      </c>
      <c r="J53" t="str">
        <f>C53&amp;" "&amp;"Mensah"&amp;" "&amp;Table3[[#This Row],[Total]]</f>
        <v>GBP Mensah 9.35</v>
      </c>
      <c r="K53" t="str">
        <f t="shared" si="0"/>
        <v>DATA</v>
      </c>
      <c r="L53" t="str">
        <f>RIGHT(Table3[[#This Row],[Products]],4)</f>
        <v>EASY</v>
      </c>
      <c r="M53" t="str">
        <f t="shared" si="1"/>
        <v>ANALYSIS</v>
      </c>
      <c r="N53" t="str">
        <f t="shared" si="2"/>
        <v>DATA ANALYSIS MADE EASY</v>
      </c>
      <c r="O53">
        <f>LEN(Table3[[#This Row],[Products]])</f>
        <v>23</v>
      </c>
      <c r="P53" t="str">
        <f>UPPER(Table3[[#This Row],[Products]])</f>
        <v>DATA ANALYSIS MADE EASY</v>
      </c>
      <c r="Q53" t="str">
        <f>LOWER(Table3[[#This Row],[Products]])</f>
        <v>data analysis made easy</v>
      </c>
      <c r="R53" t="str">
        <f>PROPER(Table3[[#This Row],[Products]])</f>
        <v>Data Analysis Made Easy</v>
      </c>
      <c r="U53" t="str">
        <f>RIGHT(Table3[[#This Row],[Products]],4)</f>
        <v>EASY</v>
      </c>
    </row>
    <row r="54" spans="1:21" x14ac:dyDescent="0.45">
      <c r="A54" s="12" t="s">
        <v>4</v>
      </c>
      <c r="B54" s="11">
        <v>45021.973611111112</v>
      </c>
      <c r="C54" s="12" t="s">
        <v>10</v>
      </c>
      <c r="D54" s="12">
        <v>9.34</v>
      </c>
      <c r="E54" s="12">
        <v>7.91</v>
      </c>
      <c r="G54" t="str">
        <f>CONCATENATE(Table3[[#This Row],[Currency]]," ", Table3[[#This Row],[Total]])</f>
        <v>GBP 9.34</v>
      </c>
      <c r="H54" t="str">
        <f>_xlfn.CONCAT(Table3[[#This Row],[Currency]]," ",Table3[[#This Row],[Total]])</f>
        <v>GBP 9.34</v>
      </c>
      <c r="J54" t="str">
        <f>C54&amp;" "&amp;"Mensah"&amp;" "&amp;Table3[[#This Row],[Total]]</f>
        <v>GBP Mensah 9.34</v>
      </c>
      <c r="K54" t="str">
        <f t="shared" si="0"/>
        <v>DATA</v>
      </c>
      <c r="L54" t="str">
        <f>RIGHT(Table3[[#This Row],[Products]],4)</f>
        <v>EASY</v>
      </c>
      <c r="M54" t="str">
        <f t="shared" si="1"/>
        <v>ANALYSIS</v>
      </c>
      <c r="N54" t="str">
        <f t="shared" si="2"/>
        <v>DATA ANALYSIS MADE EASY</v>
      </c>
      <c r="O54">
        <f>LEN(Table3[[#This Row],[Products]])</f>
        <v>23</v>
      </c>
      <c r="P54" t="str">
        <f>UPPER(Table3[[#This Row],[Products]])</f>
        <v>DATA ANALYSIS MADE EASY</v>
      </c>
      <c r="Q54" t="str">
        <f>LOWER(Table3[[#This Row],[Products]])</f>
        <v>data analysis made easy</v>
      </c>
      <c r="R54" t="str">
        <f>PROPER(Table3[[#This Row],[Products]])</f>
        <v>Data Analysis Made Easy</v>
      </c>
      <c r="U54" t="str">
        <f>RIGHT(Table3[[#This Row],[Products]],4)</f>
        <v>EASY</v>
      </c>
    </row>
    <row r="55" spans="1:21" x14ac:dyDescent="0.45">
      <c r="A55" s="12" t="s">
        <v>4</v>
      </c>
      <c r="B55" s="11">
        <v>45021.720833333333</v>
      </c>
      <c r="C55" s="12" t="s">
        <v>10</v>
      </c>
      <c r="D55" s="12">
        <v>9.34</v>
      </c>
      <c r="E55" s="12">
        <v>7.91</v>
      </c>
      <c r="G55" t="str">
        <f>CONCATENATE(Table3[[#This Row],[Currency]]," ", Table3[[#This Row],[Total]])</f>
        <v>GBP 9.34</v>
      </c>
      <c r="H55" t="str">
        <f>_xlfn.CONCAT(Table3[[#This Row],[Currency]]," ",Table3[[#This Row],[Total]])</f>
        <v>GBP 9.34</v>
      </c>
      <c r="J55" t="str">
        <f>C55&amp;" "&amp;"Mensah"&amp;" "&amp;Table3[[#This Row],[Total]]</f>
        <v>GBP Mensah 9.34</v>
      </c>
      <c r="K55" t="str">
        <f t="shared" si="0"/>
        <v>DATA</v>
      </c>
      <c r="L55" t="str">
        <f>RIGHT(Table3[[#This Row],[Products]],4)</f>
        <v>EASY</v>
      </c>
      <c r="M55" t="str">
        <f t="shared" si="1"/>
        <v>ANALYSIS</v>
      </c>
      <c r="N55" t="str">
        <f t="shared" si="2"/>
        <v>DATA ANALYSIS MADE EASY</v>
      </c>
      <c r="O55">
        <f>LEN(Table3[[#This Row],[Products]])</f>
        <v>23</v>
      </c>
      <c r="P55" t="str">
        <f>UPPER(Table3[[#This Row],[Products]])</f>
        <v>DATA ANALYSIS MADE EASY</v>
      </c>
      <c r="Q55" t="str">
        <f>LOWER(Table3[[#This Row],[Products]])</f>
        <v>data analysis made easy</v>
      </c>
      <c r="R55" t="str">
        <f>PROPER(Table3[[#This Row],[Products]])</f>
        <v>Data Analysis Made Easy</v>
      </c>
      <c r="U55" t="str">
        <f>RIGHT(Table3[[#This Row],[Products]],4)</f>
        <v>EASY</v>
      </c>
    </row>
    <row r="56" spans="1:21" x14ac:dyDescent="0.45">
      <c r="A56" s="12" t="s">
        <v>4</v>
      </c>
      <c r="B56" s="11">
        <v>45021.359722222223</v>
      </c>
      <c r="C56" s="12" t="s">
        <v>10</v>
      </c>
      <c r="D56" s="12">
        <v>9.34</v>
      </c>
      <c r="E56" s="12">
        <v>7.91</v>
      </c>
      <c r="G56" t="str">
        <f>CONCATENATE(Table3[[#This Row],[Currency]]," ", Table3[[#This Row],[Total]])</f>
        <v>GBP 9.34</v>
      </c>
      <c r="H56" t="str">
        <f>_xlfn.CONCAT(Table3[[#This Row],[Currency]]," ",Table3[[#This Row],[Total]])</f>
        <v>GBP 9.34</v>
      </c>
      <c r="J56" t="str">
        <f>C56&amp;" "&amp;"Mensah"&amp;" "&amp;Table3[[#This Row],[Total]]</f>
        <v>GBP Mensah 9.34</v>
      </c>
      <c r="K56" t="str">
        <f t="shared" si="0"/>
        <v>DATA</v>
      </c>
      <c r="L56" t="str">
        <f>RIGHT(Table3[[#This Row],[Products]],4)</f>
        <v>EASY</v>
      </c>
      <c r="M56" t="str">
        <f t="shared" si="1"/>
        <v>ANALYSIS</v>
      </c>
      <c r="N56" t="str">
        <f t="shared" si="2"/>
        <v>DATA ANALYSIS MADE EASY</v>
      </c>
      <c r="O56">
        <f>LEN(Table3[[#This Row],[Products]])</f>
        <v>23</v>
      </c>
      <c r="P56" t="str">
        <f>UPPER(Table3[[#This Row],[Products]])</f>
        <v>DATA ANALYSIS MADE EASY</v>
      </c>
      <c r="Q56" t="str">
        <f>LOWER(Table3[[#This Row],[Products]])</f>
        <v>data analysis made easy</v>
      </c>
      <c r="R56" t="str">
        <f>PROPER(Table3[[#This Row],[Products]])</f>
        <v>Data Analysis Made Easy</v>
      </c>
      <c r="U56" t="str">
        <f>RIGHT(Table3[[#This Row],[Products]],4)</f>
        <v>EASY</v>
      </c>
    </row>
    <row r="57" spans="1:21" x14ac:dyDescent="0.45">
      <c r="A57" s="12" t="s">
        <v>4</v>
      </c>
      <c r="B57" s="11">
        <v>45031.945833333331</v>
      </c>
      <c r="C57" s="12" t="s">
        <v>10</v>
      </c>
      <c r="D57" s="12">
        <v>9.31</v>
      </c>
      <c r="E57" s="12">
        <v>7.88</v>
      </c>
      <c r="G57" t="str">
        <f>CONCATENATE(Table3[[#This Row],[Currency]]," ", Table3[[#This Row],[Total]])</f>
        <v>GBP 9.31</v>
      </c>
      <c r="H57" t="str">
        <f>_xlfn.CONCAT(Table3[[#This Row],[Currency]]," ",Table3[[#This Row],[Total]])</f>
        <v>GBP 9.31</v>
      </c>
      <c r="J57" t="str">
        <f>C57&amp;" "&amp;"Mensah"&amp;" "&amp;Table3[[#This Row],[Total]]</f>
        <v>GBP Mensah 9.31</v>
      </c>
      <c r="K57" t="str">
        <f t="shared" si="0"/>
        <v>DATA</v>
      </c>
      <c r="L57" t="str">
        <f>RIGHT(Table3[[#This Row],[Products]],4)</f>
        <v>EASY</v>
      </c>
      <c r="M57" t="str">
        <f t="shared" si="1"/>
        <v>ANALYSIS</v>
      </c>
      <c r="N57" t="str">
        <f t="shared" si="2"/>
        <v>DATA ANALYSIS MADE EASY</v>
      </c>
      <c r="O57">
        <f>LEN(Table3[[#This Row],[Products]])</f>
        <v>23</v>
      </c>
      <c r="P57" t="str">
        <f>UPPER(Table3[[#This Row],[Products]])</f>
        <v>DATA ANALYSIS MADE EASY</v>
      </c>
      <c r="Q57" t="str">
        <f>LOWER(Table3[[#This Row],[Products]])</f>
        <v>data analysis made easy</v>
      </c>
      <c r="R57" t="str">
        <f>PROPER(Table3[[#This Row],[Products]])</f>
        <v>Data Analysis Made Easy</v>
      </c>
      <c r="U57" t="str">
        <f>RIGHT(Table3[[#This Row],[Products]],4)</f>
        <v>EASY</v>
      </c>
    </row>
    <row r="58" spans="1:21" x14ac:dyDescent="0.45">
      <c r="A58" s="12" t="s">
        <v>4</v>
      </c>
      <c r="B58" s="11">
        <v>45031.602777777778</v>
      </c>
      <c r="C58" s="12" t="s">
        <v>10</v>
      </c>
      <c r="D58" s="12">
        <v>9.31</v>
      </c>
      <c r="E58" s="12">
        <v>7.88</v>
      </c>
      <c r="G58" t="str">
        <f>CONCATENATE(Table3[[#This Row],[Currency]]," ", Table3[[#This Row],[Total]])</f>
        <v>GBP 9.31</v>
      </c>
      <c r="H58" t="str">
        <f>_xlfn.CONCAT(Table3[[#This Row],[Currency]]," ",Table3[[#This Row],[Total]])</f>
        <v>GBP 9.31</v>
      </c>
      <c r="J58" t="str">
        <f>C58&amp;" "&amp;"Mensah"&amp;" "&amp;Table3[[#This Row],[Total]]</f>
        <v>GBP Mensah 9.31</v>
      </c>
      <c r="K58" t="str">
        <f t="shared" si="0"/>
        <v>DATA</v>
      </c>
      <c r="L58" t="str">
        <f>RIGHT(Table3[[#This Row],[Products]],4)</f>
        <v>EASY</v>
      </c>
      <c r="M58" t="str">
        <f t="shared" si="1"/>
        <v>ANALYSIS</v>
      </c>
      <c r="N58" t="str">
        <f t="shared" si="2"/>
        <v>DATA ANALYSIS MADE EASY</v>
      </c>
      <c r="O58">
        <f>LEN(Table3[[#This Row],[Products]])</f>
        <v>23</v>
      </c>
      <c r="P58" t="str">
        <f>UPPER(Table3[[#This Row],[Products]])</f>
        <v>DATA ANALYSIS MADE EASY</v>
      </c>
      <c r="Q58" t="str">
        <f>LOWER(Table3[[#This Row],[Products]])</f>
        <v>data analysis made easy</v>
      </c>
      <c r="R58" t="str">
        <f>PROPER(Table3[[#This Row],[Products]])</f>
        <v>Data Analysis Made Easy</v>
      </c>
      <c r="U58" t="str">
        <f>RIGHT(Table3[[#This Row],[Products]],4)</f>
        <v>EASY</v>
      </c>
    </row>
    <row r="59" spans="1:21" x14ac:dyDescent="0.45">
      <c r="A59" s="12" t="s">
        <v>4</v>
      </c>
      <c r="B59" s="11">
        <v>45025.057638888888</v>
      </c>
      <c r="C59" s="12" t="s">
        <v>10</v>
      </c>
      <c r="D59" s="12">
        <v>9.3000000000000007</v>
      </c>
      <c r="E59" s="12">
        <v>7.87</v>
      </c>
      <c r="G59" t="str">
        <f>CONCATENATE(Table3[[#This Row],[Currency]]," ", Table3[[#This Row],[Total]])</f>
        <v>GBP 9.3</v>
      </c>
      <c r="H59" t="str">
        <f>_xlfn.CONCAT(Table3[[#This Row],[Currency]]," ",Table3[[#This Row],[Total]])</f>
        <v>GBP 9.3</v>
      </c>
      <c r="J59" t="str">
        <f>C59&amp;" "&amp;"Mensah"&amp;" "&amp;Table3[[#This Row],[Total]]</f>
        <v>GBP Mensah 9.3</v>
      </c>
      <c r="K59" t="str">
        <f t="shared" si="0"/>
        <v>DATA</v>
      </c>
      <c r="L59" t="str">
        <f>RIGHT(Table3[[#This Row],[Products]],4)</f>
        <v>EASY</v>
      </c>
      <c r="M59" t="str">
        <f t="shared" si="1"/>
        <v>ANALYSIS</v>
      </c>
      <c r="N59" t="str">
        <f t="shared" si="2"/>
        <v>DATA ANALYSIS MADE EASY</v>
      </c>
      <c r="O59">
        <f>LEN(Table3[[#This Row],[Products]])</f>
        <v>23</v>
      </c>
      <c r="P59" t="str">
        <f>UPPER(Table3[[#This Row],[Products]])</f>
        <v>DATA ANALYSIS MADE EASY</v>
      </c>
      <c r="Q59" t="str">
        <f>LOWER(Table3[[#This Row],[Products]])</f>
        <v>data analysis made easy</v>
      </c>
      <c r="R59" t="str">
        <f>PROPER(Table3[[#This Row],[Products]])</f>
        <v>Data Analysis Made Easy</v>
      </c>
      <c r="U59" t="str">
        <f>RIGHT(Table3[[#This Row],[Products]],4)</f>
        <v>EASY</v>
      </c>
    </row>
    <row r="60" spans="1:21" x14ac:dyDescent="0.45">
      <c r="A60" s="12" t="s">
        <v>4</v>
      </c>
      <c r="B60" s="11">
        <v>45053.784722222219</v>
      </c>
      <c r="C60" s="12" t="s">
        <v>10</v>
      </c>
      <c r="D60" s="12">
        <v>9.1999999999999993</v>
      </c>
      <c r="E60" s="12">
        <v>7.78</v>
      </c>
      <c r="G60" t="str">
        <f>CONCATENATE(Table3[[#This Row],[Currency]]," ", Table3[[#This Row],[Total]])</f>
        <v>GBP 9.2</v>
      </c>
      <c r="H60" t="str">
        <f>_xlfn.CONCAT(Table3[[#This Row],[Currency]]," ",Table3[[#This Row],[Total]])</f>
        <v>GBP 9.2</v>
      </c>
      <c r="J60" t="str">
        <f>C60&amp;" "&amp;"Mensah"&amp;" "&amp;Table3[[#This Row],[Total]]</f>
        <v>GBP Mensah 9.2</v>
      </c>
      <c r="K60" t="str">
        <f t="shared" si="0"/>
        <v>DATA</v>
      </c>
      <c r="L60" t="str">
        <f>RIGHT(Table3[[#This Row],[Products]],4)</f>
        <v>EASY</v>
      </c>
      <c r="M60" t="str">
        <f t="shared" si="1"/>
        <v>ANALYSIS</v>
      </c>
      <c r="N60" t="str">
        <f t="shared" si="2"/>
        <v>DATA ANALYSIS MADE EASY</v>
      </c>
      <c r="O60">
        <f>LEN(Table3[[#This Row],[Products]])</f>
        <v>23</v>
      </c>
      <c r="P60" t="str">
        <f>UPPER(Table3[[#This Row],[Products]])</f>
        <v>DATA ANALYSIS MADE EASY</v>
      </c>
      <c r="Q60" t="str">
        <f>LOWER(Table3[[#This Row],[Products]])</f>
        <v>data analysis made easy</v>
      </c>
      <c r="R60" t="str">
        <f>PROPER(Table3[[#This Row],[Products]])</f>
        <v>Data Analysis Made Easy</v>
      </c>
      <c r="U60" t="str">
        <f>RIGHT(Table3[[#This Row],[Products]],4)</f>
        <v>EASY</v>
      </c>
    </row>
    <row r="61" spans="1:21" x14ac:dyDescent="0.45">
      <c r="A61" s="12" t="s">
        <v>4</v>
      </c>
      <c r="B61" s="11">
        <v>45053.77847222222</v>
      </c>
      <c r="C61" s="12" t="s">
        <v>10</v>
      </c>
      <c r="D61" s="12">
        <v>9.1999999999999993</v>
      </c>
      <c r="E61" s="12">
        <v>7.78</v>
      </c>
      <c r="G61" t="str">
        <f>CONCATENATE(Table3[[#This Row],[Currency]]," ", Table3[[#This Row],[Total]])</f>
        <v>GBP 9.2</v>
      </c>
      <c r="H61" t="str">
        <f>_xlfn.CONCAT(Table3[[#This Row],[Currency]]," ",Table3[[#This Row],[Total]])</f>
        <v>GBP 9.2</v>
      </c>
      <c r="J61" t="str">
        <f>C61&amp;" "&amp;"Mensah"&amp;" "&amp;Table3[[#This Row],[Total]]</f>
        <v>GBP Mensah 9.2</v>
      </c>
      <c r="K61" t="str">
        <f t="shared" si="0"/>
        <v>DATA</v>
      </c>
      <c r="L61" t="str">
        <f>RIGHT(Table3[[#This Row],[Products]],4)</f>
        <v>EASY</v>
      </c>
      <c r="M61" t="str">
        <f t="shared" si="1"/>
        <v>ANALYSIS</v>
      </c>
      <c r="N61" t="str">
        <f t="shared" si="2"/>
        <v>DATA ANALYSIS MADE EASY</v>
      </c>
      <c r="O61">
        <f>LEN(Table3[[#This Row],[Products]])</f>
        <v>23</v>
      </c>
      <c r="P61" t="str">
        <f>UPPER(Table3[[#This Row],[Products]])</f>
        <v>DATA ANALYSIS MADE EASY</v>
      </c>
      <c r="Q61" t="str">
        <f>LOWER(Table3[[#This Row],[Products]])</f>
        <v>data analysis made easy</v>
      </c>
      <c r="R61" t="str">
        <f>PROPER(Table3[[#This Row],[Products]])</f>
        <v>Data Analysis Made Easy</v>
      </c>
      <c r="U61" t="str">
        <f>RIGHT(Table3[[#This Row],[Products]],4)</f>
        <v>EASY</v>
      </c>
    </row>
    <row r="62" spans="1:21" x14ac:dyDescent="0.45">
      <c r="A62" s="12" t="s">
        <v>4</v>
      </c>
      <c r="B62" s="11">
        <v>45051.823611111111</v>
      </c>
      <c r="C62" s="12" t="s">
        <v>10</v>
      </c>
      <c r="D62" s="12">
        <v>9.1999999999999993</v>
      </c>
      <c r="E62" s="12">
        <v>7.78</v>
      </c>
      <c r="G62" t="str">
        <f>CONCATENATE(Table3[[#This Row],[Currency]]," ", Table3[[#This Row],[Total]])</f>
        <v>GBP 9.2</v>
      </c>
      <c r="H62" t="str">
        <f>_xlfn.CONCAT(Table3[[#This Row],[Currency]]," ",Table3[[#This Row],[Total]])</f>
        <v>GBP 9.2</v>
      </c>
      <c r="J62" t="str">
        <f>C62&amp;" "&amp;"Mensah"&amp;" "&amp;Table3[[#This Row],[Total]]</f>
        <v>GBP Mensah 9.2</v>
      </c>
      <c r="K62" t="str">
        <f t="shared" si="0"/>
        <v>DATA</v>
      </c>
      <c r="L62" t="str">
        <f>RIGHT(Table3[[#This Row],[Products]],4)</f>
        <v>EASY</v>
      </c>
      <c r="M62" t="str">
        <f t="shared" si="1"/>
        <v>ANALYSIS</v>
      </c>
      <c r="N62" t="str">
        <f t="shared" si="2"/>
        <v>DATA ANALYSIS MADE EASY</v>
      </c>
      <c r="O62">
        <f>LEN(Table3[[#This Row],[Products]])</f>
        <v>23</v>
      </c>
      <c r="P62" t="str">
        <f>UPPER(Table3[[#This Row],[Products]])</f>
        <v>DATA ANALYSIS MADE EASY</v>
      </c>
      <c r="Q62" t="str">
        <f>LOWER(Table3[[#This Row],[Products]])</f>
        <v>data analysis made easy</v>
      </c>
      <c r="R62" t="str">
        <f>PROPER(Table3[[#This Row],[Products]])</f>
        <v>Data Analysis Made Easy</v>
      </c>
      <c r="U62" t="str">
        <f>RIGHT(Table3[[#This Row],[Products]],4)</f>
        <v>EASY</v>
      </c>
    </row>
    <row r="63" spans="1:21" x14ac:dyDescent="0.45">
      <c r="A63" s="12" t="s">
        <v>4</v>
      </c>
      <c r="B63" s="11">
        <v>45231.305555555555</v>
      </c>
      <c r="C63" s="12" t="s">
        <v>9</v>
      </c>
      <c r="D63" s="12">
        <v>8.51</v>
      </c>
      <c r="E63" s="12">
        <v>7.41</v>
      </c>
      <c r="G63" t="str">
        <f>CONCATENATE(Table3[[#This Row],[Currency]]," ", Table3[[#This Row],[Total]])</f>
        <v>GHS 8.51</v>
      </c>
      <c r="H63" t="str">
        <f>_xlfn.CONCAT(Table3[[#This Row],[Currency]]," ",Table3[[#This Row],[Total]])</f>
        <v>GHS 8.51</v>
      </c>
      <c r="J63" t="str">
        <f>C63&amp;" "&amp;"Mensah"&amp;" "&amp;Table3[[#This Row],[Total]]</f>
        <v>GHS Mensah 8.51</v>
      </c>
      <c r="K63" t="str">
        <f t="shared" si="0"/>
        <v>DATA</v>
      </c>
      <c r="L63" t="str">
        <f>RIGHT(Table3[[#This Row],[Products]],4)</f>
        <v>EASY</v>
      </c>
      <c r="M63" t="str">
        <f t="shared" si="1"/>
        <v>ANALYSIS</v>
      </c>
      <c r="N63" t="str">
        <f t="shared" si="2"/>
        <v>DATA ANALYSIS MADE EASY</v>
      </c>
      <c r="O63">
        <f>LEN(Table3[[#This Row],[Products]])</f>
        <v>23</v>
      </c>
      <c r="P63" t="str">
        <f>UPPER(Table3[[#This Row],[Products]])</f>
        <v>DATA ANALYSIS MADE EASY</v>
      </c>
      <c r="Q63" t="str">
        <f>LOWER(Table3[[#This Row],[Products]])</f>
        <v>data analysis made easy</v>
      </c>
      <c r="R63" t="str">
        <f>PROPER(Table3[[#This Row],[Products]])</f>
        <v>Data Analysis Made Easy</v>
      </c>
      <c r="U63" t="str">
        <f>RIGHT(Table3[[#This Row],[Products]],4)</f>
        <v>EASY</v>
      </c>
    </row>
    <row r="64" spans="1:21" x14ac:dyDescent="0.45">
      <c r="A64" s="12" t="s">
        <v>4</v>
      </c>
      <c r="B64" s="11">
        <v>45221.809027777781</v>
      </c>
      <c r="C64" s="12" t="s">
        <v>10</v>
      </c>
      <c r="D64" s="12">
        <v>8.51</v>
      </c>
      <c r="E64" s="12">
        <v>7.41</v>
      </c>
      <c r="G64" t="str">
        <f>CONCATENATE(Table3[[#This Row],[Currency]]," ", Table3[[#This Row],[Total]])</f>
        <v>GBP 8.51</v>
      </c>
      <c r="H64" t="str">
        <f>_xlfn.CONCAT(Table3[[#This Row],[Currency]]," ",Table3[[#This Row],[Total]])</f>
        <v>GBP 8.51</v>
      </c>
      <c r="J64" t="str">
        <f>C64&amp;" "&amp;"Mensah"&amp;" "&amp;Table3[[#This Row],[Total]]</f>
        <v>GBP Mensah 8.51</v>
      </c>
      <c r="K64" t="str">
        <f t="shared" si="0"/>
        <v>DATA</v>
      </c>
      <c r="L64" t="str">
        <f>RIGHT(Table3[[#This Row],[Products]],4)</f>
        <v>EASY</v>
      </c>
      <c r="M64" t="str">
        <f t="shared" si="1"/>
        <v>ANALYSIS</v>
      </c>
      <c r="N64" t="str">
        <f t="shared" si="2"/>
        <v>DATA ANALYSIS MADE EASY</v>
      </c>
      <c r="O64">
        <f>LEN(Table3[[#This Row],[Products]])</f>
        <v>23</v>
      </c>
      <c r="P64" t="str">
        <f>UPPER(Table3[[#This Row],[Products]])</f>
        <v>DATA ANALYSIS MADE EASY</v>
      </c>
      <c r="Q64" t="str">
        <f>LOWER(Table3[[#This Row],[Products]])</f>
        <v>data analysis made easy</v>
      </c>
      <c r="R64" t="str">
        <f>PROPER(Table3[[#This Row],[Products]])</f>
        <v>Data Analysis Made Easy</v>
      </c>
      <c r="U64" t="str">
        <f>RIGHT(Table3[[#This Row],[Products]],4)</f>
        <v>EASY</v>
      </c>
    </row>
    <row r="65" spans="1:21" x14ac:dyDescent="0.45">
      <c r="A65" s="12" t="s">
        <v>4</v>
      </c>
      <c r="B65" s="11">
        <v>45202.501388888886</v>
      </c>
      <c r="C65" s="12" t="s">
        <v>44</v>
      </c>
      <c r="D65" s="12">
        <v>8.51</v>
      </c>
      <c r="E65" s="12">
        <v>7.41</v>
      </c>
      <c r="G65" t="str">
        <f>CONCATENATE(Table3[[#This Row],[Currency]]," ", Table3[[#This Row],[Total]])</f>
        <v>GBP   8.51</v>
      </c>
      <c r="H65" t="str">
        <f>_xlfn.CONCAT(Table3[[#This Row],[Currency]]," ",Table3[[#This Row],[Total]])</f>
        <v>GBP   8.51</v>
      </c>
      <c r="J65" t="str">
        <f>C65&amp;" "&amp;"Mensah"&amp;" "&amp;Table3[[#This Row],[Total]]</f>
        <v>GBP   Mensah 8.51</v>
      </c>
      <c r="K65" t="str">
        <f t="shared" si="0"/>
        <v>DATA</v>
      </c>
      <c r="L65" t="str">
        <f>RIGHT(Table3[[#This Row],[Products]],4)</f>
        <v>EASY</v>
      </c>
      <c r="M65" t="str">
        <f t="shared" si="1"/>
        <v>ANALYSIS</v>
      </c>
      <c r="N65" t="str">
        <f t="shared" si="2"/>
        <v>DATA ANALYSIS MADE EASY</v>
      </c>
      <c r="O65">
        <f>LEN(Table3[[#This Row],[Products]])</f>
        <v>23</v>
      </c>
      <c r="P65" t="str">
        <f>UPPER(Table3[[#This Row],[Products]])</f>
        <v>DATA ANALYSIS MADE EASY</v>
      </c>
      <c r="Q65" t="str">
        <f>LOWER(Table3[[#This Row],[Products]])</f>
        <v>data analysis made easy</v>
      </c>
      <c r="R65" t="str">
        <f>PROPER(Table3[[#This Row],[Products]])</f>
        <v>Data Analysis Made Easy</v>
      </c>
      <c r="U65" t="str">
        <f>RIGHT(Table3[[#This Row],[Products]],4)</f>
        <v>EASY</v>
      </c>
    </row>
    <row r="66" spans="1:21" x14ac:dyDescent="0.45">
      <c r="A66" s="12" t="s">
        <v>4</v>
      </c>
      <c r="B66" s="11">
        <v>45199.494444444441</v>
      </c>
      <c r="C66" s="12" t="s">
        <v>10</v>
      </c>
      <c r="D66" s="12">
        <v>8.51</v>
      </c>
      <c r="E66" s="12">
        <v>7.41</v>
      </c>
      <c r="G66" t="str">
        <f>CONCATENATE(Table3[[#This Row],[Currency]]," ", Table3[[#This Row],[Total]])</f>
        <v>GBP 8.51</v>
      </c>
      <c r="H66" t="str">
        <f>_xlfn.CONCAT(Table3[[#This Row],[Currency]]," ",Table3[[#This Row],[Total]])</f>
        <v>GBP 8.51</v>
      </c>
      <c r="J66" t="str">
        <f>C66&amp;" "&amp;"Mensah"&amp;" "&amp;Table3[[#This Row],[Total]]</f>
        <v>GBP Mensah 8.51</v>
      </c>
      <c r="K66" t="str">
        <f t="shared" si="0"/>
        <v>DATA</v>
      </c>
      <c r="L66" t="str">
        <f>RIGHT(Table3[[#This Row],[Products]],4)</f>
        <v>EASY</v>
      </c>
      <c r="M66" t="str">
        <f t="shared" si="1"/>
        <v>ANALYSIS</v>
      </c>
      <c r="N66" t="str">
        <f t="shared" si="2"/>
        <v>DATA ANALYSIS MADE EASY</v>
      </c>
      <c r="O66">
        <f>LEN(Table3[[#This Row],[Products]])</f>
        <v>23</v>
      </c>
      <c r="P66" t="str">
        <f>UPPER(Table3[[#This Row],[Products]])</f>
        <v>DATA ANALYSIS MADE EASY</v>
      </c>
      <c r="Q66" t="str">
        <f>LOWER(Table3[[#This Row],[Products]])</f>
        <v>data analysis made easy</v>
      </c>
      <c r="R66" t="str">
        <f>PROPER(Table3[[#This Row],[Products]])</f>
        <v>Data Analysis Made Easy</v>
      </c>
      <c r="U66" t="str">
        <f>RIGHT(Table3[[#This Row],[Products]],4)</f>
        <v>EASY</v>
      </c>
    </row>
    <row r="67" spans="1:21" x14ac:dyDescent="0.45">
      <c r="A67" s="12" t="s">
        <v>4</v>
      </c>
      <c r="B67" s="11">
        <v>45199.022222222222</v>
      </c>
      <c r="C67" s="12" t="s">
        <v>10</v>
      </c>
      <c r="D67" s="12">
        <v>8.51</v>
      </c>
      <c r="E67" s="12">
        <v>7.41</v>
      </c>
      <c r="G67" t="str">
        <f>CONCATENATE(Table3[[#This Row],[Currency]]," ", Table3[[#This Row],[Total]])</f>
        <v>GBP 8.51</v>
      </c>
      <c r="H67" t="str">
        <f>_xlfn.CONCAT(Table3[[#This Row],[Currency]]," ",Table3[[#This Row],[Total]])</f>
        <v>GBP 8.51</v>
      </c>
      <c r="J67" t="str">
        <f>C67&amp;" "&amp;"Mensah"&amp;" "&amp;Table3[[#This Row],[Total]]</f>
        <v>GBP Mensah 8.51</v>
      </c>
      <c r="K67" t="str">
        <f t="shared" ref="K67:K100" si="3">LEFT(A67,4)</f>
        <v>DATA</v>
      </c>
      <c r="L67" t="str">
        <f>RIGHT(Table3[[#This Row],[Products]],4)</f>
        <v>EASY</v>
      </c>
      <c r="M67" t="str">
        <f t="shared" ref="M67:M100" si="4">MID(A68,6,8)</f>
        <v>ANALYSIS</v>
      </c>
      <c r="N67" t="str">
        <f t="shared" si="2"/>
        <v>DATA ANALYSIS MADE EASY</v>
      </c>
      <c r="O67">
        <f>LEN(Table3[[#This Row],[Products]])</f>
        <v>23</v>
      </c>
      <c r="P67" t="str">
        <f>UPPER(Table3[[#This Row],[Products]])</f>
        <v>DATA ANALYSIS MADE EASY</v>
      </c>
      <c r="Q67" t="str">
        <f>LOWER(Table3[[#This Row],[Products]])</f>
        <v>data analysis made easy</v>
      </c>
      <c r="R67" t="str">
        <f>PROPER(Table3[[#This Row],[Products]])</f>
        <v>Data Analysis Made Easy</v>
      </c>
      <c r="U67" t="str">
        <f>RIGHT(Table3[[#This Row],[Products]],4)</f>
        <v>EASY</v>
      </c>
    </row>
    <row r="68" spans="1:21" x14ac:dyDescent="0.45">
      <c r="A68" s="12" t="s">
        <v>4</v>
      </c>
      <c r="B68" s="11">
        <v>45192.578472222223</v>
      </c>
      <c r="C68" s="12" t="s">
        <v>10</v>
      </c>
      <c r="D68" s="12">
        <v>8.51</v>
      </c>
      <c r="E68" s="12">
        <v>7.41</v>
      </c>
      <c r="G68" t="str">
        <f>CONCATENATE(Table3[[#This Row],[Currency]]," ", Table3[[#This Row],[Total]])</f>
        <v>GBP 8.51</v>
      </c>
      <c r="H68" t="str">
        <f>_xlfn.CONCAT(Table3[[#This Row],[Currency]]," ",Table3[[#This Row],[Total]])</f>
        <v>GBP 8.51</v>
      </c>
      <c r="J68" t="str">
        <f>C68&amp;" "&amp;"Mensah"&amp;" "&amp;Table3[[#This Row],[Total]]</f>
        <v>GBP Mensah 8.51</v>
      </c>
      <c r="K68" t="str">
        <f t="shared" si="3"/>
        <v>DATA</v>
      </c>
      <c r="L68" t="str">
        <f>RIGHT(Table3[[#This Row],[Products]],4)</f>
        <v>EASY</v>
      </c>
      <c r="M68" t="str">
        <f t="shared" si="4"/>
        <v>ANALYSIS</v>
      </c>
      <c r="N68" t="str">
        <f t="shared" si="2"/>
        <v>DATA ANALYSIS MADE EASY</v>
      </c>
      <c r="O68">
        <f>LEN(Table3[[#This Row],[Products]])</f>
        <v>23</v>
      </c>
      <c r="P68" t="str">
        <f>UPPER(Table3[[#This Row],[Products]])</f>
        <v>DATA ANALYSIS MADE EASY</v>
      </c>
      <c r="Q68" t="str">
        <f>LOWER(Table3[[#This Row],[Products]])</f>
        <v>data analysis made easy</v>
      </c>
      <c r="R68" t="str">
        <f>PROPER(Table3[[#This Row],[Products]])</f>
        <v>Data Analysis Made Easy</v>
      </c>
      <c r="U68" t="str">
        <f>RIGHT(Table3[[#This Row],[Products]],4)</f>
        <v>EASY</v>
      </c>
    </row>
    <row r="69" spans="1:21" x14ac:dyDescent="0.45">
      <c r="A69" s="12" t="s">
        <v>4</v>
      </c>
      <c r="B69" s="11">
        <v>45186.75</v>
      </c>
      <c r="C69" s="12" t="s">
        <v>10</v>
      </c>
      <c r="D69" s="12">
        <v>8.51</v>
      </c>
      <c r="E69" s="12">
        <v>7.41</v>
      </c>
      <c r="G69" t="str">
        <f>CONCATENATE(Table3[[#This Row],[Currency]]," ", Table3[[#This Row],[Total]])</f>
        <v>GBP 8.51</v>
      </c>
      <c r="H69" t="str">
        <f>_xlfn.CONCAT(Table3[[#This Row],[Currency]]," ",Table3[[#This Row],[Total]])</f>
        <v>GBP 8.51</v>
      </c>
      <c r="J69" t="str">
        <f>C69&amp;" "&amp;"Mensah"&amp;" "&amp;Table3[[#This Row],[Total]]</f>
        <v>GBP Mensah 8.51</v>
      </c>
      <c r="K69" t="str">
        <f t="shared" si="3"/>
        <v>DATA</v>
      </c>
      <c r="L69" t="str">
        <f>RIGHT(Table3[[#This Row],[Products]],4)</f>
        <v>EASY</v>
      </c>
      <c r="M69" t="str">
        <f t="shared" si="4"/>
        <v>ANALYSIS</v>
      </c>
      <c r="N69" t="str">
        <f t="shared" si="2"/>
        <v>DATA ANALYSIS MADE EASY</v>
      </c>
      <c r="O69">
        <f>LEN(Table3[[#This Row],[Products]])</f>
        <v>23</v>
      </c>
      <c r="P69" t="str">
        <f>UPPER(Table3[[#This Row],[Products]])</f>
        <v>DATA ANALYSIS MADE EASY</v>
      </c>
      <c r="Q69" t="str">
        <f>LOWER(Table3[[#This Row],[Products]])</f>
        <v>data analysis made easy</v>
      </c>
      <c r="R69" t="str">
        <f>PROPER(Table3[[#This Row],[Products]])</f>
        <v>Data Analysis Made Easy</v>
      </c>
      <c r="U69" t="str">
        <f>RIGHT(Table3[[#This Row],[Products]],4)</f>
        <v>EASY</v>
      </c>
    </row>
    <row r="70" spans="1:21" x14ac:dyDescent="0.45">
      <c r="A70" s="12" t="s">
        <v>4</v>
      </c>
      <c r="B70" s="11">
        <v>45169.777083333334</v>
      </c>
      <c r="C70" s="12" t="s">
        <v>10</v>
      </c>
      <c r="D70" s="12">
        <v>8.51</v>
      </c>
      <c r="E70" s="12">
        <v>7.41</v>
      </c>
      <c r="G70" t="str">
        <f>CONCATENATE(Table3[[#This Row],[Currency]]," ", Table3[[#This Row],[Total]])</f>
        <v>GBP 8.51</v>
      </c>
      <c r="H70" t="str">
        <f>_xlfn.CONCAT(Table3[[#This Row],[Currency]]," ",Table3[[#This Row],[Total]])</f>
        <v>GBP 8.51</v>
      </c>
      <c r="J70" t="str">
        <f>C70&amp;" "&amp;"Mensah"&amp;" "&amp;Table3[[#This Row],[Total]]</f>
        <v>GBP Mensah 8.51</v>
      </c>
      <c r="K70" t="str">
        <f t="shared" si="3"/>
        <v>DATA</v>
      </c>
      <c r="L70" t="str">
        <f>RIGHT(Table3[[#This Row],[Products]],4)</f>
        <v>EASY</v>
      </c>
      <c r="M70" t="str">
        <f t="shared" si="4"/>
        <v>ANALYSIS</v>
      </c>
      <c r="N70" t="str">
        <f t="shared" ref="N70:N100" si="5">SUBSTITUTE(P70,"o","")</f>
        <v>DATA ANALYSIS MADE EASY</v>
      </c>
      <c r="O70">
        <f>LEN(Table3[[#This Row],[Products]])</f>
        <v>23</v>
      </c>
      <c r="P70" t="str">
        <f>UPPER(Table3[[#This Row],[Products]])</f>
        <v>DATA ANALYSIS MADE EASY</v>
      </c>
      <c r="Q70" t="str">
        <f>LOWER(Table3[[#This Row],[Products]])</f>
        <v>data analysis made easy</v>
      </c>
      <c r="R70" t="str">
        <f>PROPER(Table3[[#This Row],[Products]])</f>
        <v>Data Analysis Made Easy</v>
      </c>
      <c r="U70" t="str">
        <f>RIGHT(Table3[[#This Row],[Products]],4)</f>
        <v>EASY</v>
      </c>
    </row>
    <row r="71" spans="1:21" x14ac:dyDescent="0.45">
      <c r="A71" s="12" t="s">
        <v>4</v>
      </c>
      <c r="B71" s="11">
        <v>45168.906944444447</v>
      </c>
      <c r="C71" s="12" t="s">
        <v>10</v>
      </c>
      <c r="D71" s="12">
        <v>8.51</v>
      </c>
      <c r="E71" s="12">
        <v>7.41</v>
      </c>
      <c r="G71" t="str">
        <f>CONCATENATE(Table3[[#This Row],[Currency]]," ", Table3[[#This Row],[Total]])</f>
        <v>GBP 8.51</v>
      </c>
      <c r="H71" t="str">
        <f>_xlfn.CONCAT(Table3[[#This Row],[Currency]]," ",Table3[[#This Row],[Total]])</f>
        <v>GBP 8.51</v>
      </c>
      <c r="J71" t="str">
        <f>C71&amp;" "&amp;"Mensah"&amp;" "&amp;Table3[[#This Row],[Total]]</f>
        <v>GBP Mensah 8.51</v>
      </c>
      <c r="K71" t="str">
        <f t="shared" si="3"/>
        <v>DATA</v>
      </c>
      <c r="L71" t="str">
        <f>RIGHT(Table3[[#This Row],[Products]],4)</f>
        <v>EASY</v>
      </c>
      <c r="M71" t="str">
        <f t="shared" si="4"/>
        <v>ANALYSIS</v>
      </c>
      <c r="N71" t="str">
        <f t="shared" si="5"/>
        <v>DATA ANALYSIS MADE EASY</v>
      </c>
      <c r="O71">
        <f>LEN(Table3[[#This Row],[Products]])</f>
        <v>23</v>
      </c>
      <c r="P71" t="str">
        <f>UPPER(Table3[[#This Row],[Products]])</f>
        <v>DATA ANALYSIS MADE EASY</v>
      </c>
      <c r="Q71" t="str">
        <f>LOWER(Table3[[#This Row],[Products]])</f>
        <v>data analysis made easy</v>
      </c>
      <c r="R71" t="str">
        <f>PROPER(Table3[[#This Row],[Products]])</f>
        <v>Data Analysis Made Easy</v>
      </c>
      <c r="U71" t="str">
        <f>RIGHT(Table3[[#This Row],[Products]],4)</f>
        <v>EASY</v>
      </c>
    </row>
    <row r="72" spans="1:21" x14ac:dyDescent="0.45">
      <c r="A72" s="12" t="s">
        <v>4</v>
      </c>
      <c r="B72" s="11">
        <v>45168.705555555556</v>
      </c>
      <c r="C72" s="12" t="s">
        <v>10</v>
      </c>
      <c r="D72" s="12">
        <v>8.51</v>
      </c>
      <c r="E72" s="12">
        <v>7.41</v>
      </c>
      <c r="G72" t="str">
        <f>CONCATENATE(Table3[[#This Row],[Currency]]," ", Table3[[#This Row],[Total]])</f>
        <v>GBP 8.51</v>
      </c>
      <c r="H72" t="str">
        <f>_xlfn.CONCAT(Table3[[#This Row],[Currency]]," ",Table3[[#This Row],[Total]])</f>
        <v>GBP 8.51</v>
      </c>
      <c r="J72" t="str">
        <f>C72&amp;" "&amp;"Mensah"&amp;" "&amp;Table3[[#This Row],[Total]]</f>
        <v>GBP Mensah 8.51</v>
      </c>
      <c r="K72" t="str">
        <f t="shared" si="3"/>
        <v>DATA</v>
      </c>
      <c r="L72" t="str">
        <f>RIGHT(Table3[[#This Row],[Products]],4)</f>
        <v>EASY</v>
      </c>
      <c r="M72" t="str">
        <f t="shared" si="4"/>
        <v>ANALYSIS</v>
      </c>
      <c r="N72" t="str">
        <f t="shared" si="5"/>
        <v>DATA ANALYSIS MADE EASY</v>
      </c>
      <c r="O72">
        <f>LEN(Table3[[#This Row],[Products]])</f>
        <v>23</v>
      </c>
      <c r="P72" t="str">
        <f>UPPER(Table3[[#This Row],[Products]])</f>
        <v>DATA ANALYSIS MADE EASY</v>
      </c>
      <c r="Q72" t="str">
        <f>LOWER(Table3[[#This Row],[Products]])</f>
        <v>data analysis made easy</v>
      </c>
      <c r="R72" t="str">
        <f>PROPER(Table3[[#This Row],[Products]])</f>
        <v>Data Analysis Made Easy</v>
      </c>
      <c r="U72" t="str">
        <f>RIGHT(Table3[[#This Row],[Products]],4)</f>
        <v>EASY</v>
      </c>
    </row>
    <row r="73" spans="1:21" x14ac:dyDescent="0.45">
      <c r="A73" s="12" t="s">
        <v>4</v>
      </c>
      <c r="B73" s="11">
        <v>45161.786805555559</v>
      </c>
      <c r="C73" s="12" t="s">
        <v>10</v>
      </c>
      <c r="D73" s="12">
        <v>8.51</v>
      </c>
      <c r="E73" s="12">
        <v>7.41</v>
      </c>
      <c r="G73" t="str">
        <f>CONCATENATE(Table3[[#This Row],[Currency]]," ", Table3[[#This Row],[Total]])</f>
        <v>GBP 8.51</v>
      </c>
      <c r="H73" t="str">
        <f>_xlfn.CONCAT(Table3[[#This Row],[Currency]]," ",Table3[[#This Row],[Total]])</f>
        <v>GBP 8.51</v>
      </c>
      <c r="J73" t="str">
        <f>C73&amp;" "&amp;"Mensah"&amp;" "&amp;Table3[[#This Row],[Total]]</f>
        <v>GBP Mensah 8.51</v>
      </c>
      <c r="K73" t="str">
        <f t="shared" si="3"/>
        <v>DATA</v>
      </c>
      <c r="L73" t="str">
        <f>RIGHT(Table3[[#This Row],[Products]],4)</f>
        <v>EASY</v>
      </c>
      <c r="M73" t="str">
        <f t="shared" si="4"/>
        <v>ANALYSIS</v>
      </c>
      <c r="N73" t="str">
        <f t="shared" si="5"/>
        <v>DATA ANALYSIS MADE EASY</v>
      </c>
      <c r="O73">
        <f>LEN(Table3[[#This Row],[Products]])</f>
        <v>23</v>
      </c>
      <c r="P73" t="str">
        <f>UPPER(Table3[[#This Row],[Products]])</f>
        <v>DATA ANALYSIS MADE EASY</v>
      </c>
      <c r="Q73" t="str">
        <f>LOWER(Table3[[#This Row],[Products]])</f>
        <v>data analysis made easy</v>
      </c>
      <c r="R73" t="str">
        <f>PROPER(Table3[[#This Row],[Products]])</f>
        <v>Data Analysis Made Easy</v>
      </c>
      <c r="U73" t="str">
        <f>RIGHT(Table3[[#This Row],[Products]],4)</f>
        <v>EASY</v>
      </c>
    </row>
    <row r="74" spans="1:21" x14ac:dyDescent="0.45">
      <c r="A74" s="12" t="s">
        <v>4</v>
      </c>
      <c r="B74" s="11">
        <v>45161.518055555556</v>
      </c>
      <c r="C74" s="12" t="s">
        <v>10</v>
      </c>
      <c r="D74" s="12">
        <v>8.51</v>
      </c>
      <c r="E74" s="12">
        <v>7.41</v>
      </c>
      <c r="G74" t="str">
        <f>CONCATENATE(Table3[[#This Row],[Currency]]," ", Table3[[#This Row],[Total]])</f>
        <v>GBP 8.51</v>
      </c>
      <c r="H74" t="str">
        <f>_xlfn.CONCAT(Table3[[#This Row],[Currency]]," ",Table3[[#This Row],[Total]])</f>
        <v>GBP 8.51</v>
      </c>
      <c r="J74" t="str">
        <f>C74&amp;" "&amp;"Mensah"&amp;" "&amp;Table3[[#This Row],[Total]]</f>
        <v>GBP Mensah 8.51</v>
      </c>
      <c r="K74" t="str">
        <f t="shared" si="3"/>
        <v>DATA</v>
      </c>
      <c r="L74" t="str">
        <f>RIGHT(Table3[[#This Row],[Products]],4)</f>
        <v>EASY</v>
      </c>
      <c r="M74" t="str">
        <f t="shared" si="4"/>
        <v>ANALYSIS</v>
      </c>
      <c r="N74" t="str">
        <f t="shared" si="5"/>
        <v>DATA ANALYSIS MADE EASY</v>
      </c>
      <c r="O74">
        <f>LEN(Table3[[#This Row],[Products]])</f>
        <v>23</v>
      </c>
      <c r="P74" t="str">
        <f>UPPER(Table3[[#This Row],[Products]])</f>
        <v>DATA ANALYSIS MADE EASY</v>
      </c>
      <c r="Q74" t="str">
        <f>LOWER(Table3[[#This Row],[Products]])</f>
        <v>data analysis made easy</v>
      </c>
      <c r="R74" t="str">
        <f>PROPER(Table3[[#This Row],[Products]])</f>
        <v>Data Analysis Made Easy</v>
      </c>
      <c r="U74" t="str">
        <f>RIGHT(Table3[[#This Row],[Products]],4)</f>
        <v>EASY</v>
      </c>
    </row>
    <row r="75" spans="1:21" x14ac:dyDescent="0.45">
      <c r="A75" s="12" t="s">
        <v>4</v>
      </c>
      <c r="B75" s="11">
        <v>45153.277083333334</v>
      </c>
      <c r="C75" s="12" t="s">
        <v>10</v>
      </c>
      <c r="D75" s="12">
        <v>8.51</v>
      </c>
      <c r="E75" s="12">
        <v>7.41</v>
      </c>
      <c r="G75" t="str">
        <f>CONCATENATE(Table3[[#This Row],[Currency]]," ", Table3[[#This Row],[Total]])</f>
        <v>GBP 8.51</v>
      </c>
      <c r="H75" t="str">
        <f>_xlfn.CONCAT(Table3[[#This Row],[Currency]]," ",Table3[[#This Row],[Total]])</f>
        <v>GBP 8.51</v>
      </c>
      <c r="J75" t="str">
        <f>C75&amp;" "&amp;"Mensah"&amp;" "&amp;Table3[[#This Row],[Total]]</f>
        <v>GBP Mensah 8.51</v>
      </c>
      <c r="K75" t="str">
        <f t="shared" si="3"/>
        <v>DATA</v>
      </c>
      <c r="L75" t="str">
        <f>RIGHT(Table3[[#This Row],[Products]],4)</f>
        <v>EASY</v>
      </c>
      <c r="M75" t="str">
        <f t="shared" si="4"/>
        <v>ANALYSIS</v>
      </c>
      <c r="N75" t="str">
        <f t="shared" si="5"/>
        <v>DATA ANALYSIS MADE EASY</v>
      </c>
      <c r="O75">
        <f>LEN(Table3[[#This Row],[Products]])</f>
        <v>23</v>
      </c>
      <c r="P75" t="str">
        <f>UPPER(Table3[[#This Row],[Products]])</f>
        <v>DATA ANALYSIS MADE EASY</v>
      </c>
      <c r="Q75" t="str">
        <f>LOWER(Table3[[#This Row],[Products]])</f>
        <v>data analysis made easy</v>
      </c>
      <c r="R75" t="str">
        <f>PROPER(Table3[[#This Row],[Products]])</f>
        <v>Data Analysis Made Easy</v>
      </c>
      <c r="U75" t="str">
        <f>RIGHT(Table3[[#This Row],[Products]],4)</f>
        <v>EASY</v>
      </c>
    </row>
    <row r="76" spans="1:21" x14ac:dyDescent="0.45">
      <c r="A76" s="12" t="s">
        <v>4</v>
      </c>
      <c r="B76" s="11">
        <v>45152.039583333331</v>
      </c>
      <c r="C76" s="12" t="s">
        <v>10</v>
      </c>
      <c r="D76" s="12">
        <v>8.51</v>
      </c>
      <c r="E76" s="12">
        <v>7.41</v>
      </c>
      <c r="G76" t="str">
        <f>CONCATENATE(Table3[[#This Row],[Currency]]," ", Table3[[#This Row],[Total]])</f>
        <v>GBP 8.51</v>
      </c>
      <c r="H76" t="str">
        <f>_xlfn.CONCAT(Table3[[#This Row],[Currency]]," ",Table3[[#This Row],[Total]])</f>
        <v>GBP 8.51</v>
      </c>
      <c r="J76" t="str">
        <f>C76&amp;" "&amp;"Mensah"&amp;" "&amp;Table3[[#This Row],[Total]]</f>
        <v>GBP Mensah 8.51</v>
      </c>
      <c r="K76" t="str">
        <f t="shared" si="3"/>
        <v>DATA</v>
      </c>
      <c r="L76" t="str">
        <f>RIGHT(Table3[[#This Row],[Products]],4)</f>
        <v>EASY</v>
      </c>
      <c r="M76" t="str">
        <f t="shared" si="4"/>
        <v>ANALYSIS</v>
      </c>
      <c r="N76" t="str">
        <f t="shared" si="5"/>
        <v>DATA ANALYSIS MADE EASY</v>
      </c>
      <c r="O76">
        <f>LEN(Table3[[#This Row],[Products]])</f>
        <v>23</v>
      </c>
      <c r="P76" t="str">
        <f>UPPER(Table3[[#This Row],[Products]])</f>
        <v>DATA ANALYSIS MADE EASY</v>
      </c>
      <c r="Q76" t="str">
        <f>LOWER(Table3[[#This Row],[Products]])</f>
        <v>data analysis made easy</v>
      </c>
      <c r="R76" t="str">
        <f>PROPER(Table3[[#This Row],[Products]])</f>
        <v>Data Analysis Made Easy</v>
      </c>
      <c r="U76" t="str">
        <f>RIGHT(Table3[[#This Row],[Products]],4)</f>
        <v>EASY</v>
      </c>
    </row>
    <row r="77" spans="1:21" x14ac:dyDescent="0.45">
      <c r="A77" s="12" t="s">
        <v>4</v>
      </c>
      <c r="B77" s="11">
        <v>45151.542361111111</v>
      </c>
      <c r="C77" s="12" t="s">
        <v>10</v>
      </c>
      <c r="D77" s="12">
        <v>8.51</v>
      </c>
      <c r="E77" s="12">
        <v>7.41</v>
      </c>
      <c r="G77" t="str">
        <f>CONCATENATE(Table3[[#This Row],[Currency]]," ", Table3[[#This Row],[Total]])</f>
        <v>GBP 8.51</v>
      </c>
      <c r="H77" t="str">
        <f>_xlfn.CONCAT(Table3[[#This Row],[Currency]]," ",Table3[[#This Row],[Total]])</f>
        <v>GBP 8.51</v>
      </c>
      <c r="J77" t="str">
        <f>C77&amp;" "&amp;"Mensah"&amp;" "&amp;Table3[[#This Row],[Total]]</f>
        <v>GBP Mensah 8.51</v>
      </c>
      <c r="K77" t="str">
        <f t="shared" si="3"/>
        <v>DATA</v>
      </c>
      <c r="L77" t="str">
        <f>RIGHT(Table3[[#This Row],[Products]],4)</f>
        <v>EASY</v>
      </c>
      <c r="M77" t="str">
        <f t="shared" si="4"/>
        <v>ANALYSIS</v>
      </c>
      <c r="N77" t="str">
        <f t="shared" si="5"/>
        <v>DATA ANALYSIS MADE EASY</v>
      </c>
      <c r="O77">
        <f>LEN(Table3[[#This Row],[Products]])</f>
        <v>23</v>
      </c>
      <c r="P77" t="str">
        <f>UPPER(Table3[[#This Row],[Products]])</f>
        <v>DATA ANALYSIS MADE EASY</v>
      </c>
      <c r="Q77" t="str">
        <f>LOWER(Table3[[#This Row],[Products]])</f>
        <v>data analysis made easy</v>
      </c>
      <c r="R77" t="str">
        <f>PROPER(Table3[[#This Row],[Products]])</f>
        <v>Data Analysis Made Easy</v>
      </c>
      <c r="U77" t="str">
        <f>RIGHT(Table3[[#This Row],[Products]],4)</f>
        <v>EASY</v>
      </c>
    </row>
    <row r="78" spans="1:21" x14ac:dyDescent="0.45">
      <c r="A78" s="12" t="s">
        <v>4</v>
      </c>
      <c r="B78" s="11">
        <v>45150.474305555559</v>
      </c>
      <c r="C78" s="12" t="s">
        <v>10</v>
      </c>
      <c r="D78" s="12">
        <v>8.51</v>
      </c>
      <c r="E78" s="12">
        <v>7.41</v>
      </c>
      <c r="G78" t="str">
        <f>CONCATENATE(Table3[[#This Row],[Currency]]," ", Table3[[#This Row],[Total]])</f>
        <v>GBP 8.51</v>
      </c>
      <c r="H78" t="str">
        <f>_xlfn.CONCAT(Table3[[#This Row],[Currency]]," ",Table3[[#This Row],[Total]])</f>
        <v>GBP 8.51</v>
      </c>
      <c r="J78" t="str">
        <f>C78&amp;" "&amp;"Mensah"&amp;" "&amp;Table3[[#This Row],[Total]]</f>
        <v>GBP Mensah 8.51</v>
      </c>
      <c r="K78" t="str">
        <f t="shared" si="3"/>
        <v>DATA</v>
      </c>
      <c r="L78" t="str">
        <f>RIGHT(Table3[[#This Row],[Products]],4)</f>
        <v>EASY</v>
      </c>
      <c r="M78" t="str">
        <f t="shared" si="4"/>
        <v>N, Excel</v>
      </c>
      <c r="N78" t="str">
        <f t="shared" si="5"/>
        <v>DATA ANALYSIS MADE EASY</v>
      </c>
      <c r="O78">
        <f>LEN(Table3[[#This Row],[Products]])</f>
        <v>23</v>
      </c>
      <c r="P78" t="str">
        <f>UPPER(Table3[[#This Row],[Products]])</f>
        <v>DATA ANALYSIS MADE EASY</v>
      </c>
      <c r="Q78" t="str">
        <f>LOWER(Table3[[#This Row],[Products]])</f>
        <v>data analysis made easy</v>
      </c>
      <c r="R78" t="str">
        <f>PROPER(Table3[[#This Row],[Products]])</f>
        <v>Data Analysis Made Easy</v>
      </c>
      <c r="U78" t="str">
        <f>RIGHT(Table3[[#This Row],[Products]],4)</f>
        <v>EASY</v>
      </c>
    </row>
    <row r="79" spans="1:21" x14ac:dyDescent="0.45">
      <c r="A79" s="12" t="s">
        <v>144</v>
      </c>
      <c r="B79" s="11">
        <v>45150.473611111112</v>
      </c>
      <c r="C79" s="12" t="s">
        <v>10</v>
      </c>
      <c r="D79" s="12">
        <v>8.51</v>
      </c>
      <c r="E79" s="12">
        <v>7.41</v>
      </c>
      <c r="G79" t="str">
        <f>CONCATENATE(Table3[[#This Row],[Currency]]," ", Table3[[#This Row],[Total]])</f>
        <v>GBP 8.51</v>
      </c>
      <c r="H79" t="str">
        <f>_xlfn.CONCAT(Table3[[#This Row],[Currency]]," ",Table3[[#This Row],[Total]])</f>
        <v>GBP 8.51</v>
      </c>
      <c r="J79" t="str">
        <f>C79&amp;" "&amp;"Mensah"&amp;" "&amp;Table3[[#This Row],[Total]]</f>
        <v>GBP Mensah 8.51</v>
      </c>
      <c r="K79" t="str">
        <f t="shared" si="3"/>
        <v>PYTH</v>
      </c>
      <c r="L79" t="str">
        <f>RIGHT(Table3[[#This Row],[Products]],4)</f>
        <v>lass</v>
      </c>
      <c r="M79" t="str">
        <f t="shared" si="4"/>
        <v>ANALYSIS</v>
      </c>
      <c r="N79" t="str">
        <f t="shared" si="5"/>
        <v>PYTHON, EXCEL AND SQL CLASS</v>
      </c>
      <c r="O79">
        <f>LEN(Table3[[#This Row],[Products]])</f>
        <v>27</v>
      </c>
      <c r="P79" t="str">
        <f>UPPER(Table3[[#This Row],[Products]])</f>
        <v>PYTHON, EXCEL AND SQL CLASS</v>
      </c>
      <c r="Q79" t="str">
        <f>LOWER(Table3[[#This Row],[Products]])</f>
        <v>python, excel and sql class</v>
      </c>
      <c r="R79" t="str">
        <f>PROPER(Table3[[#This Row],[Products]])</f>
        <v>Python, Excel And Sql Class</v>
      </c>
      <c r="U79" t="str">
        <f>RIGHT(Table3[[#This Row],[Products]],4)</f>
        <v>lass</v>
      </c>
    </row>
    <row r="80" spans="1:21" x14ac:dyDescent="0.45">
      <c r="A80" s="12" t="s">
        <v>4</v>
      </c>
      <c r="B80" s="11">
        <v>45145.326388888891</v>
      </c>
      <c r="C80" s="12" t="s">
        <v>10</v>
      </c>
      <c r="D80" s="12">
        <v>8.51</v>
      </c>
      <c r="E80" s="12">
        <v>7.41</v>
      </c>
      <c r="G80" t="str">
        <f>CONCATENATE(Table3[[#This Row],[Currency]]," ", Table3[[#This Row],[Total]])</f>
        <v>GBP 8.51</v>
      </c>
      <c r="H80" t="str">
        <f>_xlfn.CONCAT(Table3[[#This Row],[Currency]]," ",Table3[[#This Row],[Total]])</f>
        <v>GBP 8.51</v>
      </c>
      <c r="J80" t="str">
        <f>C80&amp;" "&amp;"Mensah"&amp;" "&amp;Table3[[#This Row],[Total]]</f>
        <v>GBP Mensah 8.51</v>
      </c>
      <c r="K80" t="str">
        <f t="shared" si="3"/>
        <v>DATA</v>
      </c>
      <c r="L80" t="str">
        <f>RIGHT(Table3[[#This Row],[Products]],4)</f>
        <v>EASY</v>
      </c>
      <c r="M80" t="str">
        <f t="shared" si="4"/>
        <v>ANALYSIS</v>
      </c>
      <c r="N80" t="str">
        <f t="shared" si="5"/>
        <v>DATA ANALYSIS MADE EASY</v>
      </c>
      <c r="O80">
        <f>LEN(Table3[[#This Row],[Products]])</f>
        <v>23</v>
      </c>
      <c r="P80" t="str">
        <f>UPPER(Table3[[#This Row],[Products]])</f>
        <v>DATA ANALYSIS MADE EASY</v>
      </c>
      <c r="Q80" t="str">
        <f>LOWER(Table3[[#This Row],[Products]])</f>
        <v>data analysis made easy</v>
      </c>
      <c r="R80" t="str">
        <f>PROPER(Table3[[#This Row],[Products]])</f>
        <v>Data Analysis Made Easy</v>
      </c>
      <c r="U80" t="str">
        <f>RIGHT(Table3[[#This Row],[Products]],4)</f>
        <v>EASY</v>
      </c>
    </row>
    <row r="81" spans="1:21" x14ac:dyDescent="0.45">
      <c r="A81" s="12" t="s">
        <v>4</v>
      </c>
      <c r="B81" s="11">
        <v>45141.543749999997</v>
      </c>
      <c r="C81" s="12" t="s">
        <v>10</v>
      </c>
      <c r="D81" s="12">
        <v>8.51</v>
      </c>
      <c r="E81" s="12">
        <v>7.41</v>
      </c>
      <c r="G81" t="str">
        <f>CONCATENATE(Table3[[#This Row],[Currency]]," ", Table3[[#This Row],[Total]])</f>
        <v>GBP 8.51</v>
      </c>
      <c r="H81" t="str">
        <f>_xlfn.CONCAT(Table3[[#This Row],[Currency]]," ",Table3[[#This Row],[Total]])</f>
        <v>GBP 8.51</v>
      </c>
      <c r="J81" t="str">
        <f>C81&amp;" "&amp;"Mensah"&amp;" "&amp;Table3[[#This Row],[Total]]</f>
        <v>GBP Mensah 8.51</v>
      </c>
      <c r="K81" t="str">
        <f t="shared" si="3"/>
        <v>DATA</v>
      </c>
      <c r="L81" t="str">
        <f>RIGHT(Table3[[#This Row],[Products]],4)</f>
        <v>EASY</v>
      </c>
      <c r="M81" t="str">
        <f t="shared" si="4"/>
        <v>ANALYSIS</v>
      </c>
      <c r="N81" t="str">
        <f t="shared" si="5"/>
        <v>DATA ANALYSIS MADE EASY</v>
      </c>
      <c r="O81">
        <f>LEN(Table3[[#This Row],[Products]])</f>
        <v>23</v>
      </c>
      <c r="P81" t="str">
        <f>UPPER(Table3[[#This Row],[Products]])</f>
        <v>DATA ANALYSIS MADE EASY</v>
      </c>
      <c r="Q81" t="str">
        <f>LOWER(Table3[[#This Row],[Products]])</f>
        <v>data analysis made easy</v>
      </c>
      <c r="R81" t="str">
        <f>PROPER(Table3[[#This Row],[Products]])</f>
        <v>Data Analysis Made Easy</v>
      </c>
      <c r="U81" t="str">
        <f>RIGHT(Table3[[#This Row],[Products]],4)</f>
        <v>EASY</v>
      </c>
    </row>
    <row r="82" spans="1:21" x14ac:dyDescent="0.45">
      <c r="A82" s="12" t="s">
        <v>4</v>
      </c>
      <c r="B82" s="11">
        <v>45137.806944444441</v>
      </c>
      <c r="C82" s="12" t="s">
        <v>10</v>
      </c>
      <c r="D82" s="12">
        <v>8.51</v>
      </c>
      <c r="E82" s="12">
        <v>7.41</v>
      </c>
      <c r="G82" t="str">
        <f>CONCATENATE(Table3[[#This Row],[Currency]]," ", Table3[[#This Row],[Total]])</f>
        <v>GBP 8.51</v>
      </c>
      <c r="H82" t="str">
        <f>_xlfn.CONCAT(Table3[[#This Row],[Currency]]," ",Table3[[#This Row],[Total]])</f>
        <v>GBP 8.51</v>
      </c>
      <c r="J82" t="str">
        <f>C82&amp;" "&amp;"Mensah"&amp;" "&amp;Table3[[#This Row],[Total]]</f>
        <v>GBP Mensah 8.51</v>
      </c>
      <c r="K82" t="str">
        <f t="shared" si="3"/>
        <v>DATA</v>
      </c>
      <c r="L82" t="str">
        <f>RIGHT(Table3[[#This Row],[Products]],4)</f>
        <v>EASY</v>
      </c>
      <c r="M82" t="str">
        <f t="shared" si="4"/>
        <v>ANALYSIS</v>
      </c>
      <c r="N82" t="str">
        <f t="shared" si="5"/>
        <v>DATA ANALYSIS MADE EASY</v>
      </c>
      <c r="O82">
        <f>LEN(Table3[[#This Row],[Products]])</f>
        <v>23</v>
      </c>
      <c r="P82" t="str">
        <f>UPPER(Table3[[#This Row],[Products]])</f>
        <v>DATA ANALYSIS MADE EASY</v>
      </c>
      <c r="Q82" t="str">
        <f>LOWER(Table3[[#This Row],[Products]])</f>
        <v>data analysis made easy</v>
      </c>
      <c r="R82" t="str">
        <f>PROPER(Table3[[#This Row],[Products]])</f>
        <v>Data Analysis Made Easy</v>
      </c>
      <c r="U82" t="str">
        <f>RIGHT(Table3[[#This Row],[Products]],4)</f>
        <v>EASY</v>
      </c>
    </row>
    <row r="83" spans="1:21" x14ac:dyDescent="0.45">
      <c r="A83" s="12" t="s">
        <v>4</v>
      </c>
      <c r="B83" s="11">
        <v>45134.049305555556</v>
      </c>
      <c r="C83" s="12" t="s">
        <v>10</v>
      </c>
      <c r="D83" s="12">
        <v>8.51</v>
      </c>
      <c r="E83" s="12">
        <v>7.41</v>
      </c>
      <c r="G83" t="str">
        <f>CONCATENATE(Table3[[#This Row],[Currency]]," ", Table3[[#This Row],[Total]])</f>
        <v>GBP 8.51</v>
      </c>
      <c r="H83" t="str">
        <f>_xlfn.CONCAT(Table3[[#This Row],[Currency]]," ",Table3[[#This Row],[Total]])</f>
        <v>GBP 8.51</v>
      </c>
      <c r="J83" t="str">
        <f>C83&amp;" "&amp;"Mensah"&amp;" "&amp;Table3[[#This Row],[Total]]</f>
        <v>GBP Mensah 8.51</v>
      </c>
      <c r="K83" t="str">
        <f t="shared" si="3"/>
        <v>DATA</v>
      </c>
      <c r="L83" t="str">
        <f>RIGHT(Table3[[#This Row],[Products]],4)</f>
        <v>EASY</v>
      </c>
      <c r="M83" t="str">
        <f t="shared" si="4"/>
        <v>ANALYSIS</v>
      </c>
      <c r="N83" t="str">
        <f t="shared" si="5"/>
        <v>DATA ANALYSIS MADE EASY</v>
      </c>
      <c r="O83">
        <f>LEN(Table3[[#This Row],[Products]])</f>
        <v>23</v>
      </c>
      <c r="P83" t="str">
        <f>UPPER(Table3[[#This Row],[Products]])</f>
        <v>DATA ANALYSIS MADE EASY</v>
      </c>
      <c r="Q83" t="str">
        <f>LOWER(Table3[[#This Row],[Products]])</f>
        <v>data analysis made easy</v>
      </c>
      <c r="R83" t="str">
        <f>PROPER(Table3[[#This Row],[Products]])</f>
        <v>Data Analysis Made Easy</v>
      </c>
      <c r="U83" t="str">
        <f>RIGHT(Table3[[#This Row],[Products]],4)</f>
        <v>EASY</v>
      </c>
    </row>
    <row r="84" spans="1:21" x14ac:dyDescent="0.45">
      <c r="A84" s="12" t="s">
        <v>4</v>
      </c>
      <c r="B84" s="11">
        <v>45127.859027777777</v>
      </c>
      <c r="C84" s="12" t="s">
        <v>10</v>
      </c>
      <c r="D84" s="12">
        <v>8.51</v>
      </c>
      <c r="E84" s="12">
        <v>7.41</v>
      </c>
      <c r="G84" t="str">
        <f>CONCATENATE(Table3[[#This Row],[Currency]]," ", Table3[[#This Row],[Total]])</f>
        <v>GBP 8.51</v>
      </c>
      <c r="H84" t="str">
        <f>_xlfn.CONCAT(Table3[[#This Row],[Currency]]," ",Table3[[#This Row],[Total]])</f>
        <v>GBP 8.51</v>
      </c>
      <c r="J84" t="str">
        <f>C84&amp;" "&amp;"Mensah"&amp;" "&amp;Table3[[#This Row],[Total]]</f>
        <v>GBP Mensah 8.51</v>
      </c>
      <c r="K84" t="str">
        <f t="shared" si="3"/>
        <v>DATA</v>
      </c>
      <c r="L84" t="str">
        <f>RIGHT(Table3[[#This Row],[Products]],4)</f>
        <v>EASY</v>
      </c>
      <c r="M84" t="str">
        <f t="shared" si="4"/>
        <v>ANALYSIS</v>
      </c>
      <c r="N84" t="str">
        <f t="shared" si="5"/>
        <v>DATA ANALYSIS MADE EASY</v>
      </c>
      <c r="O84">
        <f>LEN(Table3[[#This Row],[Products]])</f>
        <v>23</v>
      </c>
      <c r="P84" t="str">
        <f>UPPER(Table3[[#This Row],[Products]])</f>
        <v>DATA ANALYSIS MADE EASY</v>
      </c>
      <c r="Q84" t="str">
        <f>LOWER(Table3[[#This Row],[Products]])</f>
        <v>data analysis made easy</v>
      </c>
      <c r="R84" t="str">
        <f>PROPER(Table3[[#This Row],[Products]])</f>
        <v>Data Analysis Made Easy</v>
      </c>
      <c r="U84" t="str">
        <f>RIGHT(Table3[[#This Row],[Products]],4)</f>
        <v>EASY</v>
      </c>
    </row>
    <row r="85" spans="1:21" x14ac:dyDescent="0.45">
      <c r="A85" s="12" t="s">
        <v>4</v>
      </c>
      <c r="B85" s="11">
        <v>45119.401388888888</v>
      </c>
      <c r="C85" s="12" t="s">
        <v>10</v>
      </c>
      <c r="D85" s="12">
        <v>8.51</v>
      </c>
      <c r="E85" s="12">
        <v>7.41</v>
      </c>
      <c r="G85" t="str">
        <f>CONCATENATE(Table3[[#This Row],[Currency]]," ", Table3[[#This Row],[Total]])</f>
        <v>GBP 8.51</v>
      </c>
      <c r="H85" t="str">
        <f>_xlfn.CONCAT(Table3[[#This Row],[Currency]]," ",Table3[[#This Row],[Total]])</f>
        <v>GBP 8.51</v>
      </c>
      <c r="J85" t="str">
        <f>C85&amp;" "&amp;"Mensah"&amp;" "&amp;Table3[[#This Row],[Total]]</f>
        <v>GBP Mensah 8.51</v>
      </c>
      <c r="K85" t="str">
        <f t="shared" si="3"/>
        <v>DATA</v>
      </c>
      <c r="L85" t="str">
        <f>RIGHT(Table3[[#This Row],[Products]],4)</f>
        <v>EASY</v>
      </c>
      <c r="M85" t="str">
        <f t="shared" si="4"/>
        <v>ANALYSIS</v>
      </c>
      <c r="N85" t="str">
        <f t="shared" si="5"/>
        <v>DATA ANALYSIS MADE EASY</v>
      </c>
      <c r="O85">
        <f>LEN(Table3[[#This Row],[Products]])</f>
        <v>23</v>
      </c>
      <c r="P85" t="str">
        <f>UPPER(Table3[[#This Row],[Products]])</f>
        <v>DATA ANALYSIS MADE EASY</v>
      </c>
      <c r="Q85" t="str">
        <f>LOWER(Table3[[#This Row],[Products]])</f>
        <v>data analysis made easy</v>
      </c>
      <c r="R85" t="str">
        <f>PROPER(Table3[[#This Row],[Products]])</f>
        <v>Data Analysis Made Easy</v>
      </c>
      <c r="U85" t="str">
        <f>RIGHT(Table3[[#This Row],[Products]],4)</f>
        <v>EASY</v>
      </c>
    </row>
    <row r="86" spans="1:21" x14ac:dyDescent="0.45">
      <c r="A86" s="12" t="s">
        <v>4</v>
      </c>
      <c r="B86" s="11">
        <v>45117.963194444441</v>
      </c>
      <c r="C86" s="12" t="s">
        <v>10</v>
      </c>
      <c r="D86" s="12">
        <v>8.51</v>
      </c>
      <c r="E86" s="12">
        <v>7.41</v>
      </c>
      <c r="G86" t="str">
        <f>CONCATENATE(Table3[[#This Row],[Currency]]," ", Table3[[#This Row],[Total]])</f>
        <v>GBP 8.51</v>
      </c>
      <c r="H86" t="str">
        <f>_xlfn.CONCAT(Table3[[#This Row],[Currency]]," ",Table3[[#This Row],[Total]])</f>
        <v>GBP 8.51</v>
      </c>
      <c r="J86" t="str">
        <f>C86&amp;" "&amp;"Mensah"&amp;" "&amp;Table3[[#This Row],[Total]]</f>
        <v>GBP Mensah 8.51</v>
      </c>
      <c r="K86" t="str">
        <f t="shared" si="3"/>
        <v>DATA</v>
      </c>
      <c r="L86" t="str">
        <f>RIGHT(Table3[[#This Row],[Products]],4)</f>
        <v>EASY</v>
      </c>
      <c r="M86" t="str">
        <f t="shared" si="4"/>
        <v>ANALYSIS</v>
      </c>
      <c r="N86" t="str">
        <f t="shared" si="5"/>
        <v>DATA ANALYSIS MADE EASY</v>
      </c>
      <c r="O86">
        <f>LEN(Table3[[#This Row],[Products]])</f>
        <v>23</v>
      </c>
      <c r="P86" t="str">
        <f>UPPER(Table3[[#This Row],[Products]])</f>
        <v>DATA ANALYSIS MADE EASY</v>
      </c>
      <c r="Q86" t="str">
        <f>LOWER(Table3[[#This Row],[Products]])</f>
        <v>data analysis made easy</v>
      </c>
      <c r="R86" t="str">
        <f>PROPER(Table3[[#This Row],[Products]])</f>
        <v>Data Analysis Made Easy</v>
      </c>
      <c r="U86" t="str">
        <f>RIGHT(Table3[[#This Row],[Products]],4)</f>
        <v>EASY</v>
      </c>
    </row>
    <row r="87" spans="1:21" x14ac:dyDescent="0.45">
      <c r="A87" s="12" t="s">
        <v>4</v>
      </c>
      <c r="B87" s="11">
        <v>45107.589583333334</v>
      </c>
      <c r="C87" s="12" t="s">
        <v>10</v>
      </c>
      <c r="D87" s="12">
        <v>8.51</v>
      </c>
      <c r="E87" s="12">
        <v>7.41</v>
      </c>
      <c r="G87" t="str">
        <f>CONCATENATE(Table3[[#This Row],[Currency]]," ", Table3[[#This Row],[Total]])</f>
        <v>GBP 8.51</v>
      </c>
      <c r="H87" t="str">
        <f>_xlfn.CONCAT(Table3[[#This Row],[Currency]]," ",Table3[[#This Row],[Total]])</f>
        <v>GBP 8.51</v>
      </c>
      <c r="J87" t="str">
        <f>C87&amp;" "&amp;"Mensah"&amp;" "&amp;Table3[[#This Row],[Total]]</f>
        <v>GBP Mensah 8.51</v>
      </c>
      <c r="K87" t="str">
        <f t="shared" si="3"/>
        <v>DATA</v>
      </c>
      <c r="L87" t="str">
        <f>RIGHT(Table3[[#This Row],[Products]],4)</f>
        <v>EASY</v>
      </c>
      <c r="M87" t="str">
        <f t="shared" si="4"/>
        <v>ANALYSIS</v>
      </c>
      <c r="N87" t="str">
        <f t="shared" si="5"/>
        <v>DATA ANALYSIS MADE EASY</v>
      </c>
      <c r="O87">
        <f>LEN(Table3[[#This Row],[Products]])</f>
        <v>23</v>
      </c>
      <c r="P87" t="str">
        <f>UPPER(Table3[[#This Row],[Products]])</f>
        <v>DATA ANALYSIS MADE EASY</v>
      </c>
      <c r="Q87" t="str">
        <f>LOWER(Table3[[#This Row],[Products]])</f>
        <v>data analysis made easy</v>
      </c>
      <c r="R87" t="str">
        <f>PROPER(Table3[[#This Row],[Products]])</f>
        <v>Data Analysis Made Easy</v>
      </c>
      <c r="U87" t="str">
        <f>RIGHT(Table3[[#This Row],[Products]],4)</f>
        <v>EASY</v>
      </c>
    </row>
    <row r="88" spans="1:21" x14ac:dyDescent="0.45">
      <c r="A88" s="12" t="s">
        <v>4</v>
      </c>
      <c r="B88" s="11">
        <v>45105.35</v>
      </c>
      <c r="C88" s="12" t="s">
        <v>10</v>
      </c>
      <c r="D88" s="12">
        <v>8.51</v>
      </c>
      <c r="E88" s="12">
        <v>7.41</v>
      </c>
      <c r="G88" t="str">
        <f>CONCATENATE(Table3[[#This Row],[Currency]]," ", Table3[[#This Row],[Total]])</f>
        <v>GBP 8.51</v>
      </c>
      <c r="H88" t="str">
        <f>_xlfn.CONCAT(Table3[[#This Row],[Currency]]," ",Table3[[#This Row],[Total]])</f>
        <v>GBP 8.51</v>
      </c>
      <c r="J88" t="str">
        <f>C88&amp;" "&amp;"Mensah"&amp;" "&amp;Table3[[#This Row],[Total]]</f>
        <v>GBP Mensah 8.51</v>
      </c>
      <c r="K88" t="str">
        <f t="shared" si="3"/>
        <v>DATA</v>
      </c>
      <c r="L88" t="str">
        <f>RIGHT(Table3[[#This Row],[Products]],4)</f>
        <v>EASY</v>
      </c>
      <c r="M88" t="str">
        <f t="shared" si="4"/>
        <v>ANALYSIS</v>
      </c>
      <c r="N88" t="str">
        <f t="shared" si="5"/>
        <v>DATA ANALYSIS MADE EASY</v>
      </c>
      <c r="O88">
        <f>LEN(Table3[[#This Row],[Products]])</f>
        <v>23</v>
      </c>
      <c r="P88" t="str">
        <f>UPPER(Table3[[#This Row],[Products]])</f>
        <v>DATA ANALYSIS MADE EASY</v>
      </c>
      <c r="Q88" t="str">
        <f>LOWER(Table3[[#This Row],[Products]])</f>
        <v>data analysis made easy</v>
      </c>
      <c r="R88" t="str">
        <f>PROPER(Table3[[#This Row],[Products]])</f>
        <v>Data Analysis Made Easy</v>
      </c>
      <c r="U88" t="str">
        <f>RIGHT(Table3[[#This Row],[Products]],4)</f>
        <v>EASY</v>
      </c>
    </row>
    <row r="89" spans="1:21" x14ac:dyDescent="0.45">
      <c r="A89" s="12" t="s">
        <v>4</v>
      </c>
      <c r="B89" s="11">
        <v>45096.477777777778</v>
      </c>
      <c r="C89" s="12" t="s">
        <v>10</v>
      </c>
      <c r="D89" s="12">
        <v>6.96</v>
      </c>
      <c r="E89" s="12">
        <v>5.97</v>
      </c>
      <c r="G89" t="str">
        <f>CONCATENATE(Table3[[#This Row],[Currency]]," ", Table3[[#This Row],[Total]])</f>
        <v>GBP 6.96</v>
      </c>
      <c r="H89" t="str">
        <f>_xlfn.CONCAT(Table3[[#This Row],[Currency]]," ",Table3[[#This Row],[Total]])</f>
        <v>GBP 6.96</v>
      </c>
      <c r="J89" t="str">
        <f>C89&amp;" "&amp;"Mensah"&amp;" "&amp;Table3[[#This Row],[Total]]</f>
        <v>GBP Mensah 6.96</v>
      </c>
      <c r="K89" t="str">
        <f t="shared" si="3"/>
        <v>DATA</v>
      </c>
      <c r="L89" t="str">
        <f>RIGHT(Table3[[#This Row],[Products]],4)</f>
        <v>EASY</v>
      </c>
      <c r="M89" t="str">
        <f t="shared" si="4"/>
        <v>ANALYSIS</v>
      </c>
      <c r="N89" t="str">
        <f t="shared" si="5"/>
        <v>DATA ANALYSIS MADE EASY</v>
      </c>
      <c r="O89">
        <f>LEN(Table3[[#This Row],[Products]])</f>
        <v>23</v>
      </c>
      <c r="P89" t="str">
        <f>UPPER(Table3[[#This Row],[Products]])</f>
        <v>DATA ANALYSIS MADE EASY</v>
      </c>
      <c r="Q89" t="str">
        <f>LOWER(Table3[[#This Row],[Products]])</f>
        <v>data analysis made easy</v>
      </c>
      <c r="R89" t="str">
        <f>PROPER(Table3[[#This Row],[Products]])</f>
        <v>Data Analysis Made Easy</v>
      </c>
      <c r="U89" t="str">
        <f>RIGHT(Table3[[#This Row],[Products]],4)</f>
        <v>EASY</v>
      </c>
    </row>
    <row r="90" spans="1:21" x14ac:dyDescent="0.45">
      <c r="A90" s="12" t="s">
        <v>4</v>
      </c>
      <c r="B90" s="11">
        <v>45059.965277777781</v>
      </c>
      <c r="C90" s="12" t="s">
        <v>10</v>
      </c>
      <c r="D90" s="12">
        <v>9.32</v>
      </c>
      <c r="E90" s="12">
        <v>5.7190000000000003</v>
      </c>
      <c r="G90" t="str">
        <f>CONCATENATE(Table3[[#This Row],[Currency]]," ", Table3[[#This Row],[Total]])</f>
        <v>GBP 9.32</v>
      </c>
      <c r="H90" t="str">
        <f>_xlfn.CONCAT(Table3[[#This Row],[Currency]]," ",Table3[[#This Row],[Total]])</f>
        <v>GBP 9.32</v>
      </c>
      <c r="J90" t="str">
        <f>C90&amp;" "&amp;"Mensah"&amp;" "&amp;Table3[[#This Row],[Total]]</f>
        <v>GBP Mensah 9.32</v>
      </c>
      <c r="K90" t="str">
        <f t="shared" si="3"/>
        <v>DATA</v>
      </c>
      <c r="L90" t="str">
        <f>RIGHT(Table3[[#This Row],[Products]],4)</f>
        <v>EASY</v>
      </c>
      <c r="M90" t="str">
        <f t="shared" si="4"/>
        <v>ANALYSIS</v>
      </c>
      <c r="N90" t="str">
        <f t="shared" si="5"/>
        <v>DATA ANALYSIS MADE EASY</v>
      </c>
      <c r="O90">
        <f>LEN(Table3[[#This Row],[Products]])</f>
        <v>23</v>
      </c>
      <c r="P90" t="str">
        <f>UPPER(Table3[[#This Row],[Products]])</f>
        <v>DATA ANALYSIS MADE EASY</v>
      </c>
      <c r="Q90" t="str">
        <f>LOWER(Table3[[#This Row],[Products]])</f>
        <v>data analysis made easy</v>
      </c>
      <c r="R90" t="str">
        <f>PROPER(Table3[[#This Row],[Products]])</f>
        <v>Data Analysis Made Easy</v>
      </c>
      <c r="U90" t="str">
        <f>RIGHT(Table3[[#This Row],[Products]],4)</f>
        <v>EASY</v>
      </c>
    </row>
    <row r="91" spans="1:21" x14ac:dyDescent="0.45">
      <c r="A91" s="12" t="s">
        <v>4</v>
      </c>
      <c r="B91" s="11">
        <v>45057.651388888888</v>
      </c>
      <c r="C91" s="12" t="s">
        <v>10</v>
      </c>
      <c r="D91" s="12">
        <v>9.23</v>
      </c>
      <c r="E91" s="12">
        <v>5.6559999999999997</v>
      </c>
      <c r="G91" t="str">
        <f>CONCATENATE(Table3[[#This Row],[Currency]]," ", Table3[[#This Row],[Total]])</f>
        <v>GBP 9.23</v>
      </c>
      <c r="H91" t="str">
        <f>_xlfn.CONCAT(Table3[[#This Row],[Currency]]," ",Table3[[#This Row],[Total]])</f>
        <v>GBP 9.23</v>
      </c>
      <c r="J91" t="str">
        <f>C91&amp;" "&amp;"Mensah"&amp;" "&amp;Table3[[#This Row],[Total]]</f>
        <v>GBP Mensah 9.23</v>
      </c>
      <c r="K91" t="str">
        <f t="shared" si="3"/>
        <v>DATA</v>
      </c>
      <c r="L91" t="str">
        <f>RIGHT(Table3[[#This Row],[Products]],4)</f>
        <v>EASY</v>
      </c>
      <c r="M91" t="str">
        <f t="shared" si="4"/>
        <v>ANALYSIS</v>
      </c>
      <c r="N91" t="str">
        <f t="shared" si="5"/>
        <v>DATA ANALYSIS MADE EASY</v>
      </c>
      <c r="O91">
        <f>LEN(Table3[[#This Row],[Products]])</f>
        <v>23</v>
      </c>
      <c r="P91" t="str">
        <f>UPPER(Table3[[#This Row],[Products]])</f>
        <v>DATA ANALYSIS MADE EASY</v>
      </c>
      <c r="Q91" t="str">
        <f>LOWER(Table3[[#This Row],[Products]])</f>
        <v>data analysis made easy</v>
      </c>
      <c r="R91" t="str">
        <f>PROPER(Table3[[#This Row],[Products]])</f>
        <v>Data Analysis Made Easy</v>
      </c>
      <c r="U91" t="str">
        <f>RIGHT(Table3[[#This Row],[Products]],4)</f>
        <v>EASY</v>
      </c>
    </row>
    <row r="92" spans="1:21" x14ac:dyDescent="0.45">
      <c r="A92" s="12" t="s">
        <v>4</v>
      </c>
      <c r="B92" s="11">
        <v>45096.26458333333</v>
      </c>
      <c r="C92" s="12" t="s">
        <v>10</v>
      </c>
      <c r="D92" s="12">
        <v>6.51</v>
      </c>
      <c r="E92" s="12">
        <v>5.55</v>
      </c>
      <c r="G92" t="str">
        <f>CONCATENATE(Table3[[#This Row],[Currency]]," ", Table3[[#This Row],[Total]])</f>
        <v>GBP 6.51</v>
      </c>
      <c r="H92" t="str">
        <f>_xlfn.CONCAT(Table3[[#This Row],[Currency]]," ",Table3[[#This Row],[Total]])</f>
        <v>GBP 6.51</v>
      </c>
      <c r="J92" t="str">
        <f>C92&amp;" "&amp;"Mensah"&amp;" "&amp;Table3[[#This Row],[Total]]</f>
        <v>GBP Mensah 6.51</v>
      </c>
      <c r="K92" t="str">
        <f t="shared" si="3"/>
        <v>DATA</v>
      </c>
      <c r="L92" t="str">
        <f>RIGHT(Table3[[#This Row],[Products]],4)</f>
        <v>EASY</v>
      </c>
      <c r="M92" t="str">
        <f t="shared" si="4"/>
        <v>ANALYSIS</v>
      </c>
      <c r="N92" t="str">
        <f t="shared" si="5"/>
        <v>DATA ANALYSIS MADE EASY</v>
      </c>
      <c r="O92">
        <f>LEN(Table3[[#This Row],[Products]])</f>
        <v>23</v>
      </c>
      <c r="P92" t="str">
        <f>UPPER(Table3[[#This Row],[Products]])</f>
        <v>DATA ANALYSIS MADE EASY</v>
      </c>
      <c r="Q92" t="str">
        <f>LOWER(Table3[[#This Row],[Products]])</f>
        <v>data analysis made easy</v>
      </c>
      <c r="R92" t="str">
        <f>PROPER(Table3[[#This Row],[Products]])</f>
        <v>Data Analysis Made Easy</v>
      </c>
      <c r="U92" t="str">
        <f>RIGHT(Table3[[#This Row],[Products]],4)</f>
        <v>EASY</v>
      </c>
    </row>
    <row r="93" spans="1:21" x14ac:dyDescent="0.45">
      <c r="A93" s="12" t="s">
        <v>4</v>
      </c>
      <c r="B93" s="11">
        <v>45095.963194444441</v>
      </c>
      <c r="C93" s="12" t="s">
        <v>10</v>
      </c>
      <c r="D93" s="12">
        <v>6.51</v>
      </c>
      <c r="E93" s="12">
        <v>5.55</v>
      </c>
      <c r="G93" t="str">
        <f>CONCATENATE(Table3[[#This Row],[Currency]]," ", Table3[[#This Row],[Total]])</f>
        <v>GBP 6.51</v>
      </c>
      <c r="H93" t="str">
        <f>_xlfn.CONCAT(Table3[[#This Row],[Currency]]," ",Table3[[#This Row],[Total]])</f>
        <v>GBP 6.51</v>
      </c>
      <c r="J93" t="str">
        <f>C93&amp;" "&amp;"Mensah"&amp;" "&amp;Table3[[#This Row],[Total]]</f>
        <v>GBP Mensah 6.51</v>
      </c>
      <c r="K93" t="str">
        <f t="shared" si="3"/>
        <v>DATA</v>
      </c>
      <c r="L93" t="str">
        <f>RIGHT(Table3[[#This Row],[Products]],4)</f>
        <v>EASY</v>
      </c>
      <c r="M93" t="str">
        <f t="shared" si="4"/>
        <v>ANALYSIS</v>
      </c>
      <c r="N93" t="str">
        <f t="shared" si="5"/>
        <v>DATA ANALYSIS MADE EASY</v>
      </c>
      <c r="O93">
        <f>LEN(Table3[[#This Row],[Products]])</f>
        <v>23</v>
      </c>
      <c r="P93" t="str">
        <f>UPPER(Table3[[#This Row],[Products]])</f>
        <v>DATA ANALYSIS MADE EASY</v>
      </c>
      <c r="Q93" t="str">
        <f>LOWER(Table3[[#This Row],[Products]])</f>
        <v>data analysis made easy</v>
      </c>
      <c r="R93" t="str">
        <f>PROPER(Table3[[#This Row],[Products]])</f>
        <v>Data Analysis Made Easy</v>
      </c>
      <c r="U93" t="str">
        <f>RIGHT(Table3[[#This Row],[Products]],4)</f>
        <v>EASY</v>
      </c>
    </row>
    <row r="94" spans="1:21" x14ac:dyDescent="0.45">
      <c r="A94" s="12" t="s">
        <v>4</v>
      </c>
      <c r="B94" s="11">
        <v>45047.57916666667</v>
      </c>
      <c r="C94" s="12" t="s">
        <v>10</v>
      </c>
      <c r="D94" s="12">
        <v>9.31</v>
      </c>
      <c r="E94" s="12">
        <v>5.516</v>
      </c>
      <c r="G94" t="str">
        <f>CONCATENATE(Table3[[#This Row],[Currency]]," ", Table3[[#This Row],[Total]])</f>
        <v>GBP 9.31</v>
      </c>
      <c r="H94" t="str">
        <f>_xlfn.CONCAT(Table3[[#This Row],[Currency]]," ",Table3[[#This Row],[Total]])</f>
        <v>GBP 9.31</v>
      </c>
      <c r="J94" t="str">
        <f>C94&amp;" "&amp;"Mensah"&amp;" "&amp;Table3[[#This Row],[Total]]</f>
        <v>GBP Mensah 9.31</v>
      </c>
      <c r="K94" t="str">
        <f t="shared" si="3"/>
        <v>DATA</v>
      </c>
      <c r="L94" t="str">
        <f>RIGHT(Table3[[#This Row],[Products]],4)</f>
        <v>EASY</v>
      </c>
      <c r="M94" t="str">
        <f t="shared" si="4"/>
        <v>ANALYSIS</v>
      </c>
      <c r="N94" t="str">
        <f t="shared" si="5"/>
        <v>DATA ANALYSIS MADE EASY</v>
      </c>
      <c r="O94">
        <f>LEN(Table3[[#This Row],[Products]])</f>
        <v>23</v>
      </c>
      <c r="P94" t="str">
        <f>UPPER(Table3[[#This Row],[Products]])</f>
        <v>DATA ANALYSIS MADE EASY</v>
      </c>
      <c r="Q94" t="str">
        <f>LOWER(Table3[[#This Row],[Products]])</f>
        <v>data analysis made easy</v>
      </c>
      <c r="R94" t="str">
        <f>PROPER(Table3[[#This Row],[Products]])</f>
        <v>Data Analysis Made Easy</v>
      </c>
      <c r="U94" t="str">
        <f>RIGHT(Table3[[#This Row],[Products]],4)</f>
        <v>EASY</v>
      </c>
    </row>
    <row r="95" spans="1:21" x14ac:dyDescent="0.45">
      <c r="A95" s="12" t="s">
        <v>4</v>
      </c>
      <c r="B95" s="11">
        <v>45052.642361111109</v>
      </c>
      <c r="C95" s="12" t="s">
        <v>10</v>
      </c>
      <c r="D95" s="12">
        <v>9.1999999999999993</v>
      </c>
      <c r="E95" s="12">
        <v>5.4459999999999997</v>
      </c>
      <c r="G95" t="str">
        <f>CONCATENATE(Table3[[#This Row],[Currency]]," ", Table3[[#This Row],[Total]])</f>
        <v>GBP 9.2</v>
      </c>
      <c r="H95" t="str">
        <f>_xlfn.CONCAT(Table3[[#This Row],[Currency]]," ",Table3[[#This Row],[Total]])</f>
        <v>GBP 9.2</v>
      </c>
      <c r="J95" t="str">
        <f>C95&amp;" "&amp;"Mensah"&amp;" "&amp;Table3[[#This Row],[Total]]</f>
        <v>GBP Mensah 9.2</v>
      </c>
      <c r="K95" t="str">
        <f t="shared" si="3"/>
        <v>DATA</v>
      </c>
      <c r="L95" t="str">
        <f>RIGHT(Table3[[#This Row],[Products]],4)</f>
        <v>EASY</v>
      </c>
      <c r="M95" t="str">
        <f t="shared" si="4"/>
        <v>ANALYSIS</v>
      </c>
      <c r="N95" t="str">
        <f t="shared" si="5"/>
        <v>DATA ANALYSIS MADE EASY</v>
      </c>
      <c r="O95">
        <f>LEN(Table3[[#This Row],[Products]])</f>
        <v>23</v>
      </c>
      <c r="P95" t="str">
        <f>UPPER(Table3[[#This Row],[Products]])</f>
        <v>DATA ANALYSIS MADE EASY</v>
      </c>
      <c r="Q95" t="str">
        <f>LOWER(Table3[[#This Row],[Products]])</f>
        <v>data analysis made easy</v>
      </c>
      <c r="R95" t="str">
        <f>PROPER(Table3[[#This Row],[Products]])</f>
        <v>Data Analysis Made Easy</v>
      </c>
      <c r="U95" t="str">
        <f>RIGHT(Table3[[#This Row],[Products]],4)</f>
        <v>EASY</v>
      </c>
    </row>
    <row r="96" spans="1:21" x14ac:dyDescent="0.45">
      <c r="A96" s="12" t="s">
        <v>4</v>
      </c>
      <c r="B96" s="11">
        <v>45052.40902777778</v>
      </c>
      <c r="C96" s="12" t="s">
        <v>10</v>
      </c>
      <c r="D96" s="12">
        <v>9.1999999999999993</v>
      </c>
      <c r="E96" s="12">
        <v>5.4459999999999997</v>
      </c>
      <c r="G96" t="str">
        <f>CONCATENATE(Table3[[#This Row],[Currency]]," ", Table3[[#This Row],[Total]])</f>
        <v>GBP 9.2</v>
      </c>
      <c r="H96" t="str">
        <f>_xlfn.CONCAT(Table3[[#This Row],[Currency]]," ",Table3[[#This Row],[Total]])</f>
        <v>GBP 9.2</v>
      </c>
      <c r="J96" t="str">
        <f>C96&amp;" "&amp;"Mensah"&amp;" "&amp;Table3[[#This Row],[Total]]</f>
        <v>GBP Mensah 9.2</v>
      </c>
      <c r="K96" t="str">
        <f t="shared" si="3"/>
        <v>DATA</v>
      </c>
      <c r="L96" t="str">
        <f>RIGHT(Table3[[#This Row],[Products]],4)</f>
        <v>EASY</v>
      </c>
      <c r="M96" t="str">
        <f t="shared" si="4"/>
        <v>ANALYSIS</v>
      </c>
      <c r="N96" t="str">
        <f t="shared" si="5"/>
        <v>DATA ANALYSIS MADE EASY</v>
      </c>
      <c r="O96">
        <f>LEN(Table3[[#This Row],[Products]])</f>
        <v>23</v>
      </c>
      <c r="P96" t="str">
        <f>UPPER(Table3[[#This Row],[Products]])</f>
        <v>DATA ANALYSIS MADE EASY</v>
      </c>
      <c r="Q96" t="str">
        <f>LOWER(Table3[[#This Row],[Products]])</f>
        <v>data analysis made easy</v>
      </c>
      <c r="R96" t="str">
        <f>PROPER(Table3[[#This Row],[Products]])</f>
        <v>Data Analysis Made Easy</v>
      </c>
      <c r="U96" t="str">
        <f>RIGHT(Table3[[#This Row],[Products]],4)</f>
        <v>EASY</v>
      </c>
    </row>
    <row r="97" spans="1:21" x14ac:dyDescent="0.45">
      <c r="A97" s="12" t="s">
        <v>4</v>
      </c>
      <c r="B97" s="11">
        <v>45059.847222222219</v>
      </c>
      <c r="C97" s="12" t="s">
        <v>10</v>
      </c>
      <c r="D97" s="12">
        <v>9.32</v>
      </c>
      <c r="E97" s="12">
        <v>5.3105000000000002</v>
      </c>
      <c r="G97" t="str">
        <f>CONCATENATE(Table3[[#This Row],[Currency]]," ", Table3[[#This Row],[Total]])</f>
        <v>GBP 9.32</v>
      </c>
      <c r="H97" t="str">
        <f>_xlfn.CONCAT(Table3[[#This Row],[Currency]]," ",Table3[[#This Row],[Total]])</f>
        <v>GBP 9.32</v>
      </c>
      <c r="J97" t="str">
        <f>C97&amp;" "&amp;"Mensah"&amp;" "&amp;Table3[[#This Row],[Total]]</f>
        <v>GBP Mensah 9.32</v>
      </c>
      <c r="K97" t="str">
        <f t="shared" si="3"/>
        <v>DATA</v>
      </c>
      <c r="L97" t="str">
        <f>RIGHT(Table3[[#This Row],[Products]],4)</f>
        <v>EASY</v>
      </c>
      <c r="M97" t="str">
        <f t="shared" si="4"/>
        <v>ANALYSIS</v>
      </c>
      <c r="N97" t="str">
        <f t="shared" si="5"/>
        <v>DATA ANALYSIS MADE EASY</v>
      </c>
      <c r="O97">
        <f>LEN(Table3[[#This Row],[Products]])</f>
        <v>23</v>
      </c>
      <c r="P97" t="str">
        <f>UPPER(Table3[[#This Row],[Products]])</f>
        <v>DATA ANALYSIS MADE EASY</v>
      </c>
      <c r="Q97" t="str">
        <f>LOWER(Table3[[#This Row],[Products]])</f>
        <v>data analysis made easy</v>
      </c>
      <c r="R97" t="str">
        <f>PROPER(Table3[[#This Row],[Products]])</f>
        <v>Data Analysis Made Easy</v>
      </c>
      <c r="U97" t="str">
        <f>RIGHT(Table3[[#This Row],[Products]],4)</f>
        <v>EASY</v>
      </c>
    </row>
    <row r="98" spans="1:21" x14ac:dyDescent="0.45">
      <c r="A98" s="12" t="s">
        <v>4</v>
      </c>
      <c r="B98" s="11">
        <v>45056.759722222225</v>
      </c>
      <c r="C98" s="12" t="s">
        <v>10</v>
      </c>
      <c r="D98" s="12">
        <v>9.2200000000000006</v>
      </c>
      <c r="E98" s="12">
        <v>5.2454999999999998</v>
      </c>
      <c r="G98" t="str">
        <f>CONCATENATE(Table3[[#This Row],[Currency]]," ", Table3[[#This Row],[Total]])</f>
        <v>GBP 9.22</v>
      </c>
      <c r="H98" t="str">
        <f>_xlfn.CONCAT(Table3[[#This Row],[Currency]]," ",Table3[[#This Row],[Total]])</f>
        <v>GBP 9.22</v>
      </c>
      <c r="J98" t="str">
        <f>C98&amp;" "&amp;"Mensah"&amp;" "&amp;Table3[[#This Row],[Total]]</f>
        <v>GBP Mensah 9.22</v>
      </c>
      <c r="K98" t="str">
        <f t="shared" si="3"/>
        <v>DATA</v>
      </c>
      <c r="L98" t="str">
        <f>RIGHT(Table3[[#This Row],[Products]],4)</f>
        <v>EASY</v>
      </c>
      <c r="M98" t="str">
        <f t="shared" si="4"/>
        <v>ANALYSIS</v>
      </c>
      <c r="N98" t="str">
        <f t="shared" si="5"/>
        <v>DATA ANALYSIS MADE EASY</v>
      </c>
      <c r="O98">
        <f>LEN(Table3[[#This Row],[Products]])</f>
        <v>23</v>
      </c>
      <c r="P98" t="str">
        <f>UPPER(Table3[[#This Row],[Products]])</f>
        <v>DATA ANALYSIS MADE EASY</v>
      </c>
      <c r="Q98" t="str">
        <f>LOWER(Table3[[#This Row],[Products]])</f>
        <v>data analysis made easy</v>
      </c>
      <c r="R98" t="str">
        <f>PROPER(Table3[[#This Row],[Products]])</f>
        <v>Data Analysis Made Easy</v>
      </c>
      <c r="U98" t="str">
        <f>RIGHT(Table3[[#This Row],[Products]],4)</f>
        <v>EASY</v>
      </c>
    </row>
    <row r="99" spans="1:21" x14ac:dyDescent="0.45">
      <c r="A99" s="12" t="s">
        <v>4</v>
      </c>
      <c r="B99" s="11">
        <v>45171.663194444445</v>
      </c>
      <c r="C99" s="12" t="s">
        <v>10</v>
      </c>
      <c r="D99" s="12">
        <v>4.26</v>
      </c>
      <c r="E99" s="12">
        <v>3.46</v>
      </c>
      <c r="G99" t="str">
        <f>CONCATENATE(Table3[[#This Row],[Currency]]," ", Table3[[#This Row],[Total]])</f>
        <v>GBP 4.26</v>
      </c>
      <c r="H99" t="str">
        <f>_xlfn.CONCAT(Table3[[#This Row],[Currency]]," ",Table3[[#This Row],[Total]])</f>
        <v>GBP 4.26</v>
      </c>
      <c r="J99" t="str">
        <f>C99&amp;" "&amp;"Mensah"&amp;" "&amp;Table3[[#This Row],[Total]]</f>
        <v>GBP Mensah 4.26</v>
      </c>
      <c r="K99" t="str">
        <f t="shared" si="3"/>
        <v>DATA</v>
      </c>
      <c r="L99" t="str">
        <f>RIGHT(Table3[[#This Row],[Products]],4)</f>
        <v>EASY</v>
      </c>
      <c r="M99" t="str">
        <f t="shared" si="4"/>
        <v>ES GUIDE</v>
      </c>
      <c r="N99" t="str">
        <f t="shared" si="5"/>
        <v>DATA ANALYSIS MADE EASY</v>
      </c>
      <c r="O99">
        <f>LEN(Table3[[#This Row],[Products]])</f>
        <v>23</v>
      </c>
      <c r="P99" t="str">
        <f>UPPER(Table3[[#This Row],[Products]])</f>
        <v>DATA ANALYSIS MADE EASY</v>
      </c>
      <c r="Q99" t="str">
        <f>LOWER(Table3[[#This Row],[Products]])</f>
        <v>data analysis made easy</v>
      </c>
      <c r="R99" t="str">
        <f>PROPER(Table3[[#This Row],[Products]])</f>
        <v>Data Analysis Made Easy</v>
      </c>
      <c r="U99" t="str">
        <f>RIGHT(Table3[[#This Row],[Products]],4)</f>
        <v>EASY</v>
      </c>
    </row>
    <row r="100" spans="1:21" x14ac:dyDescent="0.45">
      <c r="A100" s="12" t="s">
        <v>8</v>
      </c>
      <c r="B100" s="11">
        <v>45089.489583333336</v>
      </c>
      <c r="C100" s="12" t="s">
        <v>67</v>
      </c>
      <c r="D100" s="12">
        <v>4.1900000000000004</v>
      </c>
      <c r="E100" s="12">
        <v>3.4</v>
      </c>
      <c r="G100" t="str">
        <f>CONCATENATE(Table3[[#This Row],[Currency]]," ", Table3[[#This Row],[Total]])</f>
        <v>GBP  4.19</v>
      </c>
      <c r="H100" t="str">
        <f>_xlfn.CONCAT(Table3[[#This Row],[Currency]]," ",Table3[[#This Row],[Total]])</f>
        <v>GBP  4.19</v>
      </c>
      <c r="J100" t="str">
        <f>C100&amp;" "&amp;"Mensah"&amp;" "&amp;Table3[[#This Row],[Total]]</f>
        <v>GBP  Mensah 4.19</v>
      </c>
      <c r="K100" t="str">
        <f t="shared" si="3"/>
        <v>TECH</v>
      </c>
      <c r="L100" t="str">
        <f>RIGHT(Table3[[#This Row],[Products]],4)</f>
        <v>LACE</v>
      </c>
      <c r="M100" t="str">
        <f t="shared" si="4"/>
        <v/>
      </c>
      <c r="N100" t="str">
        <f t="shared" si="5"/>
        <v>TECHIES GUIDE TO MASTERING SOFT SKILLS IN A WORKPLACE</v>
      </c>
      <c r="O100">
        <f>LEN(Table3[[#This Row],[Products]])</f>
        <v>53</v>
      </c>
      <c r="P100" t="str">
        <f>UPPER(Table3[[#This Row],[Products]])</f>
        <v>TECHIES GUIDE TO MASTERING SOFT SKILLS IN A WORKPLACE</v>
      </c>
      <c r="Q100" t="str">
        <f>LOWER(Table3[[#This Row],[Products]])</f>
        <v>techies guide to mastering soft skills in a workplace</v>
      </c>
      <c r="R100" t="str">
        <f>PROPER(Table3[[#This Row],[Products]])</f>
        <v>Techies Guide To Mastering Soft Skills In A Workplace</v>
      </c>
      <c r="T100" t="str">
        <f>TRIM(Table3[[#This Row],[Products]])</f>
        <v>TECHIES GUIDE TO MASTERING SOFT SKILLS IN A WORKPLACE</v>
      </c>
      <c r="U100" t="str">
        <f>RIGHT(Table3[[#This Row],[Products]],4)</f>
        <v>LACE</v>
      </c>
    </row>
    <row r="101" spans="1:21" x14ac:dyDescent="0.45">
      <c r="A101" s="15"/>
      <c r="B101" s="16"/>
      <c r="C101" s="17"/>
      <c r="D101" s="17"/>
      <c r="E101" s="18">
        <f>SUBTOTAL(101,'TEXT FXN'!$E$2:$E$100)</f>
        <v>30.131404040404028</v>
      </c>
      <c r="F101" s="13"/>
    </row>
    <row r="102" spans="1:21" x14ac:dyDescent="0.45">
      <c r="B102" s="2"/>
    </row>
    <row r="103" spans="1:21" x14ac:dyDescent="0.45">
      <c r="B103" s="2"/>
    </row>
    <row r="104" spans="1:21" x14ac:dyDescent="0.45">
      <c r="B104" s="2"/>
    </row>
    <row r="105" spans="1:21" x14ac:dyDescent="0.45">
      <c r="B105" s="2"/>
    </row>
    <row r="106" spans="1:21" x14ac:dyDescent="0.45">
      <c r="B106" s="2"/>
    </row>
    <row r="107" spans="1:21" x14ac:dyDescent="0.45">
      <c r="B107" s="2"/>
    </row>
    <row r="108" spans="1:21" x14ac:dyDescent="0.45">
      <c r="B108" s="2"/>
    </row>
    <row r="109" spans="1:21" x14ac:dyDescent="0.45">
      <c r="B109" s="2"/>
    </row>
    <row r="110" spans="1:21" x14ac:dyDescent="0.45">
      <c r="B110" s="2"/>
    </row>
    <row r="111" spans="1:21" x14ac:dyDescent="0.45">
      <c r="B111" s="2"/>
    </row>
    <row r="112" spans="1:21" x14ac:dyDescent="0.45">
      <c r="B112" s="2"/>
    </row>
    <row r="113" spans="2:2" x14ac:dyDescent="0.45">
      <c r="B113" s="2"/>
    </row>
    <row r="114" spans="2:2" x14ac:dyDescent="0.45">
      <c r="B114" s="2"/>
    </row>
    <row r="115" spans="2:2" x14ac:dyDescent="0.45">
      <c r="B115" s="2"/>
    </row>
    <row r="116" spans="2:2" x14ac:dyDescent="0.45">
      <c r="B116" s="2"/>
    </row>
    <row r="117" spans="2:2" x14ac:dyDescent="0.45">
      <c r="B117" s="2"/>
    </row>
    <row r="118" spans="2:2" x14ac:dyDescent="0.45">
      <c r="B118" s="2"/>
    </row>
    <row r="119" spans="2:2" x14ac:dyDescent="0.45">
      <c r="B119" s="2"/>
    </row>
    <row r="120" spans="2:2" x14ac:dyDescent="0.45">
      <c r="B120" s="2"/>
    </row>
    <row r="121" spans="2:2" x14ac:dyDescent="0.45">
      <c r="B121" s="2"/>
    </row>
    <row r="122" spans="2:2" x14ac:dyDescent="0.45">
      <c r="B122" s="2"/>
    </row>
    <row r="123" spans="2:2" x14ac:dyDescent="0.45">
      <c r="B123" s="2"/>
    </row>
    <row r="124" spans="2:2" x14ac:dyDescent="0.45">
      <c r="B124" s="2"/>
    </row>
    <row r="125" spans="2:2" x14ac:dyDescent="0.45">
      <c r="B125" s="2"/>
    </row>
    <row r="126" spans="2:2" x14ac:dyDescent="0.45">
      <c r="B126" s="2"/>
    </row>
    <row r="127" spans="2:2" x14ac:dyDescent="0.45">
      <c r="B127" s="2"/>
    </row>
    <row r="128" spans="2:2" x14ac:dyDescent="0.45">
      <c r="B128" s="2"/>
    </row>
    <row r="129" spans="2:2" x14ac:dyDescent="0.45">
      <c r="B129" s="2"/>
    </row>
    <row r="130" spans="2:2" x14ac:dyDescent="0.45">
      <c r="B130" s="2"/>
    </row>
    <row r="131" spans="2:2" x14ac:dyDescent="0.45">
      <c r="B131" s="2"/>
    </row>
    <row r="132" spans="2:2" x14ac:dyDescent="0.45">
      <c r="B132" s="2"/>
    </row>
    <row r="133" spans="2:2" x14ac:dyDescent="0.45">
      <c r="B133" s="2"/>
    </row>
    <row r="134" spans="2:2" x14ac:dyDescent="0.45">
      <c r="B134" s="2"/>
    </row>
    <row r="135" spans="2:2" x14ac:dyDescent="0.45">
      <c r="B135" s="2"/>
    </row>
    <row r="136" spans="2:2" x14ac:dyDescent="0.45">
      <c r="B136" s="2"/>
    </row>
    <row r="137" spans="2:2" x14ac:dyDescent="0.45">
      <c r="B137" s="2"/>
    </row>
    <row r="138" spans="2:2" x14ac:dyDescent="0.45">
      <c r="B138" s="2"/>
    </row>
    <row r="139" spans="2:2" x14ac:dyDescent="0.45">
      <c r="B139" s="2"/>
    </row>
    <row r="140" spans="2:2" x14ac:dyDescent="0.45">
      <c r="B140" s="2"/>
    </row>
    <row r="141" spans="2:2" x14ac:dyDescent="0.45">
      <c r="B141" s="2"/>
    </row>
    <row r="142" spans="2:2" x14ac:dyDescent="0.45">
      <c r="B142" s="2"/>
    </row>
    <row r="143" spans="2:2" x14ac:dyDescent="0.45">
      <c r="B143" s="2"/>
    </row>
    <row r="144" spans="2:2" x14ac:dyDescent="0.45">
      <c r="B144" s="2"/>
    </row>
    <row r="145" spans="2:2" x14ac:dyDescent="0.45">
      <c r="B145" s="2"/>
    </row>
    <row r="146" spans="2:2" x14ac:dyDescent="0.45">
      <c r="B146" s="2"/>
    </row>
    <row r="147" spans="2:2" x14ac:dyDescent="0.45">
      <c r="B147" s="2"/>
    </row>
    <row r="148" spans="2:2" x14ac:dyDescent="0.45">
      <c r="B148" s="2"/>
    </row>
    <row r="149" spans="2:2" x14ac:dyDescent="0.45">
      <c r="B149" s="2"/>
    </row>
    <row r="150" spans="2:2" x14ac:dyDescent="0.45">
      <c r="B150" s="2"/>
    </row>
    <row r="151" spans="2:2" x14ac:dyDescent="0.45">
      <c r="B151" s="2"/>
    </row>
    <row r="152" spans="2:2" x14ac:dyDescent="0.45">
      <c r="B152" s="2"/>
    </row>
    <row r="153" spans="2:2" x14ac:dyDescent="0.45">
      <c r="B153" s="2"/>
    </row>
    <row r="154" spans="2:2" x14ac:dyDescent="0.45">
      <c r="B154" s="2"/>
    </row>
    <row r="155" spans="2:2" x14ac:dyDescent="0.45">
      <c r="B155" s="2"/>
    </row>
    <row r="156" spans="2:2" x14ac:dyDescent="0.45">
      <c r="B156" s="2"/>
    </row>
    <row r="157" spans="2:2" x14ac:dyDescent="0.45">
      <c r="B157" s="2"/>
    </row>
    <row r="158" spans="2:2" x14ac:dyDescent="0.45">
      <c r="B158" s="2"/>
    </row>
    <row r="159" spans="2:2" x14ac:dyDescent="0.45">
      <c r="B159" s="2"/>
    </row>
    <row r="160" spans="2:2" x14ac:dyDescent="0.45">
      <c r="B160" s="2"/>
    </row>
    <row r="161" spans="2:2" x14ac:dyDescent="0.45">
      <c r="B161" s="2"/>
    </row>
    <row r="162" spans="2:2" x14ac:dyDescent="0.45">
      <c r="B162" s="2"/>
    </row>
    <row r="163" spans="2:2" x14ac:dyDescent="0.45">
      <c r="B163" s="2"/>
    </row>
    <row r="164" spans="2:2" x14ac:dyDescent="0.45">
      <c r="B164" s="2"/>
    </row>
    <row r="165" spans="2:2" x14ac:dyDescent="0.45">
      <c r="B165" s="2"/>
    </row>
    <row r="166" spans="2:2" x14ac:dyDescent="0.45">
      <c r="B166" s="2"/>
    </row>
    <row r="167" spans="2:2" x14ac:dyDescent="0.45">
      <c r="B167" s="2"/>
    </row>
    <row r="168" spans="2:2" x14ac:dyDescent="0.45">
      <c r="B168" s="2"/>
    </row>
    <row r="169" spans="2:2" x14ac:dyDescent="0.45">
      <c r="B169" s="2"/>
    </row>
    <row r="170" spans="2:2" x14ac:dyDescent="0.45">
      <c r="B170" s="2"/>
    </row>
    <row r="171" spans="2:2" x14ac:dyDescent="0.45">
      <c r="B171" s="2"/>
    </row>
    <row r="172" spans="2:2" x14ac:dyDescent="0.45">
      <c r="B172" s="2"/>
    </row>
    <row r="173" spans="2:2" x14ac:dyDescent="0.45">
      <c r="B173" s="2"/>
    </row>
    <row r="174" spans="2:2" x14ac:dyDescent="0.45">
      <c r="B174" s="2"/>
    </row>
    <row r="175" spans="2:2" x14ac:dyDescent="0.45">
      <c r="B175" s="2"/>
    </row>
    <row r="176" spans="2:2" x14ac:dyDescent="0.45">
      <c r="B176" s="2"/>
    </row>
    <row r="177" spans="2:2" x14ac:dyDescent="0.45">
      <c r="B177" s="2"/>
    </row>
    <row r="178" spans="2:2" x14ac:dyDescent="0.45">
      <c r="B178" s="2"/>
    </row>
    <row r="179" spans="2:2" x14ac:dyDescent="0.45">
      <c r="B179" s="2"/>
    </row>
    <row r="180" spans="2:2" x14ac:dyDescent="0.45">
      <c r="B180" s="2"/>
    </row>
    <row r="181" spans="2:2" x14ac:dyDescent="0.45">
      <c r="B181" s="2"/>
    </row>
    <row r="182" spans="2:2" x14ac:dyDescent="0.45">
      <c r="B182" s="2"/>
    </row>
    <row r="183" spans="2:2" x14ac:dyDescent="0.45">
      <c r="B183" s="2"/>
    </row>
    <row r="184" spans="2:2" x14ac:dyDescent="0.45">
      <c r="B184" s="2"/>
    </row>
    <row r="185" spans="2:2" x14ac:dyDescent="0.45">
      <c r="B185" s="2"/>
    </row>
    <row r="186" spans="2:2" x14ac:dyDescent="0.45">
      <c r="B186" s="2"/>
    </row>
    <row r="187" spans="2:2" x14ac:dyDescent="0.45">
      <c r="B187" s="2"/>
    </row>
    <row r="188" spans="2:2" x14ac:dyDescent="0.45">
      <c r="B188" s="2"/>
    </row>
    <row r="189" spans="2:2" x14ac:dyDescent="0.45">
      <c r="B189" s="2"/>
    </row>
    <row r="190" spans="2:2" x14ac:dyDescent="0.45">
      <c r="B190" s="2"/>
    </row>
    <row r="191" spans="2:2" x14ac:dyDescent="0.45">
      <c r="B191" s="2"/>
    </row>
    <row r="192" spans="2:2" x14ac:dyDescent="0.45">
      <c r="B192" s="2"/>
    </row>
    <row r="193" spans="2:2" x14ac:dyDescent="0.45">
      <c r="B193" s="2"/>
    </row>
    <row r="194" spans="2:2" x14ac:dyDescent="0.45">
      <c r="B194" s="2"/>
    </row>
    <row r="195" spans="2:2" x14ac:dyDescent="0.45">
      <c r="B195" s="2"/>
    </row>
    <row r="196" spans="2:2" x14ac:dyDescent="0.45">
      <c r="B196" s="2"/>
    </row>
    <row r="197" spans="2:2" x14ac:dyDescent="0.45">
      <c r="B197" s="2"/>
    </row>
    <row r="198" spans="2:2" x14ac:dyDescent="0.45">
      <c r="B198" s="2"/>
    </row>
    <row r="199" spans="2:2" x14ac:dyDescent="0.45">
      <c r="B199" s="2"/>
    </row>
    <row r="200" spans="2:2" x14ac:dyDescent="0.45">
      <c r="B200" s="2"/>
    </row>
    <row r="201" spans="2:2" x14ac:dyDescent="0.45">
      <c r="B201" s="2"/>
    </row>
    <row r="202" spans="2:2" x14ac:dyDescent="0.45">
      <c r="B202" s="2"/>
    </row>
    <row r="203" spans="2:2" x14ac:dyDescent="0.45">
      <c r="B203" s="2"/>
    </row>
    <row r="204" spans="2:2" x14ac:dyDescent="0.45">
      <c r="B204" s="2"/>
    </row>
    <row r="205" spans="2:2" x14ac:dyDescent="0.45">
      <c r="B205" s="2"/>
    </row>
    <row r="206" spans="2:2" x14ac:dyDescent="0.45">
      <c r="B206" s="2"/>
    </row>
    <row r="207" spans="2:2" x14ac:dyDescent="0.45">
      <c r="B207" s="2"/>
    </row>
    <row r="208" spans="2:2" x14ac:dyDescent="0.45">
      <c r="B208" s="2"/>
    </row>
    <row r="209" spans="2:2" x14ac:dyDescent="0.45">
      <c r="B209" s="2"/>
    </row>
    <row r="210" spans="2:2" x14ac:dyDescent="0.45">
      <c r="B210" s="2"/>
    </row>
    <row r="211" spans="2:2" x14ac:dyDescent="0.45">
      <c r="B211" s="2"/>
    </row>
    <row r="212" spans="2:2" x14ac:dyDescent="0.45">
      <c r="B212" s="2"/>
    </row>
    <row r="213" spans="2:2" x14ac:dyDescent="0.45">
      <c r="B213" s="2"/>
    </row>
    <row r="214" spans="2:2" x14ac:dyDescent="0.45">
      <c r="B214" s="2"/>
    </row>
    <row r="215" spans="2:2" x14ac:dyDescent="0.45">
      <c r="B215" s="2"/>
    </row>
    <row r="216" spans="2:2" x14ac:dyDescent="0.45">
      <c r="B216" s="2"/>
    </row>
    <row r="217" spans="2:2" x14ac:dyDescent="0.45">
      <c r="B217" s="2"/>
    </row>
    <row r="218" spans="2:2" x14ac:dyDescent="0.45">
      <c r="B218" s="2"/>
    </row>
    <row r="219" spans="2:2" x14ac:dyDescent="0.45">
      <c r="B219" s="2"/>
    </row>
    <row r="220" spans="2:2" x14ac:dyDescent="0.45">
      <c r="B220" s="2"/>
    </row>
    <row r="221" spans="2:2" x14ac:dyDescent="0.45">
      <c r="B221" s="2"/>
    </row>
    <row r="222" spans="2:2" x14ac:dyDescent="0.45">
      <c r="B222" s="2"/>
    </row>
    <row r="223" spans="2:2" x14ac:dyDescent="0.45">
      <c r="B223" s="2"/>
    </row>
    <row r="224" spans="2:2" x14ac:dyDescent="0.45">
      <c r="B224" s="2"/>
    </row>
    <row r="225" spans="2:2" x14ac:dyDescent="0.45">
      <c r="B225" s="2"/>
    </row>
    <row r="226" spans="2:2" x14ac:dyDescent="0.45">
      <c r="B226" s="2"/>
    </row>
    <row r="227" spans="2:2" x14ac:dyDescent="0.45">
      <c r="B227" s="2"/>
    </row>
    <row r="228" spans="2:2" x14ac:dyDescent="0.45">
      <c r="B228" s="2"/>
    </row>
    <row r="229" spans="2:2" x14ac:dyDescent="0.45">
      <c r="B229" s="2"/>
    </row>
    <row r="230" spans="2:2" x14ac:dyDescent="0.45">
      <c r="B230" s="2"/>
    </row>
    <row r="231" spans="2:2" x14ac:dyDescent="0.45">
      <c r="B231" s="2"/>
    </row>
    <row r="232" spans="2:2" x14ac:dyDescent="0.45">
      <c r="B232" s="2"/>
    </row>
    <row r="233" spans="2:2" x14ac:dyDescent="0.45">
      <c r="B233" s="2"/>
    </row>
    <row r="234" spans="2:2" x14ac:dyDescent="0.45">
      <c r="B234" s="2"/>
    </row>
    <row r="235" spans="2:2" x14ac:dyDescent="0.45">
      <c r="B235" s="2"/>
    </row>
    <row r="236" spans="2:2" x14ac:dyDescent="0.45">
      <c r="B236" s="2"/>
    </row>
    <row r="237" spans="2:2" x14ac:dyDescent="0.45">
      <c r="B237" s="2"/>
    </row>
    <row r="238" spans="2:2" x14ac:dyDescent="0.45">
      <c r="B238" s="2"/>
    </row>
    <row r="239" spans="2:2" x14ac:dyDescent="0.45">
      <c r="B239" s="2"/>
    </row>
    <row r="240" spans="2:2" x14ac:dyDescent="0.45">
      <c r="B240" s="2"/>
    </row>
    <row r="241" spans="2:2" x14ac:dyDescent="0.45">
      <c r="B241" s="2"/>
    </row>
    <row r="242" spans="2:2" x14ac:dyDescent="0.45">
      <c r="B242" s="2"/>
    </row>
    <row r="243" spans="2:2" x14ac:dyDescent="0.45">
      <c r="B243" s="2"/>
    </row>
    <row r="244" spans="2:2" x14ac:dyDescent="0.45">
      <c r="B244" s="2"/>
    </row>
    <row r="245" spans="2:2" x14ac:dyDescent="0.45">
      <c r="B245" s="2"/>
    </row>
    <row r="246" spans="2:2" x14ac:dyDescent="0.45">
      <c r="B246" s="2"/>
    </row>
    <row r="247" spans="2:2" x14ac:dyDescent="0.45">
      <c r="B247" s="2"/>
    </row>
    <row r="248" spans="2:2" x14ac:dyDescent="0.45">
      <c r="B248" s="2"/>
    </row>
    <row r="249" spans="2:2" x14ac:dyDescent="0.45">
      <c r="B249" s="2"/>
    </row>
    <row r="250" spans="2:2" x14ac:dyDescent="0.45">
      <c r="B250" s="2"/>
    </row>
    <row r="251" spans="2:2" x14ac:dyDescent="0.45">
      <c r="B251" s="2"/>
    </row>
    <row r="252" spans="2:2" x14ac:dyDescent="0.45">
      <c r="B252" s="2"/>
    </row>
    <row r="253" spans="2:2" x14ac:dyDescent="0.45">
      <c r="B253" s="2"/>
    </row>
    <row r="254" spans="2:2" x14ac:dyDescent="0.45">
      <c r="B254" s="2"/>
    </row>
    <row r="255" spans="2:2" x14ac:dyDescent="0.45">
      <c r="B255" s="2"/>
    </row>
    <row r="256" spans="2:2" x14ac:dyDescent="0.45">
      <c r="B256" s="2"/>
    </row>
    <row r="257" spans="2:2" x14ac:dyDescent="0.45">
      <c r="B257" s="2"/>
    </row>
    <row r="258" spans="2:2" x14ac:dyDescent="0.45">
      <c r="B258" s="2"/>
    </row>
    <row r="259" spans="2:2" x14ac:dyDescent="0.45">
      <c r="B259" s="2"/>
    </row>
    <row r="260" spans="2:2" x14ac:dyDescent="0.45">
      <c r="B260" s="2"/>
    </row>
    <row r="261" spans="2:2" x14ac:dyDescent="0.45">
      <c r="B261" s="2"/>
    </row>
    <row r="262" spans="2:2" x14ac:dyDescent="0.45">
      <c r="B262" s="2"/>
    </row>
    <row r="263" spans="2:2" x14ac:dyDescent="0.45">
      <c r="B263" s="2"/>
    </row>
    <row r="264" spans="2:2" x14ac:dyDescent="0.45">
      <c r="B264" s="2"/>
    </row>
    <row r="265" spans="2:2" x14ac:dyDescent="0.45">
      <c r="B265" s="2"/>
    </row>
    <row r="266" spans="2:2" x14ac:dyDescent="0.45">
      <c r="B266" s="2"/>
    </row>
    <row r="267" spans="2:2" x14ac:dyDescent="0.45">
      <c r="B267" s="2"/>
    </row>
    <row r="268" spans="2:2" x14ac:dyDescent="0.45">
      <c r="B268" s="2"/>
    </row>
    <row r="269" spans="2:2" x14ac:dyDescent="0.45">
      <c r="B269" s="2"/>
    </row>
    <row r="270" spans="2:2" x14ac:dyDescent="0.45">
      <c r="B270" s="2"/>
    </row>
    <row r="271" spans="2:2" x14ac:dyDescent="0.45">
      <c r="B271" s="2"/>
    </row>
    <row r="272" spans="2:2" x14ac:dyDescent="0.45">
      <c r="B272" s="2"/>
    </row>
    <row r="273" spans="2:2" x14ac:dyDescent="0.45">
      <c r="B273" s="2"/>
    </row>
    <row r="274" spans="2:2" x14ac:dyDescent="0.45">
      <c r="B274" s="2"/>
    </row>
    <row r="275" spans="2:2" x14ac:dyDescent="0.45">
      <c r="B275" s="2"/>
    </row>
    <row r="276" spans="2:2" x14ac:dyDescent="0.45">
      <c r="B276" s="2"/>
    </row>
    <row r="277" spans="2:2" x14ac:dyDescent="0.45">
      <c r="B277" s="2"/>
    </row>
    <row r="278" spans="2:2" x14ac:dyDescent="0.45">
      <c r="B278" s="2"/>
    </row>
    <row r="279" spans="2:2" x14ac:dyDescent="0.45">
      <c r="B279" s="2"/>
    </row>
    <row r="280" spans="2:2" x14ac:dyDescent="0.45">
      <c r="B280" s="2"/>
    </row>
    <row r="281" spans="2:2" x14ac:dyDescent="0.45">
      <c r="B281" s="2"/>
    </row>
    <row r="282" spans="2:2" x14ac:dyDescent="0.45">
      <c r="B282" s="2"/>
    </row>
    <row r="283" spans="2:2" x14ac:dyDescent="0.45">
      <c r="B283" s="2"/>
    </row>
    <row r="284" spans="2:2" x14ac:dyDescent="0.45">
      <c r="B284" s="2"/>
    </row>
    <row r="285" spans="2:2" x14ac:dyDescent="0.45">
      <c r="B285" s="2"/>
    </row>
    <row r="286" spans="2:2" x14ac:dyDescent="0.45">
      <c r="B286" s="2"/>
    </row>
    <row r="287" spans="2:2" x14ac:dyDescent="0.45">
      <c r="B287" s="2"/>
    </row>
    <row r="288" spans="2:2" x14ac:dyDescent="0.45">
      <c r="B288" s="2"/>
    </row>
    <row r="289" spans="2:2" x14ac:dyDescent="0.45">
      <c r="B289" s="2"/>
    </row>
    <row r="290" spans="2:2" x14ac:dyDescent="0.45">
      <c r="B290" s="2"/>
    </row>
    <row r="291" spans="2:2" x14ac:dyDescent="0.45">
      <c r="B291" s="2"/>
    </row>
    <row r="292" spans="2:2" x14ac:dyDescent="0.45">
      <c r="B292" s="2"/>
    </row>
    <row r="293" spans="2:2" x14ac:dyDescent="0.45">
      <c r="B293" s="2"/>
    </row>
    <row r="294" spans="2:2" x14ac:dyDescent="0.45">
      <c r="B294" s="2"/>
    </row>
    <row r="295" spans="2:2" x14ac:dyDescent="0.45">
      <c r="B295" s="2"/>
    </row>
    <row r="296" spans="2:2" x14ac:dyDescent="0.45">
      <c r="B296" s="2"/>
    </row>
    <row r="297" spans="2:2" x14ac:dyDescent="0.45">
      <c r="B297" s="2"/>
    </row>
    <row r="298" spans="2:2" x14ac:dyDescent="0.45">
      <c r="B298" s="2"/>
    </row>
    <row r="299" spans="2:2" x14ac:dyDescent="0.45">
      <c r="B299" s="2"/>
    </row>
    <row r="300" spans="2:2" x14ac:dyDescent="0.45">
      <c r="B300" s="2"/>
    </row>
    <row r="301" spans="2:2" x14ac:dyDescent="0.45">
      <c r="B301" s="2"/>
    </row>
    <row r="302" spans="2:2" x14ac:dyDescent="0.45">
      <c r="B302" s="2"/>
    </row>
    <row r="303" spans="2:2" x14ac:dyDescent="0.45">
      <c r="B303" s="2"/>
    </row>
    <row r="304" spans="2:2" x14ac:dyDescent="0.45">
      <c r="B304" s="2"/>
    </row>
    <row r="305" spans="2:2" x14ac:dyDescent="0.45">
      <c r="B305" s="2"/>
    </row>
    <row r="306" spans="2:2" x14ac:dyDescent="0.45">
      <c r="B306" s="2"/>
    </row>
    <row r="307" spans="2:2" x14ac:dyDescent="0.45">
      <c r="B307" s="2"/>
    </row>
    <row r="308" spans="2:2" x14ac:dyDescent="0.45">
      <c r="B308" s="2"/>
    </row>
    <row r="309" spans="2:2" x14ac:dyDescent="0.45">
      <c r="B309" s="2"/>
    </row>
    <row r="310" spans="2:2" x14ac:dyDescent="0.45">
      <c r="B310" s="2"/>
    </row>
    <row r="311" spans="2:2" x14ac:dyDescent="0.45">
      <c r="B311" s="2"/>
    </row>
    <row r="312" spans="2:2" x14ac:dyDescent="0.45">
      <c r="B312" s="2"/>
    </row>
    <row r="313" spans="2:2" x14ac:dyDescent="0.45">
      <c r="B313" s="2"/>
    </row>
    <row r="314" spans="2:2" x14ac:dyDescent="0.45">
      <c r="B314" s="2"/>
    </row>
    <row r="315" spans="2:2" x14ac:dyDescent="0.45">
      <c r="B315" s="2"/>
    </row>
    <row r="316" spans="2:2" x14ac:dyDescent="0.45">
      <c r="B316" s="2"/>
    </row>
    <row r="317" spans="2:2" x14ac:dyDescent="0.45">
      <c r="B317" s="2"/>
    </row>
    <row r="318" spans="2:2" x14ac:dyDescent="0.45">
      <c r="B318" s="2"/>
    </row>
    <row r="319" spans="2:2" x14ac:dyDescent="0.45">
      <c r="B319" s="2"/>
    </row>
    <row r="320" spans="2:2" x14ac:dyDescent="0.45">
      <c r="B320" s="2"/>
    </row>
    <row r="321" spans="2:2" x14ac:dyDescent="0.45">
      <c r="B321" s="2"/>
    </row>
    <row r="322" spans="2:2" x14ac:dyDescent="0.45">
      <c r="B322" s="2"/>
    </row>
    <row r="323" spans="2:2" x14ac:dyDescent="0.45">
      <c r="B323" s="2"/>
    </row>
    <row r="324" spans="2:2" x14ac:dyDescent="0.45">
      <c r="B324" s="2"/>
    </row>
    <row r="325" spans="2:2" x14ac:dyDescent="0.45">
      <c r="B325" s="2"/>
    </row>
    <row r="326" spans="2:2" x14ac:dyDescent="0.45">
      <c r="B326" s="2"/>
    </row>
    <row r="327" spans="2:2" x14ac:dyDescent="0.45">
      <c r="B327" s="2"/>
    </row>
    <row r="328" spans="2:2" x14ac:dyDescent="0.45">
      <c r="B328" s="2"/>
    </row>
    <row r="329" spans="2:2" x14ac:dyDescent="0.45">
      <c r="B329" s="2"/>
    </row>
    <row r="330" spans="2:2" x14ac:dyDescent="0.45">
      <c r="B330" s="2"/>
    </row>
    <row r="331" spans="2:2" x14ac:dyDescent="0.45">
      <c r="B331" s="2"/>
    </row>
    <row r="332" spans="2:2" x14ac:dyDescent="0.45">
      <c r="B332" s="2"/>
    </row>
    <row r="333" spans="2:2" x14ac:dyDescent="0.45">
      <c r="B333" s="2"/>
    </row>
    <row r="334" spans="2:2" x14ac:dyDescent="0.45">
      <c r="B334" s="2"/>
    </row>
    <row r="335" spans="2:2" x14ac:dyDescent="0.45">
      <c r="B335" s="2"/>
    </row>
    <row r="336" spans="2:2" x14ac:dyDescent="0.45">
      <c r="B336" s="2"/>
    </row>
    <row r="337" spans="2:2" x14ac:dyDescent="0.45">
      <c r="B337" s="2"/>
    </row>
    <row r="338" spans="2:2" x14ac:dyDescent="0.45">
      <c r="B338" s="2"/>
    </row>
    <row r="339" spans="2:2" x14ac:dyDescent="0.45">
      <c r="B339" s="2"/>
    </row>
    <row r="340" spans="2:2" x14ac:dyDescent="0.45">
      <c r="B340" s="2"/>
    </row>
    <row r="341" spans="2:2" x14ac:dyDescent="0.45">
      <c r="B341" s="2"/>
    </row>
    <row r="342" spans="2:2" x14ac:dyDescent="0.45">
      <c r="B342" s="2"/>
    </row>
    <row r="343" spans="2:2" x14ac:dyDescent="0.45">
      <c r="B343" s="2"/>
    </row>
    <row r="344" spans="2:2" x14ac:dyDescent="0.45">
      <c r="B344" s="2"/>
    </row>
    <row r="345" spans="2:2" x14ac:dyDescent="0.45">
      <c r="B345" s="2"/>
    </row>
    <row r="346" spans="2:2" x14ac:dyDescent="0.45">
      <c r="B346" s="2"/>
    </row>
    <row r="347" spans="2:2" x14ac:dyDescent="0.45">
      <c r="B347" s="2"/>
    </row>
    <row r="348" spans="2:2" x14ac:dyDescent="0.45">
      <c r="B348" s="2"/>
    </row>
    <row r="349" spans="2:2" x14ac:dyDescent="0.45">
      <c r="B349" s="2"/>
    </row>
    <row r="350" spans="2:2" x14ac:dyDescent="0.45">
      <c r="B350" s="2"/>
    </row>
    <row r="351" spans="2:2" x14ac:dyDescent="0.45">
      <c r="B351" s="2"/>
    </row>
    <row r="352" spans="2:2" x14ac:dyDescent="0.45">
      <c r="B352" s="2"/>
    </row>
    <row r="353" spans="2:2" x14ac:dyDescent="0.45">
      <c r="B353" s="2"/>
    </row>
    <row r="354" spans="2:2" x14ac:dyDescent="0.45">
      <c r="B354" s="2"/>
    </row>
    <row r="355" spans="2:2" x14ac:dyDescent="0.45">
      <c r="B355" s="2"/>
    </row>
    <row r="356" spans="2:2" x14ac:dyDescent="0.45">
      <c r="B356" s="2"/>
    </row>
    <row r="357" spans="2:2" x14ac:dyDescent="0.45">
      <c r="B357" s="2"/>
    </row>
    <row r="358" spans="2:2" x14ac:dyDescent="0.45">
      <c r="B358" s="2"/>
    </row>
    <row r="359" spans="2:2" x14ac:dyDescent="0.45">
      <c r="B359" s="2"/>
    </row>
    <row r="360" spans="2:2" x14ac:dyDescent="0.45">
      <c r="B360" s="2"/>
    </row>
    <row r="361" spans="2:2" x14ac:dyDescent="0.45">
      <c r="B361" s="2"/>
    </row>
    <row r="362" spans="2:2" x14ac:dyDescent="0.45">
      <c r="B362" s="2"/>
    </row>
    <row r="363" spans="2:2" x14ac:dyDescent="0.45">
      <c r="B363" s="2"/>
    </row>
    <row r="364" spans="2:2" x14ac:dyDescent="0.45">
      <c r="B364" s="2"/>
    </row>
    <row r="365" spans="2:2" x14ac:dyDescent="0.45">
      <c r="B365" s="2"/>
    </row>
    <row r="366" spans="2:2" x14ac:dyDescent="0.45">
      <c r="B366" s="2"/>
    </row>
    <row r="367" spans="2:2" x14ac:dyDescent="0.45">
      <c r="B367" s="2"/>
    </row>
    <row r="368" spans="2:2" x14ac:dyDescent="0.45">
      <c r="B368" s="2"/>
    </row>
    <row r="369" spans="2:2" x14ac:dyDescent="0.45">
      <c r="B369" s="2"/>
    </row>
    <row r="370" spans="2:2" x14ac:dyDescent="0.45">
      <c r="B370" s="2"/>
    </row>
    <row r="371" spans="2:2" x14ac:dyDescent="0.45">
      <c r="B371" s="2"/>
    </row>
    <row r="372" spans="2:2" x14ac:dyDescent="0.45">
      <c r="B372" s="2"/>
    </row>
    <row r="373" spans="2:2" x14ac:dyDescent="0.45">
      <c r="B373" s="2"/>
    </row>
    <row r="374" spans="2:2" x14ac:dyDescent="0.45">
      <c r="B374" s="2"/>
    </row>
    <row r="375" spans="2:2" x14ac:dyDescent="0.45">
      <c r="B375" s="2"/>
    </row>
    <row r="376" spans="2:2" x14ac:dyDescent="0.45">
      <c r="B376" s="2"/>
    </row>
    <row r="377" spans="2:2" x14ac:dyDescent="0.45">
      <c r="B377" s="2"/>
    </row>
    <row r="378" spans="2:2" x14ac:dyDescent="0.45">
      <c r="B378" s="2"/>
    </row>
    <row r="379" spans="2:2" x14ac:dyDescent="0.45">
      <c r="B379" s="2"/>
    </row>
    <row r="380" spans="2:2" x14ac:dyDescent="0.45">
      <c r="B380" s="2"/>
    </row>
    <row r="381" spans="2:2" x14ac:dyDescent="0.45">
      <c r="B381" s="2"/>
    </row>
    <row r="382" spans="2:2" x14ac:dyDescent="0.45">
      <c r="B382" s="2"/>
    </row>
    <row r="383" spans="2:2" x14ac:dyDescent="0.45">
      <c r="B383" s="2"/>
    </row>
    <row r="384" spans="2:2" x14ac:dyDescent="0.45">
      <c r="B384" s="2"/>
    </row>
    <row r="385" spans="2:2" x14ac:dyDescent="0.45">
      <c r="B385" s="2"/>
    </row>
    <row r="386" spans="2:2" x14ac:dyDescent="0.45">
      <c r="B386" s="2"/>
    </row>
    <row r="387" spans="2:2" x14ac:dyDescent="0.45">
      <c r="B387" s="2"/>
    </row>
    <row r="388" spans="2:2" x14ac:dyDescent="0.45">
      <c r="B388" s="2"/>
    </row>
    <row r="389" spans="2:2" x14ac:dyDescent="0.45">
      <c r="B389" s="2"/>
    </row>
    <row r="390" spans="2:2" x14ac:dyDescent="0.45">
      <c r="B390" s="2"/>
    </row>
    <row r="391" spans="2:2" x14ac:dyDescent="0.45">
      <c r="B391" s="2"/>
    </row>
    <row r="392" spans="2:2" x14ac:dyDescent="0.45">
      <c r="B392" s="2"/>
    </row>
    <row r="393" spans="2:2" x14ac:dyDescent="0.45">
      <c r="B393" s="2"/>
    </row>
    <row r="394" spans="2:2" x14ac:dyDescent="0.45">
      <c r="B394" s="2"/>
    </row>
    <row r="395" spans="2:2" x14ac:dyDescent="0.45">
      <c r="B395" s="2"/>
    </row>
    <row r="396" spans="2:2" x14ac:dyDescent="0.45">
      <c r="B396" s="2"/>
    </row>
    <row r="397" spans="2:2" x14ac:dyDescent="0.45">
      <c r="B397" s="2"/>
    </row>
    <row r="398" spans="2:2" x14ac:dyDescent="0.45">
      <c r="B398" s="2"/>
    </row>
    <row r="399" spans="2:2" x14ac:dyDescent="0.45">
      <c r="B399" s="2"/>
    </row>
    <row r="400" spans="2:2" x14ac:dyDescent="0.45">
      <c r="B400" s="2"/>
    </row>
    <row r="401" spans="2:2" x14ac:dyDescent="0.45">
      <c r="B401" s="2"/>
    </row>
    <row r="402" spans="2:2" x14ac:dyDescent="0.45">
      <c r="B402" s="2"/>
    </row>
    <row r="403" spans="2:2" x14ac:dyDescent="0.45">
      <c r="B403" s="2"/>
    </row>
    <row r="404" spans="2:2" x14ac:dyDescent="0.45">
      <c r="B404" s="2"/>
    </row>
    <row r="405" spans="2:2" x14ac:dyDescent="0.45">
      <c r="B405" s="2"/>
    </row>
    <row r="406" spans="2:2" x14ac:dyDescent="0.45">
      <c r="B406" s="2"/>
    </row>
    <row r="407" spans="2:2" x14ac:dyDescent="0.45">
      <c r="B407" s="2"/>
    </row>
    <row r="408" spans="2:2" x14ac:dyDescent="0.45">
      <c r="B408" s="2"/>
    </row>
    <row r="409" spans="2:2" x14ac:dyDescent="0.45">
      <c r="B409" s="2"/>
    </row>
    <row r="410" spans="2:2" x14ac:dyDescent="0.45">
      <c r="B410" s="2"/>
    </row>
    <row r="411" spans="2:2" x14ac:dyDescent="0.45">
      <c r="B411" s="2"/>
    </row>
    <row r="412" spans="2:2" x14ac:dyDescent="0.45">
      <c r="B412" s="2"/>
    </row>
    <row r="413" spans="2:2" x14ac:dyDescent="0.45">
      <c r="B413" s="2"/>
    </row>
    <row r="414" spans="2:2" x14ac:dyDescent="0.45">
      <c r="B414" s="2"/>
    </row>
    <row r="415" spans="2:2" x14ac:dyDescent="0.45">
      <c r="B415" s="2"/>
    </row>
    <row r="416" spans="2:2" x14ac:dyDescent="0.45">
      <c r="B416" s="2"/>
    </row>
    <row r="417" spans="2:2" x14ac:dyDescent="0.45">
      <c r="B417" s="2"/>
    </row>
    <row r="418" spans="2:2" x14ac:dyDescent="0.45">
      <c r="B418" s="2"/>
    </row>
    <row r="419" spans="2:2" x14ac:dyDescent="0.45">
      <c r="B419" s="2"/>
    </row>
    <row r="420" spans="2:2" x14ac:dyDescent="0.45">
      <c r="B420" s="2"/>
    </row>
    <row r="421" spans="2:2" x14ac:dyDescent="0.45">
      <c r="B421" s="2"/>
    </row>
    <row r="422" spans="2:2" x14ac:dyDescent="0.45">
      <c r="B422" s="2"/>
    </row>
    <row r="423" spans="2:2" x14ac:dyDescent="0.45">
      <c r="B423" s="2"/>
    </row>
    <row r="424" spans="2:2" x14ac:dyDescent="0.45">
      <c r="B424" s="2"/>
    </row>
    <row r="425" spans="2:2" x14ac:dyDescent="0.45">
      <c r="B425" s="2"/>
    </row>
    <row r="426" spans="2:2" x14ac:dyDescent="0.45">
      <c r="B426" s="2"/>
    </row>
    <row r="427" spans="2:2" x14ac:dyDescent="0.45">
      <c r="B427" s="2"/>
    </row>
    <row r="428" spans="2:2" x14ac:dyDescent="0.45">
      <c r="B428" s="2"/>
    </row>
    <row r="429" spans="2:2" x14ac:dyDescent="0.45">
      <c r="B429" s="2"/>
    </row>
    <row r="430" spans="2:2" x14ac:dyDescent="0.45">
      <c r="B430" s="2"/>
    </row>
    <row r="431" spans="2:2" x14ac:dyDescent="0.45">
      <c r="B431" s="2"/>
    </row>
    <row r="432" spans="2:2" x14ac:dyDescent="0.45">
      <c r="B432" s="2"/>
    </row>
    <row r="433" spans="2:2" x14ac:dyDescent="0.45">
      <c r="B433" s="2"/>
    </row>
    <row r="434" spans="2:2" x14ac:dyDescent="0.45">
      <c r="B434" s="2"/>
    </row>
    <row r="435" spans="2:2" x14ac:dyDescent="0.45">
      <c r="B435" s="2"/>
    </row>
    <row r="436" spans="2:2" x14ac:dyDescent="0.45">
      <c r="B436" s="2"/>
    </row>
    <row r="437" spans="2:2" x14ac:dyDescent="0.45">
      <c r="B437" s="2"/>
    </row>
    <row r="438" spans="2:2" x14ac:dyDescent="0.45">
      <c r="B438" s="2"/>
    </row>
    <row r="439" spans="2:2" x14ac:dyDescent="0.45">
      <c r="B439" s="2"/>
    </row>
    <row r="440" spans="2:2" x14ac:dyDescent="0.45">
      <c r="B440" s="2"/>
    </row>
    <row r="441" spans="2:2" x14ac:dyDescent="0.45">
      <c r="B441" s="2"/>
    </row>
    <row r="442" spans="2:2" x14ac:dyDescent="0.45">
      <c r="B442" s="2"/>
    </row>
    <row r="443" spans="2:2" x14ac:dyDescent="0.45">
      <c r="B443" s="2"/>
    </row>
    <row r="444" spans="2:2" x14ac:dyDescent="0.45">
      <c r="B444" s="2"/>
    </row>
    <row r="445" spans="2:2" x14ac:dyDescent="0.45">
      <c r="B445" s="2"/>
    </row>
    <row r="446" spans="2:2" x14ac:dyDescent="0.45">
      <c r="B446" s="2"/>
    </row>
    <row r="447" spans="2:2" x14ac:dyDescent="0.45">
      <c r="B447" s="2"/>
    </row>
    <row r="448" spans="2:2" x14ac:dyDescent="0.45">
      <c r="B448" s="2"/>
    </row>
    <row r="449" spans="2:2" x14ac:dyDescent="0.45">
      <c r="B449" s="2"/>
    </row>
    <row r="450" spans="2:2" x14ac:dyDescent="0.45">
      <c r="B450" s="2"/>
    </row>
    <row r="451" spans="2:2" x14ac:dyDescent="0.45">
      <c r="B451" s="2"/>
    </row>
    <row r="452" spans="2:2" x14ac:dyDescent="0.45">
      <c r="B452" s="2"/>
    </row>
    <row r="453" spans="2:2" x14ac:dyDescent="0.45">
      <c r="B453" s="2"/>
    </row>
    <row r="454" spans="2:2" x14ac:dyDescent="0.45">
      <c r="B454" s="2"/>
    </row>
    <row r="455" spans="2:2" x14ac:dyDescent="0.45">
      <c r="B455" s="2"/>
    </row>
    <row r="456" spans="2:2" x14ac:dyDescent="0.45">
      <c r="B456" s="2"/>
    </row>
    <row r="457" spans="2:2" x14ac:dyDescent="0.45">
      <c r="B457" s="2"/>
    </row>
    <row r="458" spans="2:2" x14ac:dyDescent="0.45">
      <c r="B458" s="2"/>
    </row>
    <row r="459" spans="2:2" x14ac:dyDescent="0.45">
      <c r="B459" s="2"/>
    </row>
    <row r="460" spans="2:2" x14ac:dyDescent="0.45">
      <c r="B460" s="2"/>
    </row>
    <row r="461" spans="2:2" x14ac:dyDescent="0.45">
      <c r="B461" s="2"/>
    </row>
    <row r="462" spans="2:2" x14ac:dyDescent="0.45">
      <c r="B462" s="2"/>
    </row>
    <row r="463" spans="2:2" x14ac:dyDescent="0.45">
      <c r="B463" s="2"/>
    </row>
    <row r="464" spans="2:2" x14ac:dyDescent="0.45">
      <c r="B464" s="2"/>
    </row>
    <row r="465" spans="2:2" x14ac:dyDescent="0.45">
      <c r="B465" s="2"/>
    </row>
    <row r="466" spans="2:2" x14ac:dyDescent="0.45">
      <c r="B466" s="2"/>
    </row>
    <row r="467" spans="2:2" x14ac:dyDescent="0.45">
      <c r="B467" s="2"/>
    </row>
    <row r="468" spans="2:2" x14ac:dyDescent="0.45">
      <c r="B468" s="2"/>
    </row>
    <row r="469" spans="2:2" x14ac:dyDescent="0.45">
      <c r="B469" s="2"/>
    </row>
    <row r="470" spans="2:2" x14ac:dyDescent="0.45">
      <c r="B470" s="2"/>
    </row>
    <row r="471" spans="2:2" x14ac:dyDescent="0.45">
      <c r="B471" s="2"/>
    </row>
    <row r="472" spans="2:2" x14ac:dyDescent="0.45">
      <c r="B472" s="2"/>
    </row>
    <row r="473" spans="2:2" x14ac:dyDescent="0.45">
      <c r="B473" s="2"/>
    </row>
    <row r="474" spans="2:2" x14ac:dyDescent="0.45">
      <c r="B474" s="2"/>
    </row>
    <row r="475" spans="2:2" x14ac:dyDescent="0.45">
      <c r="B475" s="2"/>
    </row>
    <row r="476" spans="2:2" x14ac:dyDescent="0.45">
      <c r="B476" s="2"/>
    </row>
    <row r="477" spans="2:2" x14ac:dyDescent="0.45">
      <c r="B477" s="2"/>
    </row>
    <row r="478" spans="2:2" x14ac:dyDescent="0.45">
      <c r="B478" s="2"/>
    </row>
    <row r="479" spans="2:2" x14ac:dyDescent="0.45">
      <c r="B479" s="2"/>
    </row>
    <row r="480" spans="2:2" x14ac:dyDescent="0.45">
      <c r="B480" s="2"/>
    </row>
    <row r="481" spans="2:2" x14ac:dyDescent="0.45">
      <c r="B481" s="2"/>
    </row>
    <row r="482" spans="2:2" x14ac:dyDescent="0.45">
      <c r="B482" s="2"/>
    </row>
    <row r="483" spans="2:2" x14ac:dyDescent="0.45">
      <c r="B483" s="2"/>
    </row>
    <row r="484" spans="2:2" x14ac:dyDescent="0.45">
      <c r="B484" s="2"/>
    </row>
    <row r="485" spans="2:2" x14ac:dyDescent="0.45">
      <c r="B485" s="2"/>
    </row>
    <row r="486" spans="2:2" x14ac:dyDescent="0.45">
      <c r="B486" s="2"/>
    </row>
    <row r="487" spans="2:2" x14ac:dyDescent="0.45">
      <c r="B487" s="2"/>
    </row>
    <row r="488" spans="2:2" x14ac:dyDescent="0.45">
      <c r="B488" s="2"/>
    </row>
    <row r="489" spans="2:2" x14ac:dyDescent="0.45">
      <c r="B489" s="2"/>
    </row>
    <row r="490" spans="2:2" x14ac:dyDescent="0.45">
      <c r="B490" s="2"/>
    </row>
    <row r="491" spans="2:2" x14ac:dyDescent="0.45">
      <c r="B491" s="2"/>
    </row>
    <row r="492" spans="2:2" x14ac:dyDescent="0.45">
      <c r="B492" s="2"/>
    </row>
    <row r="493" spans="2:2" x14ac:dyDescent="0.45">
      <c r="B493" s="2"/>
    </row>
    <row r="494" spans="2:2" x14ac:dyDescent="0.45">
      <c r="B494" s="2"/>
    </row>
    <row r="495" spans="2:2" x14ac:dyDescent="0.45">
      <c r="B495" s="2"/>
    </row>
    <row r="496" spans="2:2" x14ac:dyDescent="0.45">
      <c r="B496" s="2"/>
    </row>
    <row r="497" spans="2:2" x14ac:dyDescent="0.45">
      <c r="B497" s="2"/>
    </row>
    <row r="498" spans="2:2" x14ac:dyDescent="0.45">
      <c r="B498" s="2"/>
    </row>
    <row r="499" spans="2:2" x14ac:dyDescent="0.45">
      <c r="B499" s="2"/>
    </row>
    <row r="500" spans="2:2" x14ac:dyDescent="0.45">
      <c r="B500" s="2"/>
    </row>
    <row r="501" spans="2:2" x14ac:dyDescent="0.45">
      <c r="B501" s="2"/>
    </row>
    <row r="502" spans="2:2" x14ac:dyDescent="0.45">
      <c r="B502" s="2"/>
    </row>
    <row r="503" spans="2:2" x14ac:dyDescent="0.45">
      <c r="B503" s="2"/>
    </row>
    <row r="504" spans="2:2" x14ac:dyDescent="0.45">
      <c r="B504" s="2"/>
    </row>
    <row r="505" spans="2:2" x14ac:dyDescent="0.45">
      <c r="B505" s="2"/>
    </row>
    <row r="506" spans="2:2" x14ac:dyDescent="0.45">
      <c r="B506" s="2"/>
    </row>
    <row r="507" spans="2:2" x14ac:dyDescent="0.45">
      <c r="B507" s="2"/>
    </row>
    <row r="508" spans="2:2" x14ac:dyDescent="0.45">
      <c r="B508" s="2"/>
    </row>
    <row r="509" spans="2:2" x14ac:dyDescent="0.45">
      <c r="B509" s="2"/>
    </row>
    <row r="510" spans="2:2" x14ac:dyDescent="0.45">
      <c r="B510" s="2"/>
    </row>
    <row r="511" spans="2:2" x14ac:dyDescent="0.45">
      <c r="B511" s="2"/>
    </row>
    <row r="512" spans="2:2" x14ac:dyDescent="0.45">
      <c r="B512" s="2"/>
    </row>
    <row r="513" spans="2:2" x14ac:dyDescent="0.45">
      <c r="B513" s="2"/>
    </row>
    <row r="514" spans="2:2" x14ac:dyDescent="0.45">
      <c r="B514" s="2"/>
    </row>
    <row r="515" spans="2:2" x14ac:dyDescent="0.45">
      <c r="B515" s="2"/>
    </row>
    <row r="516" spans="2:2" x14ac:dyDescent="0.45">
      <c r="B516" s="2"/>
    </row>
    <row r="517" spans="2:2" x14ac:dyDescent="0.45">
      <c r="B517" s="2"/>
    </row>
    <row r="518" spans="2:2" x14ac:dyDescent="0.45">
      <c r="B518" s="2"/>
    </row>
    <row r="519" spans="2:2" x14ac:dyDescent="0.45">
      <c r="B519" s="2"/>
    </row>
    <row r="520" spans="2:2" x14ac:dyDescent="0.45">
      <c r="B520" s="2"/>
    </row>
    <row r="521" spans="2:2" x14ac:dyDescent="0.45">
      <c r="B521" s="2"/>
    </row>
    <row r="522" spans="2:2" x14ac:dyDescent="0.45">
      <c r="B522" s="2"/>
    </row>
    <row r="523" spans="2:2" x14ac:dyDescent="0.45">
      <c r="B523" s="2"/>
    </row>
    <row r="524" spans="2:2" x14ac:dyDescent="0.45">
      <c r="B524" s="2"/>
    </row>
    <row r="525" spans="2:2" x14ac:dyDescent="0.45">
      <c r="B525" s="2"/>
    </row>
    <row r="526" spans="2:2" x14ac:dyDescent="0.45">
      <c r="B526" s="2"/>
    </row>
    <row r="527" spans="2:2" x14ac:dyDescent="0.45">
      <c r="B527" s="2"/>
    </row>
    <row r="528" spans="2:2" x14ac:dyDescent="0.45">
      <c r="B528" s="2"/>
    </row>
    <row r="529" spans="2:2" x14ac:dyDescent="0.45">
      <c r="B529" s="2"/>
    </row>
    <row r="530" spans="2:2" x14ac:dyDescent="0.45">
      <c r="B530" s="2"/>
    </row>
    <row r="531" spans="2:2" x14ac:dyDescent="0.45">
      <c r="B531" s="2"/>
    </row>
    <row r="532" spans="2:2" x14ac:dyDescent="0.45">
      <c r="B532" s="2"/>
    </row>
    <row r="533" spans="2:2" x14ac:dyDescent="0.45">
      <c r="B533" s="2"/>
    </row>
    <row r="534" spans="2:2" x14ac:dyDescent="0.45">
      <c r="B534" s="2"/>
    </row>
    <row r="535" spans="2:2" x14ac:dyDescent="0.45">
      <c r="B535" s="2"/>
    </row>
    <row r="536" spans="2:2" x14ac:dyDescent="0.45">
      <c r="B536" s="2"/>
    </row>
    <row r="537" spans="2:2" x14ac:dyDescent="0.45">
      <c r="B537" s="2"/>
    </row>
    <row r="538" spans="2:2" x14ac:dyDescent="0.45">
      <c r="B538" s="2"/>
    </row>
    <row r="539" spans="2:2" x14ac:dyDescent="0.45">
      <c r="B539" s="2"/>
    </row>
    <row r="540" spans="2:2" x14ac:dyDescent="0.45">
      <c r="B540" s="2"/>
    </row>
    <row r="541" spans="2:2" x14ac:dyDescent="0.45">
      <c r="B541" s="2"/>
    </row>
    <row r="542" spans="2:2" x14ac:dyDescent="0.45">
      <c r="B542" s="2"/>
    </row>
    <row r="543" spans="2:2" x14ac:dyDescent="0.45">
      <c r="B543" s="2"/>
    </row>
    <row r="544" spans="2:2" x14ac:dyDescent="0.45">
      <c r="B544" s="2"/>
    </row>
    <row r="545" spans="2:2" x14ac:dyDescent="0.45">
      <c r="B545" s="2"/>
    </row>
    <row r="546" spans="2:2" x14ac:dyDescent="0.45">
      <c r="B546" s="2"/>
    </row>
    <row r="547" spans="2:2" x14ac:dyDescent="0.45">
      <c r="B547" s="2"/>
    </row>
    <row r="548" spans="2:2" x14ac:dyDescent="0.45">
      <c r="B548" s="2"/>
    </row>
    <row r="549" spans="2:2" x14ac:dyDescent="0.45">
      <c r="B549" s="2"/>
    </row>
    <row r="550" spans="2:2" x14ac:dyDescent="0.45">
      <c r="B550" s="2"/>
    </row>
    <row r="551" spans="2:2" x14ac:dyDescent="0.45">
      <c r="B551" s="2"/>
    </row>
    <row r="552" spans="2:2" x14ac:dyDescent="0.45">
      <c r="B552" s="2"/>
    </row>
    <row r="553" spans="2:2" x14ac:dyDescent="0.45">
      <c r="B553" s="2"/>
    </row>
    <row r="554" spans="2:2" x14ac:dyDescent="0.45">
      <c r="B554" s="2"/>
    </row>
    <row r="555" spans="2:2" x14ac:dyDescent="0.45">
      <c r="B555" s="2"/>
    </row>
    <row r="556" spans="2:2" x14ac:dyDescent="0.45">
      <c r="B556" s="2"/>
    </row>
    <row r="557" spans="2:2" x14ac:dyDescent="0.45">
      <c r="B557" s="2"/>
    </row>
    <row r="558" spans="2:2" x14ac:dyDescent="0.45">
      <c r="B558" s="2"/>
    </row>
    <row r="559" spans="2:2" x14ac:dyDescent="0.45">
      <c r="B559" s="2"/>
    </row>
    <row r="560" spans="2:2" x14ac:dyDescent="0.45">
      <c r="B560" s="2"/>
    </row>
    <row r="561" spans="2:2" x14ac:dyDescent="0.45">
      <c r="B561" s="2"/>
    </row>
    <row r="562" spans="2:2" x14ac:dyDescent="0.45">
      <c r="B562" s="2"/>
    </row>
    <row r="563" spans="2:2" x14ac:dyDescent="0.45">
      <c r="B563" s="2"/>
    </row>
    <row r="564" spans="2:2" x14ac:dyDescent="0.45">
      <c r="B564" s="2"/>
    </row>
    <row r="565" spans="2:2" x14ac:dyDescent="0.45">
      <c r="B565" s="2"/>
    </row>
    <row r="566" spans="2:2" x14ac:dyDescent="0.45">
      <c r="B566" s="2"/>
    </row>
    <row r="567" spans="2:2" x14ac:dyDescent="0.45">
      <c r="B567" s="2"/>
    </row>
    <row r="568" spans="2:2" x14ac:dyDescent="0.45">
      <c r="B568" s="2"/>
    </row>
    <row r="569" spans="2:2" x14ac:dyDescent="0.45">
      <c r="B569" s="2"/>
    </row>
    <row r="570" spans="2:2" x14ac:dyDescent="0.45">
      <c r="B570" s="2"/>
    </row>
    <row r="571" spans="2:2" x14ac:dyDescent="0.45">
      <c r="B571" s="2"/>
    </row>
    <row r="572" spans="2:2" x14ac:dyDescent="0.45">
      <c r="B572" s="2"/>
    </row>
    <row r="573" spans="2:2" x14ac:dyDescent="0.45">
      <c r="B573" s="2"/>
    </row>
    <row r="574" spans="2:2" x14ac:dyDescent="0.45">
      <c r="B574" s="2"/>
    </row>
    <row r="575" spans="2:2" x14ac:dyDescent="0.45">
      <c r="B575" s="2"/>
    </row>
    <row r="576" spans="2:2" x14ac:dyDescent="0.45">
      <c r="B576" s="2"/>
    </row>
    <row r="577" spans="2:2" x14ac:dyDescent="0.45">
      <c r="B577" s="2"/>
    </row>
    <row r="578" spans="2:2" x14ac:dyDescent="0.45">
      <c r="B578" s="2"/>
    </row>
    <row r="579" spans="2:2" x14ac:dyDescent="0.45">
      <c r="B579" s="2"/>
    </row>
    <row r="580" spans="2:2" x14ac:dyDescent="0.45">
      <c r="B580" s="2"/>
    </row>
    <row r="581" spans="2:2" x14ac:dyDescent="0.45">
      <c r="B581" s="2"/>
    </row>
    <row r="582" spans="2:2" x14ac:dyDescent="0.45">
      <c r="B582" s="2"/>
    </row>
    <row r="583" spans="2:2" x14ac:dyDescent="0.45">
      <c r="B583" s="2"/>
    </row>
    <row r="584" spans="2:2" x14ac:dyDescent="0.45">
      <c r="B584" s="2"/>
    </row>
    <row r="585" spans="2:2" x14ac:dyDescent="0.45">
      <c r="B585" s="2"/>
    </row>
    <row r="586" spans="2:2" x14ac:dyDescent="0.45">
      <c r="B586" s="2"/>
    </row>
    <row r="587" spans="2:2" x14ac:dyDescent="0.45">
      <c r="B587" s="2"/>
    </row>
    <row r="588" spans="2:2" x14ac:dyDescent="0.45">
      <c r="B588" s="2"/>
    </row>
    <row r="589" spans="2:2" x14ac:dyDescent="0.45">
      <c r="B589" s="2"/>
    </row>
    <row r="590" spans="2:2" x14ac:dyDescent="0.45">
      <c r="B590" s="2"/>
    </row>
    <row r="591" spans="2:2" x14ac:dyDescent="0.45">
      <c r="B591" s="2"/>
    </row>
    <row r="592" spans="2:2" x14ac:dyDescent="0.45">
      <c r="B592" s="2"/>
    </row>
    <row r="593" spans="2:2" x14ac:dyDescent="0.45">
      <c r="B593" s="2"/>
    </row>
    <row r="594" spans="2:2" x14ac:dyDescent="0.45">
      <c r="B594" s="2"/>
    </row>
    <row r="595" spans="2:2" x14ac:dyDescent="0.45">
      <c r="B595" s="2"/>
    </row>
    <row r="596" spans="2:2" x14ac:dyDescent="0.45">
      <c r="B596" s="2"/>
    </row>
    <row r="597" spans="2:2" x14ac:dyDescent="0.45">
      <c r="B597" s="2"/>
    </row>
    <row r="598" spans="2:2" x14ac:dyDescent="0.45">
      <c r="B598" s="2"/>
    </row>
    <row r="599" spans="2:2" x14ac:dyDescent="0.45">
      <c r="B599" s="2"/>
    </row>
    <row r="600" spans="2:2" x14ac:dyDescent="0.45">
      <c r="B600" s="2"/>
    </row>
    <row r="601" spans="2:2" x14ac:dyDescent="0.45">
      <c r="B601" s="2"/>
    </row>
    <row r="602" spans="2:2" x14ac:dyDescent="0.45">
      <c r="B602" s="2"/>
    </row>
    <row r="603" spans="2:2" x14ac:dyDescent="0.45">
      <c r="B603" s="2"/>
    </row>
    <row r="604" spans="2:2" x14ac:dyDescent="0.45">
      <c r="B604" s="2"/>
    </row>
    <row r="605" spans="2:2" x14ac:dyDescent="0.45">
      <c r="B605" s="2"/>
    </row>
    <row r="606" spans="2:2" x14ac:dyDescent="0.45">
      <c r="B606" s="2"/>
    </row>
    <row r="607" spans="2:2" x14ac:dyDescent="0.45">
      <c r="B607" s="2"/>
    </row>
    <row r="608" spans="2:2" x14ac:dyDescent="0.45">
      <c r="B608" s="2"/>
    </row>
    <row r="609" spans="2:2" x14ac:dyDescent="0.45">
      <c r="B609" s="2"/>
    </row>
    <row r="610" spans="2:2" x14ac:dyDescent="0.45">
      <c r="B610" s="2"/>
    </row>
    <row r="611" spans="2:2" x14ac:dyDescent="0.45">
      <c r="B611" s="2"/>
    </row>
    <row r="612" spans="2:2" x14ac:dyDescent="0.45">
      <c r="B612" s="2"/>
    </row>
    <row r="613" spans="2:2" x14ac:dyDescent="0.45">
      <c r="B613" s="2"/>
    </row>
    <row r="614" spans="2:2" x14ac:dyDescent="0.45">
      <c r="B614" s="2"/>
    </row>
    <row r="615" spans="2:2" x14ac:dyDescent="0.45">
      <c r="B615" s="2"/>
    </row>
    <row r="616" spans="2:2" x14ac:dyDescent="0.45">
      <c r="B616" s="2"/>
    </row>
    <row r="617" spans="2:2" x14ac:dyDescent="0.45">
      <c r="B617" s="2"/>
    </row>
    <row r="618" spans="2:2" x14ac:dyDescent="0.45">
      <c r="B618" s="2"/>
    </row>
    <row r="619" spans="2:2" x14ac:dyDescent="0.45">
      <c r="B619" s="2"/>
    </row>
    <row r="620" spans="2:2" x14ac:dyDescent="0.45">
      <c r="B620" s="2"/>
    </row>
    <row r="621" spans="2:2" x14ac:dyDescent="0.45">
      <c r="B621" s="2"/>
    </row>
    <row r="622" spans="2:2" x14ac:dyDescent="0.45">
      <c r="B622" s="2"/>
    </row>
    <row r="623" spans="2:2" x14ac:dyDescent="0.45">
      <c r="B623" s="2"/>
    </row>
    <row r="624" spans="2:2" x14ac:dyDescent="0.45">
      <c r="B624" s="2"/>
    </row>
    <row r="625" spans="2:2" x14ac:dyDescent="0.45">
      <c r="B625" s="2"/>
    </row>
    <row r="626" spans="2:2" x14ac:dyDescent="0.45">
      <c r="B626" s="2"/>
    </row>
    <row r="627" spans="2:2" x14ac:dyDescent="0.45">
      <c r="B627" s="2"/>
    </row>
    <row r="628" spans="2:2" x14ac:dyDescent="0.45">
      <c r="B628" s="2"/>
    </row>
    <row r="629" spans="2:2" x14ac:dyDescent="0.45">
      <c r="B629" s="2"/>
    </row>
    <row r="630" spans="2:2" x14ac:dyDescent="0.45">
      <c r="B630" s="2"/>
    </row>
    <row r="631" spans="2:2" x14ac:dyDescent="0.45">
      <c r="B631" s="2"/>
    </row>
    <row r="632" spans="2:2" x14ac:dyDescent="0.45">
      <c r="B632" s="2"/>
    </row>
    <row r="633" spans="2:2" x14ac:dyDescent="0.45">
      <c r="B633" s="2"/>
    </row>
    <row r="634" spans="2:2" x14ac:dyDescent="0.45">
      <c r="B634" s="2"/>
    </row>
    <row r="635" spans="2:2" x14ac:dyDescent="0.45">
      <c r="B635" s="2"/>
    </row>
    <row r="636" spans="2:2" x14ac:dyDescent="0.45">
      <c r="B636" s="2"/>
    </row>
    <row r="637" spans="2:2" x14ac:dyDescent="0.45">
      <c r="B637" s="2"/>
    </row>
    <row r="638" spans="2:2" x14ac:dyDescent="0.45">
      <c r="B638" s="2"/>
    </row>
    <row r="639" spans="2:2" x14ac:dyDescent="0.45">
      <c r="B639" s="2"/>
    </row>
    <row r="640" spans="2:2" x14ac:dyDescent="0.45">
      <c r="B640" s="2"/>
    </row>
    <row r="641" spans="2:2" x14ac:dyDescent="0.45">
      <c r="B641" s="2"/>
    </row>
    <row r="642" spans="2:2" x14ac:dyDescent="0.45">
      <c r="B642" s="2"/>
    </row>
    <row r="643" spans="2:2" x14ac:dyDescent="0.45">
      <c r="B643" s="2"/>
    </row>
    <row r="644" spans="2:2" x14ac:dyDescent="0.45">
      <c r="B644" s="2"/>
    </row>
    <row r="645" spans="2:2" x14ac:dyDescent="0.45">
      <c r="B645" s="2"/>
    </row>
    <row r="646" spans="2:2" x14ac:dyDescent="0.45">
      <c r="B646" s="2"/>
    </row>
    <row r="647" spans="2:2" x14ac:dyDescent="0.45">
      <c r="B647" s="2"/>
    </row>
    <row r="648" spans="2:2" x14ac:dyDescent="0.45">
      <c r="B648" s="2"/>
    </row>
    <row r="649" spans="2:2" x14ac:dyDescent="0.45">
      <c r="B649" s="2"/>
    </row>
    <row r="650" spans="2:2" x14ac:dyDescent="0.45">
      <c r="B650" s="2"/>
    </row>
    <row r="651" spans="2:2" x14ac:dyDescent="0.45">
      <c r="B651" s="2"/>
    </row>
    <row r="652" spans="2:2" x14ac:dyDescent="0.45">
      <c r="B652" s="2"/>
    </row>
    <row r="653" spans="2:2" x14ac:dyDescent="0.45">
      <c r="B653" s="2"/>
    </row>
    <row r="654" spans="2:2" x14ac:dyDescent="0.45">
      <c r="B654" s="2"/>
    </row>
    <row r="655" spans="2:2" x14ac:dyDescent="0.45">
      <c r="B655" s="2"/>
    </row>
    <row r="656" spans="2:2" x14ac:dyDescent="0.45">
      <c r="B656" s="2"/>
    </row>
  </sheetData>
  <autoFilter ref="G1:Z100" xr:uid="{628023B8-3BAA-4B6D-996F-395B073B8BB0}"/>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8E9DE-74A4-44AE-BF7D-93824B538C41}">
  <dimension ref="A1:S424"/>
  <sheetViews>
    <sheetView zoomScale="130" zoomScaleNormal="130" workbookViewId="0">
      <selection activeCell="S4" sqref="P4:S4"/>
    </sheetView>
  </sheetViews>
  <sheetFormatPr defaultColWidth="9.21875" defaultRowHeight="18.350000000000001" x14ac:dyDescent="0.45"/>
  <cols>
    <col min="1" max="1" width="29.33203125" customWidth="1"/>
    <col min="2" max="2" width="15.77734375" customWidth="1"/>
    <col min="3" max="3" width="8.77734375" customWidth="1"/>
    <col min="4" max="4" width="13" customWidth="1"/>
    <col min="5" max="5" width="12" bestFit="1" customWidth="1"/>
    <col min="6" max="6" width="9.33203125" hidden="1" customWidth="1"/>
    <col min="7" max="7" width="8" hidden="1" customWidth="1"/>
    <col min="8" max="9" width="8.5546875" hidden="1" customWidth="1"/>
    <col min="10" max="10" width="7.109375" hidden="1" customWidth="1"/>
    <col min="11" max="11" width="8.21875" hidden="1" customWidth="1"/>
    <col min="12" max="12" width="10" hidden="1" customWidth="1"/>
    <col min="13" max="13" width="8.5546875" hidden="1" customWidth="1"/>
    <col min="14" max="14" width="15.6640625" hidden="1" customWidth="1"/>
    <col min="15" max="15" width="14.33203125" hidden="1" customWidth="1"/>
    <col min="16" max="16" width="10.21875" bestFit="1" customWidth="1"/>
    <col min="17" max="17" width="15.33203125" customWidth="1"/>
    <col min="18" max="18" width="17.44140625" customWidth="1"/>
    <col min="19" max="19" width="15" customWidth="1"/>
  </cols>
  <sheetData>
    <row r="1" spans="1:19" x14ac:dyDescent="0.45">
      <c r="A1" t="s">
        <v>0</v>
      </c>
      <c r="B1" t="s">
        <v>1</v>
      </c>
      <c r="C1" t="s">
        <v>2</v>
      </c>
      <c r="D1" t="s">
        <v>110</v>
      </c>
    </row>
    <row r="2" spans="1:19" x14ac:dyDescent="0.45">
      <c r="A2" t="s">
        <v>4</v>
      </c>
      <c r="B2" s="1">
        <v>45118</v>
      </c>
      <c r="C2" t="s">
        <v>5</v>
      </c>
      <c r="D2">
        <v>5500</v>
      </c>
      <c r="E2">
        <f>MONTH(Table35[[#This Row],[Transaction Date]])</f>
        <v>7</v>
      </c>
    </row>
    <row r="3" spans="1:19" x14ac:dyDescent="0.45">
      <c r="A3" t="s">
        <v>4</v>
      </c>
      <c r="B3" s="1">
        <v>45118</v>
      </c>
      <c r="C3" t="s">
        <v>6</v>
      </c>
      <c r="D3">
        <v>15</v>
      </c>
      <c r="E3">
        <f>MONTH(Table35[[#This Row],[Transaction Date]])</f>
        <v>7</v>
      </c>
      <c r="G3" s="7"/>
    </row>
    <row r="4" spans="1:19" x14ac:dyDescent="0.45">
      <c r="A4" t="s">
        <v>4</v>
      </c>
      <c r="B4" s="1">
        <v>45118</v>
      </c>
      <c r="C4" t="s">
        <v>59</v>
      </c>
      <c r="D4">
        <v>4239.28</v>
      </c>
      <c r="E4">
        <f>MONTH(Table35[[#This Row],[Transaction Date]])</f>
        <v>7</v>
      </c>
      <c r="F4" s="19" t="s">
        <v>45</v>
      </c>
      <c r="G4" s="19" t="s">
        <v>50</v>
      </c>
      <c r="H4" s="19" t="s">
        <v>57</v>
      </c>
      <c r="I4" s="19" t="s">
        <v>46</v>
      </c>
      <c r="J4" s="19" t="s">
        <v>51</v>
      </c>
      <c r="K4" s="19" t="s">
        <v>52</v>
      </c>
      <c r="L4" s="19" t="s">
        <v>64</v>
      </c>
      <c r="M4" s="19" t="s">
        <v>48</v>
      </c>
      <c r="N4" s="19" t="s">
        <v>54</v>
      </c>
      <c r="O4" s="19" t="s">
        <v>53</v>
      </c>
      <c r="P4" s="19" t="s">
        <v>47</v>
      </c>
      <c r="Q4" s="19" t="s">
        <v>55</v>
      </c>
      <c r="R4" s="19" t="s">
        <v>49</v>
      </c>
      <c r="S4" s="19" t="s">
        <v>56</v>
      </c>
    </row>
    <row r="5" spans="1:19" x14ac:dyDescent="0.45">
      <c r="A5" t="s">
        <v>60</v>
      </c>
      <c r="B5" s="1">
        <v>45107</v>
      </c>
      <c r="C5" t="s">
        <v>9</v>
      </c>
      <c r="D5">
        <v>59</v>
      </c>
      <c r="E5">
        <f>MONTH(Table35[[#This Row],[Transaction Date]])</f>
        <v>6</v>
      </c>
      <c r="O5" t="s">
        <v>145</v>
      </c>
      <c r="S5" t="s">
        <v>150</v>
      </c>
    </row>
    <row r="6" spans="1:19" x14ac:dyDescent="0.45">
      <c r="A6" t="s">
        <v>4</v>
      </c>
      <c r="B6" s="1">
        <v>45117</v>
      </c>
      <c r="C6" t="s">
        <v>5</v>
      </c>
      <c r="D6">
        <v>5500</v>
      </c>
      <c r="E6">
        <f>MONTH(Table35[[#This Row],[Transaction Date]])</f>
        <v>7</v>
      </c>
      <c r="O6">
        <f>COUNTIFS(Table35[Products],A2,Table35[Currency],C3)</f>
        <v>99</v>
      </c>
      <c r="P6">
        <f>MAX(1,3,42,38)</f>
        <v>42</v>
      </c>
      <c r="Q6" t="s">
        <v>147</v>
      </c>
      <c r="R6">
        <f>MIN(Table35[Revenue])</f>
        <v>4.1900000000000004</v>
      </c>
      <c r="S6" s="7">
        <f>_xlfn.MINIFS(Table35[Revenue],Table35[Currency],"NGN")</f>
        <v>2500</v>
      </c>
    </row>
    <row r="7" spans="1:19" x14ac:dyDescent="0.45">
      <c r="A7" t="s">
        <v>4</v>
      </c>
      <c r="B7" s="1">
        <v>45117</v>
      </c>
      <c r="C7" t="s">
        <v>5</v>
      </c>
      <c r="D7">
        <v>5500</v>
      </c>
      <c r="E7">
        <f>MONTH(Table35[[#This Row],[Transaction Date]])</f>
        <v>7</v>
      </c>
      <c r="G7" s="20"/>
      <c r="H7" s="7"/>
      <c r="J7" s="7"/>
      <c r="O7" t="s">
        <v>146</v>
      </c>
      <c r="Q7" s="7"/>
    </row>
    <row r="8" spans="1:19" x14ac:dyDescent="0.45">
      <c r="A8" t="s">
        <v>4</v>
      </c>
      <c r="B8" s="1">
        <v>45116</v>
      </c>
      <c r="C8" t="s">
        <v>5</v>
      </c>
      <c r="D8">
        <v>5500</v>
      </c>
      <c r="E8">
        <f>MONTH(Table35[[#This Row],[Transaction Date]])</f>
        <v>7</v>
      </c>
      <c r="I8" s="7"/>
      <c r="P8" s="7">
        <f>MAX(Table35[Revenue])</f>
        <v>44143</v>
      </c>
      <c r="Q8">
        <f>_xlfn.MAXIFS(Table35[Revenue],Table35[Products],A5)</f>
        <v>3500</v>
      </c>
      <c r="S8" s="7"/>
    </row>
    <row r="9" spans="1:19" x14ac:dyDescent="0.45">
      <c r="A9" t="s">
        <v>4</v>
      </c>
      <c r="B9" s="1">
        <v>45114</v>
      </c>
      <c r="C9" t="s">
        <v>5</v>
      </c>
      <c r="D9">
        <v>5500</v>
      </c>
      <c r="E9">
        <f>MONTH(Table35[[#This Row],[Transaction Date]])</f>
        <v>7</v>
      </c>
      <c r="F9" s="7"/>
      <c r="G9" s="7"/>
      <c r="O9">
        <f>COUNTIFS(Table35[Currency],C2,Table35[Products],A414)</f>
        <v>212</v>
      </c>
      <c r="S9" t="s">
        <v>151</v>
      </c>
    </row>
    <row r="10" spans="1:19" x14ac:dyDescent="0.45">
      <c r="A10" t="s">
        <v>4</v>
      </c>
      <c r="B10" s="1">
        <v>45112</v>
      </c>
      <c r="C10" t="s">
        <v>5</v>
      </c>
      <c r="D10">
        <v>5500</v>
      </c>
      <c r="E10">
        <f>MONTH(Table35[[#This Row],[Transaction Date]])</f>
        <v>7</v>
      </c>
      <c r="G10" s="7"/>
      <c r="H10" s="9"/>
      <c r="Q10" t="s">
        <v>148</v>
      </c>
    </row>
    <row r="11" spans="1:19" x14ac:dyDescent="0.45">
      <c r="A11" t="s">
        <v>4</v>
      </c>
      <c r="B11" s="1">
        <v>45112</v>
      </c>
      <c r="C11" t="s">
        <v>5</v>
      </c>
      <c r="D11">
        <v>5500</v>
      </c>
      <c r="E11">
        <f>MONTH(Table35[[#This Row],[Transaction Date]])</f>
        <v>7</v>
      </c>
      <c r="F11" s="7"/>
    </row>
    <row r="12" spans="1:19" x14ac:dyDescent="0.45">
      <c r="A12" t="s">
        <v>4</v>
      </c>
      <c r="B12" s="1">
        <v>45110</v>
      </c>
      <c r="C12" t="s">
        <v>5</v>
      </c>
      <c r="D12">
        <v>5500</v>
      </c>
      <c r="E12">
        <f>MONTH(Table35[[#This Row],[Transaction Date]])</f>
        <v>7</v>
      </c>
      <c r="F12" s="7"/>
      <c r="J12" s="7"/>
      <c r="Q12">
        <f>_xlfn.MAXIFS(Table35[Revenue],Table35[Currency],"USD")</f>
        <v>21</v>
      </c>
    </row>
    <row r="13" spans="1:19" x14ac:dyDescent="0.45">
      <c r="A13" t="s">
        <v>4</v>
      </c>
      <c r="B13" s="1">
        <v>45109</v>
      </c>
      <c r="C13" t="s">
        <v>6</v>
      </c>
      <c r="D13">
        <v>15</v>
      </c>
      <c r="E13">
        <f>MONTH(Table35[[#This Row],[Transaction Date]])</f>
        <v>7</v>
      </c>
      <c r="S13" t="s">
        <v>152</v>
      </c>
    </row>
    <row r="14" spans="1:19" x14ac:dyDescent="0.45">
      <c r="A14" t="s">
        <v>4</v>
      </c>
      <c r="B14" s="1">
        <v>45109</v>
      </c>
      <c r="C14" t="s">
        <v>7</v>
      </c>
      <c r="D14">
        <v>1058</v>
      </c>
      <c r="E14">
        <f>MONTH(Table35[[#This Row],[Transaction Date]])</f>
        <v>7</v>
      </c>
      <c r="Q14" t="s">
        <v>149</v>
      </c>
    </row>
    <row r="15" spans="1:19" x14ac:dyDescent="0.45">
      <c r="A15" t="s">
        <v>4</v>
      </c>
      <c r="B15" s="1">
        <v>45108</v>
      </c>
      <c r="C15" t="s">
        <v>6</v>
      </c>
      <c r="D15">
        <v>15</v>
      </c>
      <c r="E15">
        <f>MONTH(Table35[[#This Row],[Transaction Date]])</f>
        <v>7</v>
      </c>
      <c r="J15" s="7"/>
    </row>
    <row r="16" spans="1:19" x14ac:dyDescent="0.45">
      <c r="A16" t="s">
        <v>4</v>
      </c>
      <c r="B16" s="1">
        <v>45108</v>
      </c>
      <c r="C16" t="s">
        <v>5</v>
      </c>
      <c r="D16">
        <v>5500</v>
      </c>
      <c r="E16">
        <f>MONTH(Table35[[#This Row],[Transaction Date]])</f>
        <v>7</v>
      </c>
      <c r="J16" s="7"/>
      <c r="Q16">
        <f>_xlfn.MAXIFS(Table35[Revenue],Table35[Currency],"GBP",Table35[Products],A2)</f>
        <v>17.84</v>
      </c>
      <c r="S16" t="s">
        <v>153</v>
      </c>
    </row>
    <row r="17" spans="1:10" x14ac:dyDescent="0.45">
      <c r="A17" t="s">
        <v>4</v>
      </c>
      <c r="B17" s="1">
        <v>45107</v>
      </c>
      <c r="C17" t="s">
        <v>5</v>
      </c>
      <c r="D17">
        <v>5500</v>
      </c>
      <c r="E17">
        <f>MONTH(Table35[[#This Row],[Transaction Date]])</f>
        <v>6</v>
      </c>
      <c r="J17" s="7"/>
    </row>
    <row r="18" spans="1:10" x14ac:dyDescent="0.45">
      <c r="A18" t="s">
        <v>60</v>
      </c>
      <c r="B18" s="1">
        <v>45107</v>
      </c>
      <c r="C18" t="s">
        <v>9</v>
      </c>
      <c r="D18">
        <v>59</v>
      </c>
      <c r="E18">
        <f>MONTH(Table35[[#This Row],[Transaction Date]])</f>
        <v>6</v>
      </c>
    </row>
    <row r="19" spans="1:10" x14ac:dyDescent="0.45">
      <c r="A19" t="s">
        <v>4</v>
      </c>
      <c r="B19" s="1">
        <v>45107</v>
      </c>
      <c r="C19" t="s">
        <v>9</v>
      </c>
      <c r="D19">
        <v>92</v>
      </c>
      <c r="E19">
        <f>MONTH(Table35[[#This Row],[Transaction Date]])</f>
        <v>6</v>
      </c>
    </row>
    <row r="20" spans="1:10" x14ac:dyDescent="0.45">
      <c r="A20" t="s">
        <v>4</v>
      </c>
      <c r="B20" s="1">
        <v>45107</v>
      </c>
      <c r="C20" t="s">
        <v>10</v>
      </c>
      <c r="D20">
        <v>8.51</v>
      </c>
      <c r="E20">
        <f>MONTH(Table35[[#This Row],[Transaction Date]])</f>
        <v>6</v>
      </c>
    </row>
    <row r="21" spans="1:10" x14ac:dyDescent="0.45">
      <c r="A21" t="s">
        <v>4</v>
      </c>
      <c r="B21" s="1">
        <v>45106</v>
      </c>
      <c r="C21" t="s">
        <v>6</v>
      </c>
      <c r="D21">
        <v>15</v>
      </c>
      <c r="E21">
        <f>MONTH(Table35[[#This Row],[Transaction Date]])</f>
        <v>6</v>
      </c>
    </row>
    <row r="22" spans="1:10" x14ac:dyDescent="0.45">
      <c r="A22" t="s">
        <v>4</v>
      </c>
      <c r="B22" s="1">
        <v>45106</v>
      </c>
      <c r="C22" t="s">
        <v>9</v>
      </c>
      <c r="D22">
        <v>91</v>
      </c>
      <c r="E22">
        <f>MONTH(Table35[[#This Row],[Transaction Date]])</f>
        <v>6</v>
      </c>
    </row>
    <row r="23" spans="1:10" x14ac:dyDescent="0.45">
      <c r="A23" t="s">
        <v>4</v>
      </c>
      <c r="B23" s="1">
        <v>45106</v>
      </c>
      <c r="C23" t="s">
        <v>6</v>
      </c>
      <c r="D23">
        <v>15</v>
      </c>
      <c r="E23">
        <f>MONTH(Table35[[#This Row],[Transaction Date]])</f>
        <v>6</v>
      </c>
    </row>
    <row r="24" spans="1:10" x14ac:dyDescent="0.45">
      <c r="A24" t="s">
        <v>4</v>
      </c>
      <c r="B24" s="1">
        <v>45117</v>
      </c>
      <c r="C24" t="s">
        <v>7</v>
      </c>
      <c r="D24">
        <v>1042</v>
      </c>
      <c r="E24">
        <f>MONTH(Table35[[#This Row],[Transaction Date]])</f>
        <v>7</v>
      </c>
    </row>
    <row r="25" spans="1:10" x14ac:dyDescent="0.45">
      <c r="A25" t="s">
        <v>4</v>
      </c>
      <c r="B25" s="1">
        <v>45105</v>
      </c>
      <c r="C25" t="s">
        <v>10</v>
      </c>
      <c r="D25">
        <v>8.51</v>
      </c>
      <c r="E25">
        <f>MONTH(Table35[[#This Row],[Transaction Date]])</f>
        <v>6</v>
      </c>
    </row>
    <row r="26" spans="1:10" x14ac:dyDescent="0.45">
      <c r="A26" t="s">
        <v>4</v>
      </c>
      <c r="B26" s="1">
        <v>45104</v>
      </c>
      <c r="C26" t="s">
        <v>6</v>
      </c>
      <c r="D26">
        <v>15</v>
      </c>
      <c r="E26">
        <f>MONTH(Table35[[#This Row],[Transaction Date]])</f>
        <v>6</v>
      </c>
    </row>
    <row r="27" spans="1:10" x14ac:dyDescent="0.45">
      <c r="A27" t="s">
        <v>4</v>
      </c>
      <c r="B27" s="1">
        <v>45102</v>
      </c>
      <c r="C27" t="s">
        <v>5</v>
      </c>
      <c r="D27">
        <v>5500</v>
      </c>
      <c r="E27">
        <f>MONTH(Table35[[#This Row],[Transaction Date]])</f>
        <v>6</v>
      </c>
    </row>
    <row r="28" spans="1:10" x14ac:dyDescent="0.45">
      <c r="A28" t="s">
        <v>4</v>
      </c>
      <c r="B28" s="1">
        <v>45101</v>
      </c>
      <c r="C28" t="s">
        <v>9</v>
      </c>
      <c r="D28">
        <v>84</v>
      </c>
      <c r="E28">
        <f>MONTH(Table35[[#This Row],[Transaction Date]])</f>
        <v>6</v>
      </c>
    </row>
    <row r="29" spans="1:10" x14ac:dyDescent="0.45">
      <c r="A29" t="s">
        <v>4</v>
      </c>
      <c r="B29" s="1">
        <v>45100</v>
      </c>
      <c r="C29" t="s">
        <v>5</v>
      </c>
      <c r="D29">
        <v>5500</v>
      </c>
      <c r="E29">
        <f>MONTH(Table35[[#This Row],[Transaction Date]])</f>
        <v>6</v>
      </c>
    </row>
    <row r="30" spans="1:10" x14ac:dyDescent="0.45">
      <c r="A30" t="s">
        <v>4</v>
      </c>
      <c r="B30" s="1">
        <v>45099</v>
      </c>
      <c r="C30" t="s">
        <v>5</v>
      </c>
      <c r="D30">
        <v>5500</v>
      </c>
      <c r="E30">
        <f>MONTH(Table35[[#This Row],[Transaction Date]])</f>
        <v>6</v>
      </c>
    </row>
    <row r="31" spans="1:10" x14ac:dyDescent="0.45">
      <c r="A31" t="s">
        <v>4</v>
      </c>
      <c r="B31" s="1">
        <v>45099</v>
      </c>
      <c r="C31" t="s">
        <v>5</v>
      </c>
      <c r="D31">
        <v>5500</v>
      </c>
      <c r="E31">
        <f>MONTH(Table35[[#This Row],[Transaction Date]])</f>
        <v>6</v>
      </c>
    </row>
    <row r="32" spans="1:10" x14ac:dyDescent="0.45">
      <c r="A32" t="s">
        <v>4</v>
      </c>
      <c r="B32" s="1">
        <v>45099</v>
      </c>
      <c r="C32" t="s">
        <v>6</v>
      </c>
      <c r="D32">
        <v>15</v>
      </c>
      <c r="E32">
        <f>MONTH(Table35[[#This Row],[Transaction Date]])</f>
        <v>6</v>
      </c>
    </row>
    <row r="33" spans="1:5" x14ac:dyDescent="0.45">
      <c r="A33" t="s">
        <v>4</v>
      </c>
      <c r="B33" s="1">
        <v>45099</v>
      </c>
      <c r="C33" t="s">
        <v>7</v>
      </c>
      <c r="D33">
        <v>1161</v>
      </c>
      <c r="E33">
        <f>MONTH(Table35[[#This Row],[Transaction Date]])</f>
        <v>6</v>
      </c>
    </row>
    <row r="34" spans="1:5" x14ac:dyDescent="0.45">
      <c r="A34" t="s">
        <v>4</v>
      </c>
      <c r="B34" s="1">
        <v>45097</v>
      </c>
      <c r="C34" t="s">
        <v>6</v>
      </c>
      <c r="D34">
        <v>15</v>
      </c>
      <c r="E34">
        <f>MONTH(Table35[[#This Row],[Transaction Date]])</f>
        <v>6</v>
      </c>
    </row>
    <row r="35" spans="1:5" x14ac:dyDescent="0.45">
      <c r="A35" t="s">
        <v>4</v>
      </c>
      <c r="B35" s="1">
        <v>45097</v>
      </c>
      <c r="C35" t="s">
        <v>6</v>
      </c>
      <c r="D35">
        <v>15</v>
      </c>
      <c r="E35">
        <f>MONTH(Table35[[#This Row],[Transaction Date]])</f>
        <v>6</v>
      </c>
    </row>
    <row r="36" spans="1:5" x14ac:dyDescent="0.45">
      <c r="A36" t="s">
        <v>4</v>
      </c>
      <c r="B36" s="1">
        <v>45096</v>
      </c>
      <c r="C36" t="s">
        <v>6</v>
      </c>
      <c r="D36">
        <v>12.27</v>
      </c>
      <c r="E36">
        <f>MONTH(Table35[[#This Row],[Transaction Date]])</f>
        <v>6</v>
      </c>
    </row>
    <row r="37" spans="1:5" x14ac:dyDescent="0.45">
      <c r="A37" t="s">
        <v>4</v>
      </c>
      <c r="B37" s="1">
        <v>45096</v>
      </c>
      <c r="C37" t="s">
        <v>6</v>
      </c>
      <c r="D37">
        <v>15</v>
      </c>
      <c r="E37">
        <f>MONTH(Table35[[#This Row],[Transaction Date]])</f>
        <v>6</v>
      </c>
    </row>
    <row r="38" spans="1:5" x14ac:dyDescent="0.45">
      <c r="A38" t="s">
        <v>4</v>
      </c>
      <c r="B38" s="1">
        <v>45096</v>
      </c>
      <c r="C38" t="s">
        <v>6</v>
      </c>
      <c r="D38">
        <v>12.27</v>
      </c>
      <c r="E38">
        <f>MONTH(Table35[[#This Row],[Transaction Date]])</f>
        <v>6</v>
      </c>
    </row>
    <row r="39" spans="1:5" x14ac:dyDescent="0.45">
      <c r="A39" t="s">
        <v>4</v>
      </c>
      <c r="B39" s="1">
        <v>45096</v>
      </c>
      <c r="C39" t="s">
        <v>5</v>
      </c>
      <c r="D39">
        <v>5500</v>
      </c>
      <c r="E39">
        <f>MONTH(Table35[[#This Row],[Transaction Date]])</f>
        <v>6</v>
      </c>
    </row>
    <row r="40" spans="1:5" x14ac:dyDescent="0.45">
      <c r="A40" t="s">
        <v>4</v>
      </c>
      <c r="B40" s="1">
        <v>45096</v>
      </c>
      <c r="C40" t="s">
        <v>5</v>
      </c>
      <c r="D40">
        <v>4500.1000000000004</v>
      </c>
      <c r="E40">
        <f>MONTH(Table35[[#This Row],[Transaction Date]])</f>
        <v>6</v>
      </c>
    </row>
    <row r="41" spans="1:5" x14ac:dyDescent="0.45">
      <c r="A41" t="s">
        <v>4</v>
      </c>
      <c r="B41" s="1">
        <v>45096</v>
      </c>
      <c r="C41" t="s">
        <v>10</v>
      </c>
      <c r="D41">
        <v>6.96</v>
      </c>
      <c r="E41">
        <f>MONTH(Table35[[#This Row],[Transaction Date]])</f>
        <v>6</v>
      </c>
    </row>
    <row r="42" spans="1:5" x14ac:dyDescent="0.45">
      <c r="A42" t="s">
        <v>4</v>
      </c>
      <c r="B42" s="1">
        <v>45096</v>
      </c>
      <c r="C42" t="s">
        <v>10</v>
      </c>
      <c r="D42">
        <v>6.51</v>
      </c>
      <c r="E42">
        <f>MONTH(Table35[[#This Row],[Transaction Date]])</f>
        <v>6</v>
      </c>
    </row>
    <row r="43" spans="1:5" x14ac:dyDescent="0.45">
      <c r="A43" t="s">
        <v>4</v>
      </c>
      <c r="B43" s="1">
        <v>45095</v>
      </c>
      <c r="C43" t="s">
        <v>10</v>
      </c>
      <c r="D43">
        <v>6.51</v>
      </c>
      <c r="E43">
        <f>MONTH(Table35[[#This Row],[Transaction Date]])</f>
        <v>6</v>
      </c>
    </row>
    <row r="44" spans="1:5" x14ac:dyDescent="0.45">
      <c r="A44" t="s">
        <v>4</v>
      </c>
      <c r="B44" s="1">
        <v>45095</v>
      </c>
      <c r="C44" t="s">
        <v>11</v>
      </c>
      <c r="D44">
        <v>124.68</v>
      </c>
      <c r="E44">
        <f>MONTH(Table35[[#This Row],[Transaction Date]])</f>
        <v>6</v>
      </c>
    </row>
    <row r="45" spans="1:5" x14ac:dyDescent="0.45">
      <c r="A45" t="s">
        <v>4</v>
      </c>
      <c r="B45" s="1">
        <v>45095</v>
      </c>
      <c r="C45" t="s">
        <v>5</v>
      </c>
      <c r="D45">
        <v>4500.1000000000004</v>
      </c>
      <c r="E45">
        <f>MONTH(Table35[[#This Row],[Transaction Date]])</f>
        <v>6</v>
      </c>
    </row>
    <row r="46" spans="1:5" x14ac:dyDescent="0.45">
      <c r="A46" t="s">
        <v>4</v>
      </c>
      <c r="B46" s="1">
        <v>45095</v>
      </c>
      <c r="C46" t="s">
        <v>6</v>
      </c>
      <c r="D46">
        <v>15</v>
      </c>
      <c r="E46">
        <f>MONTH(Table35[[#This Row],[Transaction Date]])</f>
        <v>6</v>
      </c>
    </row>
    <row r="47" spans="1:5" x14ac:dyDescent="0.45">
      <c r="A47" t="s">
        <v>4</v>
      </c>
      <c r="B47" s="1">
        <v>45094</v>
      </c>
      <c r="C47" t="s">
        <v>6</v>
      </c>
      <c r="D47">
        <v>15</v>
      </c>
      <c r="E47">
        <f>MONTH(Table35[[#This Row],[Transaction Date]])</f>
        <v>6</v>
      </c>
    </row>
    <row r="48" spans="1:5" x14ac:dyDescent="0.45">
      <c r="A48" t="s">
        <v>4</v>
      </c>
      <c r="B48" s="1">
        <v>45094</v>
      </c>
      <c r="C48" t="s">
        <v>5</v>
      </c>
      <c r="D48">
        <v>4500.1000000000004</v>
      </c>
      <c r="E48">
        <f>MONTH(Table35[[#This Row],[Transaction Date]])</f>
        <v>6</v>
      </c>
    </row>
    <row r="49" spans="1:5" x14ac:dyDescent="0.45">
      <c r="A49" t="s">
        <v>4</v>
      </c>
      <c r="B49" s="1">
        <v>45093</v>
      </c>
      <c r="C49" t="s">
        <v>6</v>
      </c>
      <c r="D49">
        <v>15</v>
      </c>
      <c r="E49">
        <f>MONTH(Table35[[#This Row],[Transaction Date]])</f>
        <v>6</v>
      </c>
    </row>
    <row r="50" spans="1:5" x14ac:dyDescent="0.45">
      <c r="A50" t="s">
        <v>4</v>
      </c>
      <c r="B50" s="1">
        <v>45093</v>
      </c>
      <c r="C50" t="s">
        <v>5</v>
      </c>
      <c r="D50">
        <v>4500.1000000000004</v>
      </c>
      <c r="E50">
        <f>MONTH(Table35[[#This Row],[Transaction Date]])</f>
        <v>6</v>
      </c>
    </row>
    <row r="51" spans="1:5" x14ac:dyDescent="0.45">
      <c r="A51" t="s">
        <v>4</v>
      </c>
      <c r="B51" s="1">
        <v>45093</v>
      </c>
      <c r="C51" t="s">
        <v>6</v>
      </c>
      <c r="D51">
        <v>15</v>
      </c>
      <c r="E51">
        <f>MONTH(Table35[[#This Row],[Transaction Date]])</f>
        <v>6</v>
      </c>
    </row>
    <row r="52" spans="1:5" x14ac:dyDescent="0.45">
      <c r="A52" t="s">
        <v>4</v>
      </c>
      <c r="B52" s="1">
        <v>45093</v>
      </c>
      <c r="C52" t="s">
        <v>5</v>
      </c>
      <c r="D52">
        <v>5500</v>
      </c>
      <c r="E52">
        <f>MONTH(Table35[[#This Row],[Transaction Date]])</f>
        <v>6</v>
      </c>
    </row>
    <row r="53" spans="1:5" x14ac:dyDescent="0.45">
      <c r="A53" t="s">
        <v>4</v>
      </c>
      <c r="B53" s="1">
        <v>45093</v>
      </c>
      <c r="C53" t="s">
        <v>5</v>
      </c>
      <c r="D53">
        <v>5500</v>
      </c>
      <c r="E53">
        <f>MONTH(Table35[[#This Row],[Transaction Date]])</f>
        <v>6</v>
      </c>
    </row>
    <row r="54" spans="1:5" x14ac:dyDescent="0.45">
      <c r="A54" t="s">
        <v>4</v>
      </c>
      <c r="B54" s="1">
        <v>45093</v>
      </c>
      <c r="C54" t="s">
        <v>6</v>
      </c>
      <c r="D54">
        <v>12.27</v>
      </c>
      <c r="E54">
        <f>MONTH(Table35[[#This Row],[Transaction Date]])</f>
        <v>6</v>
      </c>
    </row>
    <row r="55" spans="1:5" x14ac:dyDescent="0.45">
      <c r="A55" t="s">
        <v>4</v>
      </c>
      <c r="B55" s="1">
        <v>45092</v>
      </c>
      <c r="C55" t="s">
        <v>5</v>
      </c>
      <c r="D55">
        <v>4500.1000000000004</v>
      </c>
      <c r="E55">
        <f>MONTH(Table35[[#This Row],[Transaction Date]])</f>
        <v>6</v>
      </c>
    </row>
    <row r="56" spans="1:5" x14ac:dyDescent="0.45">
      <c r="A56" t="s">
        <v>60</v>
      </c>
      <c r="B56" s="1">
        <v>45092</v>
      </c>
      <c r="C56" t="s">
        <v>6</v>
      </c>
      <c r="D56">
        <v>9</v>
      </c>
      <c r="E56">
        <f>MONTH(Table35[[#This Row],[Transaction Date]])</f>
        <v>6</v>
      </c>
    </row>
    <row r="57" spans="1:5" x14ac:dyDescent="0.45">
      <c r="A57" t="s">
        <v>4</v>
      </c>
      <c r="B57" s="1">
        <v>45091</v>
      </c>
      <c r="C57" t="s">
        <v>5</v>
      </c>
      <c r="D57">
        <v>5500</v>
      </c>
      <c r="E57">
        <f>MONTH(Table35[[#This Row],[Transaction Date]])</f>
        <v>6</v>
      </c>
    </row>
    <row r="58" spans="1:5" x14ac:dyDescent="0.45">
      <c r="A58" t="s">
        <v>4</v>
      </c>
      <c r="B58" s="1">
        <v>45091</v>
      </c>
      <c r="C58" t="s">
        <v>5</v>
      </c>
      <c r="D58">
        <v>5500</v>
      </c>
      <c r="E58">
        <f>MONTH(Table35[[#This Row],[Transaction Date]])</f>
        <v>6</v>
      </c>
    </row>
    <row r="59" spans="1:5" x14ac:dyDescent="0.45">
      <c r="A59" t="s">
        <v>4</v>
      </c>
      <c r="B59" s="1">
        <v>45090</v>
      </c>
      <c r="C59" t="s">
        <v>7</v>
      </c>
      <c r="D59">
        <v>1255</v>
      </c>
      <c r="E59">
        <f>MONTH(Table35[[#This Row],[Transaction Date]])</f>
        <v>6</v>
      </c>
    </row>
    <row r="60" spans="1:5" x14ac:dyDescent="0.45">
      <c r="A60" t="s">
        <v>4</v>
      </c>
      <c r="B60" s="1">
        <v>45089</v>
      </c>
      <c r="C60" t="s">
        <v>5</v>
      </c>
      <c r="D60">
        <v>5500</v>
      </c>
      <c r="E60">
        <f>MONTH(Table35[[#This Row],[Transaction Date]])</f>
        <v>6</v>
      </c>
    </row>
    <row r="61" spans="1:5" x14ac:dyDescent="0.45">
      <c r="A61" t="s">
        <v>60</v>
      </c>
      <c r="B61" s="1">
        <v>45089</v>
      </c>
      <c r="C61" t="s">
        <v>10</v>
      </c>
      <c r="D61">
        <v>4.1900000000000004</v>
      </c>
      <c r="E61">
        <f>MONTH(Table35[[#This Row],[Transaction Date]])</f>
        <v>6</v>
      </c>
    </row>
    <row r="62" spans="1:5" x14ac:dyDescent="0.45">
      <c r="A62" t="s">
        <v>60</v>
      </c>
      <c r="B62" s="1">
        <v>45089</v>
      </c>
      <c r="C62" t="s">
        <v>5</v>
      </c>
      <c r="D62">
        <v>2500</v>
      </c>
      <c r="E62">
        <f>MONTH(Table35[[#This Row],[Transaction Date]])</f>
        <v>6</v>
      </c>
    </row>
    <row r="63" spans="1:5" x14ac:dyDescent="0.45">
      <c r="A63" t="s">
        <v>60</v>
      </c>
      <c r="B63" s="1">
        <v>45089</v>
      </c>
      <c r="C63" t="s">
        <v>5</v>
      </c>
      <c r="D63">
        <v>2500</v>
      </c>
      <c r="E63">
        <f>MONTH(Table35[[#This Row],[Transaction Date]])</f>
        <v>6</v>
      </c>
    </row>
    <row r="64" spans="1:5" x14ac:dyDescent="0.45">
      <c r="A64" t="s">
        <v>60</v>
      </c>
      <c r="B64" s="1">
        <v>45089</v>
      </c>
      <c r="C64" t="s">
        <v>5</v>
      </c>
      <c r="D64">
        <v>3500</v>
      </c>
      <c r="E64">
        <f>MONTH(Table35[[#This Row],[Transaction Date]])</f>
        <v>6</v>
      </c>
    </row>
    <row r="65" spans="1:5" x14ac:dyDescent="0.45">
      <c r="A65" t="s">
        <v>4</v>
      </c>
      <c r="B65" s="1">
        <v>45088</v>
      </c>
      <c r="C65" t="s">
        <v>6</v>
      </c>
      <c r="D65">
        <v>15</v>
      </c>
      <c r="E65">
        <f>MONTH(Table35[[#This Row],[Transaction Date]])</f>
        <v>6</v>
      </c>
    </row>
    <row r="66" spans="1:5" x14ac:dyDescent="0.45">
      <c r="A66" t="s">
        <v>4</v>
      </c>
      <c r="B66" s="1">
        <v>45089</v>
      </c>
      <c r="C66" t="s">
        <v>5</v>
      </c>
      <c r="D66">
        <v>5500</v>
      </c>
      <c r="E66">
        <f>MONTH(Table35[[#This Row],[Transaction Date]])</f>
        <v>6</v>
      </c>
    </row>
    <row r="67" spans="1:5" x14ac:dyDescent="0.45">
      <c r="A67" t="s">
        <v>4</v>
      </c>
      <c r="B67" s="1">
        <v>45088</v>
      </c>
      <c r="C67" t="s">
        <v>5</v>
      </c>
      <c r="D67">
        <v>5500</v>
      </c>
      <c r="E67">
        <f>MONTH(Table35[[#This Row],[Transaction Date]])</f>
        <v>6</v>
      </c>
    </row>
    <row r="68" spans="1:5" x14ac:dyDescent="0.45">
      <c r="A68" t="s">
        <v>4</v>
      </c>
      <c r="B68" s="1">
        <v>45088</v>
      </c>
      <c r="C68" t="s">
        <v>5</v>
      </c>
      <c r="D68">
        <v>5500</v>
      </c>
      <c r="E68">
        <f>MONTH(Table35[[#This Row],[Transaction Date]])</f>
        <v>6</v>
      </c>
    </row>
    <row r="69" spans="1:5" x14ac:dyDescent="0.45">
      <c r="A69" t="s">
        <v>4</v>
      </c>
      <c r="B69" s="1">
        <v>45088</v>
      </c>
      <c r="C69" t="s">
        <v>6</v>
      </c>
      <c r="D69">
        <v>15</v>
      </c>
      <c r="E69">
        <f>MONTH(Table35[[#This Row],[Transaction Date]])</f>
        <v>6</v>
      </c>
    </row>
    <row r="70" spans="1:5" x14ac:dyDescent="0.45">
      <c r="A70" t="s">
        <v>4</v>
      </c>
      <c r="B70" s="1">
        <v>45088</v>
      </c>
      <c r="C70" t="s">
        <v>5</v>
      </c>
      <c r="D70">
        <v>5500</v>
      </c>
      <c r="E70">
        <f>MONTH(Table35[[#This Row],[Transaction Date]])</f>
        <v>6</v>
      </c>
    </row>
    <row r="71" spans="1:5" x14ac:dyDescent="0.45">
      <c r="A71" t="s">
        <v>4</v>
      </c>
      <c r="B71" s="1">
        <v>45088</v>
      </c>
      <c r="C71" t="s">
        <v>10</v>
      </c>
      <c r="D71">
        <v>9.24</v>
      </c>
      <c r="E71">
        <f>MONTH(Table35[[#This Row],[Transaction Date]])</f>
        <v>6</v>
      </c>
    </row>
    <row r="72" spans="1:5" x14ac:dyDescent="0.45">
      <c r="A72" t="s">
        <v>4</v>
      </c>
      <c r="B72" s="1">
        <v>45088</v>
      </c>
      <c r="C72" t="s">
        <v>5</v>
      </c>
      <c r="D72">
        <v>5500</v>
      </c>
      <c r="E72">
        <f>MONTH(Table35[[#This Row],[Transaction Date]])</f>
        <v>6</v>
      </c>
    </row>
    <row r="73" spans="1:5" x14ac:dyDescent="0.45">
      <c r="A73" t="s">
        <v>4</v>
      </c>
      <c r="B73" s="1">
        <v>45088</v>
      </c>
      <c r="C73" t="s">
        <v>5</v>
      </c>
      <c r="D73">
        <v>5500</v>
      </c>
      <c r="E73">
        <f>MONTH(Table35[[#This Row],[Transaction Date]])</f>
        <v>6</v>
      </c>
    </row>
    <row r="74" spans="1:5" x14ac:dyDescent="0.45">
      <c r="A74" t="s">
        <v>4</v>
      </c>
      <c r="B74" s="1">
        <v>45088</v>
      </c>
      <c r="C74" t="s">
        <v>5</v>
      </c>
      <c r="D74">
        <v>5500</v>
      </c>
      <c r="E74">
        <f>MONTH(Table35[[#This Row],[Transaction Date]])</f>
        <v>6</v>
      </c>
    </row>
    <row r="75" spans="1:5" x14ac:dyDescent="0.45">
      <c r="A75" t="s">
        <v>4</v>
      </c>
      <c r="B75" s="1">
        <v>45088</v>
      </c>
      <c r="C75" t="s">
        <v>5</v>
      </c>
      <c r="D75">
        <v>5500</v>
      </c>
      <c r="E75">
        <f>MONTH(Table35[[#This Row],[Transaction Date]])</f>
        <v>6</v>
      </c>
    </row>
    <row r="76" spans="1:5" x14ac:dyDescent="0.45">
      <c r="A76" t="s">
        <v>4</v>
      </c>
      <c r="B76" s="1">
        <v>45088</v>
      </c>
      <c r="C76" t="s">
        <v>6</v>
      </c>
      <c r="D76">
        <v>15</v>
      </c>
      <c r="E76">
        <f>MONTH(Table35[[#This Row],[Transaction Date]])</f>
        <v>6</v>
      </c>
    </row>
    <row r="77" spans="1:5" x14ac:dyDescent="0.45">
      <c r="A77" t="s">
        <v>4</v>
      </c>
      <c r="B77" s="1">
        <v>45088</v>
      </c>
      <c r="C77" t="s">
        <v>5</v>
      </c>
      <c r="D77">
        <v>5500</v>
      </c>
      <c r="E77">
        <f>MONTH(Table35[[#This Row],[Transaction Date]])</f>
        <v>6</v>
      </c>
    </row>
    <row r="78" spans="1:5" x14ac:dyDescent="0.45">
      <c r="A78" t="s">
        <v>4</v>
      </c>
      <c r="B78" s="1">
        <v>45086</v>
      </c>
      <c r="C78" t="s">
        <v>6</v>
      </c>
      <c r="D78">
        <v>15</v>
      </c>
      <c r="E78">
        <f>MONTH(Table35[[#This Row],[Transaction Date]])</f>
        <v>6</v>
      </c>
    </row>
    <row r="79" spans="1:5" x14ac:dyDescent="0.45">
      <c r="A79" t="s">
        <v>4</v>
      </c>
      <c r="B79" s="1">
        <v>45084</v>
      </c>
      <c r="C79" t="s">
        <v>5</v>
      </c>
      <c r="D79">
        <v>5500</v>
      </c>
      <c r="E79">
        <f>MONTH(Table35[[#This Row],[Transaction Date]])</f>
        <v>6</v>
      </c>
    </row>
    <row r="80" spans="1:5" x14ac:dyDescent="0.45">
      <c r="A80" t="s">
        <v>4</v>
      </c>
      <c r="B80" s="1">
        <v>45084</v>
      </c>
      <c r="C80" t="s">
        <v>7</v>
      </c>
      <c r="D80">
        <v>1710</v>
      </c>
      <c r="E80">
        <f>MONTH(Table35[[#This Row],[Transaction Date]])</f>
        <v>6</v>
      </c>
    </row>
    <row r="81" spans="1:5" x14ac:dyDescent="0.45">
      <c r="A81" t="s">
        <v>4</v>
      </c>
      <c r="B81" s="1">
        <v>45084</v>
      </c>
      <c r="C81" t="s">
        <v>6</v>
      </c>
      <c r="D81">
        <v>15</v>
      </c>
      <c r="E81">
        <f>MONTH(Table35[[#This Row],[Transaction Date]])</f>
        <v>6</v>
      </c>
    </row>
    <row r="82" spans="1:5" x14ac:dyDescent="0.45">
      <c r="A82" t="s">
        <v>4</v>
      </c>
      <c r="B82" s="1">
        <v>45083</v>
      </c>
      <c r="C82" t="s">
        <v>6</v>
      </c>
      <c r="D82">
        <v>15</v>
      </c>
      <c r="E82">
        <f>MONTH(Table35[[#This Row],[Transaction Date]])</f>
        <v>6</v>
      </c>
    </row>
    <row r="83" spans="1:5" x14ac:dyDescent="0.45">
      <c r="A83" t="s">
        <v>4</v>
      </c>
      <c r="B83" s="1">
        <v>45083</v>
      </c>
      <c r="C83" t="s">
        <v>5</v>
      </c>
      <c r="D83">
        <v>5500</v>
      </c>
      <c r="E83">
        <f>MONTH(Table35[[#This Row],[Transaction Date]])</f>
        <v>6</v>
      </c>
    </row>
    <row r="84" spans="1:5" x14ac:dyDescent="0.45">
      <c r="A84" t="s">
        <v>4</v>
      </c>
      <c r="B84" s="1">
        <v>45083</v>
      </c>
      <c r="C84" t="s">
        <v>5</v>
      </c>
      <c r="D84">
        <v>5500</v>
      </c>
      <c r="E84">
        <f>MONTH(Table35[[#This Row],[Transaction Date]])</f>
        <v>6</v>
      </c>
    </row>
    <row r="85" spans="1:5" x14ac:dyDescent="0.45">
      <c r="A85" t="s">
        <v>4</v>
      </c>
      <c r="B85" s="1">
        <v>45083</v>
      </c>
      <c r="C85" t="s">
        <v>6</v>
      </c>
      <c r="D85">
        <v>15</v>
      </c>
      <c r="E85">
        <f>MONTH(Table35[[#This Row],[Transaction Date]])</f>
        <v>6</v>
      </c>
    </row>
    <row r="86" spans="1:5" x14ac:dyDescent="0.45">
      <c r="A86" t="s">
        <v>4</v>
      </c>
      <c r="B86" s="1">
        <v>45082</v>
      </c>
      <c r="C86" t="s">
        <v>5</v>
      </c>
      <c r="D86">
        <v>5500</v>
      </c>
      <c r="E86">
        <f>MONTH(Table35[[#This Row],[Transaction Date]])</f>
        <v>6</v>
      </c>
    </row>
    <row r="87" spans="1:5" x14ac:dyDescent="0.45">
      <c r="A87" t="s">
        <v>4</v>
      </c>
      <c r="B87" s="1">
        <v>45082</v>
      </c>
      <c r="C87" t="s">
        <v>5</v>
      </c>
      <c r="D87">
        <v>5500</v>
      </c>
      <c r="E87">
        <f>MONTH(Table35[[#This Row],[Transaction Date]])</f>
        <v>6</v>
      </c>
    </row>
    <row r="88" spans="1:5" x14ac:dyDescent="0.45">
      <c r="A88" t="s">
        <v>4</v>
      </c>
      <c r="B88" s="1">
        <v>45082</v>
      </c>
      <c r="C88" t="s">
        <v>6</v>
      </c>
      <c r="D88">
        <v>15</v>
      </c>
      <c r="E88">
        <f>MONTH(Table35[[#This Row],[Transaction Date]])</f>
        <v>6</v>
      </c>
    </row>
    <row r="89" spans="1:5" x14ac:dyDescent="0.45">
      <c r="A89" t="s">
        <v>4</v>
      </c>
      <c r="B89" s="1">
        <v>45081</v>
      </c>
      <c r="C89" t="s">
        <v>10</v>
      </c>
      <c r="D89">
        <v>9.31</v>
      </c>
      <c r="E89">
        <f>MONTH(Table35[[#This Row],[Transaction Date]])</f>
        <v>6</v>
      </c>
    </row>
    <row r="90" spans="1:5" x14ac:dyDescent="0.45">
      <c r="A90" t="s">
        <v>4</v>
      </c>
      <c r="B90" s="1">
        <v>45080</v>
      </c>
      <c r="C90" t="s">
        <v>6</v>
      </c>
      <c r="D90">
        <v>15</v>
      </c>
      <c r="E90">
        <f>MONTH(Table35[[#This Row],[Transaction Date]])</f>
        <v>6</v>
      </c>
    </row>
    <row r="91" spans="1:5" x14ac:dyDescent="0.45">
      <c r="A91" t="s">
        <v>4</v>
      </c>
      <c r="B91" s="1">
        <v>45080</v>
      </c>
      <c r="C91" t="s">
        <v>6</v>
      </c>
      <c r="D91">
        <v>15</v>
      </c>
      <c r="E91">
        <f>MONTH(Table35[[#This Row],[Transaction Date]])</f>
        <v>6</v>
      </c>
    </row>
    <row r="92" spans="1:5" x14ac:dyDescent="0.45">
      <c r="A92" t="s">
        <v>4</v>
      </c>
      <c r="B92" s="1">
        <v>45080</v>
      </c>
      <c r="C92" t="s">
        <v>5</v>
      </c>
      <c r="D92">
        <v>5500</v>
      </c>
      <c r="E92">
        <f>MONTH(Table35[[#This Row],[Transaction Date]])</f>
        <v>6</v>
      </c>
    </row>
    <row r="93" spans="1:5" x14ac:dyDescent="0.45">
      <c r="A93" t="s">
        <v>4</v>
      </c>
      <c r="B93" s="1">
        <v>45080</v>
      </c>
      <c r="C93" t="s">
        <v>10</v>
      </c>
      <c r="D93">
        <v>9.33</v>
      </c>
      <c r="E93">
        <f>MONTH(Table35[[#This Row],[Transaction Date]])</f>
        <v>6</v>
      </c>
    </row>
    <row r="94" spans="1:5" x14ac:dyDescent="0.45">
      <c r="A94" t="s">
        <v>4</v>
      </c>
      <c r="B94" s="1">
        <v>45080</v>
      </c>
      <c r="C94" t="s">
        <v>6</v>
      </c>
      <c r="D94">
        <v>15</v>
      </c>
      <c r="E94">
        <f>MONTH(Table35[[#This Row],[Transaction Date]])</f>
        <v>6</v>
      </c>
    </row>
    <row r="95" spans="1:5" x14ac:dyDescent="0.45">
      <c r="A95" t="s">
        <v>4</v>
      </c>
      <c r="B95" s="1">
        <v>45080</v>
      </c>
      <c r="C95" t="s">
        <v>5</v>
      </c>
      <c r="D95">
        <v>5500</v>
      </c>
      <c r="E95">
        <f>MONTH(Table35[[#This Row],[Transaction Date]])</f>
        <v>6</v>
      </c>
    </row>
    <row r="96" spans="1:5" x14ac:dyDescent="0.45">
      <c r="A96" t="s">
        <v>4</v>
      </c>
      <c r="B96" s="1">
        <v>45079</v>
      </c>
      <c r="C96" t="s">
        <v>5</v>
      </c>
      <c r="D96">
        <v>5500</v>
      </c>
      <c r="E96">
        <f>MONTH(Table35[[#This Row],[Transaction Date]])</f>
        <v>6</v>
      </c>
    </row>
    <row r="97" spans="1:5" x14ac:dyDescent="0.45">
      <c r="A97" t="s">
        <v>4</v>
      </c>
      <c r="B97" s="1">
        <v>45079</v>
      </c>
      <c r="C97" t="s">
        <v>6</v>
      </c>
      <c r="D97">
        <v>15</v>
      </c>
      <c r="E97">
        <f>MONTH(Table35[[#This Row],[Transaction Date]])</f>
        <v>6</v>
      </c>
    </row>
    <row r="98" spans="1:5" x14ac:dyDescent="0.45">
      <c r="A98" t="s">
        <v>4</v>
      </c>
      <c r="B98" s="1">
        <v>45078</v>
      </c>
      <c r="C98" t="s">
        <v>5</v>
      </c>
      <c r="D98">
        <v>5500</v>
      </c>
      <c r="E98">
        <f>MONTH(Table35[[#This Row],[Transaction Date]])</f>
        <v>6</v>
      </c>
    </row>
    <row r="99" spans="1:5" x14ac:dyDescent="0.45">
      <c r="A99" t="s">
        <v>4</v>
      </c>
      <c r="B99" s="1">
        <v>45078</v>
      </c>
      <c r="C99" t="s">
        <v>5</v>
      </c>
      <c r="D99">
        <v>5500</v>
      </c>
      <c r="E99">
        <f>MONTH(Table35[[#This Row],[Transaction Date]])</f>
        <v>6</v>
      </c>
    </row>
    <row r="100" spans="1:5" x14ac:dyDescent="0.45">
      <c r="A100" t="s">
        <v>4</v>
      </c>
      <c r="B100" s="1">
        <v>45077</v>
      </c>
      <c r="C100" t="s">
        <v>5</v>
      </c>
      <c r="D100">
        <v>5500</v>
      </c>
      <c r="E100">
        <f>MONTH(Table35[[#This Row],[Transaction Date]])</f>
        <v>5</v>
      </c>
    </row>
    <row r="101" spans="1:5" x14ac:dyDescent="0.45">
      <c r="A101" t="s">
        <v>4</v>
      </c>
      <c r="B101" s="1">
        <v>45077</v>
      </c>
      <c r="C101" t="s">
        <v>5</v>
      </c>
      <c r="D101">
        <v>5500</v>
      </c>
      <c r="E101">
        <f>MONTH(Table35[[#This Row],[Transaction Date]])</f>
        <v>5</v>
      </c>
    </row>
    <row r="102" spans="1:5" x14ac:dyDescent="0.45">
      <c r="A102" t="s">
        <v>4</v>
      </c>
      <c r="B102" s="1">
        <v>45076</v>
      </c>
      <c r="C102" t="s">
        <v>6</v>
      </c>
      <c r="D102">
        <v>15</v>
      </c>
      <c r="E102">
        <f>MONTH(Table35[[#This Row],[Transaction Date]])</f>
        <v>5</v>
      </c>
    </row>
    <row r="103" spans="1:5" x14ac:dyDescent="0.45">
      <c r="A103" t="s">
        <v>4</v>
      </c>
      <c r="B103" s="1">
        <v>45076</v>
      </c>
      <c r="C103" t="s">
        <v>5</v>
      </c>
      <c r="D103">
        <v>5500</v>
      </c>
      <c r="E103">
        <f>MONTH(Table35[[#This Row],[Transaction Date]])</f>
        <v>5</v>
      </c>
    </row>
    <row r="104" spans="1:5" x14ac:dyDescent="0.45">
      <c r="A104" t="s">
        <v>4</v>
      </c>
      <c r="B104" s="1">
        <v>45075</v>
      </c>
      <c r="C104" t="s">
        <v>10</v>
      </c>
      <c r="D104">
        <v>9.41</v>
      </c>
    </row>
    <row r="105" spans="1:5" x14ac:dyDescent="0.45">
      <c r="A105" t="s">
        <v>4</v>
      </c>
      <c r="B105" s="1">
        <v>45075</v>
      </c>
      <c r="C105" t="s">
        <v>9</v>
      </c>
      <c r="D105">
        <v>147</v>
      </c>
    </row>
    <row r="106" spans="1:5" x14ac:dyDescent="0.45">
      <c r="A106" t="s">
        <v>4</v>
      </c>
      <c r="B106" s="1">
        <v>45075</v>
      </c>
      <c r="C106" t="s">
        <v>5</v>
      </c>
      <c r="D106">
        <v>5500</v>
      </c>
    </row>
    <row r="107" spans="1:5" x14ac:dyDescent="0.45">
      <c r="A107" t="s">
        <v>4</v>
      </c>
      <c r="B107" s="1">
        <v>45075</v>
      </c>
      <c r="C107" t="s">
        <v>5</v>
      </c>
      <c r="D107">
        <v>5500</v>
      </c>
    </row>
    <row r="108" spans="1:5" x14ac:dyDescent="0.45">
      <c r="A108" t="s">
        <v>4</v>
      </c>
      <c r="B108" s="1">
        <v>45075</v>
      </c>
      <c r="C108" t="s">
        <v>5</v>
      </c>
      <c r="D108">
        <v>5500</v>
      </c>
    </row>
    <row r="109" spans="1:5" x14ac:dyDescent="0.45">
      <c r="A109" t="s">
        <v>4</v>
      </c>
      <c r="B109" s="1">
        <v>45075</v>
      </c>
      <c r="C109" t="s">
        <v>6</v>
      </c>
      <c r="D109">
        <v>15</v>
      </c>
    </row>
    <row r="110" spans="1:5" x14ac:dyDescent="0.45">
      <c r="A110" t="s">
        <v>4</v>
      </c>
      <c r="B110" s="1">
        <v>45075</v>
      </c>
      <c r="C110" t="s">
        <v>7</v>
      </c>
      <c r="D110">
        <v>1716</v>
      </c>
    </row>
    <row r="111" spans="1:5" x14ac:dyDescent="0.45">
      <c r="A111" t="s">
        <v>4</v>
      </c>
      <c r="B111" s="1">
        <v>45075</v>
      </c>
      <c r="C111" t="s">
        <v>5</v>
      </c>
      <c r="D111">
        <v>5500</v>
      </c>
    </row>
    <row r="112" spans="1:5" x14ac:dyDescent="0.45">
      <c r="A112" t="s">
        <v>4</v>
      </c>
      <c r="B112" s="1">
        <v>45075</v>
      </c>
      <c r="C112" t="s">
        <v>5</v>
      </c>
      <c r="D112">
        <v>5500</v>
      </c>
    </row>
    <row r="113" spans="1:4" x14ac:dyDescent="0.45">
      <c r="A113" t="s">
        <v>4</v>
      </c>
      <c r="B113" s="1">
        <v>45075</v>
      </c>
      <c r="C113" t="s">
        <v>5</v>
      </c>
      <c r="D113">
        <v>5500</v>
      </c>
    </row>
    <row r="114" spans="1:4" x14ac:dyDescent="0.45">
      <c r="A114" t="s">
        <v>4</v>
      </c>
      <c r="B114" s="1">
        <v>45075</v>
      </c>
      <c r="C114" t="s">
        <v>6</v>
      </c>
      <c r="D114">
        <v>15</v>
      </c>
    </row>
    <row r="115" spans="1:4" x14ac:dyDescent="0.45">
      <c r="A115" t="s">
        <v>4</v>
      </c>
      <c r="B115" s="1">
        <v>45074</v>
      </c>
      <c r="C115" t="s">
        <v>6</v>
      </c>
      <c r="D115">
        <v>15</v>
      </c>
    </row>
    <row r="116" spans="1:4" x14ac:dyDescent="0.45">
      <c r="A116" t="s">
        <v>4</v>
      </c>
      <c r="B116" s="1">
        <v>45074</v>
      </c>
      <c r="C116" t="s">
        <v>5</v>
      </c>
      <c r="D116">
        <v>5500</v>
      </c>
    </row>
    <row r="117" spans="1:4" x14ac:dyDescent="0.45">
      <c r="A117" t="s">
        <v>4</v>
      </c>
      <c r="B117" s="1">
        <v>45074</v>
      </c>
      <c r="C117" t="s">
        <v>6</v>
      </c>
      <c r="D117">
        <v>15</v>
      </c>
    </row>
    <row r="118" spans="1:4" x14ac:dyDescent="0.45">
      <c r="A118" t="s">
        <v>4</v>
      </c>
      <c r="B118" s="1">
        <v>45074</v>
      </c>
      <c r="C118" t="s">
        <v>7</v>
      </c>
      <c r="D118">
        <v>1715</v>
      </c>
    </row>
    <row r="119" spans="1:4" x14ac:dyDescent="0.45">
      <c r="A119" t="s">
        <v>4</v>
      </c>
      <c r="B119" s="1">
        <v>45072</v>
      </c>
      <c r="C119" t="s">
        <v>59</v>
      </c>
      <c r="D119">
        <v>7299.03</v>
      </c>
    </row>
    <row r="120" spans="1:4" x14ac:dyDescent="0.45">
      <c r="A120" t="s">
        <v>4</v>
      </c>
      <c r="B120" s="1">
        <v>45071</v>
      </c>
      <c r="C120" t="s">
        <v>61</v>
      </c>
      <c r="D120">
        <v>44143</v>
      </c>
    </row>
    <row r="121" spans="1:4" x14ac:dyDescent="0.45">
      <c r="A121" t="s">
        <v>4</v>
      </c>
      <c r="B121" s="1">
        <v>45071</v>
      </c>
      <c r="C121" t="s">
        <v>6</v>
      </c>
      <c r="D121">
        <v>15</v>
      </c>
    </row>
    <row r="122" spans="1:4" x14ac:dyDescent="0.45">
      <c r="A122" t="s">
        <v>4</v>
      </c>
      <c r="B122" s="1">
        <v>45071</v>
      </c>
      <c r="C122" t="s">
        <v>5</v>
      </c>
      <c r="D122">
        <v>5500</v>
      </c>
    </row>
    <row r="123" spans="1:4" x14ac:dyDescent="0.45">
      <c r="A123" t="s">
        <v>4</v>
      </c>
      <c r="B123" s="1">
        <v>45071</v>
      </c>
      <c r="C123" t="s">
        <v>6</v>
      </c>
      <c r="D123">
        <v>15</v>
      </c>
    </row>
    <row r="124" spans="1:4" x14ac:dyDescent="0.45">
      <c r="A124" t="s">
        <v>4</v>
      </c>
      <c r="B124" s="1">
        <v>45071</v>
      </c>
      <c r="C124" t="s">
        <v>5</v>
      </c>
      <c r="D124">
        <v>5500</v>
      </c>
    </row>
    <row r="125" spans="1:4" x14ac:dyDescent="0.45">
      <c r="A125" t="s">
        <v>4</v>
      </c>
      <c r="B125" s="1">
        <v>45069</v>
      </c>
      <c r="C125" t="s">
        <v>5</v>
      </c>
      <c r="D125">
        <v>10500</v>
      </c>
    </row>
    <row r="126" spans="1:4" x14ac:dyDescent="0.45">
      <c r="A126" t="s">
        <v>4</v>
      </c>
      <c r="B126" s="1">
        <v>45069</v>
      </c>
      <c r="C126" t="s">
        <v>5</v>
      </c>
      <c r="D126">
        <v>10500</v>
      </c>
    </row>
    <row r="127" spans="1:4" x14ac:dyDescent="0.45">
      <c r="A127" t="s">
        <v>4</v>
      </c>
      <c r="B127" s="1">
        <v>45069</v>
      </c>
      <c r="C127" t="s">
        <v>5</v>
      </c>
      <c r="D127">
        <v>10500</v>
      </c>
    </row>
    <row r="128" spans="1:4" x14ac:dyDescent="0.45">
      <c r="A128" t="s">
        <v>4</v>
      </c>
      <c r="B128" s="1">
        <v>45067</v>
      </c>
      <c r="C128" t="s">
        <v>5</v>
      </c>
      <c r="D128">
        <v>10500</v>
      </c>
    </row>
    <row r="129" spans="1:4" x14ac:dyDescent="0.45">
      <c r="A129" t="s">
        <v>4</v>
      </c>
      <c r="B129" s="1">
        <v>45067</v>
      </c>
      <c r="C129" t="s">
        <v>6</v>
      </c>
      <c r="D129">
        <v>21</v>
      </c>
    </row>
    <row r="130" spans="1:4" x14ac:dyDescent="0.45">
      <c r="A130" t="s">
        <v>4</v>
      </c>
      <c r="B130" s="1">
        <v>45067</v>
      </c>
      <c r="C130" t="s">
        <v>6</v>
      </c>
      <c r="D130">
        <v>21</v>
      </c>
    </row>
    <row r="131" spans="1:4" x14ac:dyDescent="0.45">
      <c r="A131" t="s">
        <v>4</v>
      </c>
      <c r="B131" s="1">
        <v>45066</v>
      </c>
      <c r="C131" t="s">
        <v>10</v>
      </c>
      <c r="D131">
        <v>17.84</v>
      </c>
    </row>
    <row r="132" spans="1:4" x14ac:dyDescent="0.45">
      <c r="A132" t="s">
        <v>4</v>
      </c>
      <c r="B132" s="1">
        <v>45067</v>
      </c>
      <c r="C132" t="s">
        <v>5</v>
      </c>
      <c r="D132">
        <v>10500</v>
      </c>
    </row>
    <row r="133" spans="1:4" x14ac:dyDescent="0.45">
      <c r="A133" t="s">
        <v>4</v>
      </c>
      <c r="B133" s="1">
        <v>45066</v>
      </c>
      <c r="C133" t="s">
        <v>10</v>
      </c>
      <c r="D133">
        <v>17.84</v>
      </c>
    </row>
    <row r="134" spans="1:4" x14ac:dyDescent="0.45">
      <c r="A134" t="s">
        <v>4</v>
      </c>
      <c r="B134" s="1">
        <v>45066</v>
      </c>
      <c r="C134" t="s">
        <v>6</v>
      </c>
      <c r="D134">
        <v>21</v>
      </c>
    </row>
    <row r="135" spans="1:4" x14ac:dyDescent="0.45">
      <c r="A135" t="s">
        <v>4</v>
      </c>
      <c r="B135" s="1">
        <v>45066</v>
      </c>
      <c r="C135" t="s">
        <v>6</v>
      </c>
      <c r="D135">
        <v>21</v>
      </c>
    </row>
    <row r="136" spans="1:4" x14ac:dyDescent="0.45">
      <c r="A136" t="s">
        <v>4</v>
      </c>
      <c r="B136" s="1">
        <v>45066</v>
      </c>
      <c r="C136" t="s">
        <v>5</v>
      </c>
      <c r="D136">
        <v>10500</v>
      </c>
    </row>
    <row r="137" spans="1:4" x14ac:dyDescent="0.45">
      <c r="A137" t="s">
        <v>4</v>
      </c>
      <c r="B137" s="1">
        <v>45066</v>
      </c>
      <c r="C137" t="s">
        <v>5</v>
      </c>
      <c r="D137">
        <v>10500</v>
      </c>
    </row>
    <row r="138" spans="1:4" x14ac:dyDescent="0.45">
      <c r="A138" t="s">
        <v>4</v>
      </c>
      <c r="B138" s="1">
        <v>45065</v>
      </c>
      <c r="C138" t="s">
        <v>6</v>
      </c>
      <c r="D138">
        <v>21</v>
      </c>
    </row>
    <row r="139" spans="1:4" x14ac:dyDescent="0.45">
      <c r="A139" t="s">
        <v>4</v>
      </c>
      <c r="B139" s="1">
        <v>45064</v>
      </c>
      <c r="C139" t="s">
        <v>6</v>
      </c>
      <c r="D139">
        <v>21</v>
      </c>
    </row>
    <row r="140" spans="1:4" x14ac:dyDescent="0.45">
      <c r="A140" t="s">
        <v>4</v>
      </c>
      <c r="B140" s="1">
        <v>45063</v>
      </c>
      <c r="C140" t="s">
        <v>5</v>
      </c>
      <c r="D140">
        <v>10500</v>
      </c>
    </row>
    <row r="141" spans="1:4" x14ac:dyDescent="0.45">
      <c r="A141" t="s">
        <v>4</v>
      </c>
      <c r="B141" s="1">
        <v>45063</v>
      </c>
      <c r="C141" t="s">
        <v>10</v>
      </c>
      <c r="D141">
        <v>17.829999999999998</v>
      </c>
    </row>
    <row r="142" spans="1:4" x14ac:dyDescent="0.45">
      <c r="A142" t="s">
        <v>4</v>
      </c>
      <c r="B142" s="1">
        <v>45063</v>
      </c>
      <c r="C142" t="s">
        <v>10</v>
      </c>
      <c r="D142">
        <v>17.829999999999998</v>
      </c>
    </row>
    <row r="143" spans="1:4" x14ac:dyDescent="0.45">
      <c r="A143" t="s">
        <v>4</v>
      </c>
      <c r="B143" s="1">
        <v>45062</v>
      </c>
      <c r="C143" t="s">
        <v>5</v>
      </c>
      <c r="D143">
        <v>10500</v>
      </c>
    </row>
    <row r="144" spans="1:4" x14ac:dyDescent="0.45">
      <c r="A144" t="s">
        <v>4</v>
      </c>
      <c r="B144" s="1">
        <v>45062</v>
      </c>
      <c r="C144" t="s">
        <v>5</v>
      </c>
      <c r="D144">
        <v>5500</v>
      </c>
    </row>
    <row r="145" spans="1:4" x14ac:dyDescent="0.45">
      <c r="A145" t="s">
        <v>4</v>
      </c>
      <c r="B145" s="1">
        <v>45062</v>
      </c>
      <c r="C145" t="s">
        <v>10</v>
      </c>
      <c r="D145">
        <v>9.3000000000000007</v>
      </c>
    </row>
    <row r="146" spans="1:4" x14ac:dyDescent="0.45">
      <c r="A146" t="s">
        <v>4</v>
      </c>
      <c r="B146" s="1">
        <v>45062</v>
      </c>
      <c r="C146" t="s">
        <v>6</v>
      </c>
      <c r="D146">
        <v>14</v>
      </c>
    </row>
    <row r="147" spans="1:4" x14ac:dyDescent="0.45">
      <c r="A147" t="s">
        <v>4</v>
      </c>
      <c r="B147" s="1">
        <v>45062</v>
      </c>
      <c r="C147" t="s">
        <v>5</v>
      </c>
      <c r="D147">
        <v>5500</v>
      </c>
    </row>
    <row r="148" spans="1:4" x14ac:dyDescent="0.45">
      <c r="A148" t="s">
        <v>4</v>
      </c>
      <c r="B148" s="1">
        <v>45061</v>
      </c>
      <c r="C148" t="s">
        <v>10</v>
      </c>
      <c r="D148">
        <v>9.3000000000000007</v>
      </c>
    </row>
    <row r="149" spans="1:4" x14ac:dyDescent="0.45">
      <c r="A149" t="s">
        <v>4</v>
      </c>
      <c r="B149" s="1">
        <v>45061</v>
      </c>
      <c r="C149" t="s">
        <v>59</v>
      </c>
      <c r="D149">
        <v>7171.38</v>
      </c>
    </row>
    <row r="150" spans="1:4" x14ac:dyDescent="0.45">
      <c r="A150" t="s">
        <v>4</v>
      </c>
      <c r="B150" s="1">
        <v>45061</v>
      </c>
      <c r="C150" t="s">
        <v>6</v>
      </c>
      <c r="D150">
        <v>14</v>
      </c>
    </row>
    <row r="151" spans="1:4" x14ac:dyDescent="0.45">
      <c r="A151" t="s">
        <v>4</v>
      </c>
      <c r="B151" s="1">
        <v>45061</v>
      </c>
      <c r="C151" t="s">
        <v>5</v>
      </c>
      <c r="D151">
        <v>5500</v>
      </c>
    </row>
    <row r="152" spans="1:4" x14ac:dyDescent="0.45">
      <c r="A152" t="s">
        <v>4</v>
      </c>
      <c r="B152" s="1">
        <v>45061</v>
      </c>
      <c r="C152" t="s">
        <v>6</v>
      </c>
      <c r="D152">
        <v>14</v>
      </c>
    </row>
    <row r="153" spans="1:4" x14ac:dyDescent="0.45">
      <c r="A153" t="s">
        <v>4</v>
      </c>
      <c r="B153" s="1">
        <v>45061</v>
      </c>
      <c r="C153" t="s">
        <v>7</v>
      </c>
      <c r="D153">
        <v>1691</v>
      </c>
    </row>
    <row r="154" spans="1:4" x14ac:dyDescent="0.45">
      <c r="A154" t="s">
        <v>4</v>
      </c>
      <c r="B154" s="1">
        <v>45061</v>
      </c>
      <c r="C154" t="s">
        <v>5</v>
      </c>
      <c r="D154">
        <v>5500</v>
      </c>
    </row>
    <row r="155" spans="1:4" x14ac:dyDescent="0.45">
      <c r="A155" t="s">
        <v>4</v>
      </c>
      <c r="B155" s="1">
        <v>45061</v>
      </c>
      <c r="C155" t="s">
        <v>6</v>
      </c>
      <c r="D155">
        <v>14</v>
      </c>
    </row>
    <row r="156" spans="1:4" x14ac:dyDescent="0.45">
      <c r="A156" t="s">
        <v>4</v>
      </c>
      <c r="B156" s="1">
        <v>45061</v>
      </c>
      <c r="C156" t="s">
        <v>5</v>
      </c>
      <c r="D156">
        <v>5500</v>
      </c>
    </row>
    <row r="157" spans="1:4" x14ac:dyDescent="0.45">
      <c r="A157" t="s">
        <v>4</v>
      </c>
      <c r="B157" s="1">
        <v>45060</v>
      </c>
      <c r="C157" t="s">
        <v>9</v>
      </c>
      <c r="D157">
        <v>154</v>
      </c>
    </row>
    <row r="158" spans="1:4" x14ac:dyDescent="0.45">
      <c r="A158" t="s">
        <v>4</v>
      </c>
      <c r="B158" s="1">
        <v>45060</v>
      </c>
      <c r="C158" t="s">
        <v>5</v>
      </c>
      <c r="D158">
        <v>5500</v>
      </c>
    </row>
    <row r="159" spans="1:4" x14ac:dyDescent="0.45">
      <c r="A159" t="s">
        <v>4</v>
      </c>
      <c r="B159" s="1">
        <v>45060</v>
      </c>
      <c r="C159" t="s">
        <v>6</v>
      </c>
      <c r="D159">
        <v>14</v>
      </c>
    </row>
    <row r="160" spans="1:4" x14ac:dyDescent="0.45">
      <c r="A160" t="s">
        <v>4</v>
      </c>
      <c r="B160" s="1">
        <v>45060</v>
      </c>
      <c r="C160" t="s">
        <v>6</v>
      </c>
      <c r="D160">
        <v>14</v>
      </c>
    </row>
    <row r="161" spans="1:4" x14ac:dyDescent="0.45">
      <c r="A161" t="s">
        <v>4</v>
      </c>
      <c r="B161" s="1">
        <v>45060</v>
      </c>
      <c r="C161" t="s">
        <v>6</v>
      </c>
      <c r="D161">
        <v>14</v>
      </c>
    </row>
    <row r="162" spans="1:4" x14ac:dyDescent="0.45">
      <c r="A162" t="s">
        <v>4</v>
      </c>
      <c r="B162" s="1">
        <v>45060</v>
      </c>
      <c r="C162" t="s">
        <v>5</v>
      </c>
      <c r="D162">
        <v>5500</v>
      </c>
    </row>
    <row r="163" spans="1:4" x14ac:dyDescent="0.45">
      <c r="A163" t="s">
        <v>4</v>
      </c>
      <c r="B163" s="1">
        <v>45060</v>
      </c>
      <c r="C163" t="s">
        <v>5</v>
      </c>
      <c r="D163">
        <v>5500</v>
      </c>
    </row>
    <row r="164" spans="1:4" x14ac:dyDescent="0.45">
      <c r="A164" t="s">
        <v>4</v>
      </c>
      <c r="B164" s="1">
        <v>45060</v>
      </c>
      <c r="C164" t="s">
        <v>11</v>
      </c>
      <c r="D164">
        <v>229.93</v>
      </c>
    </row>
    <row r="165" spans="1:4" x14ac:dyDescent="0.45">
      <c r="A165" t="s">
        <v>4</v>
      </c>
      <c r="B165" s="1">
        <v>45060</v>
      </c>
      <c r="C165" t="s">
        <v>5</v>
      </c>
      <c r="D165">
        <v>5500</v>
      </c>
    </row>
    <row r="166" spans="1:4" x14ac:dyDescent="0.45">
      <c r="A166" t="s">
        <v>4</v>
      </c>
      <c r="B166" s="1">
        <v>45060</v>
      </c>
      <c r="C166" t="s">
        <v>5</v>
      </c>
      <c r="D166">
        <v>5500</v>
      </c>
    </row>
    <row r="167" spans="1:4" x14ac:dyDescent="0.45">
      <c r="A167" t="s">
        <v>4</v>
      </c>
      <c r="B167" s="1">
        <v>45060</v>
      </c>
      <c r="C167" t="s">
        <v>5</v>
      </c>
      <c r="D167">
        <v>5500</v>
      </c>
    </row>
    <row r="168" spans="1:4" x14ac:dyDescent="0.45">
      <c r="A168" t="s">
        <v>4</v>
      </c>
      <c r="B168" s="1">
        <v>45059</v>
      </c>
      <c r="C168" t="s">
        <v>10</v>
      </c>
      <c r="D168">
        <v>9.32</v>
      </c>
    </row>
    <row r="169" spans="1:4" x14ac:dyDescent="0.45">
      <c r="A169" t="s">
        <v>4</v>
      </c>
      <c r="B169" s="1">
        <v>45059</v>
      </c>
      <c r="C169" t="s">
        <v>5</v>
      </c>
      <c r="D169">
        <v>5500</v>
      </c>
    </row>
    <row r="170" spans="1:4" x14ac:dyDescent="0.45">
      <c r="A170" t="s">
        <v>4</v>
      </c>
      <c r="B170" s="1">
        <v>45059</v>
      </c>
      <c r="C170" t="s">
        <v>5</v>
      </c>
      <c r="D170">
        <v>5500</v>
      </c>
    </row>
    <row r="171" spans="1:4" x14ac:dyDescent="0.45">
      <c r="A171" t="s">
        <v>4</v>
      </c>
      <c r="B171" s="1">
        <v>45059</v>
      </c>
      <c r="C171" t="s">
        <v>10</v>
      </c>
      <c r="D171">
        <v>9.32</v>
      </c>
    </row>
    <row r="172" spans="1:4" x14ac:dyDescent="0.45">
      <c r="A172" t="s">
        <v>4</v>
      </c>
      <c r="B172" s="1">
        <v>45059</v>
      </c>
      <c r="C172" t="s">
        <v>5</v>
      </c>
      <c r="D172">
        <v>5500</v>
      </c>
    </row>
    <row r="173" spans="1:4" x14ac:dyDescent="0.45">
      <c r="A173" t="s">
        <v>4</v>
      </c>
      <c r="B173" s="1">
        <v>45059</v>
      </c>
      <c r="C173" t="s">
        <v>5</v>
      </c>
      <c r="D173">
        <v>5500</v>
      </c>
    </row>
    <row r="174" spans="1:4" x14ac:dyDescent="0.45">
      <c r="A174" t="s">
        <v>4</v>
      </c>
      <c r="B174" s="1">
        <v>45059</v>
      </c>
      <c r="C174" t="s">
        <v>10</v>
      </c>
      <c r="D174">
        <v>9.32</v>
      </c>
    </row>
    <row r="175" spans="1:4" x14ac:dyDescent="0.45">
      <c r="A175" t="s">
        <v>4</v>
      </c>
      <c r="B175" s="1">
        <v>45059</v>
      </c>
      <c r="C175" t="s">
        <v>5</v>
      </c>
      <c r="D175">
        <v>5500</v>
      </c>
    </row>
    <row r="176" spans="1:4" x14ac:dyDescent="0.45">
      <c r="A176" t="s">
        <v>4</v>
      </c>
      <c r="B176" s="1">
        <v>45059</v>
      </c>
      <c r="C176" t="s">
        <v>6</v>
      </c>
      <c r="D176">
        <v>14</v>
      </c>
    </row>
    <row r="177" spans="1:4" x14ac:dyDescent="0.45">
      <c r="A177" t="s">
        <v>4</v>
      </c>
      <c r="B177" s="1">
        <v>45059</v>
      </c>
      <c r="C177" t="s">
        <v>5</v>
      </c>
      <c r="D177">
        <v>5500</v>
      </c>
    </row>
    <row r="178" spans="1:4" x14ac:dyDescent="0.45">
      <c r="A178" t="s">
        <v>4</v>
      </c>
      <c r="B178" s="1">
        <v>45059</v>
      </c>
      <c r="C178" t="s">
        <v>10</v>
      </c>
      <c r="D178">
        <v>9.32</v>
      </c>
    </row>
    <row r="179" spans="1:4" x14ac:dyDescent="0.45">
      <c r="A179" t="s">
        <v>4</v>
      </c>
      <c r="B179" s="1">
        <v>45059</v>
      </c>
      <c r="C179" t="s">
        <v>5</v>
      </c>
      <c r="D179">
        <v>5500</v>
      </c>
    </row>
    <row r="180" spans="1:4" x14ac:dyDescent="0.45">
      <c r="A180" t="s">
        <v>4</v>
      </c>
      <c r="B180" s="1">
        <v>45059</v>
      </c>
      <c r="C180" t="s">
        <v>5</v>
      </c>
      <c r="D180">
        <v>5500</v>
      </c>
    </row>
    <row r="181" spans="1:4" x14ac:dyDescent="0.45">
      <c r="A181" t="s">
        <v>4</v>
      </c>
      <c r="B181" s="1">
        <v>45058</v>
      </c>
      <c r="C181" t="s">
        <v>5</v>
      </c>
      <c r="D181">
        <v>5500</v>
      </c>
    </row>
    <row r="182" spans="1:4" x14ac:dyDescent="0.45">
      <c r="A182" t="s">
        <v>4</v>
      </c>
      <c r="B182" s="1">
        <v>45058</v>
      </c>
      <c r="C182" t="s">
        <v>5</v>
      </c>
      <c r="D182">
        <v>5500</v>
      </c>
    </row>
    <row r="183" spans="1:4" x14ac:dyDescent="0.45">
      <c r="A183" t="s">
        <v>4</v>
      </c>
      <c r="B183" s="1">
        <v>45058</v>
      </c>
      <c r="C183" t="s">
        <v>5</v>
      </c>
      <c r="D183">
        <v>5500</v>
      </c>
    </row>
    <row r="184" spans="1:4" x14ac:dyDescent="0.45">
      <c r="A184" t="s">
        <v>4</v>
      </c>
      <c r="B184" s="1">
        <v>45057</v>
      </c>
      <c r="C184" t="s">
        <v>5</v>
      </c>
      <c r="D184">
        <v>5500</v>
      </c>
    </row>
    <row r="185" spans="1:4" x14ac:dyDescent="0.45">
      <c r="A185" t="s">
        <v>4</v>
      </c>
      <c r="B185" s="1">
        <v>45057</v>
      </c>
      <c r="C185" t="s">
        <v>6</v>
      </c>
      <c r="D185">
        <v>14</v>
      </c>
    </row>
    <row r="186" spans="1:4" x14ac:dyDescent="0.45">
      <c r="A186" t="s">
        <v>4</v>
      </c>
      <c r="B186" s="1">
        <v>45057</v>
      </c>
      <c r="C186" t="s">
        <v>10</v>
      </c>
      <c r="D186">
        <v>9.23</v>
      </c>
    </row>
    <row r="187" spans="1:4" x14ac:dyDescent="0.45">
      <c r="A187" t="s">
        <v>4</v>
      </c>
      <c r="B187" s="1">
        <v>45057</v>
      </c>
      <c r="C187" t="s">
        <v>5</v>
      </c>
      <c r="D187">
        <v>5500</v>
      </c>
    </row>
    <row r="188" spans="1:4" x14ac:dyDescent="0.45">
      <c r="A188" t="s">
        <v>4</v>
      </c>
      <c r="B188" s="1">
        <v>45056</v>
      </c>
      <c r="C188" t="s">
        <v>6</v>
      </c>
      <c r="D188">
        <v>14</v>
      </c>
    </row>
    <row r="189" spans="1:4" x14ac:dyDescent="0.45">
      <c r="A189" t="s">
        <v>4</v>
      </c>
      <c r="B189" s="1">
        <v>45056</v>
      </c>
      <c r="C189" t="s">
        <v>10</v>
      </c>
      <c r="D189">
        <v>9.2200000000000006</v>
      </c>
    </row>
    <row r="190" spans="1:4" x14ac:dyDescent="0.45">
      <c r="A190" t="s">
        <v>4</v>
      </c>
      <c r="B190" s="1">
        <v>45056</v>
      </c>
      <c r="C190" t="s">
        <v>5</v>
      </c>
      <c r="D190">
        <v>5500</v>
      </c>
    </row>
    <row r="191" spans="1:4" x14ac:dyDescent="0.45">
      <c r="A191" t="s">
        <v>4</v>
      </c>
      <c r="B191" s="1">
        <v>45056</v>
      </c>
      <c r="C191" t="s">
        <v>5</v>
      </c>
      <c r="D191">
        <v>5500</v>
      </c>
    </row>
    <row r="192" spans="1:4" x14ac:dyDescent="0.45">
      <c r="A192" t="s">
        <v>4</v>
      </c>
      <c r="B192" s="1">
        <v>45056</v>
      </c>
      <c r="C192" t="s">
        <v>5</v>
      </c>
      <c r="D192">
        <v>5500</v>
      </c>
    </row>
    <row r="193" spans="1:5" x14ac:dyDescent="0.45">
      <c r="A193" t="s">
        <v>4</v>
      </c>
      <c r="B193" s="1">
        <v>45056</v>
      </c>
      <c r="C193" t="s">
        <v>9</v>
      </c>
      <c r="D193">
        <v>156</v>
      </c>
    </row>
    <row r="194" spans="1:5" x14ac:dyDescent="0.45">
      <c r="A194" t="s">
        <v>4</v>
      </c>
      <c r="B194" s="1">
        <v>45056</v>
      </c>
      <c r="C194" t="s">
        <v>6</v>
      </c>
      <c r="D194">
        <v>14</v>
      </c>
    </row>
    <row r="195" spans="1:5" x14ac:dyDescent="0.45">
      <c r="A195" t="s">
        <v>4</v>
      </c>
      <c r="B195" s="1">
        <v>45056</v>
      </c>
      <c r="C195" t="s">
        <v>6</v>
      </c>
      <c r="D195">
        <v>14</v>
      </c>
    </row>
    <row r="196" spans="1:5" x14ac:dyDescent="0.45">
      <c r="A196" t="s">
        <v>4</v>
      </c>
      <c r="B196" s="1">
        <v>45055</v>
      </c>
      <c r="C196" t="s">
        <v>6</v>
      </c>
      <c r="D196">
        <v>14</v>
      </c>
    </row>
    <row r="197" spans="1:5" x14ac:dyDescent="0.45">
      <c r="A197" t="s">
        <v>4</v>
      </c>
      <c r="B197" s="1">
        <v>45055</v>
      </c>
      <c r="C197" t="s">
        <v>5</v>
      </c>
      <c r="D197">
        <v>5500</v>
      </c>
    </row>
    <row r="198" spans="1:5" x14ac:dyDescent="0.45">
      <c r="A198" t="s">
        <v>4</v>
      </c>
      <c r="B198" s="1">
        <v>45054</v>
      </c>
      <c r="C198" t="s">
        <v>5</v>
      </c>
      <c r="D198">
        <v>5500</v>
      </c>
    </row>
    <row r="199" spans="1:5" x14ac:dyDescent="0.45">
      <c r="A199" t="s">
        <v>4</v>
      </c>
      <c r="B199" s="1">
        <v>45054</v>
      </c>
      <c r="C199" t="s">
        <v>6</v>
      </c>
      <c r="D199">
        <v>14</v>
      </c>
    </row>
    <row r="200" spans="1:5" x14ac:dyDescent="0.45">
      <c r="A200" t="s">
        <v>4</v>
      </c>
      <c r="B200" s="1">
        <v>45054</v>
      </c>
      <c r="C200" t="s">
        <v>62</v>
      </c>
      <c r="D200">
        <v>28162</v>
      </c>
    </row>
    <row r="201" spans="1:5" x14ac:dyDescent="0.45">
      <c r="A201" t="s">
        <v>4</v>
      </c>
      <c r="B201" s="1">
        <v>45054</v>
      </c>
      <c r="C201" t="s">
        <v>5</v>
      </c>
      <c r="D201">
        <v>5500</v>
      </c>
    </row>
    <row r="202" spans="1:5" x14ac:dyDescent="0.45">
      <c r="A202" t="s">
        <v>4</v>
      </c>
      <c r="B202" s="1">
        <v>45053</v>
      </c>
      <c r="C202" t="s">
        <v>10</v>
      </c>
      <c r="D202">
        <v>9.1999999999999993</v>
      </c>
    </row>
    <row r="203" spans="1:5" x14ac:dyDescent="0.45">
      <c r="A203" t="s">
        <v>4</v>
      </c>
      <c r="B203" s="1">
        <v>45053</v>
      </c>
      <c r="C203" t="s">
        <v>10</v>
      </c>
      <c r="D203">
        <v>9.1999999999999993</v>
      </c>
    </row>
    <row r="204" spans="1:5" x14ac:dyDescent="0.45">
      <c r="A204" t="s">
        <v>4</v>
      </c>
      <c r="B204" s="1">
        <v>45053</v>
      </c>
      <c r="C204" t="s">
        <v>5</v>
      </c>
      <c r="D204">
        <v>5500</v>
      </c>
    </row>
    <row r="205" spans="1:5" x14ac:dyDescent="0.45">
      <c r="A205" t="s">
        <v>4</v>
      </c>
      <c r="B205" s="1">
        <v>45052</v>
      </c>
      <c r="C205" t="s">
        <v>9</v>
      </c>
      <c r="D205">
        <v>155</v>
      </c>
      <c r="E205">
        <f>AVERAGE(D19:D406)</f>
        <v>3179.1241494845349</v>
      </c>
    </row>
    <row r="206" spans="1:5" x14ac:dyDescent="0.45">
      <c r="A206" t="s">
        <v>4</v>
      </c>
      <c r="B206" s="1">
        <v>45052</v>
      </c>
      <c r="C206" t="s">
        <v>6</v>
      </c>
      <c r="D206">
        <v>14</v>
      </c>
    </row>
    <row r="207" spans="1:5" x14ac:dyDescent="0.45">
      <c r="A207" t="s">
        <v>4</v>
      </c>
      <c r="B207" s="1">
        <v>45052</v>
      </c>
      <c r="C207" t="s">
        <v>5</v>
      </c>
      <c r="D207">
        <v>5500</v>
      </c>
    </row>
    <row r="208" spans="1:5" x14ac:dyDescent="0.45">
      <c r="A208" t="s">
        <v>4</v>
      </c>
      <c r="B208" s="1">
        <v>45052</v>
      </c>
      <c r="C208" t="s">
        <v>10</v>
      </c>
      <c r="D208">
        <v>9.1999999999999993</v>
      </c>
    </row>
    <row r="209" spans="1:4" x14ac:dyDescent="0.45">
      <c r="A209" t="s">
        <v>4</v>
      </c>
      <c r="B209" s="1">
        <v>45052</v>
      </c>
      <c r="C209" t="s">
        <v>5</v>
      </c>
      <c r="D209">
        <v>5500</v>
      </c>
    </row>
    <row r="210" spans="1:4" x14ac:dyDescent="0.45">
      <c r="A210" t="s">
        <v>4</v>
      </c>
      <c r="B210" s="1">
        <v>45052</v>
      </c>
      <c r="C210" t="s">
        <v>5</v>
      </c>
      <c r="D210">
        <v>5500</v>
      </c>
    </row>
    <row r="211" spans="1:4" x14ac:dyDescent="0.45">
      <c r="A211" t="s">
        <v>4</v>
      </c>
      <c r="B211" s="1">
        <v>45052</v>
      </c>
      <c r="C211" t="s">
        <v>5</v>
      </c>
      <c r="D211">
        <v>5500</v>
      </c>
    </row>
    <row r="212" spans="1:4" x14ac:dyDescent="0.45">
      <c r="A212" t="s">
        <v>4</v>
      </c>
      <c r="B212" s="1">
        <v>45052</v>
      </c>
      <c r="C212" t="s">
        <v>10</v>
      </c>
      <c r="D212">
        <v>9.1999999999999993</v>
      </c>
    </row>
    <row r="213" spans="1:4" x14ac:dyDescent="0.45">
      <c r="A213" t="s">
        <v>4</v>
      </c>
      <c r="B213" s="1">
        <v>45052</v>
      </c>
      <c r="C213" t="s">
        <v>5</v>
      </c>
      <c r="D213">
        <v>5500</v>
      </c>
    </row>
    <row r="214" spans="1:4" x14ac:dyDescent="0.45">
      <c r="A214" t="s">
        <v>4</v>
      </c>
      <c r="B214" s="1">
        <v>45052</v>
      </c>
      <c r="C214" t="s">
        <v>9</v>
      </c>
      <c r="D214">
        <v>155</v>
      </c>
    </row>
    <row r="215" spans="1:4" x14ac:dyDescent="0.45">
      <c r="A215" t="s">
        <v>4</v>
      </c>
      <c r="B215" s="1">
        <v>45051</v>
      </c>
      <c r="C215" t="s">
        <v>9</v>
      </c>
      <c r="D215">
        <v>156</v>
      </c>
    </row>
    <row r="216" spans="1:4" x14ac:dyDescent="0.45">
      <c r="A216" t="s">
        <v>4</v>
      </c>
      <c r="B216" s="1">
        <v>45051</v>
      </c>
      <c r="C216" t="s">
        <v>10</v>
      </c>
      <c r="D216">
        <v>9.1999999999999993</v>
      </c>
    </row>
    <row r="217" spans="1:4" x14ac:dyDescent="0.45">
      <c r="A217" t="s">
        <v>4</v>
      </c>
      <c r="B217" s="1">
        <v>45051</v>
      </c>
      <c r="C217" t="s">
        <v>5</v>
      </c>
      <c r="D217">
        <v>5500</v>
      </c>
    </row>
    <row r="218" spans="1:4" x14ac:dyDescent="0.45">
      <c r="A218" t="s">
        <v>4</v>
      </c>
      <c r="B218" s="1">
        <v>45049</v>
      </c>
      <c r="C218" t="s">
        <v>5</v>
      </c>
      <c r="D218">
        <v>5500</v>
      </c>
    </row>
    <row r="219" spans="1:4" x14ac:dyDescent="0.45">
      <c r="A219" t="s">
        <v>4</v>
      </c>
      <c r="B219" s="1">
        <v>45049</v>
      </c>
      <c r="C219" t="s">
        <v>5</v>
      </c>
      <c r="D219">
        <v>5500</v>
      </c>
    </row>
    <row r="220" spans="1:4" x14ac:dyDescent="0.45">
      <c r="A220" t="s">
        <v>4</v>
      </c>
      <c r="B220" s="1">
        <v>45049</v>
      </c>
      <c r="C220" t="s">
        <v>5</v>
      </c>
      <c r="D220">
        <v>5500</v>
      </c>
    </row>
    <row r="221" spans="1:4" x14ac:dyDescent="0.45">
      <c r="A221" t="s">
        <v>4</v>
      </c>
      <c r="B221" s="1">
        <v>45048</v>
      </c>
      <c r="C221" t="s">
        <v>5</v>
      </c>
      <c r="D221">
        <v>5500</v>
      </c>
    </row>
    <row r="222" spans="1:4" x14ac:dyDescent="0.45">
      <c r="A222" t="s">
        <v>4</v>
      </c>
      <c r="B222" s="1">
        <v>45047</v>
      </c>
      <c r="C222" t="s">
        <v>10</v>
      </c>
      <c r="D222">
        <v>9.31</v>
      </c>
    </row>
    <row r="223" spans="1:4" x14ac:dyDescent="0.45">
      <c r="A223" t="s">
        <v>4</v>
      </c>
      <c r="B223" s="1">
        <v>45047</v>
      </c>
      <c r="C223" t="s">
        <v>5</v>
      </c>
      <c r="D223">
        <v>5500</v>
      </c>
    </row>
    <row r="224" spans="1:4" x14ac:dyDescent="0.45">
      <c r="A224" t="s">
        <v>4</v>
      </c>
      <c r="B224" s="1">
        <v>45046</v>
      </c>
      <c r="C224" t="s">
        <v>5</v>
      </c>
      <c r="D224">
        <v>5500</v>
      </c>
    </row>
    <row r="225" spans="1:4" x14ac:dyDescent="0.45">
      <c r="A225" t="s">
        <v>4</v>
      </c>
      <c r="B225" s="1">
        <v>45046</v>
      </c>
      <c r="C225" t="s">
        <v>5</v>
      </c>
      <c r="D225">
        <v>5500</v>
      </c>
    </row>
    <row r="226" spans="1:4" x14ac:dyDescent="0.45">
      <c r="A226" t="s">
        <v>4</v>
      </c>
      <c r="B226" s="1">
        <v>45046</v>
      </c>
      <c r="C226" t="s">
        <v>9</v>
      </c>
      <c r="D226">
        <v>155</v>
      </c>
    </row>
    <row r="227" spans="1:4" x14ac:dyDescent="0.45">
      <c r="A227" t="s">
        <v>4</v>
      </c>
      <c r="B227" s="1">
        <v>45045</v>
      </c>
      <c r="C227" t="s">
        <v>6</v>
      </c>
      <c r="D227">
        <v>14</v>
      </c>
    </row>
    <row r="228" spans="1:4" x14ac:dyDescent="0.45">
      <c r="A228" t="s">
        <v>4</v>
      </c>
      <c r="B228" s="1">
        <v>45045</v>
      </c>
      <c r="C228" t="s">
        <v>5</v>
      </c>
      <c r="D228">
        <v>5500</v>
      </c>
    </row>
    <row r="229" spans="1:4" x14ac:dyDescent="0.45">
      <c r="A229" t="s">
        <v>4</v>
      </c>
      <c r="B229" s="1">
        <v>45045</v>
      </c>
      <c r="C229" t="s">
        <v>6</v>
      </c>
      <c r="D229">
        <v>14</v>
      </c>
    </row>
    <row r="230" spans="1:4" x14ac:dyDescent="0.45">
      <c r="A230" t="s">
        <v>4</v>
      </c>
      <c r="B230" s="1">
        <v>45045</v>
      </c>
      <c r="C230" t="s">
        <v>5</v>
      </c>
      <c r="D230">
        <v>5500</v>
      </c>
    </row>
    <row r="231" spans="1:4" x14ac:dyDescent="0.45">
      <c r="A231" t="s">
        <v>4</v>
      </c>
      <c r="B231" s="1">
        <v>45045</v>
      </c>
      <c r="C231" t="s">
        <v>6</v>
      </c>
      <c r="D231">
        <v>14</v>
      </c>
    </row>
    <row r="232" spans="1:4" x14ac:dyDescent="0.45">
      <c r="A232" t="s">
        <v>4</v>
      </c>
      <c r="B232" s="1">
        <v>45045</v>
      </c>
      <c r="C232" t="s">
        <v>5</v>
      </c>
      <c r="D232">
        <v>5500</v>
      </c>
    </row>
    <row r="233" spans="1:4" x14ac:dyDescent="0.45">
      <c r="A233" t="s">
        <v>4</v>
      </c>
      <c r="B233" s="1">
        <v>45044</v>
      </c>
      <c r="C233" t="s">
        <v>7</v>
      </c>
      <c r="D233">
        <v>1690</v>
      </c>
    </row>
    <row r="234" spans="1:4" x14ac:dyDescent="0.45">
      <c r="A234" t="s">
        <v>4</v>
      </c>
      <c r="B234" s="1">
        <v>45043</v>
      </c>
      <c r="C234" t="s">
        <v>5</v>
      </c>
      <c r="D234">
        <v>5500</v>
      </c>
    </row>
    <row r="235" spans="1:4" x14ac:dyDescent="0.45">
      <c r="A235" t="s">
        <v>4</v>
      </c>
      <c r="B235" s="1">
        <v>45043</v>
      </c>
      <c r="C235" t="s">
        <v>9</v>
      </c>
      <c r="D235">
        <v>157</v>
      </c>
    </row>
    <row r="236" spans="1:4" x14ac:dyDescent="0.45">
      <c r="A236" t="s">
        <v>4</v>
      </c>
      <c r="B236" s="1">
        <v>45042</v>
      </c>
      <c r="C236" t="s">
        <v>6</v>
      </c>
      <c r="D236">
        <v>14</v>
      </c>
    </row>
    <row r="237" spans="1:4" x14ac:dyDescent="0.45">
      <c r="A237" t="s">
        <v>4</v>
      </c>
      <c r="B237" s="1">
        <v>45042</v>
      </c>
      <c r="C237" t="s">
        <v>5</v>
      </c>
      <c r="D237">
        <v>5500</v>
      </c>
    </row>
    <row r="238" spans="1:4" x14ac:dyDescent="0.45">
      <c r="A238" t="s">
        <v>4</v>
      </c>
      <c r="B238" s="1">
        <v>45042</v>
      </c>
      <c r="C238" t="s">
        <v>6</v>
      </c>
      <c r="D238">
        <v>14</v>
      </c>
    </row>
    <row r="239" spans="1:4" x14ac:dyDescent="0.45">
      <c r="A239" t="s">
        <v>4</v>
      </c>
      <c r="B239" s="1">
        <v>45041</v>
      </c>
      <c r="C239" t="s">
        <v>6</v>
      </c>
      <c r="D239">
        <v>14</v>
      </c>
    </row>
    <row r="240" spans="1:4" x14ac:dyDescent="0.45">
      <c r="A240" t="s">
        <v>4</v>
      </c>
      <c r="B240" s="1">
        <v>45040</v>
      </c>
      <c r="C240" t="s">
        <v>10</v>
      </c>
      <c r="D240">
        <v>9.3800000000000008</v>
      </c>
    </row>
    <row r="241" spans="1:4" x14ac:dyDescent="0.45">
      <c r="A241" t="s">
        <v>4</v>
      </c>
      <c r="B241" s="1">
        <v>45040</v>
      </c>
      <c r="C241" t="s">
        <v>7</v>
      </c>
      <c r="D241">
        <v>1683</v>
      </c>
    </row>
    <row r="242" spans="1:4" x14ac:dyDescent="0.45">
      <c r="A242" t="s">
        <v>4</v>
      </c>
      <c r="B242" s="1">
        <v>45040</v>
      </c>
      <c r="C242" t="s">
        <v>6</v>
      </c>
      <c r="D242">
        <v>14</v>
      </c>
    </row>
    <row r="243" spans="1:4" x14ac:dyDescent="0.45">
      <c r="A243" t="s">
        <v>4</v>
      </c>
      <c r="B243" s="1">
        <v>45037</v>
      </c>
      <c r="C243" t="s">
        <v>5</v>
      </c>
      <c r="D243">
        <v>5500</v>
      </c>
    </row>
    <row r="244" spans="1:4" x14ac:dyDescent="0.45">
      <c r="A244" t="s">
        <v>4</v>
      </c>
      <c r="B244" s="1">
        <v>45036</v>
      </c>
      <c r="C244" t="s">
        <v>6</v>
      </c>
      <c r="D244">
        <v>14</v>
      </c>
    </row>
    <row r="245" spans="1:4" x14ac:dyDescent="0.45">
      <c r="A245" t="s">
        <v>4</v>
      </c>
      <c r="B245" s="1">
        <v>45034</v>
      </c>
      <c r="C245" t="s">
        <v>5</v>
      </c>
      <c r="D245">
        <v>5500</v>
      </c>
    </row>
    <row r="246" spans="1:4" x14ac:dyDescent="0.45">
      <c r="A246" t="s">
        <v>4</v>
      </c>
      <c r="B246" s="1">
        <v>45034</v>
      </c>
      <c r="C246" t="s">
        <v>6</v>
      </c>
      <c r="D246">
        <v>14</v>
      </c>
    </row>
    <row r="247" spans="1:4" x14ac:dyDescent="0.45">
      <c r="A247" t="s">
        <v>4</v>
      </c>
      <c r="B247" s="1">
        <v>45034</v>
      </c>
      <c r="C247" t="s">
        <v>5</v>
      </c>
      <c r="D247">
        <v>5500</v>
      </c>
    </row>
    <row r="248" spans="1:4" x14ac:dyDescent="0.45">
      <c r="A248" t="s">
        <v>4</v>
      </c>
      <c r="B248" s="1">
        <v>45034</v>
      </c>
      <c r="C248" t="s">
        <v>6</v>
      </c>
      <c r="D248">
        <v>14</v>
      </c>
    </row>
    <row r="249" spans="1:4" x14ac:dyDescent="0.45">
      <c r="A249" t="s">
        <v>4</v>
      </c>
      <c r="B249" s="1">
        <v>45033</v>
      </c>
      <c r="C249" t="s">
        <v>5</v>
      </c>
      <c r="D249">
        <v>5500</v>
      </c>
    </row>
    <row r="250" spans="1:4" x14ac:dyDescent="0.45">
      <c r="A250" t="s">
        <v>4</v>
      </c>
      <c r="B250" s="1">
        <v>45033</v>
      </c>
      <c r="C250" t="s">
        <v>11</v>
      </c>
      <c r="D250">
        <v>213.78</v>
      </c>
    </row>
    <row r="251" spans="1:4" x14ac:dyDescent="0.45">
      <c r="A251" t="s">
        <v>4</v>
      </c>
      <c r="B251" s="1">
        <v>45033</v>
      </c>
      <c r="C251" t="s">
        <v>5</v>
      </c>
      <c r="D251">
        <v>5500</v>
      </c>
    </row>
    <row r="252" spans="1:4" x14ac:dyDescent="0.45">
      <c r="A252" t="s">
        <v>4</v>
      </c>
      <c r="B252" s="1">
        <v>45033</v>
      </c>
      <c r="C252" t="s">
        <v>5</v>
      </c>
      <c r="D252">
        <v>5500</v>
      </c>
    </row>
    <row r="253" spans="1:4" x14ac:dyDescent="0.45">
      <c r="A253" t="s">
        <v>4</v>
      </c>
      <c r="B253" s="1">
        <v>45032</v>
      </c>
      <c r="C253" t="s">
        <v>10</v>
      </c>
      <c r="D253">
        <v>9.42</v>
      </c>
    </row>
    <row r="254" spans="1:4" x14ac:dyDescent="0.45">
      <c r="A254" t="s">
        <v>4</v>
      </c>
      <c r="B254" s="1">
        <v>45032</v>
      </c>
      <c r="C254" t="s">
        <v>5</v>
      </c>
      <c r="D254">
        <v>5500</v>
      </c>
    </row>
    <row r="255" spans="1:4" x14ac:dyDescent="0.45">
      <c r="A255" t="s">
        <v>4</v>
      </c>
      <c r="B255" s="1">
        <v>45032</v>
      </c>
      <c r="C255" t="s">
        <v>6</v>
      </c>
      <c r="D255">
        <v>14</v>
      </c>
    </row>
    <row r="256" spans="1:4" x14ac:dyDescent="0.45">
      <c r="A256" t="s">
        <v>4</v>
      </c>
      <c r="B256" s="1">
        <v>45032</v>
      </c>
      <c r="C256" t="s">
        <v>5</v>
      </c>
      <c r="D256">
        <v>5500</v>
      </c>
    </row>
    <row r="257" spans="1:4" x14ac:dyDescent="0.45">
      <c r="A257" t="s">
        <v>4</v>
      </c>
      <c r="B257" s="1">
        <v>45032</v>
      </c>
      <c r="C257" t="s">
        <v>6</v>
      </c>
      <c r="D257">
        <v>14</v>
      </c>
    </row>
    <row r="258" spans="1:4" x14ac:dyDescent="0.45">
      <c r="A258" t="s">
        <v>4</v>
      </c>
      <c r="B258" s="1">
        <v>45032</v>
      </c>
      <c r="C258" t="s">
        <v>7</v>
      </c>
      <c r="D258">
        <v>1658</v>
      </c>
    </row>
    <row r="259" spans="1:4" x14ac:dyDescent="0.45">
      <c r="A259" t="s">
        <v>4</v>
      </c>
      <c r="B259" s="1">
        <v>45031</v>
      </c>
      <c r="C259" t="s">
        <v>10</v>
      </c>
      <c r="D259">
        <v>9.31</v>
      </c>
    </row>
    <row r="260" spans="1:4" x14ac:dyDescent="0.45">
      <c r="A260" t="s">
        <v>4</v>
      </c>
      <c r="B260" s="1">
        <v>45031</v>
      </c>
      <c r="C260" t="s">
        <v>5</v>
      </c>
      <c r="D260">
        <v>5500</v>
      </c>
    </row>
    <row r="261" spans="1:4" x14ac:dyDescent="0.45">
      <c r="A261" t="s">
        <v>4</v>
      </c>
      <c r="B261" s="1">
        <v>45031</v>
      </c>
      <c r="C261" t="s">
        <v>10</v>
      </c>
      <c r="D261">
        <v>9.31</v>
      </c>
    </row>
    <row r="262" spans="1:4" x14ac:dyDescent="0.45">
      <c r="A262" t="s">
        <v>4</v>
      </c>
      <c r="B262" s="1">
        <v>45031</v>
      </c>
      <c r="C262" t="s">
        <v>5</v>
      </c>
      <c r="D262">
        <v>5500</v>
      </c>
    </row>
    <row r="263" spans="1:4" x14ac:dyDescent="0.45">
      <c r="A263" t="s">
        <v>4</v>
      </c>
      <c r="B263" s="1">
        <v>45030</v>
      </c>
      <c r="C263" t="s">
        <v>5</v>
      </c>
      <c r="D263">
        <v>5500</v>
      </c>
    </row>
    <row r="264" spans="1:4" x14ac:dyDescent="0.45">
      <c r="A264" t="s">
        <v>4</v>
      </c>
      <c r="B264" s="1">
        <v>45030</v>
      </c>
      <c r="C264" t="s">
        <v>7</v>
      </c>
      <c r="D264">
        <v>1672</v>
      </c>
    </row>
    <row r="265" spans="1:4" x14ac:dyDescent="0.45">
      <c r="A265" t="s">
        <v>4</v>
      </c>
      <c r="B265" s="1">
        <v>45030</v>
      </c>
      <c r="C265" t="s">
        <v>5</v>
      </c>
      <c r="D265">
        <v>5500</v>
      </c>
    </row>
    <row r="266" spans="1:4" x14ac:dyDescent="0.45">
      <c r="A266" t="s">
        <v>4</v>
      </c>
      <c r="B266" s="1">
        <v>45030</v>
      </c>
      <c r="C266" t="s">
        <v>5</v>
      </c>
      <c r="D266">
        <v>5500</v>
      </c>
    </row>
    <row r="267" spans="1:4" x14ac:dyDescent="0.45">
      <c r="A267" t="s">
        <v>4</v>
      </c>
      <c r="B267" s="1">
        <v>45030</v>
      </c>
      <c r="C267" t="s">
        <v>5</v>
      </c>
      <c r="D267">
        <v>5500</v>
      </c>
    </row>
    <row r="268" spans="1:4" x14ac:dyDescent="0.45">
      <c r="A268" t="s">
        <v>4</v>
      </c>
      <c r="B268" s="1">
        <v>45029</v>
      </c>
      <c r="C268" t="s">
        <v>6</v>
      </c>
      <c r="D268">
        <v>14</v>
      </c>
    </row>
    <row r="269" spans="1:4" x14ac:dyDescent="0.45">
      <c r="A269" t="s">
        <v>4</v>
      </c>
      <c r="B269" s="1">
        <v>45029</v>
      </c>
      <c r="C269" t="s">
        <v>5</v>
      </c>
      <c r="D269">
        <v>5500</v>
      </c>
    </row>
    <row r="270" spans="1:4" x14ac:dyDescent="0.45">
      <c r="A270" t="s">
        <v>4</v>
      </c>
      <c r="B270" s="1">
        <v>45028</v>
      </c>
      <c r="C270" t="s">
        <v>10</v>
      </c>
      <c r="D270">
        <v>9.3800000000000008</v>
      </c>
    </row>
    <row r="271" spans="1:4" x14ac:dyDescent="0.45">
      <c r="A271" t="s">
        <v>4</v>
      </c>
      <c r="B271" s="1">
        <v>45028</v>
      </c>
      <c r="C271" t="s">
        <v>5</v>
      </c>
      <c r="D271">
        <v>5500</v>
      </c>
    </row>
    <row r="272" spans="1:4" x14ac:dyDescent="0.45">
      <c r="A272" t="s">
        <v>4</v>
      </c>
      <c r="B272" s="1">
        <v>45028</v>
      </c>
      <c r="C272" t="s">
        <v>5</v>
      </c>
      <c r="D272">
        <v>5500</v>
      </c>
    </row>
    <row r="273" spans="1:4" x14ac:dyDescent="0.45">
      <c r="A273" t="s">
        <v>4</v>
      </c>
      <c r="B273" s="1">
        <v>45028</v>
      </c>
      <c r="C273" t="s">
        <v>5</v>
      </c>
      <c r="D273">
        <v>5500</v>
      </c>
    </row>
    <row r="274" spans="1:4" x14ac:dyDescent="0.45">
      <c r="A274" t="s">
        <v>4</v>
      </c>
      <c r="B274" s="1">
        <v>45028</v>
      </c>
      <c r="C274" t="s">
        <v>5</v>
      </c>
      <c r="D274">
        <v>5500</v>
      </c>
    </row>
    <row r="275" spans="1:4" x14ac:dyDescent="0.45">
      <c r="A275" t="s">
        <v>4</v>
      </c>
      <c r="B275" s="1">
        <v>45028</v>
      </c>
      <c r="C275" t="s">
        <v>5</v>
      </c>
      <c r="D275">
        <v>5500</v>
      </c>
    </row>
    <row r="276" spans="1:4" x14ac:dyDescent="0.45">
      <c r="A276" t="s">
        <v>4</v>
      </c>
      <c r="B276" s="1">
        <v>45027</v>
      </c>
      <c r="C276" t="s">
        <v>5</v>
      </c>
      <c r="D276">
        <v>5500</v>
      </c>
    </row>
    <row r="277" spans="1:4" x14ac:dyDescent="0.45">
      <c r="A277" t="s">
        <v>60</v>
      </c>
      <c r="B277" s="1">
        <v>45107</v>
      </c>
      <c r="C277" t="s">
        <v>9</v>
      </c>
      <c r="D277">
        <v>59</v>
      </c>
    </row>
    <row r="278" spans="1:4" x14ac:dyDescent="0.45">
      <c r="A278" t="s">
        <v>60</v>
      </c>
      <c r="B278" s="1">
        <v>45107</v>
      </c>
      <c r="C278" t="s">
        <v>9</v>
      </c>
      <c r="D278">
        <v>59</v>
      </c>
    </row>
    <row r="279" spans="1:4" x14ac:dyDescent="0.45">
      <c r="A279" t="s">
        <v>4</v>
      </c>
      <c r="B279" s="1">
        <v>45027</v>
      </c>
      <c r="C279" t="s">
        <v>6</v>
      </c>
      <c r="D279">
        <v>14</v>
      </c>
    </row>
    <row r="280" spans="1:4" x14ac:dyDescent="0.45">
      <c r="A280" t="s">
        <v>14</v>
      </c>
      <c r="B280" s="1">
        <v>45021</v>
      </c>
      <c r="C280" t="s">
        <v>6</v>
      </c>
      <c r="D280">
        <v>4.7</v>
      </c>
    </row>
    <row r="281" spans="1:4" x14ac:dyDescent="0.45">
      <c r="A281" t="s">
        <v>4</v>
      </c>
      <c r="B281" s="1">
        <v>45027</v>
      </c>
      <c r="C281" t="s">
        <v>6</v>
      </c>
      <c r="D281">
        <v>14</v>
      </c>
    </row>
    <row r="282" spans="1:4" x14ac:dyDescent="0.45">
      <c r="A282" t="s">
        <v>4</v>
      </c>
      <c r="B282" s="1">
        <v>45027</v>
      </c>
      <c r="C282" t="s">
        <v>6</v>
      </c>
      <c r="D282">
        <v>14</v>
      </c>
    </row>
    <row r="283" spans="1:4" x14ac:dyDescent="0.45">
      <c r="A283" t="s">
        <v>4</v>
      </c>
      <c r="B283" s="1">
        <v>45027</v>
      </c>
      <c r="C283" t="s">
        <v>6</v>
      </c>
      <c r="D283">
        <v>14</v>
      </c>
    </row>
    <row r="284" spans="1:4" x14ac:dyDescent="0.45">
      <c r="A284" t="s">
        <v>4</v>
      </c>
      <c r="B284" s="1">
        <v>45026</v>
      </c>
      <c r="C284" t="s">
        <v>5</v>
      </c>
      <c r="D284">
        <v>5500</v>
      </c>
    </row>
    <row r="285" spans="1:4" x14ac:dyDescent="0.45">
      <c r="A285" t="s">
        <v>4</v>
      </c>
      <c r="B285" s="1">
        <v>45026</v>
      </c>
      <c r="C285" t="s">
        <v>6</v>
      </c>
      <c r="D285">
        <v>14</v>
      </c>
    </row>
    <row r="286" spans="1:4" x14ac:dyDescent="0.45">
      <c r="A286" t="s">
        <v>4</v>
      </c>
      <c r="B286" s="1">
        <v>45026</v>
      </c>
      <c r="C286" t="s">
        <v>7</v>
      </c>
      <c r="D286">
        <v>1661</v>
      </c>
    </row>
    <row r="287" spans="1:4" x14ac:dyDescent="0.45">
      <c r="A287" t="s">
        <v>4</v>
      </c>
      <c r="B287" s="1">
        <v>45026</v>
      </c>
      <c r="C287" t="s">
        <v>6</v>
      </c>
      <c r="D287">
        <v>14</v>
      </c>
    </row>
    <row r="288" spans="1:4" x14ac:dyDescent="0.45">
      <c r="A288" t="s">
        <v>4</v>
      </c>
      <c r="B288" s="1">
        <v>45026</v>
      </c>
      <c r="C288" t="s">
        <v>5</v>
      </c>
      <c r="D288">
        <v>5500</v>
      </c>
    </row>
    <row r="289" spans="1:4" x14ac:dyDescent="0.45">
      <c r="A289" t="s">
        <v>4</v>
      </c>
      <c r="B289" s="1">
        <v>45025</v>
      </c>
      <c r="C289" t="s">
        <v>9</v>
      </c>
      <c r="D289">
        <v>141</v>
      </c>
    </row>
    <row r="290" spans="1:4" x14ac:dyDescent="0.45">
      <c r="A290" t="s">
        <v>4</v>
      </c>
      <c r="B290" s="1">
        <v>45025</v>
      </c>
      <c r="C290" t="s">
        <v>10</v>
      </c>
      <c r="D290">
        <v>9.3000000000000007</v>
      </c>
    </row>
    <row r="291" spans="1:4" x14ac:dyDescent="0.45">
      <c r="A291" t="s">
        <v>60</v>
      </c>
      <c r="B291" s="1">
        <v>45107</v>
      </c>
      <c r="C291" t="s">
        <v>9</v>
      </c>
      <c r="D291">
        <v>59</v>
      </c>
    </row>
    <row r="292" spans="1:4" x14ac:dyDescent="0.45">
      <c r="A292" t="s">
        <v>60</v>
      </c>
      <c r="B292" s="1">
        <v>45107</v>
      </c>
      <c r="C292" t="s">
        <v>9</v>
      </c>
      <c r="D292">
        <v>59</v>
      </c>
    </row>
    <row r="293" spans="1:4" x14ac:dyDescent="0.45">
      <c r="A293" t="s">
        <v>4</v>
      </c>
      <c r="B293" s="1">
        <v>45023</v>
      </c>
      <c r="C293" t="s">
        <v>5</v>
      </c>
      <c r="D293">
        <v>5500</v>
      </c>
    </row>
    <row r="294" spans="1:4" x14ac:dyDescent="0.45">
      <c r="A294" t="s">
        <v>4</v>
      </c>
      <c r="B294" s="1">
        <v>45023</v>
      </c>
      <c r="C294" t="s">
        <v>9</v>
      </c>
      <c r="D294">
        <v>142</v>
      </c>
    </row>
    <row r="295" spans="1:4" x14ac:dyDescent="0.45">
      <c r="A295" t="s">
        <v>4</v>
      </c>
      <c r="B295" s="1">
        <v>45023</v>
      </c>
      <c r="C295" t="s">
        <v>6</v>
      </c>
      <c r="D295">
        <v>14</v>
      </c>
    </row>
    <row r="296" spans="1:4" x14ac:dyDescent="0.45">
      <c r="A296" t="s">
        <v>4</v>
      </c>
      <c r="B296" s="1">
        <v>45023</v>
      </c>
      <c r="C296" t="s">
        <v>10</v>
      </c>
      <c r="D296">
        <v>9.3699999999999992</v>
      </c>
    </row>
    <row r="297" spans="1:4" x14ac:dyDescent="0.45">
      <c r="A297" t="s">
        <v>4</v>
      </c>
      <c r="B297" s="1">
        <v>45023</v>
      </c>
      <c r="C297" t="s">
        <v>5</v>
      </c>
      <c r="D297">
        <v>5500</v>
      </c>
    </row>
    <row r="298" spans="1:4" x14ac:dyDescent="0.45">
      <c r="A298" t="s">
        <v>4</v>
      </c>
      <c r="B298" s="1">
        <v>45023</v>
      </c>
      <c r="C298" t="s">
        <v>5</v>
      </c>
      <c r="D298">
        <v>5500</v>
      </c>
    </row>
    <row r="299" spans="1:4" x14ac:dyDescent="0.45">
      <c r="A299" t="s">
        <v>4</v>
      </c>
      <c r="B299" s="1">
        <v>45023</v>
      </c>
      <c r="C299" t="s">
        <v>5</v>
      </c>
      <c r="D299">
        <v>5500</v>
      </c>
    </row>
    <row r="300" spans="1:4" x14ac:dyDescent="0.45">
      <c r="A300" t="s">
        <v>4</v>
      </c>
      <c r="B300" s="1">
        <v>45023</v>
      </c>
      <c r="C300" t="s">
        <v>5</v>
      </c>
      <c r="D300">
        <v>5500</v>
      </c>
    </row>
    <row r="301" spans="1:4" x14ac:dyDescent="0.45">
      <c r="A301" t="s">
        <v>4</v>
      </c>
      <c r="B301" s="1">
        <v>45023</v>
      </c>
      <c r="C301" t="s">
        <v>6</v>
      </c>
      <c r="D301">
        <v>14</v>
      </c>
    </row>
    <row r="302" spans="1:4" x14ac:dyDescent="0.45">
      <c r="A302" t="s">
        <v>4</v>
      </c>
      <c r="B302" s="1">
        <v>45023</v>
      </c>
      <c r="C302" t="s">
        <v>5</v>
      </c>
      <c r="D302">
        <v>5500</v>
      </c>
    </row>
    <row r="303" spans="1:4" x14ac:dyDescent="0.45">
      <c r="A303" t="s">
        <v>4</v>
      </c>
      <c r="B303" s="1">
        <v>45023</v>
      </c>
      <c r="C303" t="s">
        <v>6</v>
      </c>
      <c r="D303">
        <v>14</v>
      </c>
    </row>
    <row r="304" spans="1:4" x14ac:dyDescent="0.45">
      <c r="A304" t="s">
        <v>4</v>
      </c>
      <c r="B304" s="1">
        <v>45023</v>
      </c>
      <c r="C304" t="s">
        <v>9</v>
      </c>
      <c r="D304">
        <v>142</v>
      </c>
    </row>
    <row r="305" spans="1:4" x14ac:dyDescent="0.45">
      <c r="A305" t="s">
        <v>4</v>
      </c>
      <c r="B305" s="1">
        <v>45023</v>
      </c>
      <c r="C305" t="s">
        <v>5</v>
      </c>
      <c r="D305">
        <v>5500</v>
      </c>
    </row>
    <row r="306" spans="1:4" x14ac:dyDescent="0.45">
      <c r="A306" t="s">
        <v>4</v>
      </c>
      <c r="B306" s="1">
        <v>45023</v>
      </c>
      <c r="C306" t="s">
        <v>5</v>
      </c>
      <c r="D306">
        <v>5500</v>
      </c>
    </row>
    <row r="307" spans="1:4" x14ac:dyDescent="0.45">
      <c r="A307" t="s">
        <v>4</v>
      </c>
      <c r="B307" s="1">
        <v>45023</v>
      </c>
      <c r="C307" t="s">
        <v>5</v>
      </c>
      <c r="D307">
        <v>5500</v>
      </c>
    </row>
    <row r="308" spans="1:4" x14ac:dyDescent="0.45">
      <c r="A308" t="s">
        <v>4</v>
      </c>
      <c r="B308" s="1">
        <v>45023</v>
      </c>
      <c r="C308" t="s">
        <v>5</v>
      </c>
      <c r="D308">
        <v>5500</v>
      </c>
    </row>
    <row r="309" spans="1:4" x14ac:dyDescent="0.45">
      <c r="A309" t="s">
        <v>4</v>
      </c>
      <c r="B309" s="1">
        <v>45023</v>
      </c>
      <c r="C309" t="s">
        <v>5</v>
      </c>
      <c r="D309">
        <v>5500</v>
      </c>
    </row>
    <row r="310" spans="1:4" x14ac:dyDescent="0.45">
      <c r="A310" t="s">
        <v>4</v>
      </c>
      <c r="B310" s="1">
        <v>45023</v>
      </c>
      <c r="C310" t="s">
        <v>6</v>
      </c>
      <c r="D310">
        <v>14</v>
      </c>
    </row>
    <row r="311" spans="1:4" x14ac:dyDescent="0.45">
      <c r="A311" t="s">
        <v>4</v>
      </c>
      <c r="B311" s="1">
        <v>45022</v>
      </c>
      <c r="C311" t="s">
        <v>6</v>
      </c>
      <c r="D311">
        <v>14</v>
      </c>
    </row>
    <row r="312" spans="1:4" x14ac:dyDescent="0.45">
      <c r="A312" t="s">
        <v>4</v>
      </c>
      <c r="B312" s="1">
        <v>45022</v>
      </c>
      <c r="C312" t="s">
        <v>5</v>
      </c>
      <c r="D312">
        <v>5500</v>
      </c>
    </row>
    <row r="313" spans="1:4" x14ac:dyDescent="0.45">
      <c r="A313" t="s">
        <v>4</v>
      </c>
      <c r="B313" s="1">
        <v>45022</v>
      </c>
      <c r="C313" t="s">
        <v>63</v>
      </c>
      <c r="D313">
        <v>13200.02</v>
      </c>
    </row>
    <row r="314" spans="1:4" x14ac:dyDescent="0.45">
      <c r="A314" t="s">
        <v>4</v>
      </c>
      <c r="B314" s="1">
        <v>45022</v>
      </c>
      <c r="C314" t="s">
        <v>5</v>
      </c>
      <c r="D314">
        <v>5500</v>
      </c>
    </row>
    <row r="315" spans="1:4" x14ac:dyDescent="0.45">
      <c r="A315" t="s">
        <v>4</v>
      </c>
      <c r="B315" s="1">
        <v>45022</v>
      </c>
      <c r="C315" t="s">
        <v>5</v>
      </c>
      <c r="D315">
        <v>5500</v>
      </c>
    </row>
    <row r="316" spans="1:4" x14ac:dyDescent="0.45">
      <c r="A316" t="s">
        <v>4</v>
      </c>
      <c r="B316" s="1">
        <v>45022</v>
      </c>
      <c r="C316" t="s">
        <v>5</v>
      </c>
      <c r="D316">
        <v>5500</v>
      </c>
    </row>
    <row r="317" spans="1:4" x14ac:dyDescent="0.45">
      <c r="A317" t="s">
        <v>4</v>
      </c>
      <c r="B317" s="1">
        <v>45022</v>
      </c>
      <c r="C317" t="s">
        <v>5</v>
      </c>
      <c r="D317">
        <v>5500</v>
      </c>
    </row>
    <row r="318" spans="1:4" x14ac:dyDescent="0.45">
      <c r="A318" t="s">
        <v>4</v>
      </c>
      <c r="B318" s="1">
        <v>45022</v>
      </c>
      <c r="C318" t="s">
        <v>5</v>
      </c>
      <c r="D318">
        <v>5500</v>
      </c>
    </row>
    <row r="319" spans="1:4" x14ac:dyDescent="0.45">
      <c r="A319" t="s">
        <v>4</v>
      </c>
      <c r="B319" s="1">
        <v>45022</v>
      </c>
      <c r="C319" t="s">
        <v>5</v>
      </c>
      <c r="D319">
        <v>5500</v>
      </c>
    </row>
    <row r="320" spans="1:4" x14ac:dyDescent="0.45">
      <c r="A320" t="s">
        <v>4</v>
      </c>
      <c r="B320" s="1">
        <v>45022</v>
      </c>
      <c r="C320" t="s">
        <v>5</v>
      </c>
      <c r="D320">
        <v>5500</v>
      </c>
    </row>
    <row r="321" spans="1:4" x14ac:dyDescent="0.45">
      <c r="A321" t="s">
        <v>4</v>
      </c>
      <c r="B321" s="1">
        <v>45022</v>
      </c>
      <c r="C321" t="s">
        <v>10</v>
      </c>
      <c r="D321">
        <v>9.35</v>
      </c>
    </row>
    <row r="322" spans="1:4" x14ac:dyDescent="0.45">
      <c r="A322" t="s">
        <v>4</v>
      </c>
      <c r="B322" s="1">
        <v>45022</v>
      </c>
      <c r="C322" t="s">
        <v>6</v>
      </c>
      <c r="D322">
        <v>14</v>
      </c>
    </row>
    <row r="323" spans="1:4" x14ac:dyDescent="0.45">
      <c r="A323" t="s">
        <v>4</v>
      </c>
      <c r="B323" s="1">
        <v>45022</v>
      </c>
      <c r="C323" t="s">
        <v>5</v>
      </c>
      <c r="D323">
        <v>5500</v>
      </c>
    </row>
    <row r="324" spans="1:4" x14ac:dyDescent="0.45">
      <c r="A324" t="s">
        <v>4</v>
      </c>
      <c r="B324" s="1">
        <v>45022</v>
      </c>
      <c r="C324" t="s">
        <v>7</v>
      </c>
      <c r="D324">
        <v>1657</v>
      </c>
    </row>
    <row r="325" spans="1:4" x14ac:dyDescent="0.45">
      <c r="A325" t="s">
        <v>4</v>
      </c>
      <c r="B325" s="1">
        <v>45021</v>
      </c>
      <c r="C325" t="s">
        <v>10</v>
      </c>
      <c r="D325">
        <v>9.34</v>
      </c>
    </row>
    <row r="326" spans="1:4" x14ac:dyDescent="0.45">
      <c r="A326" t="s">
        <v>4</v>
      </c>
      <c r="B326" s="1">
        <v>45021</v>
      </c>
      <c r="C326" t="s">
        <v>6</v>
      </c>
      <c r="D326">
        <v>14</v>
      </c>
    </row>
    <row r="327" spans="1:4" x14ac:dyDescent="0.45">
      <c r="A327" t="s">
        <v>4</v>
      </c>
      <c r="B327" s="1">
        <v>45021</v>
      </c>
      <c r="C327" t="s">
        <v>5</v>
      </c>
      <c r="D327">
        <v>5500</v>
      </c>
    </row>
    <row r="328" spans="1:4" x14ac:dyDescent="0.45">
      <c r="A328" t="s">
        <v>4</v>
      </c>
      <c r="B328" s="1">
        <v>45021</v>
      </c>
      <c r="C328" t="s">
        <v>5</v>
      </c>
      <c r="D328">
        <v>5500</v>
      </c>
    </row>
    <row r="329" spans="1:4" x14ac:dyDescent="0.45">
      <c r="A329" t="s">
        <v>4</v>
      </c>
      <c r="B329" s="1">
        <v>45021</v>
      </c>
      <c r="C329" t="s">
        <v>5</v>
      </c>
      <c r="D329">
        <v>5500</v>
      </c>
    </row>
    <row r="330" spans="1:4" x14ac:dyDescent="0.45">
      <c r="A330" t="s">
        <v>4</v>
      </c>
      <c r="B330" s="1">
        <v>45021</v>
      </c>
      <c r="C330" t="s">
        <v>5</v>
      </c>
      <c r="D330">
        <v>5500</v>
      </c>
    </row>
    <row r="331" spans="1:4" x14ac:dyDescent="0.45">
      <c r="A331" t="s">
        <v>4</v>
      </c>
      <c r="B331" s="1">
        <v>45021</v>
      </c>
      <c r="C331" t="s">
        <v>5</v>
      </c>
      <c r="D331">
        <v>5500</v>
      </c>
    </row>
    <row r="332" spans="1:4" x14ac:dyDescent="0.45">
      <c r="A332" t="s">
        <v>4</v>
      </c>
      <c r="B332" s="1">
        <v>45021</v>
      </c>
      <c r="C332" t="s">
        <v>5</v>
      </c>
      <c r="D332">
        <v>5500</v>
      </c>
    </row>
    <row r="333" spans="1:4" x14ac:dyDescent="0.45">
      <c r="A333" t="s">
        <v>14</v>
      </c>
      <c r="B333" s="1">
        <v>45021</v>
      </c>
      <c r="C333" t="s">
        <v>6</v>
      </c>
      <c r="D333">
        <v>4.7</v>
      </c>
    </row>
    <row r="334" spans="1:4" x14ac:dyDescent="0.45">
      <c r="A334" t="s">
        <v>4</v>
      </c>
      <c r="B334" s="1">
        <v>45021</v>
      </c>
      <c r="C334" t="s">
        <v>5</v>
      </c>
      <c r="D334">
        <v>5500</v>
      </c>
    </row>
    <row r="335" spans="1:4" x14ac:dyDescent="0.45">
      <c r="A335" t="s">
        <v>4</v>
      </c>
      <c r="B335" s="1">
        <v>45021</v>
      </c>
      <c r="C335" t="s">
        <v>10</v>
      </c>
      <c r="D335">
        <v>9.34</v>
      </c>
    </row>
    <row r="336" spans="1:4" x14ac:dyDescent="0.45">
      <c r="A336" t="s">
        <v>4</v>
      </c>
      <c r="B336" s="1">
        <v>45021</v>
      </c>
      <c r="C336" t="s">
        <v>5</v>
      </c>
      <c r="D336">
        <v>5500</v>
      </c>
    </row>
    <row r="337" spans="1:4" x14ac:dyDescent="0.45">
      <c r="A337" t="s">
        <v>4</v>
      </c>
      <c r="B337" s="1">
        <v>45021</v>
      </c>
      <c r="C337" t="s">
        <v>5</v>
      </c>
      <c r="D337">
        <v>5500</v>
      </c>
    </row>
    <row r="338" spans="1:4" x14ac:dyDescent="0.45">
      <c r="A338" t="s">
        <v>4</v>
      </c>
      <c r="B338" s="1">
        <v>45021</v>
      </c>
      <c r="C338" t="s">
        <v>6</v>
      </c>
      <c r="D338">
        <v>14</v>
      </c>
    </row>
    <row r="339" spans="1:4" x14ac:dyDescent="0.45">
      <c r="A339" t="s">
        <v>14</v>
      </c>
      <c r="B339" s="1">
        <v>45021</v>
      </c>
      <c r="C339" t="s">
        <v>6</v>
      </c>
      <c r="D339">
        <v>4.7</v>
      </c>
    </row>
    <row r="340" spans="1:4" x14ac:dyDescent="0.45">
      <c r="A340" t="s">
        <v>4</v>
      </c>
      <c r="B340" s="1">
        <v>45021</v>
      </c>
      <c r="C340" t="s">
        <v>6</v>
      </c>
      <c r="D340">
        <v>14</v>
      </c>
    </row>
    <row r="341" spans="1:4" x14ac:dyDescent="0.45">
      <c r="A341" t="s">
        <v>4</v>
      </c>
      <c r="B341" s="1">
        <v>45021</v>
      </c>
      <c r="C341" t="s">
        <v>5</v>
      </c>
      <c r="D341">
        <v>5500</v>
      </c>
    </row>
    <row r="342" spans="1:4" x14ac:dyDescent="0.45">
      <c r="A342" t="s">
        <v>4</v>
      </c>
      <c r="B342" s="1">
        <v>45021</v>
      </c>
      <c r="C342" t="s">
        <v>10</v>
      </c>
      <c r="D342">
        <v>9.34</v>
      </c>
    </row>
    <row r="343" spans="1:4" x14ac:dyDescent="0.45">
      <c r="A343" t="s">
        <v>4</v>
      </c>
      <c r="B343" s="1">
        <v>45021</v>
      </c>
      <c r="C343" t="s">
        <v>5</v>
      </c>
      <c r="D343">
        <v>5500</v>
      </c>
    </row>
    <row r="344" spans="1:4" x14ac:dyDescent="0.45">
      <c r="A344" t="s">
        <v>4</v>
      </c>
      <c r="B344" s="1">
        <v>45021</v>
      </c>
      <c r="C344" t="s">
        <v>9</v>
      </c>
      <c r="D344">
        <v>147</v>
      </c>
    </row>
    <row r="345" spans="1:4" x14ac:dyDescent="0.45">
      <c r="A345" t="s">
        <v>4</v>
      </c>
      <c r="B345" s="1">
        <v>45021</v>
      </c>
      <c r="C345" t="s">
        <v>6</v>
      </c>
      <c r="D345">
        <v>14</v>
      </c>
    </row>
    <row r="346" spans="1:4" x14ac:dyDescent="0.45">
      <c r="A346" t="s">
        <v>4</v>
      </c>
      <c r="B346" s="1">
        <v>45021</v>
      </c>
      <c r="C346" t="s">
        <v>6</v>
      </c>
      <c r="D346">
        <v>14</v>
      </c>
    </row>
    <row r="347" spans="1:4" x14ac:dyDescent="0.45">
      <c r="A347" t="s">
        <v>4</v>
      </c>
      <c r="B347" s="1">
        <v>45021</v>
      </c>
      <c r="C347" t="s">
        <v>5</v>
      </c>
      <c r="D347">
        <v>5500</v>
      </c>
    </row>
    <row r="348" spans="1:4" x14ac:dyDescent="0.45">
      <c r="A348" t="s">
        <v>4</v>
      </c>
      <c r="B348" s="1">
        <v>45020</v>
      </c>
      <c r="C348" t="s">
        <v>5</v>
      </c>
      <c r="D348">
        <v>5500</v>
      </c>
    </row>
    <row r="349" spans="1:4" x14ac:dyDescent="0.45">
      <c r="A349" t="s">
        <v>4</v>
      </c>
      <c r="B349" s="1">
        <v>45020</v>
      </c>
      <c r="C349" t="s">
        <v>10</v>
      </c>
      <c r="D349">
        <v>9.3800000000000008</v>
      </c>
    </row>
    <row r="350" spans="1:4" x14ac:dyDescent="0.45">
      <c r="A350" t="s">
        <v>4</v>
      </c>
      <c r="B350" s="1">
        <v>45020</v>
      </c>
      <c r="C350" t="s">
        <v>5</v>
      </c>
      <c r="D350">
        <v>5500</v>
      </c>
    </row>
    <row r="351" spans="1:4" x14ac:dyDescent="0.45">
      <c r="A351" t="s">
        <v>4</v>
      </c>
      <c r="B351" s="1">
        <v>45020</v>
      </c>
      <c r="C351" t="s">
        <v>5</v>
      </c>
      <c r="D351">
        <v>5500</v>
      </c>
    </row>
    <row r="352" spans="1:4" x14ac:dyDescent="0.45">
      <c r="A352" t="s">
        <v>4</v>
      </c>
      <c r="B352" s="1">
        <v>45020</v>
      </c>
      <c r="C352" t="s">
        <v>5</v>
      </c>
      <c r="D352">
        <v>5500</v>
      </c>
    </row>
    <row r="353" spans="1:4" x14ac:dyDescent="0.45">
      <c r="A353" t="s">
        <v>4</v>
      </c>
      <c r="B353" s="1">
        <v>45020</v>
      </c>
      <c r="C353" t="s">
        <v>10</v>
      </c>
      <c r="D353">
        <v>9.3800000000000008</v>
      </c>
    </row>
    <row r="354" spans="1:4" x14ac:dyDescent="0.45">
      <c r="A354" t="s">
        <v>4</v>
      </c>
      <c r="B354" s="1">
        <v>45020</v>
      </c>
      <c r="C354" t="s">
        <v>5</v>
      </c>
      <c r="D354">
        <v>5500</v>
      </c>
    </row>
    <row r="355" spans="1:4" x14ac:dyDescent="0.45">
      <c r="A355" t="s">
        <v>4</v>
      </c>
      <c r="B355" s="1">
        <v>45020</v>
      </c>
      <c r="C355" t="s">
        <v>5</v>
      </c>
      <c r="D355">
        <v>5500</v>
      </c>
    </row>
    <row r="356" spans="1:4" x14ac:dyDescent="0.45">
      <c r="A356" t="s">
        <v>4</v>
      </c>
      <c r="B356" s="1">
        <v>45020</v>
      </c>
      <c r="C356" t="s">
        <v>6</v>
      </c>
      <c r="D356">
        <v>14</v>
      </c>
    </row>
    <row r="357" spans="1:4" x14ac:dyDescent="0.45">
      <c r="A357" t="s">
        <v>4</v>
      </c>
      <c r="B357" s="1">
        <v>45020</v>
      </c>
      <c r="C357" t="s">
        <v>6</v>
      </c>
      <c r="D357">
        <v>14</v>
      </c>
    </row>
    <row r="358" spans="1:4" x14ac:dyDescent="0.45">
      <c r="A358" t="s">
        <v>4</v>
      </c>
      <c r="B358" s="1">
        <v>45020</v>
      </c>
      <c r="C358" t="s">
        <v>5</v>
      </c>
      <c r="D358">
        <v>5500</v>
      </c>
    </row>
    <row r="359" spans="1:4" x14ac:dyDescent="0.45">
      <c r="A359" t="s">
        <v>4</v>
      </c>
      <c r="B359" s="1">
        <v>45020</v>
      </c>
      <c r="C359" t="s">
        <v>5</v>
      </c>
      <c r="D359">
        <v>5500</v>
      </c>
    </row>
    <row r="360" spans="1:4" x14ac:dyDescent="0.45">
      <c r="A360" t="s">
        <v>4</v>
      </c>
      <c r="B360" s="1">
        <v>45020</v>
      </c>
      <c r="C360" t="s">
        <v>5</v>
      </c>
      <c r="D360">
        <v>5500</v>
      </c>
    </row>
    <row r="361" spans="1:4" x14ac:dyDescent="0.45">
      <c r="A361" t="s">
        <v>4</v>
      </c>
      <c r="B361" s="1">
        <v>45020</v>
      </c>
      <c r="C361" t="s">
        <v>5</v>
      </c>
      <c r="D361">
        <v>5500</v>
      </c>
    </row>
    <row r="362" spans="1:4" x14ac:dyDescent="0.45">
      <c r="A362" t="s">
        <v>4</v>
      </c>
      <c r="B362" s="1">
        <v>45020</v>
      </c>
      <c r="C362" t="s">
        <v>9</v>
      </c>
      <c r="D362">
        <v>147</v>
      </c>
    </row>
    <row r="363" spans="1:4" x14ac:dyDescent="0.45">
      <c r="A363" t="s">
        <v>4</v>
      </c>
      <c r="B363" s="1">
        <v>45020</v>
      </c>
      <c r="C363" t="s">
        <v>5</v>
      </c>
      <c r="D363">
        <v>5500</v>
      </c>
    </row>
    <row r="364" spans="1:4" x14ac:dyDescent="0.45">
      <c r="A364" t="s">
        <v>4</v>
      </c>
      <c r="B364" s="1">
        <v>45020</v>
      </c>
      <c r="C364" t="s">
        <v>5</v>
      </c>
      <c r="D364">
        <v>5500</v>
      </c>
    </row>
    <row r="365" spans="1:4" x14ac:dyDescent="0.45">
      <c r="A365" t="s">
        <v>4</v>
      </c>
      <c r="B365" s="1">
        <v>45020</v>
      </c>
      <c r="C365" t="s">
        <v>6</v>
      </c>
      <c r="D365">
        <v>14</v>
      </c>
    </row>
    <row r="366" spans="1:4" x14ac:dyDescent="0.45">
      <c r="A366" t="s">
        <v>4</v>
      </c>
      <c r="B366" s="1">
        <v>45020</v>
      </c>
      <c r="C366" t="s">
        <v>5</v>
      </c>
      <c r="D366">
        <v>5500</v>
      </c>
    </row>
    <row r="367" spans="1:4" x14ac:dyDescent="0.45">
      <c r="A367" t="s">
        <v>4</v>
      </c>
      <c r="B367" s="1">
        <v>45019</v>
      </c>
      <c r="C367" t="s">
        <v>5</v>
      </c>
      <c r="D367">
        <v>5500</v>
      </c>
    </row>
    <row r="368" spans="1:4" x14ac:dyDescent="0.45">
      <c r="A368" t="s">
        <v>4</v>
      </c>
      <c r="B368" s="1">
        <v>45019</v>
      </c>
      <c r="C368" t="s">
        <v>5</v>
      </c>
      <c r="D368">
        <v>5500</v>
      </c>
    </row>
    <row r="369" spans="1:4" x14ac:dyDescent="0.45">
      <c r="A369" t="s">
        <v>60</v>
      </c>
      <c r="B369" s="1">
        <v>45107</v>
      </c>
      <c r="C369" t="s">
        <v>9</v>
      </c>
      <c r="D369">
        <v>59</v>
      </c>
    </row>
    <row r="370" spans="1:4" x14ac:dyDescent="0.45">
      <c r="A370" t="s">
        <v>60</v>
      </c>
      <c r="B370" s="1">
        <v>45107</v>
      </c>
      <c r="C370" t="s">
        <v>9</v>
      </c>
      <c r="D370">
        <v>59</v>
      </c>
    </row>
    <row r="371" spans="1:4" x14ac:dyDescent="0.45">
      <c r="A371" t="s">
        <v>60</v>
      </c>
      <c r="B371" s="1">
        <v>45107</v>
      </c>
      <c r="C371" t="s">
        <v>9</v>
      </c>
      <c r="D371">
        <v>59</v>
      </c>
    </row>
    <row r="372" spans="1:4" x14ac:dyDescent="0.45">
      <c r="A372" t="s">
        <v>60</v>
      </c>
      <c r="B372" s="1">
        <v>45107</v>
      </c>
      <c r="C372" t="s">
        <v>9</v>
      </c>
      <c r="D372">
        <v>59</v>
      </c>
    </row>
    <row r="373" spans="1:4" x14ac:dyDescent="0.45">
      <c r="A373" t="s">
        <v>4</v>
      </c>
      <c r="B373" s="1">
        <v>45019</v>
      </c>
      <c r="C373" t="s">
        <v>6</v>
      </c>
      <c r="D373">
        <v>14</v>
      </c>
    </row>
    <row r="374" spans="1:4" x14ac:dyDescent="0.45">
      <c r="A374" t="s">
        <v>4</v>
      </c>
      <c r="B374" s="1">
        <v>45019</v>
      </c>
      <c r="C374" t="s">
        <v>5</v>
      </c>
      <c r="D374">
        <v>5500</v>
      </c>
    </row>
    <row r="375" spans="1:4" x14ac:dyDescent="0.45">
      <c r="A375" t="s">
        <v>4</v>
      </c>
      <c r="B375" s="1">
        <v>45019</v>
      </c>
      <c r="C375" t="s">
        <v>10</v>
      </c>
      <c r="D375">
        <v>9.48</v>
      </c>
    </row>
    <row r="376" spans="1:4" x14ac:dyDescent="0.45">
      <c r="A376" t="s">
        <v>4</v>
      </c>
      <c r="B376" s="1">
        <v>45019</v>
      </c>
      <c r="C376" t="s">
        <v>6</v>
      </c>
      <c r="D376">
        <v>14</v>
      </c>
    </row>
    <row r="377" spans="1:4" x14ac:dyDescent="0.45">
      <c r="A377" t="s">
        <v>4</v>
      </c>
      <c r="B377" s="1">
        <v>45019</v>
      </c>
      <c r="C377" t="s">
        <v>5</v>
      </c>
      <c r="D377">
        <v>5500</v>
      </c>
    </row>
    <row r="378" spans="1:4" x14ac:dyDescent="0.45">
      <c r="A378" t="s">
        <v>4</v>
      </c>
      <c r="B378" s="1">
        <v>45019</v>
      </c>
      <c r="C378" t="s">
        <v>5</v>
      </c>
      <c r="D378">
        <v>5500</v>
      </c>
    </row>
    <row r="379" spans="1:4" x14ac:dyDescent="0.45">
      <c r="A379" t="s">
        <v>4</v>
      </c>
      <c r="B379" s="1">
        <v>45019</v>
      </c>
      <c r="C379" t="s">
        <v>5</v>
      </c>
      <c r="D379">
        <v>5500</v>
      </c>
    </row>
    <row r="380" spans="1:4" x14ac:dyDescent="0.45">
      <c r="A380" t="s">
        <v>4</v>
      </c>
      <c r="B380" s="1">
        <v>45019</v>
      </c>
      <c r="C380" t="s">
        <v>10</v>
      </c>
      <c r="D380">
        <v>9.48</v>
      </c>
    </row>
    <row r="381" spans="1:4" x14ac:dyDescent="0.45">
      <c r="A381" t="s">
        <v>4</v>
      </c>
      <c r="B381" s="1">
        <v>45019</v>
      </c>
      <c r="C381" t="s">
        <v>5</v>
      </c>
      <c r="D381">
        <v>5500</v>
      </c>
    </row>
    <row r="382" spans="1:4" x14ac:dyDescent="0.45">
      <c r="A382" t="s">
        <v>4</v>
      </c>
      <c r="B382" s="1">
        <v>45019</v>
      </c>
      <c r="C382" t="s">
        <v>5</v>
      </c>
      <c r="D382">
        <v>5500</v>
      </c>
    </row>
    <row r="383" spans="1:4" x14ac:dyDescent="0.45">
      <c r="A383" t="s">
        <v>4</v>
      </c>
      <c r="B383" s="1">
        <v>45019</v>
      </c>
      <c r="C383" t="s">
        <v>5</v>
      </c>
      <c r="D383">
        <v>5500</v>
      </c>
    </row>
    <row r="384" spans="1:4" x14ac:dyDescent="0.45">
      <c r="A384" t="s">
        <v>4</v>
      </c>
      <c r="B384" s="1">
        <v>45019</v>
      </c>
      <c r="C384" t="s">
        <v>5</v>
      </c>
      <c r="D384">
        <v>5500</v>
      </c>
    </row>
    <row r="385" spans="1:4" x14ac:dyDescent="0.45">
      <c r="A385" t="s">
        <v>4</v>
      </c>
      <c r="B385" s="1">
        <v>45019</v>
      </c>
      <c r="C385" t="s">
        <v>6</v>
      </c>
      <c r="D385">
        <v>14</v>
      </c>
    </row>
    <row r="386" spans="1:4" x14ac:dyDescent="0.45">
      <c r="A386" t="s">
        <v>4</v>
      </c>
      <c r="B386" s="1">
        <v>45019</v>
      </c>
      <c r="C386" t="s">
        <v>10</v>
      </c>
      <c r="D386">
        <v>9.48</v>
      </c>
    </row>
    <row r="387" spans="1:4" x14ac:dyDescent="0.45">
      <c r="A387" t="s">
        <v>4</v>
      </c>
      <c r="B387" s="1">
        <v>45019</v>
      </c>
      <c r="C387" t="s">
        <v>5</v>
      </c>
      <c r="D387">
        <v>5500</v>
      </c>
    </row>
    <row r="388" spans="1:4" x14ac:dyDescent="0.45">
      <c r="A388" t="s">
        <v>4</v>
      </c>
      <c r="B388" s="1">
        <v>45019</v>
      </c>
      <c r="C388" t="s">
        <v>5</v>
      </c>
      <c r="D388">
        <v>5500</v>
      </c>
    </row>
    <row r="389" spans="1:4" x14ac:dyDescent="0.45">
      <c r="A389" t="s">
        <v>4</v>
      </c>
      <c r="B389" s="1">
        <v>45019</v>
      </c>
      <c r="C389" t="s">
        <v>5</v>
      </c>
      <c r="D389">
        <v>5500</v>
      </c>
    </row>
    <row r="390" spans="1:4" x14ac:dyDescent="0.45">
      <c r="A390" t="s">
        <v>4</v>
      </c>
      <c r="B390" s="1">
        <v>45019</v>
      </c>
      <c r="C390" t="s">
        <v>5</v>
      </c>
      <c r="D390">
        <v>5500</v>
      </c>
    </row>
    <row r="391" spans="1:4" x14ac:dyDescent="0.45">
      <c r="A391" t="s">
        <v>4</v>
      </c>
      <c r="B391" s="1">
        <v>45019</v>
      </c>
      <c r="C391" t="s">
        <v>6</v>
      </c>
      <c r="D391">
        <v>14</v>
      </c>
    </row>
    <row r="392" spans="1:4" x14ac:dyDescent="0.45">
      <c r="A392" t="s">
        <v>4</v>
      </c>
      <c r="B392" s="1">
        <v>45020</v>
      </c>
      <c r="C392" t="s">
        <v>7</v>
      </c>
      <c r="D392">
        <v>1648</v>
      </c>
    </row>
    <row r="393" spans="1:4" x14ac:dyDescent="0.45">
      <c r="A393" t="s">
        <v>4</v>
      </c>
      <c r="B393" s="1">
        <v>45019</v>
      </c>
      <c r="C393" t="s">
        <v>10</v>
      </c>
      <c r="D393">
        <v>9.48</v>
      </c>
    </row>
    <row r="394" spans="1:4" x14ac:dyDescent="0.45">
      <c r="A394" t="s">
        <v>4</v>
      </c>
      <c r="B394" s="1">
        <v>45019</v>
      </c>
      <c r="C394" t="s">
        <v>5</v>
      </c>
      <c r="D394">
        <v>5500</v>
      </c>
    </row>
    <row r="395" spans="1:4" x14ac:dyDescent="0.45">
      <c r="A395" t="s">
        <v>4</v>
      </c>
      <c r="B395" s="1">
        <v>45019</v>
      </c>
      <c r="C395" t="s">
        <v>5</v>
      </c>
      <c r="D395">
        <v>5500</v>
      </c>
    </row>
    <row r="396" spans="1:4" x14ac:dyDescent="0.45">
      <c r="A396" t="s">
        <v>4</v>
      </c>
      <c r="B396" s="1">
        <v>45019</v>
      </c>
      <c r="C396" t="s">
        <v>5</v>
      </c>
      <c r="D396">
        <v>5500</v>
      </c>
    </row>
    <row r="397" spans="1:4" x14ac:dyDescent="0.45">
      <c r="A397" t="s">
        <v>4</v>
      </c>
      <c r="B397" s="1">
        <v>45019</v>
      </c>
      <c r="C397" t="s">
        <v>5</v>
      </c>
      <c r="D397">
        <v>5500</v>
      </c>
    </row>
    <row r="398" spans="1:4" x14ac:dyDescent="0.45">
      <c r="A398" t="s">
        <v>4</v>
      </c>
      <c r="B398" s="1">
        <v>45019</v>
      </c>
      <c r="C398" t="s">
        <v>5</v>
      </c>
      <c r="D398">
        <v>5500</v>
      </c>
    </row>
    <row r="399" spans="1:4" x14ac:dyDescent="0.45">
      <c r="A399" t="s">
        <v>4</v>
      </c>
      <c r="B399" s="1">
        <v>45020</v>
      </c>
      <c r="C399" t="s">
        <v>7</v>
      </c>
      <c r="D399">
        <v>1648</v>
      </c>
    </row>
    <row r="400" spans="1:4" x14ac:dyDescent="0.45">
      <c r="A400" t="s">
        <v>4</v>
      </c>
      <c r="B400" s="1">
        <v>45019</v>
      </c>
      <c r="C400" t="s">
        <v>6</v>
      </c>
      <c r="D400">
        <v>14</v>
      </c>
    </row>
    <row r="401" spans="1:4" x14ac:dyDescent="0.45">
      <c r="A401" t="s">
        <v>4</v>
      </c>
      <c r="B401" s="1">
        <v>45019</v>
      </c>
      <c r="C401" t="s">
        <v>9</v>
      </c>
      <c r="D401">
        <v>153</v>
      </c>
    </row>
    <row r="402" spans="1:4" x14ac:dyDescent="0.45">
      <c r="A402" t="s">
        <v>4</v>
      </c>
      <c r="B402" s="1">
        <v>45019</v>
      </c>
      <c r="C402" t="s">
        <v>6</v>
      </c>
      <c r="D402">
        <v>14</v>
      </c>
    </row>
    <row r="403" spans="1:4" x14ac:dyDescent="0.45">
      <c r="A403" t="s">
        <v>4</v>
      </c>
      <c r="B403" s="1">
        <v>45019</v>
      </c>
      <c r="C403" t="s">
        <v>10</v>
      </c>
      <c r="D403">
        <v>9.48</v>
      </c>
    </row>
    <row r="404" spans="1:4" x14ac:dyDescent="0.45">
      <c r="A404" t="s">
        <v>4</v>
      </c>
      <c r="B404" s="1">
        <v>45019</v>
      </c>
      <c r="C404" t="s">
        <v>10</v>
      </c>
      <c r="D404">
        <v>9.48</v>
      </c>
    </row>
    <row r="405" spans="1:4" x14ac:dyDescent="0.45">
      <c r="A405" t="s">
        <v>4</v>
      </c>
      <c r="B405" s="1">
        <v>45019</v>
      </c>
      <c r="C405" t="s">
        <v>5</v>
      </c>
      <c r="D405">
        <v>5500</v>
      </c>
    </row>
    <row r="406" spans="1:4" x14ac:dyDescent="0.45">
      <c r="A406" t="s">
        <v>4</v>
      </c>
      <c r="B406" s="1">
        <v>45019</v>
      </c>
      <c r="C406" t="s">
        <v>9</v>
      </c>
      <c r="D406">
        <v>153</v>
      </c>
    </row>
    <row r="407" spans="1:4" x14ac:dyDescent="0.45">
      <c r="A407" t="s">
        <v>4</v>
      </c>
      <c r="B407" s="1">
        <v>45019</v>
      </c>
      <c r="C407" t="s">
        <v>6</v>
      </c>
      <c r="D407">
        <v>14</v>
      </c>
    </row>
    <row r="408" spans="1:4" x14ac:dyDescent="0.45">
      <c r="A408" t="s">
        <v>4</v>
      </c>
      <c r="B408" s="1">
        <v>45019</v>
      </c>
      <c r="C408" t="s">
        <v>5</v>
      </c>
      <c r="D408">
        <v>5500</v>
      </c>
    </row>
    <row r="409" spans="1:4" x14ac:dyDescent="0.45">
      <c r="A409" t="s">
        <v>4</v>
      </c>
      <c r="B409" s="1">
        <v>45019</v>
      </c>
      <c r="C409" t="s">
        <v>5</v>
      </c>
      <c r="D409">
        <v>5500</v>
      </c>
    </row>
    <row r="410" spans="1:4" x14ac:dyDescent="0.45">
      <c r="A410" t="s">
        <v>4</v>
      </c>
      <c r="B410" s="1">
        <v>45019</v>
      </c>
      <c r="C410" t="s">
        <v>5</v>
      </c>
      <c r="D410">
        <v>5500</v>
      </c>
    </row>
    <row r="411" spans="1:4" x14ac:dyDescent="0.45">
      <c r="A411" t="s">
        <v>4</v>
      </c>
      <c r="B411" s="1">
        <v>45019</v>
      </c>
      <c r="C411" t="s">
        <v>6</v>
      </c>
      <c r="D411">
        <v>14</v>
      </c>
    </row>
    <row r="412" spans="1:4" x14ac:dyDescent="0.45">
      <c r="A412" t="s">
        <v>4</v>
      </c>
      <c r="B412" s="1">
        <v>45019</v>
      </c>
      <c r="C412" t="s">
        <v>5</v>
      </c>
      <c r="D412">
        <v>5500</v>
      </c>
    </row>
    <row r="413" spans="1:4" x14ac:dyDescent="0.45">
      <c r="A413" t="s">
        <v>4</v>
      </c>
      <c r="B413" s="1">
        <v>45019</v>
      </c>
      <c r="C413" t="s">
        <v>5</v>
      </c>
      <c r="D413">
        <v>5500</v>
      </c>
    </row>
    <row r="414" spans="1:4" x14ac:dyDescent="0.45">
      <c r="A414" t="s">
        <v>4</v>
      </c>
      <c r="B414" s="1">
        <v>45019</v>
      </c>
      <c r="C414" t="s">
        <v>5</v>
      </c>
      <c r="D414">
        <v>5500</v>
      </c>
    </row>
    <row r="415" spans="1:4" x14ac:dyDescent="0.45">
      <c r="A415" t="s">
        <v>4</v>
      </c>
      <c r="B415" s="1">
        <v>45019</v>
      </c>
      <c r="C415" t="s">
        <v>5</v>
      </c>
      <c r="D415">
        <v>5500</v>
      </c>
    </row>
    <row r="416" spans="1:4" x14ac:dyDescent="0.45">
      <c r="A416" t="s">
        <v>4</v>
      </c>
      <c r="B416" s="1">
        <v>45018</v>
      </c>
      <c r="C416" t="s">
        <v>5</v>
      </c>
      <c r="D416">
        <v>5500</v>
      </c>
    </row>
    <row r="417" spans="1:4" x14ac:dyDescent="0.45">
      <c r="A417" t="s">
        <v>4</v>
      </c>
      <c r="B417" s="1">
        <v>45018</v>
      </c>
      <c r="C417" t="s">
        <v>5</v>
      </c>
      <c r="D417">
        <v>5500</v>
      </c>
    </row>
    <row r="418" spans="1:4" x14ac:dyDescent="0.45">
      <c r="A418" t="s">
        <v>4</v>
      </c>
      <c r="B418" s="1">
        <v>45018</v>
      </c>
      <c r="C418" t="s">
        <v>6</v>
      </c>
      <c r="D418">
        <v>12</v>
      </c>
    </row>
    <row r="419" spans="1:4" x14ac:dyDescent="0.45">
      <c r="A419" t="s">
        <v>4</v>
      </c>
      <c r="B419" s="1">
        <v>45018</v>
      </c>
      <c r="C419" t="s">
        <v>5</v>
      </c>
      <c r="D419">
        <v>5500</v>
      </c>
    </row>
    <row r="420" spans="1:4" x14ac:dyDescent="0.45">
      <c r="A420" t="s">
        <v>14</v>
      </c>
      <c r="B420" s="1">
        <v>45014</v>
      </c>
      <c r="C420" t="s">
        <v>5</v>
      </c>
      <c r="D420">
        <v>6500</v>
      </c>
    </row>
    <row r="421" spans="1:4" x14ac:dyDescent="0.45">
      <c r="A421" t="s">
        <v>14</v>
      </c>
      <c r="B421" s="1">
        <v>45014</v>
      </c>
      <c r="C421" t="s">
        <v>5</v>
      </c>
      <c r="D421">
        <v>6500</v>
      </c>
    </row>
    <row r="422" spans="1:4" x14ac:dyDescent="0.45">
      <c r="A422" t="s">
        <v>14</v>
      </c>
      <c r="B422" s="1">
        <v>45014</v>
      </c>
      <c r="C422" t="s">
        <v>5</v>
      </c>
      <c r="D422">
        <v>6500</v>
      </c>
    </row>
    <row r="423" spans="1:4" x14ac:dyDescent="0.45">
      <c r="A423" t="s">
        <v>14</v>
      </c>
      <c r="B423" s="1">
        <v>45014</v>
      </c>
      <c r="C423" t="s">
        <v>5</v>
      </c>
      <c r="D423">
        <v>6500</v>
      </c>
    </row>
    <row r="424" spans="1:4" x14ac:dyDescent="0.45">
      <c r="A424" t="s">
        <v>60</v>
      </c>
      <c r="B424" s="1">
        <v>45089</v>
      </c>
      <c r="C424" t="s">
        <v>10</v>
      </c>
      <c r="D424">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A1642-40DA-495B-886F-AF60F33D95AF}">
  <dimension ref="A1:L425"/>
  <sheetViews>
    <sheetView zoomScale="160" zoomScaleNormal="160" workbookViewId="0">
      <selection activeCell="G3" sqref="G3"/>
    </sheetView>
  </sheetViews>
  <sheetFormatPr defaultRowHeight="18.350000000000001" x14ac:dyDescent="0.45"/>
  <cols>
    <col min="1" max="1" width="25" customWidth="1"/>
    <col min="2" max="2" width="19.5546875" style="40" customWidth="1"/>
    <col min="3" max="3" width="14.88671875" customWidth="1"/>
    <col min="4" max="4" width="16.6640625" customWidth="1"/>
    <col min="12" max="12" width="9.44140625" customWidth="1"/>
  </cols>
  <sheetData>
    <row r="1" spans="1:12" x14ac:dyDescent="0.45">
      <c r="A1" s="34" t="s">
        <v>0</v>
      </c>
      <c r="B1" s="38" t="s">
        <v>1</v>
      </c>
      <c r="C1" s="34" t="s">
        <v>2</v>
      </c>
      <c r="D1" s="34" t="s">
        <v>110</v>
      </c>
      <c r="E1" s="34" t="s">
        <v>156</v>
      </c>
      <c r="I1" t="s">
        <v>65</v>
      </c>
      <c r="J1" t="s">
        <v>122</v>
      </c>
      <c r="K1" t="s">
        <v>154</v>
      </c>
      <c r="L1" t="s">
        <v>155</v>
      </c>
    </row>
    <row r="2" spans="1:12" ht="17.7" customHeight="1" x14ac:dyDescent="0.45">
      <c r="A2" s="33" t="s">
        <v>4</v>
      </c>
      <c r="B2" s="36">
        <v>45071</v>
      </c>
      <c r="C2" s="33" t="s">
        <v>61</v>
      </c>
      <c r="D2" s="33">
        <v>44143</v>
      </c>
      <c r="E2">
        <f>MONTH(Table15[[#This Row],[Transaction Date]])</f>
        <v>5</v>
      </c>
    </row>
    <row r="3" spans="1:12" x14ac:dyDescent="0.45">
      <c r="A3" s="33" t="s">
        <v>4</v>
      </c>
      <c r="B3" s="36">
        <v>45054</v>
      </c>
      <c r="C3" s="37" t="s">
        <v>62</v>
      </c>
      <c r="D3" s="33">
        <v>28162</v>
      </c>
      <c r="E3">
        <f>MONTH(Table15[[#This Row],[Transaction Date]])</f>
        <v>5</v>
      </c>
    </row>
    <row r="4" spans="1:12" x14ac:dyDescent="0.45">
      <c r="A4" s="33" t="s">
        <v>4</v>
      </c>
      <c r="B4" s="36">
        <v>45022</v>
      </c>
      <c r="C4" s="37" t="s">
        <v>63</v>
      </c>
      <c r="D4" s="33">
        <v>13200.02</v>
      </c>
      <c r="E4">
        <f>MONTH(Table15[[#This Row],[Transaction Date]])</f>
        <v>4</v>
      </c>
    </row>
    <row r="5" spans="1:12" x14ac:dyDescent="0.45">
      <c r="A5" s="33" t="s">
        <v>4</v>
      </c>
      <c r="B5" s="36">
        <v>45069</v>
      </c>
      <c r="C5" s="33" t="s">
        <v>5</v>
      </c>
      <c r="D5" s="33">
        <v>10500</v>
      </c>
      <c r="E5">
        <f>MONTH(Table15[[#This Row],[Transaction Date]])</f>
        <v>5</v>
      </c>
    </row>
    <row r="6" spans="1:12" x14ac:dyDescent="0.45">
      <c r="A6" s="33" t="s">
        <v>4</v>
      </c>
      <c r="B6" s="36">
        <v>45069</v>
      </c>
      <c r="C6" s="33" t="s">
        <v>5</v>
      </c>
      <c r="D6" s="33">
        <v>10500</v>
      </c>
      <c r="E6">
        <f>MONTH(Table15[[#This Row],[Transaction Date]])</f>
        <v>5</v>
      </c>
    </row>
    <row r="7" spans="1:12" x14ac:dyDescent="0.45">
      <c r="A7" s="33" t="s">
        <v>4</v>
      </c>
      <c r="B7" s="36">
        <v>45069</v>
      </c>
      <c r="C7" s="33" t="s">
        <v>5</v>
      </c>
      <c r="D7" s="33">
        <v>10500</v>
      </c>
      <c r="E7">
        <f>MONTH(Table15[[#This Row],[Transaction Date]])</f>
        <v>5</v>
      </c>
    </row>
    <row r="8" spans="1:12" x14ac:dyDescent="0.45">
      <c r="A8" s="33" t="s">
        <v>4</v>
      </c>
      <c r="B8" s="36">
        <v>45067</v>
      </c>
      <c r="C8" s="33" t="s">
        <v>5</v>
      </c>
      <c r="D8" s="33">
        <v>10500</v>
      </c>
      <c r="E8">
        <f>MONTH(Table15[[#This Row],[Transaction Date]])</f>
        <v>5</v>
      </c>
    </row>
    <row r="9" spans="1:12" x14ac:dyDescent="0.45">
      <c r="A9" s="33" t="s">
        <v>4</v>
      </c>
      <c r="B9" s="36">
        <v>45067</v>
      </c>
      <c r="C9" s="33" t="s">
        <v>5</v>
      </c>
      <c r="D9" s="33">
        <v>10500</v>
      </c>
      <c r="E9">
        <f>MONTH(Table15[[#This Row],[Transaction Date]])</f>
        <v>5</v>
      </c>
    </row>
    <row r="10" spans="1:12" x14ac:dyDescent="0.45">
      <c r="A10" s="33" t="s">
        <v>4</v>
      </c>
      <c r="B10" s="36">
        <v>45066</v>
      </c>
      <c r="C10" s="33" t="s">
        <v>5</v>
      </c>
      <c r="D10" s="33">
        <v>10500</v>
      </c>
      <c r="E10">
        <f>MONTH(Table15[[#This Row],[Transaction Date]])</f>
        <v>5</v>
      </c>
    </row>
    <row r="11" spans="1:12" x14ac:dyDescent="0.45">
      <c r="A11" s="33" t="s">
        <v>4</v>
      </c>
      <c r="B11" s="36">
        <v>45066</v>
      </c>
      <c r="C11" s="33" t="s">
        <v>5</v>
      </c>
      <c r="D11" s="33">
        <v>10500</v>
      </c>
      <c r="E11">
        <f>MONTH(Table15[[#This Row],[Transaction Date]])</f>
        <v>5</v>
      </c>
    </row>
    <row r="12" spans="1:12" x14ac:dyDescent="0.45">
      <c r="A12" s="33" t="s">
        <v>4</v>
      </c>
      <c r="B12" s="36">
        <v>45063</v>
      </c>
      <c r="C12" s="33" t="s">
        <v>5</v>
      </c>
      <c r="D12" s="33">
        <v>10500</v>
      </c>
      <c r="E12">
        <f>MONTH(Table15[[#This Row],[Transaction Date]])</f>
        <v>5</v>
      </c>
    </row>
    <row r="13" spans="1:12" x14ac:dyDescent="0.45">
      <c r="A13" s="33" t="s">
        <v>4</v>
      </c>
      <c r="B13" s="36">
        <v>45062</v>
      </c>
      <c r="C13" s="33" t="s">
        <v>5</v>
      </c>
      <c r="D13" s="33">
        <v>10500</v>
      </c>
      <c r="E13">
        <f>MONTH(Table15[[#This Row],[Transaction Date]])</f>
        <v>5</v>
      </c>
    </row>
    <row r="14" spans="1:12" x14ac:dyDescent="0.45">
      <c r="A14" s="33" t="s">
        <v>4</v>
      </c>
      <c r="B14" s="36">
        <v>45072</v>
      </c>
      <c r="C14" s="37" t="s">
        <v>59</v>
      </c>
      <c r="D14" s="33">
        <v>7299.03</v>
      </c>
      <c r="E14">
        <f>MONTH(Table15[[#This Row],[Transaction Date]])</f>
        <v>5</v>
      </c>
    </row>
    <row r="15" spans="1:12" x14ac:dyDescent="0.45">
      <c r="A15" s="33" t="s">
        <v>4</v>
      </c>
      <c r="B15" s="36">
        <v>45061</v>
      </c>
      <c r="C15" s="33" t="s">
        <v>59</v>
      </c>
      <c r="D15" s="33">
        <v>7171.38</v>
      </c>
      <c r="E15">
        <f>MONTH(Table15[[#This Row],[Transaction Date]])</f>
        <v>5</v>
      </c>
    </row>
    <row r="16" spans="1:12" x14ac:dyDescent="0.45">
      <c r="A16" s="33" t="s">
        <v>14</v>
      </c>
      <c r="B16" s="36">
        <v>45014</v>
      </c>
      <c r="C16" s="33" t="s">
        <v>5</v>
      </c>
      <c r="D16" s="33">
        <v>6500</v>
      </c>
      <c r="E16">
        <f>MONTH(Table15[[#This Row],[Transaction Date]])</f>
        <v>3</v>
      </c>
    </row>
    <row r="17" spans="1:5" x14ac:dyDescent="0.45">
      <c r="A17" s="33" t="s">
        <v>14</v>
      </c>
      <c r="B17" s="36">
        <v>45014</v>
      </c>
      <c r="C17" s="33" t="s">
        <v>5</v>
      </c>
      <c r="D17" s="33">
        <v>6500</v>
      </c>
      <c r="E17">
        <f>MONTH(Table15[[#This Row],[Transaction Date]])</f>
        <v>3</v>
      </c>
    </row>
    <row r="18" spans="1:5" x14ac:dyDescent="0.45">
      <c r="A18" s="33" t="s">
        <v>14</v>
      </c>
      <c r="B18" s="36">
        <v>45014</v>
      </c>
      <c r="C18" s="33" t="s">
        <v>5</v>
      </c>
      <c r="D18" s="33">
        <v>6500</v>
      </c>
      <c r="E18">
        <f>MONTH(Table15[[#This Row],[Transaction Date]])</f>
        <v>3</v>
      </c>
    </row>
    <row r="19" spans="1:5" x14ac:dyDescent="0.45">
      <c r="A19" s="33" t="s">
        <v>14</v>
      </c>
      <c r="B19" s="36">
        <v>45014</v>
      </c>
      <c r="C19" s="33" t="s">
        <v>5</v>
      </c>
      <c r="D19" s="33">
        <v>6500</v>
      </c>
      <c r="E19">
        <f>MONTH(Table15[[#This Row],[Transaction Date]])</f>
        <v>3</v>
      </c>
    </row>
    <row r="20" spans="1:5" x14ac:dyDescent="0.45">
      <c r="A20" s="33" t="s">
        <v>4</v>
      </c>
      <c r="B20" s="36">
        <v>45118</v>
      </c>
      <c r="C20" s="33" t="s">
        <v>5</v>
      </c>
      <c r="D20" s="33">
        <v>5500</v>
      </c>
      <c r="E20">
        <f>MONTH(Table15[[#This Row],[Transaction Date]])</f>
        <v>7</v>
      </c>
    </row>
    <row r="21" spans="1:5" x14ac:dyDescent="0.45">
      <c r="A21" s="33" t="s">
        <v>4</v>
      </c>
      <c r="B21" s="36">
        <v>45117</v>
      </c>
      <c r="C21" s="33" t="s">
        <v>5</v>
      </c>
      <c r="D21" s="33">
        <v>5500</v>
      </c>
      <c r="E21">
        <f>MONTH(Table15[[#This Row],[Transaction Date]])</f>
        <v>7</v>
      </c>
    </row>
    <row r="22" spans="1:5" x14ac:dyDescent="0.45">
      <c r="A22" s="33" t="s">
        <v>4</v>
      </c>
      <c r="B22" s="36">
        <v>45117</v>
      </c>
      <c r="C22" s="33" t="s">
        <v>5</v>
      </c>
      <c r="D22" s="33">
        <v>5500</v>
      </c>
      <c r="E22">
        <f>MONTH(Table15[[#This Row],[Transaction Date]])</f>
        <v>7</v>
      </c>
    </row>
    <row r="23" spans="1:5" x14ac:dyDescent="0.45">
      <c r="A23" s="33" t="s">
        <v>4</v>
      </c>
      <c r="B23" s="36">
        <v>45116</v>
      </c>
      <c r="C23" s="33" t="s">
        <v>5</v>
      </c>
      <c r="D23" s="33">
        <v>5500</v>
      </c>
      <c r="E23">
        <f>MONTH(Table15[[#This Row],[Transaction Date]])</f>
        <v>7</v>
      </c>
    </row>
    <row r="24" spans="1:5" x14ac:dyDescent="0.45">
      <c r="A24" s="33" t="s">
        <v>4</v>
      </c>
      <c r="B24" s="36">
        <v>45114</v>
      </c>
      <c r="C24" s="33" t="s">
        <v>5</v>
      </c>
      <c r="D24" s="33">
        <v>5500</v>
      </c>
      <c r="E24">
        <f>MONTH(Table15[[#This Row],[Transaction Date]])</f>
        <v>7</v>
      </c>
    </row>
    <row r="25" spans="1:5" x14ac:dyDescent="0.45">
      <c r="A25" s="33" t="s">
        <v>4</v>
      </c>
      <c r="B25" s="36">
        <v>45112</v>
      </c>
      <c r="C25" s="33" t="s">
        <v>5</v>
      </c>
      <c r="D25" s="33">
        <v>5500</v>
      </c>
      <c r="E25">
        <f>MONTH(Table15[[#This Row],[Transaction Date]])</f>
        <v>7</v>
      </c>
    </row>
    <row r="26" spans="1:5" x14ac:dyDescent="0.45">
      <c r="A26" s="33" t="s">
        <v>4</v>
      </c>
      <c r="B26" s="36">
        <v>45112</v>
      </c>
      <c r="C26" s="33" t="s">
        <v>5</v>
      </c>
      <c r="D26" s="33">
        <v>5500</v>
      </c>
      <c r="E26">
        <f>MONTH(Table15[[#This Row],[Transaction Date]])</f>
        <v>7</v>
      </c>
    </row>
    <row r="27" spans="1:5" x14ac:dyDescent="0.45">
      <c r="A27" s="33" t="s">
        <v>4</v>
      </c>
      <c r="B27" s="36">
        <v>45110</v>
      </c>
      <c r="C27" s="33" t="s">
        <v>5</v>
      </c>
      <c r="D27" s="33">
        <v>5500</v>
      </c>
      <c r="E27">
        <f>MONTH(Table15[[#This Row],[Transaction Date]])</f>
        <v>7</v>
      </c>
    </row>
    <row r="28" spans="1:5" x14ac:dyDescent="0.45">
      <c r="A28" s="33" t="s">
        <v>4</v>
      </c>
      <c r="B28" s="36">
        <v>45108</v>
      </c>
      <c r="C28" s="33" t="s">
        <v>5</v>
      </c>
      <c r="D28" s="33">
        <v>5500</v>
      </c>
      <c r="E28">
        <f>MONTH(Table15[[#This Row],[Transaction Date]])</f>
        <v>7</v>
      </c>
    </row>
    <row r="29" spans="1:5" x14ac:dyDescent="0.45">
      <c r="A29" s="33" t="s">
        <v>4</v>
      </c>
      <c r="B29" s="36">
        <v>45107</v>
      </c>
      <c r="C29" s="33" t="s">
        <v>5</v>
      </c>
      <c r="D29" s="33">
        <v>5500</v>
      </c>
      <c r="E29">
        <f>MONTH(Table15[[#This Row],[Transaction Date]])</f>
        <v>6</v>
      </c>
    </row>
    <row r="30" spans="1:5" x14ac:dyDescent="0.45">
      <c r="A30" s="33" t="s">
        <v>4</v>
      </c>
      <c r="B30" s="36">
        <v>45102</v>
      </c>
      <c r="C30" s="33" t="s">
        <v>5</v>
      </c>
      <c r="D30" s="33">
        <v>5500</v>
      </c>
      <c r="E30">
        <f>MONTH(Table15[[#This Row],[Transaction Date]])</f>
        <v>6</v>
      </c>
    </row>
    <row r="31" spans="1:5" x14ac:dyDescent="0.45">
      <c r="A31" s="33" t="s">
        <v>4</v>
      </c>
      <c r="B31" s="36">
        <v>45100</v>
      </c>
      <c r="C31" s="33" t="s">
        <v>5</v>
      </c>
      <c r="D31" s="33">
        <v>5500</v>
      </c>
      <c r="E31">
        <f>MONTH(Table15[[#This Row],[Transaction Date]])</f>
        <v>6</v>
      </c>
    </row>
    <row r="32" spans="1:5" x14ac:dyDescent="0.45">
      <c r="A32" s="33" t="s">
        <v>4</v>
      </c>
      <c r="B32" s="36">
        <v>45099</v>
      </c>
      <c r="C32" s="33" t="s">
        <v>5</v>
      </c>
      <c r="D32" s="33">
        <v>5500</v>
      </c>
      <c r="E32">
        <f>MONTH(Table15[[#This Row],[Transaction Date]])</f>
        <v>6</v>
      </c>
    </row>
    <row r="33" spans="1:5" x14ac:dyDescent="0.45">
      <c r="A33" s="33" t="s">
        <v>4</v>
      </c>
      <c r="B33" s="36">
        <v>45099</v>
      </c>
      <c r="C33" s="33" t="s">
        <v>5</v>
      </c>
      <c r="D33" s="33">
        <v>5500</v>
      </c>
      <c r="E33">
        <f>MONTH(Table15[[#This Row],[Transaction Date]])</f>
        <v>6</v>
      </c>
    </row>
    <row r="34" spans="1:5" x14ac:dyDescent="0.45">
      <c r="A34" s="33" t="s">
        <v>4</v>
      </c>
      <c r="B34" s="36">
        <v>44731</v>
      </c>
      <c r="C34" s="33" t="s">
        <v>5</v>
      </c>
      <c r="D34" s="33">
        <v>5500</v>
      </c>
      <c r="E34">
        <f>MONTH(Table15[[#This Row],[Transaction Date]])</f>
        <v>6</v>
      </c>
    </row>
    <row r="35" spans="1:5" x14ac:dyDescent="0.45">
      <c r="A35" s="33" t="s">
        <v>4</v>
      </c>
      <c r="B35" s="36">
        <v>45093</v>
      </c>
      <c r="C35" s="33" t="s">
        <v>5</v>
      </c>
      <c r="D35" s="33">
        <v>5500</v>
      </c>
      <c r="E35">
        <f>MONTH(Table15[[#This Row],[Transaction Date]])</f>
        <v>6</v>
      </c>
    </row>
    <row r="36" spans="1:5" x14ac:dyDescent="0.45">
      <c r="A36" s="33" t="s">
        <v>4</v>
      </c>
      <c r="B36" s="36">
        <v>45093</v>
      </c>
      <c r="C36" s="33" t="s">
        <v>5</v>
      </c>
      <c r="D36" s="33">
        <v>5500</v>
      </c>
      <c r="E36">
        <f>MONTH(Table15[[#This Row],[Transaction Date]])</f>
        <v>6</v>
      </c>
    </row>
    <row r="37" spans="1:5" x14ac:dyDescent="0.45">
      <c r="A37" s="33" t="s">
        <v>4</v>
      </c>
      <c r="B37" s="36">
        <v>45091</v>
      </c>
      <c r="C37" s="33" t="s">
        <v>5</v>
      </c>
      <c r="D37" s="33">
        <v>5500</v>
      </c>
      <c r="E37">
        <f>MONTH(Table15[[#This Row],[Transaction Date]])</f>
        <v>6</v>
      </c>
    </row>
    <row r="38" spans="1:5" x14ac:dyDescent="0.45">
      <c r="A38" s="33" t="s">
        <v>4</v>
      </c>
      <c r="B38" s="36">
        <v>45091</v>
      </c>
      <c r="C38" s="33" t="s">
        <v>5</v>
      </c>
      <c r="D38" s="33">
        <v>5500</v>
      </c>
      <c r="E38">
        <f>MONTH(Table15[[#This Row],[Transaction Date]])</f>
        <v>6</v>
      </c>
    </row>
    <row r="39" spans="1:5" x14ac:dyDescent="0.45">
      <c r="A39" s="33" t="s">
        <v>4</v>
      </c>
      <c r="B39" s="36">
        <v>45089</v>
      </c>
      <c r="C39" s="33" t="s">
        <v>5</v>
      </c>
      <c r="D39" s="33">
        <v>5500</v>
      </c>
      <c r="E39">
        <f>MONTH(Table15[[#This Row],[Transaction Date]])</f>
        <v>6</v>
      </c>
    </row>
    <row r="40" spans="1:5" x14ac:dyDescent="0.45">
      <c r="A40" s="33" t="s">
        <v>4</v>
      </c>
      <c r="B40" s="36">
        <v>44724</v>
      </c>
      <c r="C40" s="33" t="s">
        <v>5</v>
      </c>
      <c r="D40" s="33">
        <v>5500</v>
      </c>
      <c r="E40">
        <f>MONTH(Table15[[#This Row],[Transaction Date]])</f>
        <v>6</v>
      </c>
    </row>
    <row r="41" spans="1:5" x14ac:dyDescent="0.45">
      <c r="A41" s="33" t="s">
        <v>4</v>
      </c>
      <c r="B41" s="36">
        <v>45088</v>
      </c>
      <c r="C41" s="33" t="s">
        <v>5</v>
      </c>
      <c r="D41" s="33">
        <v>5500</v>
      </c>
      <c r="E41">
        <f>MONTH(Table15[[#This Row],[Transaction Date]])</f>
        <v>6</v>
      </c>
    </row>
    <row r="42" spans="1:5" x14ac:dyDescent="0.45">
      <c r="A42" s="33" t="s">
        <v>4</v>
      </c>
      <c r="B42" s="36">
        <v>45088</v>
      </c>
      <c r="C42" s="33" t="s">
        <v>5</v>
      </c>
      <c r="D42" s="33">
        <v>5500</v>
      </c>
      <c r="E42">
        <f>MONTH(Table15[[#This Row],[Transaction Date]])</f>
        <v>6</v>
      </c>
    </row>
    <row r="43" spans="1:5" x14ac:dyDescent="0.45">
      <c r="A43" s="33" t="s">
        <v>4</v>
      </c>
      <c r="B43" s="36">
        <v>45088</v>
      </c>
      <c r="C43" s="33" t="s">
        <v>5</v>
      </c>
      <c r="D43" s="33">
        <v>5500</v>
      </c>
      <c r="E43">
        <f>MONTH(Table15[[#This Row],[Transaction Date]])</f>
        <v>6</v>
      </c>
    </row>
    <row r="44" spans="1:5" x14ac:dyDescent="0.45">
      <c r="A44" s="33" t="s">
        <v>4</v>
      </c>
      <c r="B44" s="36">
        <v>45088</v>
      </c>
      <c r="C44" s="33" t="s">
        <v>5</v>
      </c>
      <c r="D44" s="33">
        <v>5500</v>
      </c>
      <c r="E44">
        <f>MONTH(Table15[[#This Row],[Transaction Date]])</f>
        <v>6</v>
      </c>
    </row>
    <row r="45" spans="1:5" x14ac:dyDescent="0.45">
      <c r="A45" s="33" t="s">
        <v>4</v>
      </c>
      <c r="B45" s="36">
        <v>45088</v>
      </c>
      <c r="C45" s="33" t="s">
        <v>5</v>
      </c>
      <c r="D45" s="33">
        <v>5500</v>
      </c>
      <c r="E45">
        <f>MONTH(Table15[[#This Row],[Transaction Date]])</f>
        <v>6</v>
      </c>
    </row>
    <row r="46" spans="1:5" x14ac:dyDescent="0.45">
      <c r="A46" s="33" t="s">
        <v>4</v>
      </c>
      <c r="B46" s="36">
        <v>45088</v>
      </c>
      <c r="C46" s="33" t="s">
        <v>5</v>
      </c>
      <c r="D46" s="33">
        <v>5500</v>
      </c>
      <c r="E46">
        <f>MONTH(Table15[[#This Row],[Transaction Date]])</f>
        <v>6</v>
      </c>
    </row>
    <row r="47" spans="1:5" x14ac:dyDescent="0.45">
      <c r="A47" s="33" t="s">
        <v>4</v>
      </c>
      <c r="B47" s="36">
        <v>45088</v>
      </c>
      <c r="C47" s="33" t="s">
        <v>5</v>
      </c>
      <c r="D47" s="33">
        <v>5500</v>
      </c>
      <c r="E47">
        <f>MONTH(Table15[[#This Row],[Transaction Date]])</f>
        <v>6</v>
      </c>
    </row>
    <row r="48" spans="1:5" x14ac:dyDescent="0.45">
      <c r="A48" s="33" t="s">
        <v>4</v>
      </c>
      <c r="B48" s="36">
        <v>45088</v>
      </c>
      <c r="C48" s="33" t="s">
        <v>5</v>
      </c>
      <c r="D48" s="33">
        <v>5500</v>
      </c>
      <c r="E48">
        <f>MONTH(Table15[[#This Row],[Transaction Date]])</f>
        <v>6</v>
      </c>
    </row>
    <row r="49" spans="1:5" x14ac:dyDescent="0.45">
      <c r="A49" s="33" t="s">
        <v>4</v>
      </c>
      <c r="B49" s="36">
        <v>45084</v>
      </c>
      <c r="C49" s="33" t="s">
        <v>5</v>
      </c>
      <c r="D49" s="33">
        <v>5500</v>
      </c>
      <c r="E49">
        <f>MONTH(Table15[[#This Row],[Transaction Date]])</f>
        <v>6</v>
      </c>
    </row>
    <row r="50" spans="1:5" x14ac:dyDescent="0.45">
      <c r="A50" s="33" t="s">
        <v>4</v>
      </c>
      <c r="B50" s="36">
        <v>45083</v>
      </c>
      <c r="C50" s="33" t="s">
        <v>5</v>
      </c>
      <c r="D50" s="33">
        <v>5500</v>
      </c>
      <c r="E50">
        <f>MONTH(Table15[[#This Row],[Transaction Date]])</f>
        <v>6</v>
      </c>
    </row>
    <row r="51" spans="1:5" x14ac:dyDescent="0.45">
      <c r="A51" s="33" t="s">
        <v>4</v>
      </c>
      <c r="B51" s="36">
        <v>45083</v>
      </c>
      <c r="C51" s="33" t="s">
        <v>5</v>
      </c>
      <c r="D51" s="33">
        <v>5500</v>
      </c>
      <c r="E51">
        <f>MONTH(Table15[[#This Row],[Transaction Date]])</f>
        <v>6</v>
      </c>
    </row>
    <row r="52" spans="1:5" x14ac:dyDescent="0.45">
      <c r="A52" s="33" t="s">
        <v>4</v>
      </c>
      <c r="B52" s="36">
        <v>45082</v>
      </c>
      <c r="C52" s="33" t="s">
        <v>5</v>
      </c>
      <c r="D52" s="33">
        <v>5500</v>
      </c>
      <c r="E52">
        <f>MONTH(Table15[[#This Row],[Transaction Date]])</f>
        <v>6</v>
      </c>
    </row>
    <row r="53" spans="1:5" x14ac:dyDescent="0.45">
      <c r="A53" s="33" t="s">
        <v>4</v>
      </c>
      <c r="B53" s="36">
        <v>45082</v>
      </c>
      <c r="C53" s="33" t="s">
        <v>5</v>
      </c>
      <c r="D53" s="33">
        <v>5500</v>
      </c>
      <c r="E53">
        <f>MONTH(Table15[[#This Row],[Transaction Date]])</f>
        <v>6</v>
      </c>
    </row>
    <row r="54" spans="1:5" x14ac:dyDescent="0.45">
      <c r="A54" s="33" t="s">
        <v>4</v>
      </c>
      <c r="B54" s="36">
        <v>45080</v>
      </c>
      <c r="C54" s="33" t="s">
        <v>5</v>
      </c>
      <c r="D54" s="33">
        <v>5500</v>
      </c>
      <c r="E54">
        <f>MONTH(Table15[[#This Row],[Transaction Date]])</f>
        <v>6</v>
      </c>
    </row>
    <row r="55" spans="1:5" x14ac:dyDescent="0.45">
      <c r="A55" s="33" t="s">
        <v>4</v>
      </c>
      <c r="B55" s="36">
        <v>45080</v>
      </c>
      <c r="C55" s="33" t="s">
        <v>5</v>
      </c>
      <c r="D55" s="33">
        <v>5500</v>
      </c>
      <c r="E55">
        <f>MONTH(Table15[[#This Row],[Transaction Date]])</f>
        <v>6</v>
      </c>
    </row>
    <row r="56" spans="1:5" x14ac:dyDescent="0.45">
      <c r="A56" s="33" t="s">
        <v>4</v>
      </c>
      <c r="B56" s="36">
        <v>45079</v>
      </c>
      <c r="C56" s="33" t="s">
        <v>5</v>
      </c>
      <c r="D56" s="33">
        <v>5500</v>
      </c>
      <c r="E56">
        <f>MONTH(Table15[[#This Row],[Transaction Date]])</f>
        <v>6</v>
      </c>
    </row>
    <row r="57" spans="1:5" x14ac:dyDescent="0.45">
      <c r="A57" s="33" t="s">
        <v>4</v>
      </c>
      <c r="B57" s="36">
        <v>45078</v>
      </c>
      <c r="C57" s="33" t="s">
        <v>5</v>
      </c>
      <c r="D57" s="33">
        <v>5500</v>
      </c>
      <c r="E57">
        <f>MONTH(Table15[[#This Row],[Transaction Date]])</f>
        <v>6</v>
      </c>
    </row>
    <row r="58" spans="1:5" x14ac:dyDescent="0.45">
      <c r="A58" s="33" t="s">
        <v>4</v>
      </c>
      <c r="B58" s="36">
        <v>45078</v>
      </c>
      <c r="C58" s="33" t="s">
        <v>5</v>
      </c>
      <c r="D58" s="33">
        <v>5500</v>
      </c>
      <c r="E58">
        <f>MONTH(Table15[[#This Row],[Transaction Date]])</f>
        <v>6</v>
      </c>
    </row>
    <row r="59" spans="1:5" x14ac:dyDescent="0.45">
      <c r="A59" s="33" t="s">
        <v>4</v>
      </c>
      <c r="B59" s="36">
        <v>45077</v>
      </c>
      <c r="C59" s="33" t="s">
        <v>5</v>
      </c>
      <c r="D59" s="33">
        <v>5500</v>
      </c>
      <c r="E59">
        <f>MONTH(Table15[[#This Row],[Transaction Date]])</f>
        <v>5</v>
      </c>
    </row>
    <row r="60" spans="1:5" x14ac:dyDescent="0.45">
      <c r="A60" s="33" t="s">
        <v>4</v>
      </c>
      <c r="B60" s="36">
        <v>45077</v>
      </c>
      <c r="C60" s="33" t="s">
        <v>5</v>
      </c>
      <c r="D60" s="33">
        <v>5500</v>
      </c>
      <c r="E60">
        <f>MONTH(Table15[[#This Row],[Transaction Date]])</f>
        <v>5</v>
      </c>
    </row>
    <row r="61" spans="1:5" x14ac:dyDescent="0.45">
      <c r="A61" s="33" t="s">
        <v>4</v>
      </c>
      <c r="B61" s="36">
        <v>45076</v>
      </c>
      <c r="C61" s="33" t="s">
        <v>5</v>
      </c>
      <c r="D61" s="33">
        <v>5500</v>
      </c>
      <c r="E61">
        <f>MONTH(Table15[[#This Row],[Transaction Date]])</f>
        <v>5</v>
      </c>
    </row>
    <row r="62" spans="1:5" x14ac:dyDescent="0.45">
      <c r="A62" s="33" t="s">
        <v>4</v>
      </c>
      <c r="B62" s="36">
        <v>45075</v>
      </c>
      <c r="C62" s="33" t="s">
        <v>5</v>
      </c>
      <c r="D62" s="33">
        <v>5500</v>
      </c>
      <c r="E62">
        <f>MONTH(Table15[[#This Row],[Transaction Date]])</f>
        <v>5</v>
      </c>
    </row>
    <row r="63" spans="1:5" x14ac:dyDescent="0.45">
      <c r="A63" s="33" t="s">
        <v>4</v>
      </c>
      <c r="B63" s="36">
        <v>45075</v>
      </c>
      <c r="C63" s="33" t="s">
        <v>5</v>
      </c>
      <c r="D63" s="33">
        <v>5500</v>
      </c>
      <c r="E63">
        <f>MONTH(Table15[[#This Row],[Transaction Date]])</f>
        <v>5</v>
      </c>
    </row>
    <row r="64" spans="1:5" x14ac:dyDescent="0.45">
      <c r="A64" s="33" t="s">
        <v>4</v>
      </c>
      <c r="B64" s="36">
        <v>45075</v>
      </c>
      <c r="C64" s="33" t="s">
        <v>5</v>
      </c>
      <c r="D64" s="33">
        <v>5500</v>
      </c>
      <c r="E64">
        <f>MONTH(Table15[[#This Row],[Transaction Date]])</f>
        <v>5</v>
      </c>
    </row>
    <row r="65" spans="1:5" x14ac:dyDescent="0.45">
      <c r="A65" s="33" t="s">
        <v>4</v>
      </c>
      <c r="B65" s="36">
        <v>45075</v>
      </c>
      <c r="C65" s="33" t="s">
        <v>5</v>
      </c>
      <c r="D65" s="33">
        <v>5500</v>
      </c>
      <c r="E65">
        <f>MONTH(Table15[[#This Row],[Transaction Date]])</f>
        <v>5</v>
      </c>
    </row>
    <row r="66" spans="1:5" x14ac:dyDescent="0.45">
      <c r="A66" s="33" t="s">
        <v>4</v>
      </c>
      <c r="B66" s="36">
        <v>45075</v>
      </c>
      <c r="C66" s="33" t="s">
        <v>5</v>
      </c>
      <c r="D66" s="33">
        <v>5500</v>
      </c>
      <c r="E66">
        <f>MONTH(Table15[[#This Row],[Transaction Date]])</f>
        <v>5</v>
      </c>
    </row>
    <row r="67" spans="1:5" x14ac:dyDescent="0.45">
      <c r="A67" s="33" t="s">
        <v>4</v>
      </c>
      <c r="B67" s="36">
        <v>45075</v>
      </c>
      <c r="C67" s="33" t="s">
        <v>5</v>
      </c>
      <c r="D67" s="33">
        <v>5500</v>
      </c>
      <c r="E67">
        <f>MONTH(Table15[[#This Row],[Transaction Date]])</f>
        <v>5</v>
      </c>
    </row>
    <row r="68" spans="1:5" x14ac:dyDescent="0.45">
      <c r="A68" s="33" t="s">
        <v>4</v>
      </c>
      <c r="B68" s="36">
        <v>45074</v>
      </c>
      <c r="C68" s="33" t="s">
        <v>5</v>
      </c>
      <c r="D68" s="33">
        <v>5500</v>
      </c>
      <c r="E68">
        <f>MONTH(Table15[[#This Row],[Transaction Date]])</f>
        <v>5</v>
      </c>
    </row>
    <row r="69" spans="1:5" x14ac:dyDescent="0.45">
      <c r="A69" s="33" t="s">
        <v>4</v>
      </c>
      <c r="B69" s="36">
        <v>45071</v>
      </c>
      <c r="C69" s="33" t="s">
        <v>5</v>
      </c>
      <c r="D69" s="33">
        <v>5500</v>
      </c>
      <c r="E69">
        <f>MONTH(Table15[[#This Row],[Transaction Date]])</f>
        <v>5</v>
      </c>
    </row>
    <row r="70" spans="1:5" x14ac:dyDescent="0.45">
      <c r="A70" s="33" t="s">
        <v>4</v>
      </c>
      <c r="B70" s="36">
        <v>45071</v>
      </c>
      <c r="C70" s="33" t="s">
        <v>5</v>
      </c>
      <c r="D70" s="33">
        <v>5500</v>
      </c>
      <c r="E70">
        <f>MONTH(Table15[[#This Row],[Transaction Date]])</f>
        <v>5</v>
      </c>
    </row>
    <row r="71" spans="1:5" x14ac:dyDescent="0.45">
      <c r="A71" s="33" t="s">
        <v>4</v>
      </c>
      <c r="B71" s="36">
        <v>45062</v>
      </c>
      <c r="C71" s="33" t="s">
        <v>5</v>
      </c>
      <c r="D71" s="33">
        <v>5500</v>
      </c>
      <c r="E71">
        <f>MONTH(Table15[[#This Row],[Transaction Date]])</f>
        <v>5</v>
      </c>
    </row>
    <row r="72" spans="1:5" x14ac:dyDescent="0.45">
      <c r="A72" s="33" t="s">
        <v>4</v>
      </c>
      <c r="B72" s="36">
        <v>45062</v>
      </c>
      <c r="C72" s="33" t="s">
        <v>5</v>
      </c>
      <c r="D72" s="33">
        <v>5500</v>
      </c>
      <c r="E72">
        <f>MONTH(Table15[[#This Row],[Transaction Date]])</f>
        <v>5</v>
      </c>
    </row>
    <row r="73" spans="1:5" x14ac:dyDescent="0.45">
      <c r="A73" s="33" t="s">
        <v>4</v>
      </c>
      <c r="B73" s="36">
        <v>45061</v>
      </c>
      <c r="C73" s="33" t="s">
        <v>5</v>
      </c>
      <c r="D73" s="33">
        <v>5500</v>
      </c>
      <c r="E73">
        <f>MONTH(Table15[[#This Row],[Transaction Date]])</f>
        <v>5</v>
      </c>
    </row>
    <row r="74" spans="1:5" x14ac:dyDescent="0.45">
      <c r="A74" s="33" t="s">
        <v>4</v>
      </c>
      <c r="B74" s="36">
        <v>45061</v>
      </c>
      <c r="C74" s="33" t="s">
        <v>5</v>
      </c>
      <c r="D74" s="33">
        <v>5500</v>
      </c>
      <c r="E74">
        <f>MONTH(Table15[[#This Row],[Transaction Date]])</f>
        <v>5</v>
      </c>
    </row>
    <row r="75" spans="1:5" x14ac:dyDescent="0.45">
      <c r="A75" s="33" t="s">
        <v>4</v>
      </c>
      <c r="B75" s="36">
        <v>45061</v>
      </c>
      <c r="C75" s="33" t="s">
        <v>5</v>
      </c>
      <c r="D75" s="33">
        <v>5500</v>
      </c>
      <c r="E75">
        <f>MONTH(Table15[[#This Row],[Transaction Date]])</f>
        <v>5</v>
      </c>
    </row>
    <row r="76" spans="1:5" x14ac:dyDescent="0.45">
      <c r="A76" s="33" t="s">
        <v>4</v>
      </c>
      <c r="B76" s="36">
        <v>45060</v>
      </c>
      <c r="C76" s="33" t="s">
        <v>5</v>
      </c>
      <c r="D76" s="33">
        <v>5500</v>
      </c>
      <c r="E76">
        <f>MONTH(Table15[[#This Row],[Transaction Date]])</f>
        <v>5</v>
      </c>
    </row>
    <row r="77" spans="1:5" x14ac:dyDescent="0.45">
      <c r="A77" s="33" t="s">
        <v>4</v>
      </c>
      <c r="B77" s="36">
        <v>45060</v>
      </c>
      <c r="C77" s="33" t="s">
        <v>5</v>
      </c>
      <c r="D77" s="33">
        <v>5500</v>
      </c>
      <c r="E77">
        <f>MONTH(Table15[[#This Row],[Transaction Date]])</f>
        <v>5</v>
      </c>
    </row>
    <row r="78" spans="1:5" x14ac:dyDescent="0.45">
      <c r="A78" s="33" t="s">
        <v>4</v>
      </c>
      <c r="B78" s="36">
        <v>45060</v>
      </c>
      <c r="C78" s="33" t="s">
        <v>5</v>
      </c>
      <c r="D78" s="33">
        <v>5500</v>
      </c>
      <c r="E78">
        <f>MONTH(Table15[[#This Row],[Transaction Date]])</f>
        <v>5</v>
      </c>
    </row>
    <row r="79" spans="1:5" x14ac:dyDescent="0.45">
      <c r="A79" s="33" t="s">
        <v>4</v>
      </c>
      <c r="B79" s="36">
        <v>45060</v>
      </c>
      <c r="C79" s="33" t="s">
        <v>5</v>
      </c>
      <c r="D79" s="33">
        <v>5500</v>
      </c>
      <c r="E79">
        <f>MONTH(Table15[[#This Row],[Transaction Date]])</f>
        <v>5</v>
      </c>
    </row>
    <row r="80" spans="1:5" x14ac:dyDescent="0.45">
      <c r="A80" s="33" t="s">
        <v>4</v>
      </c>
      <c r="B80" s="36">
        <v>45060</v>
      </c>
      <c r="C80" s="33" t="s">
        <v>5</v>
      </c>
      <c r="D80" s="33">
        <v>5500</v>
      </c>
      <c r="E80">
        <f>MONTH(Table15[[#This Row],[Transaction Date]])</f>
        <v>5</v>
      </c>
    </row>
    <row r="81" spans="1:5" x14ac:dyDescent="0.45">
      <c r="A81" s="33" t="s">
        <v>4</v>
      </c>
      <c r="B81" s="36">
        <v>45060</v>
      </c>
      <c r="C81" s="33" t="s">
        <v>5</v>
      </c>
      <c r="D81" s="33">
        <v>5500</v>
      </c>
      <c r="E81">
        <f>MONTH(Table15[[#This Row],[Transaction Date]])</f>
        <v>5</v>
      </c>
    </row>
    <row r="82" spans="1:5" x14ac:dyDescent="0.45">
      <c r="A82" s="33" t="s">
        <v>4</v>
      </c>
      <c r="B82" s="36">
        <v>45059</v>
      </c>
      <c r="C82" s="33" t="s">
        <v>5</v>
      </c>
      <c r="D82" s="33">
        <v>5500</v>
      </c>
      <c r="E82">
        <f>MONTH(Table15[[#This Row],[Transaction Date]])</f>
        <v>5</v>
      </c>
    </row>
    <row r="83" spans="1:5" x14ac:dyDescent="0.45">
      <c r="A83" s="33" t="s">
        <v>4</v>
      </c>
      <c r="B83" s="36">
        <v>45059</v>
      </c>
      <c r="C83" s="33" t="s">
        <v>5</v>
      </c>
      <c r="D83" s="33">
        <v>5500</v>
      </c>
      <c r="E83">
        <f>MONTH(Table15[[#This Row],[Transaction Date]])</f>
        <v>5</v>
      </c>
    </row>
    <row r="84" spans="1:5" x14ac:dyDescent="0.45">
      <c r="A84" s="33" t="s">
        <v>4</v>
      </c>
      <c r="B84" s="36">
        <v>45059</v>
      </c>
      <c r="C84" s="33" t="s">
        <v>5</v>
      </c>
      <c r="D84" s="33">
        <v>5500</v>
      </c>
      <c r="E84">
        <f>MONTH(Table15[[#This Row],[Transaction Date]])</f>
        <v>5</v>
      </c>
    </row>
    <row r="85" spans="1:5" x14ac:dyDescent="0.45">
      <c r="A85" s="33" t="s">
        <v>4</v>
      </c>
      <c r="B85" s="36">
        <v>45059</v>
      </c>
      <c r="C85" s="33" t="s">
        <v>5</v>
      </c>
      <c r="D85" s="33">
        <v>5500</v>
      </c>
      <c r="E85">
        <f>MONTH(Table15[[#This Row],[Transaction Date]])</f>
        <v>5</v>
      </c>
    </row>
    <row r="86" spans="1:5" x14ac:dyDescent="0.45">
      <c r="A86" s="33" t="s">
        <v>4</v>
      </c>
      <c r="B86" s="36">
        <v>45059</v>
      </c>
      <c r="C86" s="33" t="s">
        <v>5</v>
      </c>
      <c r="D86" s="33">
        <v>5500</v>
      </c>
      <c r="E86">
        <f>MONTH(Table15[[#This Row],[Transaction Date]])</f>
        <v>5</v>
      </c>
    </row>
    <row r="87" spans="1:5" x14ac:dyDescent="0.45">
      <c r="A87" s="33" t="s">
        <v>4</v>
      </c>
      <c r="B87" s="36">
        <v>45059</v>
      </c>
      <c r="C87" s="33" t="s">
        <v>5</v>
      </c>
      <c r="D87" s="33">
        <v>5500</v>
      </c>
      <c r="E87">
        <f>MONTH(Table15[[#This Row],[Transaction Date]])</f>
        <v>5</v>
      </c>
    </row>
    <row r="88" spans="1:5" x14ac:dyDescent="0.45">
      <c r="A88" s="33" t="s">
        <v>4</v>
      </c>
      <c r="B88" s="36">
        <v>45059</v>
      </c>
      <c r="C88" s="33" t="s">
        <v>5</v>
      </c>
      <c r="D88" s="33">
        <v>5500</v>
      </c>
      <c r="E88">
        <f>MONTH(Table15[[#This Row],[Transaction Date]])</f>
        <v>5</v>
      </c>
    </row>
    <row r="89" spans="1:5" x14ac:dyDescent="0.45">
      <c r="A89" s="33" t="s">
        <v>4</v>
      </c>
      <c r="B89" s="36">
        <v>45059</v>
      </c>
      <c r="C89" s="33" t="s">
        <v>5</v>
      </c>
      <c r="D89" s="33">
        <v>5500</v>
      </c>
      <c r="E89">
        <f>MONTH(Table15[[#This Row],[Transaction Date]])</f>
        <v>5</v>
      </c>
    </row>
    <row r="90" spans="1:5" x14ac:dyDescent="0.45">
      <c r="A90" s="33" t="s">
        <v>4</v>
      </c>
      <c r="B90" s="36">
        <v>45058</v>
      </c>
      <c r="C90" s="33" t="s">
        <v>5</v>
      </c>
      <c r="D90" s="33">
        <v>5500</v>
      </c>
      <c r="E90">
        <f>MONTH(Table15[[#This Row],[Transaction Date]])</f>
        <v>5</v>
      </c>
    </row>
    <row r="91" spans="1:5" x14ac:dyDescent="0.45">
      <c r="A91" s="33" t="s">
        <v>4</v>
      </c>
      <c r="B91" s="36">
        <v>45058</v>
      </c>
      <c r="C91" s="33" t="s">
        <v>5</v>
      </c>
      <c r="D91" s="33">
        <v>5500</v>
      </c>
      <c r="E91">
        <f>MONTH(Table15[[#This Row],[Transaction Date]])</f>
        <v>5</v>
      </c>
    </row>
    <row r="92" spans="1:5" x14ac:dyDescent="0.45">
      <c r="A92" s="33" t="s">
        <v>4</v>
      </c>
      <c r="B92" s="36">
        <v>45058</v>
      </c>
      <c r="C92" s="33" t="s">
        <v>5</v>
      </c>
      <c r="D92" s="33">
        <v>5500</v>
      </c>
      <c r="E92">
        <f>MONTH(Table15[[#This Row],[Transaction Date]])</f>
        <v>5</v>
      </c>
    </row>
    <row r="93" spans="1:5" x14ac:dyDescent="0.45">
      <c r="A93" s="33" t="s">
        <v>4</v>
      </c>
      <c r="B93" s="36">
        <v>45057</v>
      </c>
      <c r="C93" s="33" t="s">
        <v>5</v>
      </c>
      <c r="D93" s="33">
        <v>5500</v>
      </c>
      <c r="E93">
        <f>MONTH(Table15[[#This Row],[Transaction Date]])</f>
        <v>5</v>
      </c>
    </row>
    <row r="94" spans="1:5" x14ac:dyDescent="0.45">
      <c r="A94" s="33" t="s">
        <v>4</v>
      </c>
      <c r="B94" s="36">
        <v>45057</v>
      </c>
      <c r="C94" s="33" t="s">
        <v>5</v>
      </c>
      <c r="D94" s="33">
        <v>5500</v>
      </c>
      <c r="E94">
        <f>MONTH(Table15[[#This Row],[Transaction Date]])</f>
        <v>5</v>
      </c>
    </row>
    <row r="95" spans="1:5" x14ac:dyDescent="0.45">
      <c r="A95" s="33" t="s">
        <v>4</v>
      </c>
      <c r="B95" s="36">
        <v>45056</v>
      </c>
      <c r="C95" s="33" t="s">
        <v>5</v>
      </c>
      <c r="D95" s="33">
        <v>5500</v>
      </c>
      <c r="E95">
        <f>MONTH(Table15[[#This Row],[Transaction Date]])</f>
        <v>5</v>
      </c>
    </row>
    <row r="96" spans="1:5" x14ac:dyDescent="0.45">
      <c r="A96" s="33" t="s">
        <v>4</v>
      </c>
      <c r="B96" s="36">
        <v>45056</v>
      </c>
      <c r="C96" s="33" t="s">
        <v>5</v>
      </c>
      <c r="D96" s="33">
        <v>5500</v>
      </c>
      <c r="E96">
        <f>MONTH(Table15[[#This Row],[Transaction Date]])</f>
        <v>5</v>
      </c>
    </row>
    <row r="97" spans="1:5" x14ac:dyDescent="0.45">
      <c r="A97" s="33" t="s">
        <v>4</v>
      </c>
      <c r="B97" s="36">
        <v>45056</v>
      </c>
      <c r="C97" s="33" t="s">
        <v>5</v>
      </c>
      <c r="D97" s="33">
        <v>5500</v>
      </c>
      <c r="E97">
        <f>MONTH(Table15[[#This Row],[Transaction Date]])</f>
        <v>5</v>
      </c>
    </row>
    <row r="98" spans="1:5" x14ac:dyDescent="0.45">
      <c r="A98" s="33" t="s">
        <v>4</v>
      </c>
      <c r="B98" s="36">
        <v>45055</v>
      </c>
      <c r="C98" s="33" t="s">
        <v>5</v>
      </c>
      <c r="D98" s="33">
        <v>5500</v>
      </c>
      <c r="E98">
        <f>MONTH(Table15[[#This Row],[Transaction Date]])</f>
        <v>5</v>
      </c>
    </row>
    <row r="99" spans="1:5" x14ac:dyDescent="0.45">
      <c r="A99" s="33" t="s">
        <v>4</v>
      </c>
      <c r="B99" s="36">
        <v>45054</v>
      </c>
      <c r="C99" s="33" t="s">
        <v>5</v>
      </c>
      <c r="D99" s="33">
        <v>5500</v>
      </c>
      <c r="E99">
        <f>MONTH(Table15[[#This Row],[Transaction Date]])</f>
        <v>5</v>
      </c>
    </row>
    <row r="100" spans="1:5" x14ac:dyDescent="0.45">
      <c r="A100" s="33" t="s">
        <v>4</v>
      </c>
      <c r="B100" s="36">
        <v>45054</v>
      </c>
      <c r="C100" s="33" t="s">
        <v>5</v>
      </c>
      <c r="D100" s="33">
        <v>5500</v>
      </c>
      <c r="E100">
        <f>MONTH(Table15[[#This Row],[Transaction Date]])</f>
        <v>5</v>
      </c>
    </row>
    <row r="101" spans="1:5" x14ac:dyDescent="0.45">
      <c r="A101" s="33" t="s">
        <v>4</v>
      </c>
      <c r="B101" s="36">
        <v>45053</v>
      </c>
      <c r="C101" s="33" t="s">
        <v>5</v>
      </c>
      <c r="D101" s="33">
        <v>5500</v>
      </c>
      <c r="E101">
        <f>MONTH(Table15[[#This Row],[Transaction Date]])</f>
        <v>5</v>
      </c>
    </row>
    <row r="102" spans="1:5" x14ac:dyDescent="0.45">
      <c r="A102" s="33" t="s">
        <v>4</v>
      </c>
      <c r="B102" s="36">
        <v>45052</v>
      </c>
      <c r="C102" s="33" t="s">
        <v>5</v>
      </c>
      <c r="D102" s="33">
        <v>5500</v>
      </c>
      <c r="E102">
        <f>MONTH(Table15[[#This Row],[Transaction Date]])</f>
        <v>5</v>
      </c>
    </row>
    <row r="103" spans="1:5" x14ac:dyDescent="0.45">
      <c r="A103" s="33" t="s">
        <v>4</v>
      </c>
      <c r="B103" s="36">
        <v>45052</v>
      </c>
      <c r="C103" s="33" t="s">
        <v>5</v>
      </c>
      <c r="D103" s="33">
        <v>5500</v>
      </c>
      <c r="E103">
        <f>MONTH(Table15[[#This Row],[Transaction Date]])</f>
        <v>5</v>
      </c>
    </row>
    <row r="104" spans="1:5" x14ac:dyDescent="0.45">
      <c r="A104" s="33" t="s">
        <v>4</v>
      </c>
      <c r="B104" s="36">
        <v>45052</v>
      </c>
      <c r="C104" s="33" t="s">
        <v>5</v>
      </c>
      <c r="D104" s="33">
        <v>5500</v>
      </c>
      <c r="E104">
        <f>MONTH(Table15[[#This Row],[Transaction Date]])</f>
        <v>5</v>
      </c>
    </row>
    <row r="105" spans="1:5" x14ac:dyDescent="0.45">
      <c r="A105" s="33" t="s">
        <v>4</v>
      </c>
      <c r="B105" s="36">
        <v>45052</v>
      </c>
      <c r="C105" s="33" t="s">
        <v>5</v>
      </c>
      <c r="D105" s="33">
        <v>5500</v>
      </c>
      <c r="E105">
        <f>MONTH(Table15[[#This Row],[Transaction Date]])</f>
        <v>5</v>
      </c>
    </row>
    <row r="106" spans="1:5" x14ac:dyDescent="0.45">
      <c r="A106" s="33" t="s">
        <v>4</v>
      </c>
      <c r="B106" s="36">
        <v>45052</v>
      </c>
      <c r="C106" s="33" t="s">
        <v>5</v>
      </c>
      <c r="D106" s="33">
        <v>5500</v>
      </c>
      <c r="E106">
        <f>MONTH(Table15[[#This Row],[Transaction Date]])</f>
        <v>5</v>
      </c>
    </row>
    <row r="107" spans="1:5" x14ac:dyDescent="0.45">
      <c r="A107" s="33" t="s">
        <v>4</v>
      </c>
      <c r="B107" s="36">
        <v>45051</v>
      </c>
      <c r="C107" s="33" t="s">
        <v>5</v>
      </c>
      <c r="D107" s="33">
        <v>5500</v>
      </c>
      <c r="E107">
        <f>MONTH(Table15[[#This Row],[Transaction Date]])</f>
        <v>5</v>
      </c>
    </row>
    <row r="108" spans="1:5" x14ac:dyDescent="0.45">
      <c r="A108" s="33" t="s">
        <v>4</v>
      </c>
      <c r="B108" s="36">
        <v>45049</v>
      </c>
      <c r="C108" s="33" t="s">
        <v>5</v>
      </c>
      <c r="D108" s="33">
        <v>5500</v>
      </c>
      <c r="E108">
        <f>MONTH(Table15[[#This Row],[Transaction Date]])</f>
        <v>5</v>
      </c>
    </row>
    <row r="109" spans="1:5" x14ac:dyDescent="0.45">
      <c r="A109" s="33" t="s">
        <v>4</v>
      </c>
      <c r="B109" s="36">
        <v>45049</v>
      </c>
      <c r="C109" s="33" t="s">
        <v>5</v>
      </c>
      <c r="D109" s="33">
        <v>5500</v>
      </c>
      <c r="E109">
        <f>MONTH(Table15[[#This Row],[Transaction Date]])</f>
        <v>5</v>
      </c>
    </row>
    <row r="110" spans="1:5" x14ac:dyDescent="0.45">
      <c r="A110" s="33" t="s">
        <v>4</v>
      </c>
      <c r="B110" s="36">
        <v>45049</v>
      </c>
      <c r="C110" s="33" t="s">
        <v>5</v>
      </c>
      <c r="D110" s="33">
        <v>5500</v>
      </c>
      <c r="E110">
        <f>MONTH(Table15[[#This Row],[Transaction Date]])</f>
        <v>5</v>
      </c>
    </row>
    <row r="111" spans="1:5" x14ac:dyDescent="0.45">
      <c r="A111" s="33" t="s">
        <v>4</v>
      </c>
      <c r="B111" s="36">
        <v>45048</v>
      </c>
      <c r="C111" s="33" t="s">
        <v>5</v>
      </c>
      <c r="D111" s="33">
        <v>5500</v>
      </c>
      <c r="E111">
        <f>MONTH(Table15[[#This Row],[Transaction Date]])</f>
        <v>5</v>
      </c>
    </row>
    <row r="112" spans="1:5" x14ac:dyDescent="0.45">
      <c r="A112" s="33" t="s">
        <v>4</v>
      </c>
      <c r="B112" s="36">
        <v>45047</v>
      </c>
      <c r="C112" s="33" t="s">
        <v>5</v>
      </c>
      <c r="D112" s="33">
        <v>5500</v>
      </c>
      <c r="E112">
        <f>MONTH(Table15[[#This Row],[Transaction Date]])</f>
        <v>5</v>
      </c>
    </row>
    <row r="113" spans="1:5" x14ac:dyDescent="0.45">
      <c r="A113" s="33" t="s">
        <v>4</v>
      </c>
      <c r="B113" s="36">
        <v>45046</v>
      </c>
      <c r="C113" s="33" t="s">
        <v>5</v>
      </c>
      <c r="D113" s="33">
        <v>5500</v>
      </c>
      <c r="E113">
        <f>MONTH(Table15[[#This Row],[Transaction Date]])</f>
        <v>4</v>
      </c>
    </row>
    <row r="114" spans="1:5" x14ac:dyDescent="0.45">
      <c r="A114" s="33" t="s">
        <v>4</v>
      </c>
      <c r="B114" s="36">
        <v>45046</v>
      </c>
      <c r="C114" s="33" t="s">
        <v>5</v>
      </c>
      <c r="D114" s="33">
        <v>5500</v>
      </c>
      <c r="E114">
        <f>MONTH(Table15[[#This Row],[Transaction Date]])</f>
        <v>4</v>
      </c>
    </row>
    <row r="115" spans="1:5" x14ac:dyDescent="0.45">
      <c r="A115" s="33" t="s">
        <v>4</v>
      </c>
      <c r="B115" s="36">
        <v>45045</v>
      </c>
      <c r="C115" s="33" t="s">
        <v>5</v>
      </c>
      <c r="D115" s="33">
        <v>5500</v>
      </c>
      <c r="E115">
        <f>MONTH(Table15[[#This Row],[Transaction Date]])</f>
        <v>4</v>
      </c>
    </row>
    <row r="116" spans="1:5" x14ac:dyDescent="0.45">
      <c r="A116" s="33" t="s">
        <v>4</v>
      </c>
      <c r="B116" s="36">
        <v>45045</v>
      </c>
      <c r="C116" s="33" t="s">
        <v>5</v>
      </c>
      <c r="D116" s="33">
        <v>5500</v>
      </c>
      <c r="E116">
        <f>MONTH(Table15[[#This Row],[Transaction Date]])</f>
        <v>4</v>
      </c>
    </row>
    <row r="117" spans="1:5" x14ac:dyDescent="0.45">
      <c r="A117" s="33" t="s">
        <v>4</v>
      </c>
      <c r="B117" s="36">
        <v>45045</v>
      </c>
      <c r="C117" s="33" t="s">
        <v>5</v>
      </c>
      <c r="D117" s="33">
        <v>5500</v>
      </c>
      <c r="E117">
        <f>MONTH(Table15[[#This Row],[Transaction Date]])</f>
        <v>4</v>
      </c>
    </row>
    <row r="118" spans="1:5" x14ac:dyDescent="0.45">
      <c r="A118" s="33" t="s">
        <v>4</v>
      </c>
      <c r="B118" s="36">
        <v>45043</v>
      </c>
      <c r="C118" s="33" t="s">
        <v>5</v>
      </c>
      <c r="D118" s="33">
        <v>5500</v>
      </c>
      <c r="E118">
        <f>MONTH(Table15[[#This Row],[Transaction Date]])</f>
        <v>4</v>
      </c>
    </row>
    <row r="119" spans="1:5" x14ac:dyDescent="0.45">
      <c r="A119" s="33" t="s">
        <v>4</v>
      </c>
      <c r="B119" s="36">
        <v>45042</v>
      </c>
      <c r="C119" s="33" t="s">
        <v>5</v>
      </c>
      <c r="D119" s="33">
        <v>5500</v>
      </c>
      <c r="E119">
        <f>MONTH(Table15[[#This Row],[Transaction Date]])</f>
        <v>4</v>
      </c>
    </row>
    <row r="120" spans="1:5" x14ac:dyDescent="0.45">
      <c r="A120" s="33" t="s">
        <v>4</v>
      </c>
      <c r="B120" s="36">
        <v>45037</v>
      </c>
      <c r="C120" s="33" t="s">
        <v>5</v>
      </c>
      <c r="D120" s="33">
        <v>5500</v>
      </c>
      <c r="E120">
        <f>MONTH(Table15[[#This Row],[Transaction Date]])</f>
        <v>4</v>
      </c>
    </row>
    <row r="121" spans="1:5" x14ac:dyDescent="0.45">
      <c r="A121" s="33" t="s">
        <v>4</v>
      </c>
      <c r="B121" s="36">
        <v>45026</v>
      </c>
      <c r="C121" s="33" t="s">
        <v>5</v>
      </c>
      <c r="D121" s="33">
        <v>5500</v>
      </c>
      <c r="E121">
        <f>MONTH(Table15[[#This Row],[Transaction Date]])</f>
        <v>4</v>
      </c>
    </row>
    <row r="122" spans="1:5" x14ac:dyDescent="0.45">
      <c r="A122" s="33" t="s">
        <v>4</v>
      </c>
      <c r="B122" s="36">
        <v>45026</v>
      </c>
      <c r="C122" s="33" t="s">
        <v>5</v>
      </c>
      <c r="D122" s="33">
        <v>5500</v>
      </c>
      <c r="E122">
        <f>MONTH(Table15[[#This Row],[Transaction Date]])</f>
        <v>4</v>
      </c>
    </row>
    <row r="123" spans="1:5" x14ac:dyDescent="0.45">
      <c r="A123" s="33" t="s">
        <v>4</v>
      </c>
      <c r="B123" s="36">
        <v>45026</v>
      </c>
      <c r="C123" s="33" t="s">
        <v>7</v>
      </c>
      <c r="D123" s="33">
        <v>1661</v>
      </c>
      <c r="E123">
        <f>MONTH(Table15[[#This Row],[Transaction Date]])</f>
        <v>4</v>
      </c>
    </row>
    <row r="124" spans="1:5" x14ac:dyDescent="0.45">
      <c r="A124" s="33" t="s">
        <v>4</v>
      </c>
      <c r="B124" s="39">
        <v>45026</v>
      </c>
      <c r="C124" s="33" t="s">
        <v>6</v>
      </c>
      <c r="D124" s="33">
        <v>14</v>
      </c>
      <c r="E124">
        <f>MONTH(Table15[[#This Row],[Transaction Date]])</f>
        <v>4</v>
      </c>
    </row>
    <row r="125" spans="1:5" x14ac:dyDescent="0.45">
      <c r="A125" s="33" t="s">
        <v>4</v>
      </c>
      <c r="B125" s="39">
        <v>45026</v>
      </c>
      <c r="C125" s="33" t="s">
        <v>6</v>
      </c>
      <c r="D125" s="33">
        <v>14</v>
      </c>
      <c r="E125">
        <f>MONTH(Table15[[#This Row],[Transaction Date]])</f>
        <v>4</v>
      </c>
    </row>
    <row r="126" spans="1:5" x14ac:dyDescent="0.45">
      <c r="A126" s="33" t="s">
        <v>4</v>
      </c>
      <c r="B126" s="36">
        <v>45027</v>
      </c>
      <c r="C126" s="33" t="s">
        <v>5</v>
      </c>
      <c r="D126" s="33">
        <v>5500</v>
      </c>
      <c r="E126">
        <f>MONTH(Table15[[#This Row],[Transaction Date]])</f>
        <v>4</v>
      </c>
    </row>
    <row r="127" spans="1:5" x14ac:dyDescent="0.45">
      <c r="A127" s="33" t="s">
        <v>4</v>
      </c>
      <c r="B127" s="39">
        <v>45027</v>
      </c>
      <c r="C127" s="33" t="s">
        <v>6</v>
      </c>
      <c r="D127" s="33">
        <v>14</v>
      </c>
      <c r="E127">
        <f>MONTH(Table15[[#This Row],[Transaction Date]])</f>
        <v>4</v>
      </c>
    </row>
    <row r="128" spans="1:5" x14ac:dyDescent="0.45">
      <c r="A128" s="33" t="s">
        <v>4</v>
      </c>
      <c r="B128" s="39">
        <v>45027</v>
      </c>
      <c r="C128" s="33" t="s">
        <v>6</v>
      </c>
      <c r="D128" s="33">
        <v>14</v>
      </c>
      <c r="E128">
        <f>MONTH(Table15[[#This Row],[Transaction Date]])</f>
        <v>4</v>
      </c>
    </row>
    <row r="129" spans="1:5" x14ac:dyDescent="0.45">
      <c r="A129" s="33" t="s">
        <v>4</v>
      </c>
      <c r="B129" s="39">
        <v>45027</v>
      </c>
      <c r="C129" s="33" t="s">
        <v>6</v>
      </c>
      <c r="D129" s="33">
        <v>14</v>
      </c>
      <c r="E129">
        <f>MONTH(Table15[[#This Row],[Transaction Date]])</f>
        <v>4</v>
      </c>
    </row>
    <row r="130" spans="1:5" x14ac:dyDescent="0.45">
      <c r="A130" s="33" t="s">
        <v>4</v>
      </c>
      <c r="B130" s="39">
        <v>45027</v>
      </c>
      <c r="C130" s="33" t="s">
        <v>6</v>
      </c>
      <c r="D130" s="33">
        <v>14</v>
      </c>
      <c r="E130">
        <f>MONTH(Table15[[#This Row],[Transaction Date]])</f>
        <v>4</v>
      </c>
    </row>
    <row r="131" spans="1:5" x14ac:dyDescent="0.45">
      <c r="A131" s="33" t="s">
        <v>4</v>
      </c>
      <c r="B131" s="36">
        <v>45028</v>
      </c>
      <c r="C131" s="33" t="s">
        <v>5</v>
      </c>
      <c r="D131" s="33">
        <v>5500</v>
      </c>
      <c r="E131">
        <f>MONTH(Table15[[#This Row],[Transaction Date]])</f>
        <v>4</v>
      </c>
    </row>
    <row r="132" spans="1:5" x14ac:dyDescent="0.45">
      <c r="A132" s="33" t="s">
        <v>4</v>
      </c>
      <c r="B132" s="36">
        <v>45028</v>
      </c>
      <c r="C132" s="33" t="s">
        <v>5</v>
      </c>
      <c r="D132" s="33">
        <v>5500</v>
      </c>
      <c r="E132">
        <f>MONTH(Table15[[#This Row],[Transaction Date]])</f>
        <v>4</v>
      </c>
    </row>
    <row r="133" spans="1:5" x14ac:dyDescent="0.45">
      <c r="A133" s="33" t="s">
        <v>4</v>
      </c>
      <c r="B133" s="36">
        <v>45028</v>
      </c>
      <c r="C133" s="33" t="s">
        <v>5</v>
      </c>
      <c r="D133" s="33">
        <v>5500</v>
      </c>
      <c r="E133">
        <f>MONTH(Table15[[#This Row],[Transaction Date]])</f>
        <v>4</v>
      </c>
    </row>
    <row r="134" spans="1:5" x14ac:dyDescent="0.45">
      <c r="A134" s="33" t="s">
        <v>4</v>
      </c>
      <c r="B134" s="36">
        <v>45028</v>
      </c>
      <c r="C134" s="33" t="s">
        <v>5</v>
      </c>
      <c r="D134" s="33">
        <v>5500</v>
      </c>
      <c r="E134">
        <f>MONTH(Table15[[#This Row],[Transaction Date]])</f>
        <v>4</v>
      </c>
    </row>
    <row r="135" spans="1:5" x14ac:dyDescent="0.45">
      <c r="A135" s="33" t="s">
        <v>4</v>
      </c>
      <c r="B135" s="36">
        <v>45028</v>
      </c>
      <c r="C135" s="33" t="s">
        <v>5</v>
      </c>
      <c r="D135" s="33">
        <v>5500</v>
      </c>
      <c r="E135">
        <f>MONTH(Table15[[#This Row],[Transaction Date]])</f>
        <v>4</v>
      </c>
    </row>
    <row r="136" spans="1:5" x14ac:dyDescent="0.45">
      <c r="A136" s="33" t="s">
        <v>4</v>
      </c>
      <c r="B136" s="36">
        <v>45028</v>
      </c>
      <c r="C136" s="33" t="s">
        <v>10</v>
      </c>
      <c r="D136" s="33">
        <v>9.3800000000000008</v>
      </c>
      <c r="E136">
        <f>MONTH(Table15[[#This Row],[Transaction Date]])</f>
        <v>4</v>
      </c>
    </row>
    <row r="137" spans="1:5" x14ac:dyDescent="0.45">
      <c r="A137" s="33" t="s">
        <v>4</v>
      </c>
      <c r="B137" s="36">
        <v>45029</v>
      </c>
      <c r="C137" s="33" t="s">
        <v>5</v>
      </c>
      <c r="D137" s="33">
        <v>5500</v>
      </c>
      <c r="E137">
        <f>MONTH(Table15[[#This Row],[Transaction Date]])</f>
        <v>4</v>
      </c>
    </row>
    <row r="138" spans="1:5" x14ac:dyDescent="0.45">
      <c r="A138" s="33" t="s">
        <v>4</v>
      </c>
      <c r="B138" s="39">
        <v>45029</v>
      </c>
      <c r="C138" s="33" t="s">
        <v>6</v>
      </c>
      <c r="D138" s="33">
        <v>14</v>
      </c>
      <c r="E138">
        <f>MONTH(Table15[[#This Row],[Transaction Date]])</f>
        <v>4</v>
      </c>
    </row>
    <row r="139" spans="1:5" x14ac:dyDescent="0.45">
      <c r="A139" s="33" t="s">
        <v>4</v>
      </c>
      <c r="B139" s="36">
        <v>45030</v>
      </c>
      <c r="C139" s="33" t="s">
        <v>5</v>
      </c>
      <c r="D139" s="33">
        <v>5500</v>
      </c>
      <c r="E139">
        <f>MONTH(Table15[[#This Row],[Transaction Date]])</f>
        <v>4</v>
      </c>
    </row>
    <row r="140" spans="1:5" x14ac:dyDescent="0.45">
      <c r="A140" s="33" t="s">
        <v>4</v>
      </c>
      <c r="B140" s="36">
        <v>45030</v>
      </c>
      <c r="C140" s="33" t="s">
        <v>5</v>
      </c>
      <c r="D140" s="33">
        <v>5500</v>
      </c>
      <c r="E140">
        <f>MONTH(Table15[[#This Row],[Transaction Date]])</f>
        <v>4</v>
      </c>
    </row>
    <row r="141" spans="1:5" x14ac:dyDescent="0.45">
      <c r="A141" s="33" t="s">
        <v>4</v>
      </c>
      <c r="B141" s="36">
        <v>45030</v>
      </c>
      <c r="C141" s="33" t="s">
        <v>5</v>
      </c>
      <c r="D141" s="33">
        <v>5500</v>
      </c>
      <c r="E141">
        <f>MONTH(Table15[[#This Row],[Transaction Date]])</f>
        <v>4</v>
      </c>
    </row>
    <row r="142" spans="1:5" x14ac:dyDescent="0.45">
      <c r="A142" s="33" t="s">
        <v>4</v>
      </c>
      <c r="B142" s="36">
        <v>45030</v>
      </c>
      <c r="C142" s="33" t="s">
        <v>5</v>
      </c>
      <c r="D142" s="33">
        <v>5500</v>
      </c>
      <c r="E142">
        <f>MONTH(Table15[[#This Row],[Transaction Date]])</f>
        <v>4</v>
      </c>
    </row>
    <row r="143" spans="1:5" x14ac:dyDescent="0.45">
      <c r="A143" s="33" t="s">
        <v>4</v>
      </c>
      <c r="B143" s="36">
        <v>45023</v>
      </c>
      <c r="C143" s="33" t="s">
        <v>5</v>
      </c>
      <c r="D143" s="33">
        <v>5500</v>
      </c>
      <c r="E143">
        <f>MONTH(Table15[[#This Row],[Transaction Date]])</f>
        <v>4</v>
      </c>
    </row>
    <row r="144" spans="1:5" x14ac:dyDescent="0.45">
      <c r="A144" s="33" t="s">
        <v>4</v>
      </c>
      <c r="B144" s="36">
        <v>45023</v>
      </c>
      <c r="C144" s="33" t="s">
        <v>5</v>
      </c>
      <c r="D144" s="33">
        <v>5500</v>
      </c>
      <c r="E144">
        <f>MONTH(Table15[[#This Row],[Transaction Date]])</f>
        <v>4</v>
      </c>
    </row>
    <row r="145" spans="1:5" x14ac:dyDescent="0.45">
      <c r="A145" s="33" t="s">
        <v>4</v>
      </c>
      <c r="B145" s="36">
        <v>45023</v>
      </c>
      <c r="C145" s="33" t="s">
        <v>5</v>
      </c>
      <c r="D145" s="33">
        <v>5500</v>
      </c>
      <c r="E145">
        <f>MONTH(Table15[[#This Row],[Transaction Date]])</f>
        <v>4</v>
      </c>
    </row>
    <row r="146" spans="1:5" x14ac:dyDescent="0.45">
      <c r="A146" s="33" t="s">
        <v>4</v>
      </c>
      <c r="B146" s="36">
        <v>45023</v>
      </c>
      <c r="C146" s="33" t="s">
        <v>5</v>
      </c>
      <c r="D146" s="33">
        <v>5500</v>
      </c>
      <c r="E146">
        <f>MONTH(Table15[[#This Row],[Transaction Date]])</f>
        <v>4</v>
      </c>
    </row>
    <row r="147" spans="1:5" x14ac:dyDescent="0.45">
      <c r="A147" s="33" t="s">
        <v>4</v>
      </c>
      <c r="B147" s="36">
        <v>45023</v>
      </c>
      <c r="C147" s="33" t="s">
        <v>5</v>
      </c>
      <c r="D147" s="33">
        <v>5500</v>
      </c>
      <c r="E147">
        <f>MONTH(Table15[[#This Row],[Transaction Date]])</f>
        <v>4</v>
      </c>
    </row>
    <row r="148" spans="1:5" x14ac:dyDescent="0.45">
      <c r="A148" s="33" t="s">
        <v>4</v>
      </c>
      <c r="B148" s="36">
        <v>45023</v>
      </c>
      <c r="C148" s="33" t="s">
        <v>5</v>
      </c>
      <c r="D148" s="33">
        <v>5500</v>
      </c>
      <c r="E148">
        <f>MONTH(Table15[[#This Row],[Transaction Date]])</f>
        <v>4</v>
      </c>
    </row>
    <row r="149" spans="1:5" x14ac:dyDescent="0.45">
      <c r="A149" s="33" t="s">
        <v>4</v>
      </c>
      <c r="B149" s="36">
        <v>45023</v>
      </c>
      <c r="C149" s="33" t="s">
        <v>5</v>
      </c>
      <c r="D149" s="33">
        <v>5500</v>
      </c>
      <c r="E149">
        <f>MONTH(Table15[[#This Row],[Transaction Date]])</f>
        <v>4</v>
      </c>
    </row>
    <row r="150" spans="1:5" x14ac:dyDescent="0.45">
      <c r="A150" s="33" t="s">
        <v>4</v>
      </c>
      <c r="B150" s="36">
        <v>45023</v>
      </c>
      <c r="C150" s="33" t="s">
        <v>5</v>
      </c>
      <c r="D150" s="33">
        <v>5500</v>
      </c>
      <c r="E150">
        <f>MONTH(Table15[[#This Row],[Transaction Date]])</f>
        <v>4</v>
      </c>
    </row>
    <row r="151" spans="1:5" x14ac:dyDescent="0.45">
      <c r="A151" s="33" t="s">
        <v>4</v>
      </c>
      <c r="B151" s="36">
        <v>45023</v>
      </c>
      <c r="C151" s="33" t="s">
        <v>5</v>
      </c>
      <c r="D151" s="33">
        <v>5500</v>
      </c>
      <c r="E151">
        <f>MONTH(Table15[[#This Row],[Transaction Date]])</f>
        <v>4</v>
      </c>
    </row>
    <row r="152" spans="1:5" x14ac:dyDescent="0.45">
      <c r="A152" s="33" t="s">
        <v>4</v>
      </c>
      <c r="B152" s="36">
        <v>45023</v>
      </c>
      <c r="C152" s="33" t="s">
        <v>5</v>
      </c>
      <c r="D152" s="33">
        <v>5500</v>
      </c>
      <c r="E152">
        <f>MONTH(Table15[[#This Row],[Transaction Date]])</f>
        <v>4</v>
      </c>
    </row>
    <row r="153" spans="1:5" x14ac:dyDescent="0.45">
      <c r="A153" s="33" t="s">
        <v>4</v>
      </c>
      <c r="B153" s="36">
        <v>45023</v>
      </c>
      <c r="C153" s="33" t="s">
        <v>5</v>
      </c>
      <c r="D153" s="33">
        <v>5500</v>
      </c>
      <c r="E153">
        <f>MONTH(Table15[[#This Row],[Transaction Date]])</f>
        <v>4</v>
      </c>
    </row>
    <row r="154" spans="1:5" x14ac:dyDescent="0.45">
      <c r="A154" s="33" t="s">
        <v>4</v>
      </c>
      <c r="B154" s="36">
        <v>45022</v>
      </c>
      <c r="C154" s="33" t="s">
        <v>5</v>
      </c>
      <c r="D154" s="33">
        <v>5500</v>
      </c>
      <c r="E154">
        <f>MONTH(Table15[[#This Row],[Transaction Date]])</f>
        <v>4</v>
      </c>
    </row>
    <row r="155" spans="1:5" x14ac:dyDescent="0.45">
      <c r="A155" s="33" t="s">
        <v>4</v>
      </c>
      <c r="B155" s="36">
        <v>45022</v>
      </c>
      <c r="C155" s="33" t="s">
        <v>5</v>
      </c>
      <c r="D155" s="33">
        <v>5500</v>
      </c>
      <c r="E155">
        <f>MONTH(Table15[[#This Row],[Transaction Date]])</f>
        <v>4</v>
      </c>
    </row>
    <row r="156" spans="1:5" x14ac:dyDescent="0.45">
      <c r="A156" s="33" t="s">
        <v>4</v>
      </c>
      <c r="B156" s="36">
        <v>45022</v>
      </c>
      <c r="C156" s="33" t="s">
        <v>5</v>
      </c>
      <c r="D156" s="33">
        <v>5500</v>
      </c>
      <c r="E156">
        <f>MONTH(Table15[[#This Row],[Transaction Date]])</f>
        <v>4</v>
      </c>
    </row>
    <row r="157" spans="1:5" x14ac:dyDescent="0.45">
      <c r="A157" s="33" t="s">
        <v>4</v>
      </c>
      <c r="B157" s="36">
        <v>45022</v>
      </c>
      <c r="C157" s="33" t="s">
        <v>5</v>
      </c>
      <c r="D157" s="33">
        <v>5500</v>
      </c>
      <c r="E157">
        <f>MONTH(Table15[[#This Row],[Transaction Date]])</f>
        <v>4</v>
      </c>
    </row>
    <row r="158" spans="1:5" x14ac:dyDescent="0.45">
      <c r="A158" s="33" t="s">
        <v>4</v>
      </c>
      <c r="B158" s="36">
        <v>45022</v>
      </c>
      <c r="C158" s="33" t="s">
        <v>5</v>
      </c>
      <c r="D158" s="33">
        <v>5500</v>
      </c>
      <c r="E158">
        <f>MONTH(Table15[[#This Row],[Transaction Date]])</f>
        <v>4</v>
      </c>
    </row>
    <row r="159" spans="1:5" x14ac:dyDescent="0.45">
      <c r="A159" s="33" t="s">
        <v>4</v>
      </c>
      <c r="B159" s="36">
        <v>45022</v>
      </c>
      <c r="C159" s="33" t="s">
        <v>5</v>
      </c>
      <c r="D159" s="33">
        <v>5500</v>
      </c>
      <c r="E159">
        <f>MONTH(Table15[[#This Row],[Transaction Date]])</f>
        <v>4</v>
      </c>
    </row>
    <row r="160" spans="1:5" x14ac:dyDescent="0.45">
      <c r="A160" s="33" t="s">
        <v>4</v>
      </c>
      <c r="B160" s="36">
        <v>45022</v>
      </c>
      <c r="C160" s="33" t="s">
        <v>5</v>
      </c>
      <c r="D160" s="33">
        <v>5500</v>
      </c>
      <c r="E160">
        <f>MONTH(Table15[[#This Row],[Transaction Date]])</f>
        <v>4</v>
      </c>
    </row>
    <row r="161" spans="1:5" x14ac:dyDescent="0.45">
      <c r="A161" s="33" t="s">
        <v>4</v>
      </c>
      <c r="B161" s="36">
        <v>45022</v>
      </c>
      <c r="C161" s="33" t="s">
        <v>5</v>
      </c>
      <c r="D161" s="33">
        <v>5500</v>
      </c>
      <c r="E161">
        <f>MONTH(Table15[[#This Row],[Transaction Date]])</f>
        <v>4</v>
      </c>
    </row>
    <row r="162" spans="1:5" x14ac:dyDescent="0.45">
      <c r="A162" s="33" t="s">
        <v>4</v>
      </c>
      <c r="B162" s="36">
        <v>45022</v>
      </c>
      <c r="C162" s="33" t="s">
        <v>5</v>
      </c>
      <c r="D162" s="33">
        <v>5500</v>
      </c>
      <c r="E162">
        <f>MONTH(Table15[[#This Row],[Transaction Date]])</f>
        <v>4</v>
      </c>
    </row>
    <row r="163" spans="1:5" x14ac:dyDescent="0.45">
      <c r="A163" s="33" t="s">
        <v>4</v>
      </c>
      <c r="B163" s="36">
        <v>45021</v>
      </c>
      <c r="C163" s="33" t="s">
        <v>5</v>
      </c>
      <c r="D163" s="33">
        <v>5500</v>
      </c>
      <c r="E163">
        <f>MONTH(Table15[[#This Row],[Transaction Date]])</f>
        <v>4</v>
      </c>
    </row>
    <row r="164" spans="1:5" x14ac:dyDescent="0.45">
      <c r="A164" s="33" t="s">
        <v>4</v>
      </c>
      <c r="B164" s="36">
        <v>45021</v>
      </c>
      <c r="C164" s="33" t="s">
        <v>5</v>
      </c>
      <c r="D164" s="33">
        <v>5500</v>
      </c>
      <c r="E164">
        <f>MONTH(Table15[[#This Row],[Transaction Date]])</f>
        <v>4</v>
      </c>
    </row>
    <row r="165" spans="1:5" x14ac:dyDescent="0.45">
      <c r="A165" s="33" t="s">
        <v>4</v>
      </c>
      <c r="B165" s="36">
        <v>45021</v>
      </c>
      <c r="C165" s="33" t="s">
        <v>5</v>
      </c>
      <c r="D165" s="33">
        <v>5500</v>
      </c>
      <c r="E165">
        <f>MONTH(Table15[[#This Row],[Transaction Date]])</f>
        <v>4</v>
      </c>
    </row>
    <row r="166" spans="1:5" x14ac:dyDescent="0.45">
      <c r="A166" s="33" t="s">
        <v>4</v>
      </c>
      <c r="B166" s="36">
        <v>45021</v>
      </c>
      <c r="C166" s="33" t="s">
        <v>5</v>
      </c>
      <c r="D166" s="33">
        <v>5500</v>
      </c>
      <c r="E166">
        <f>MONTH(Table15[[#This Row],[Transaction Date]])</f>
        <v>4</v>
      </c>
    </row>
    <row r="167" spans="1:5" x14ac:dyDescent="0.45">
      <c r="A167" s="33" t="s">
        <v>4</v>
      </c>
      <c r="B167" s="36">
        <v>45021</v>
      </c>
      <c r="C167" s="33" t="s">
        <v>5</v>
      </c>
      <c r="D167" s="33">
        <v>5500</v>
      </c>
      <c r="E167">
        <f>MONTH(Table15[[#This Row],[Transaction Date]])</f>
        <v>4</v>
      </c>
    </row>
    <row r="168" spans="1:5" x14ac:dyDescent="0.45">
      <c r="A168" s="33" t="s">
        <v>4</v>
      </c>
      <c r="B168" s="36">
        <v>45021</v>
      </c>
      <c r="C168" s="33" t="s">
        <v>5</v>
      </c>
      <c r="D168" s="33">
        <v>5500</v>
      </c>
      <c r="E168">
        <f>MONTH(Table15[[#This Row],[Transaction Date]])</f>
        <v>4</v>
      </c>
    </row>
    <row r="169" spans="1:5" x14ac:dyDescent="0.45">
      <c r="A169" s="33" t="s">
        <v>4</v>
      </c>
      <c r="B169" s="36">
        <v>45021</v>
      </c>
      <c r="C169" s="33" t="s">
        <v>5</v>
      </c>
      <c r="D169" s="33">
        <v>5500</v>
      </c>
      <c r="E169">
        <f>MONTH(Table15[[#This Row],[Transaction Date]])</f>
        <v>4</v>
      </c>
    </row>
    <row r="170" spans="1:5" x14ac:dyDescent="0.45">
      <c r="A170" s="33" t="s">
        <v>4</v>
      </c>
      <c r="B170" s="36">
        <v>45021</v>
      </c>
      <c r="C170" s="33" t="s">
        <v>5</v>
      </c>
      <c r="D170" s="33">
        <v>5500</v>
      </c>
      <c r="E170">
        <f>MONTH(Table15[[#This Row],[Transaction Date]])</f>
        <v>4</v>
      </c>
    </row>
    <row r="171" spans="1:5" x14ac:dyDescent="0.45">
      <c r="A171" s="33" t="s">
        <v>4</v>
      </c>
      <c r="B171" s="36">
        <v>45021</v>
      </c>
      <c r="C171" s="33" t="s">
        <v>5</v>
      </c>
      <c r="D171" s="33">
        <v>5500</v>
      </c>
      <c r="E171">
        <f>MONTH(Table15[[#This Row],[Transaction Date]])</f>
        <v>4</v>
      </c>
    </row>
    <row r="172" spans="1:5" x14ac:dyDescent="0.45">
      <c r="A172" s="33" t="s">
        <v>4</v>
      </c>
      <c r="B172" s="36">
        <v>45021</v>
      </c>
      <c r="C172" s="33" t="s">
        <v>5</v>
      </c>
      <c r="D172" s="33">
        <v>5500</v>
      </c>
      <c r="E172">
        <f>MONTH(Table15[[#This Row],[Transaction Date]])</f>
        <v>4</v>
      </c>
    </row>
    <row r="173" spans="1:5" x14ac:dyDescent="0.45">
      <c r="A173" s="33" t="s">
        <v>4</v>
      </c>
      <c r="B173" s="36">
        <v>45021</v>
      </c>
      <c r="C173" s="33" t="s">
        <v>5</v>
      </c>
      <c r="D173" s="33">
        <v>5500</v>
      </c>
      <c r="E173">
        <f>MONTH(Table15[[#This Row],[Transaction Date]])</f>
        <v>4</v>
      </c>
    </row>
    <row r="174" spans="1:5" x14ac:dyDescent="0.45">
      <c r="A174" s="33" t="s">
        <v>4</v>
      </c>
      <c r="B174" s="36">
        <v>45021</v>
      </c>
      <c r="C174" s="33" t="s">
        <v>5</v>
      </c>
      <c r="D174" s="33">
        <v>5500</v>
      </c>
      <c r="E174">
        <f>MONTH(Table15[[#This Row],[Transaction Date]])</f>
        <v>4</v>
      </c>
    </row>
    <row r="175" spans="1:5" x14ac:dyDescent="0.45">
      <c r="A175" s="33" t="s">
        <v>4</v>
      </c>
      <c r="B175" s="36">
        <v>45020</v>
      </c>
      <c r="C175" s="33" t="s">
        <v>5</v>
      </c>
      <c r="D175" s="33">
        <v>5500</v>
      </c>
      <c r="E175">
        <f>MONTH(Table15[[#This Row],[Transaction Date]])</f>
        <v>4</v>
      </c>
    </row>
    <row r="176" spans="1:5" x14ac:dyDescent="0.45">
      <c r="A176" s="33" t="s">
        <v>4</v>
      </c>
      <c r="B176" s="36">
        <v>45020</v>
      </c>
      <c r="C176" s="33" t="s">
        <v>5</v>
      </c>
      <c r="D176" s="33">
        <v>5500</v>
      </c>
      <c r="E176">
        <f>MONTH(Table15[[#This Row],[Transaction Date]])</f>
        <v>4</v>
      </c>
    </row>
    <row r="177" spans="1:5" x14ac:dyDescent="0.45">
      <c r="A177" s="33" t="s">
        <v>4</v>
      </c>
      <c r="B177" s="36">
        <v>45020</v>
      </c>
      <c r="C177" s="33" t="s">
        <v>5</v>
      </c>
      <c r="D177" s="33">
        <v>5500</v>
      </c>
      <c r="E177">
        <f>MONTH(Table15[[#This Row],[Transaction Date]])</f>
        <v>4</v>
      </c>
    </row>
    <row r="178" spans="1:5" x14ac:dyDescent="0.45">
      <c r="A178" s="33" t="s">
        <v>4</v>
      </c>
      <c r="B178" s="36">
        <v>45020</v>
      </c>
      <c r="C178" s="33" t="s">
        <v>5</v>
      </c>
      <c r="D178" s="33">
        <v>5500</v>
      </c>
      <c r="E178">
        <f>MONTH(Table15[[#This Row],[Transaction Date]])</f>
        <v>4</v>
      </c>
    </row>
    <row r="179" spans="1:5" x14ac:dyDescent="0.45">
      <c r="A179" s="33" t="s">
        <v>4</v>
      </c>
      <c r="B179" s="36">
        <v>45020</v>
      </c>
      <c r="C179" s="33" t="s">
        <v>5</v>
      </c>
      <c r="D179" s="33">
        <v>5500</v>
      </c>
      <c r="E179">
        <f>MONTH(Table15[[#This Row],[Transaction Date]])</f>
        <v>4</v>
      </c>
    </row>
    <row r="180" spans="1:5" x14ac:dyDescent="0.45">
      <c r="A180" s="33" t="s">
        <v>4</v>
      </c>
      <c r="B180" s="36">
        <v>45020</v>
      </c>
      <c r="C180" s="33" t="s">
        <v>5</v>
      </c>
      <c r="D180" s="33">
        <v>5500</v>
      </c>
      <c r="E180">
        <f>MONTH(Table15[[#This Row],[Transaction Date]])</f>
        <v>4</v>
      </c>
    </row>
    <row r="181" spans="1:5" x14ac:dyDescent="0.45">
      <c r="A181" s="33" t="s">
        <v>4</v>
      </c>
      <c r="B181" s="36">
        <v>45020</v>
      </c>
      <c r="C181" s="33" t="s">
        <v>5</v>
      </c>
      <c r="D181" s="33">
        <v>5500</v>
      </c>
      <c r="E181">
        <f>MONTH(Table15[[#This Row],[Transaction Date]])</f>
        <v>4</v>
      </c>
    </row>
    <row r="182" spans="1:5" x14ac:dyDescent="0.45">
      <c r="A182" s="33" t="s">
        <v>4</v>
      </c>
      <c r="B182" s="36">
        <v>45020</v>
      </c>
      <c r="C182" s="33" t="s">
        <v>5</v>
      </c>
      <c r="D182" s="33">
        <v>5500</v>
      </c>
      <c r="E182">
        <f>MONTH(Table15[[#This Row],[Transaction Date]])</f>
        <v>4</v>
      </c>
    </row>
    <row r="183" spans="1:5" x14ac:dyDescent="0.45">
      <c r="A183" s="33" t="s">
        <v>4</v>
      </c>
      <c r="B183" s="36">
        <v>45020</v>
      </c>
      <c r="C183" s="33" t="s">
        <v>5</v>
      </c>
      <c r="D183" s="33">
        <v>5500</v>
      </c>
      <c r="E183">
        <f>MONTH(Table15[[#This Row],[Transaction Date]])</f>
        <v>4</v>
      </c>
    </row>
    <row r="184" spans="1:5" x14ac:dyDescent="0.45">
      <c r="A184" s="33" t="s">
        <v>4</v>
      </c>
      <c r="B184" s="36">
        <v>45020</v>
      </c>
      <c r="C184" s="33" t="s">
        <v>5</v>
      </c>
      <c r="D184" s="33">
        <v>5500</v>
      </c>
      <c r="E184">
        <f>MONTH(Table15[[#This Row],[Transaction Date]])</f>
        <v>4</v>
      </c>
    </row>
    <row r="185" spans="1:5" x14ac:dyDescent="0.45">
      <c r="A185" s="33" t="s">
        <v>4</v>
      </c>
      <c r="B185" s="36">
        <v>45020</v>
      </c>
      <c r="C185" s="33" t="s">
        <v>5</v>
      </c>
      <c r="D185" s="33">
        <v>5500</v>
      </c>
      <c r="E185">
        <f>MONTH(Table15[[#This Row],[Transaction Date]])</f>
        <v>4</v>
      </c>
    </row>
    <row r="186" spans="1:5" x14ac:dyDescent="0.45">
      <c r="A186" s="33" t="s">
        <v>4</v>
      </c>
      <c r="B186" s="36">
        <v>45020</v>
      </c>
      <c r="C186" s="33" t="s">
        <v>5</v>
      </c>
      <c r="D186" s="33">
        <v>5500</v>
      </c>
      <c r="E186">
        <f>MONTH(Table15[[#This Row],[Transaction Date]])</f>
        <v>4</v>
      </c>
    </row>
    <row r="187" spans="1:5" x14ac:dyDescent="0.45">
      <c r="A187" s="33" t="s">
        <v>4</v>
      </c>
      <c r="B187" s="36">
        <v>45020</v>
      </c>
      <c r="C187" s="33" t="s">
        <v>5</v>
      </c>
      <c r="D187" s="33">
        <v>5500</v>
      </c>
      <c r="E187">
        <f>MONTH(Table15[[#This Row],[Transaction Date]])</f>
        <v>4</v>
      </c>
    </row>
    <row r="188" spans="1:5" x14ac:dyDescent="0.45">
      <c r="A188" s="33" t="s">
        <v>4</v>
      </c>
      <c r="B188" s="36">
        <v>45019</v>
      </c>
      <c r="C188" s="33" t="s">
        <v>5</v>
      </c>
      <c r="D188" s="33">
        <v>5500</v>
      </c>
      <c r="E188">
        <f>MONTH(Table15[[#This Row],[Transaction Date]])</f>
        <v>4</v>
      </c>
    </row>
    <row r="189" spans="1:5" x14ac:dyDescent="0.45">
      <c r="A189" s="33" t="s">
        <v>4</v>
      </c>
      <c r="B189" s="36">
        <v>45019</v>
      </c>
      <c r="C189" s="33" t="s">
        <v>5</v>
      </c>
      <c r="D189" s="33">
        <v>5500</v>
      </c>
      <c r="E189">
        <f>MONTH(Table15[[#This Row],[Transaction Date]])</f>
        <v>4</v>
      </c>
    </row>
    <row r="190" spans="1:5" x14ac:dyDescent="0.45">
      <c r="A190" s="33" t="s">
        <v>4</v>
      </c>
      <c r="B190" s="36">
        <v>45019</v>
      </c>
      <c r="C190" s="33" t="s">
        <v>5</v>
      </c>
      <c r="D190" s="33">
        <v>5500</v>
      </c>
      <c r="E190">
        <f>MONTH(Table15[[#This Row],[Transaction Date]])</f>
        <v>4</v>
      </c>
    </row>
    <row r="191" spans="1:5" x14ac:dyDescent="0.45">
      <c r="A191" s="33" t="s">
        <v>4</v>
      </c>
      <c r="B191" s="36">
        <v>45019</v>
      </c>
      <c r="C191" s="33" t="s">
        <v>5</v>
      </c>
      <c r="D191" s="33">
        <v>5500</v>
      </c>
      <c r="E191">
        <f>MONTH(Table15[[#This Row],[Transaction Date]])</f>
        <v>4</v>
      </c>
    </row>
    <row r="192" spans="1:5" x14ac:dyDescent="0.45">
      <c r="A192" s="33" t="s">
        <v>4</v>
      </c>
      <c r="B192" s="36">
        <v>45019</v>
      </c>
      <c r="C192" s="33" t="s">
        <v>5</v>
      </c>
      <c r="D192" s="33">
        <v>5500</v>
      </c>
      <c r="E192">
        <f>MONTH(Table15[[#This Row],[Transaction Date]])</f>
        <v>4</v>
      </c>
    </row>
    <row r="193" spans="1:5" x14ac:dyDescent="0.45">
      <c r="A193" s="33" t="s">
        <v>4</v>
      </c>
      <c r="B193" s="36">
        <v>45019</v>
      </c>
      <c r="C193" s="33" t="s">
        <v>5</v>
      </c>
      <c r="D193" s="33">
        <v>5500</v>
      </c>
      <c r="E193">
        <f>MONTH(Table15[[#This Row],[Transaction Date]])</f>
        <v>4</v>
      </c>
    </row>
    <row r="194" spans="1:5" x14ac:dyDescent="0.45">
      <c r="A194" s="33" t="s">
        <v>4</v>
      </c>
      <c r="B194" s="36">
        <v>45019</v>
      </c>
      <c r="C194" s="33" t="s">
        <v>5</v>
      </c>
      <c r="D194" s="33">
        <v>5500</v>
      </c>
      <c r="E194">
        <f>MONTH(Table15[[#This Row],[Transaction Date]])</f>
        <v>4</v>
      </c>
    </row>
    <row r="195" spans="1:5" x14ac:dyDescent="0.45">
      <c r="A195" s="33" t="s">
        <v>4</v>
      </c>
      <c r="B195" s="36">
        <v>45019</v>
      </c>
      <c r="C195" s="33" t="s">
        <v>5</v>
      </c>
      <c r="D195" s="33">
        <v>5500</v>
      </c>
      <c r="E195">
        <f>MONTH(Table15[[#This Row],[Transaction Date]])</f>
        <v>4</v>
      </c>
    </row>
    <row r="196" spans="1:5" x14ac:dyDescent="0.45">
      <c r="A196" s="33" t="s">
        <v>4</v>
      </c>
      <c r="B196" s="36">
        <v>45019</v>
      </c>
      <c r="C196" s="33" t="s">
        <v>5</v>
      </c>
      <c r="D196" s="33">
        <v>5500</v>
      </c>
      <c r="E196">
        <f>MONTH(Table15[[#This Row],[Transaction Date]])</f>
        <v>4</v>
      </c>
    </row>
    <row r="197" spans="1:5" x14ac:dyDescent="0.45">
      <c r="A197" s="33" t="s">
        <v>4</v>
      </c>
      <c r="B197" s="36">
        <v>45019</v>
      </c>
      <c r="C197" s="33" t="s">
        <v>5</v>
      </c>
      <c r="D197" s="33">
        <v>5500</v>
      </c>
      <c r="E197">
        <f>MONTH(Table15[[#This Row],[Transaction Date]])</f>
        <v>4</v>
      </c>
    </row>
    <row r="198" spans="1:5" x14ac:dyDescent="0.45">
      <c r="A198" s="33" t="s">
        <v>4</v>
      </c>
      <c r="B198" s="36">
        <v>45019</v>
      </c>
      <c r="C198" s="33" t="s">
        <v>5</v>
      </c>
      <c r="D198" s="33">
        <v>5500</v>
      </c>
      <c r="E198">
        <f>MONTH(Table15[[#This Row],[Transaction Date]])</f>
        <v>4</v>
      </c>
    </row>
    <row r="199" spans="1:5" x14ac:dyDescent="0.45">
      <c r="A199" s="33" t="s">
        <v>4</v>
      </c>
      <c r="B199" s="36">
        <v>45019</v>
      </c>
      <c r="C199" s="33" t="s">
        <v>5</v>
      </c>
      <c r="D199" s="33">
        <v>5500</v>
      </c>
      <c r="E199">
        <f>MONTH(Table15[[#This Row],[Transaction Date]])</f>
        <v>4</v>
      </c>
    </row>
    <row r="200" spans="1:5" x14ac:dyDescent="0.45">
      <c r="A200" s="33" t="s">
        <v>4</v>
      </c>
      <c r="B200" s="36">
        <v>45019</v>
      </c>
      <c r="C200" s="33" t="s">
        <v>5</v>
      </c>
      <c r="D200" s="33">
        <v>5500</v>
      </c>
      <c r="E200">
        <f>MONTH(Table15[[#This Row],[Transaction Date]])</f>
        <v>4</v>
      </c>
    </row>
    <row r="201" spans="1:5" x14ac:dyDescent="0.45">
      <c r="A201" s="33" t="s">
        <v>4</v>
      </c>
      <c r="B201" s="36">
        <v>45019</v>
      </c>
      <c r="C201" s="33" t="s">
        <v>5</v>
      </c>
      <c r="D201" s="33">
        <v>5500</v>
      </c>
      <c r="E201">
        <f>MONTH(Table15[[#This Row],[Transaction Date]])</f>
        <v>4</v>
      </c>
    </row>
    <row r="202" spans="1:5" x14ac:dyDescent="0.45">
      <c r="A202" s="33" t="s">
        <v>4</v>
      </c>
      <c r="B202" s="36">
        <v>45019</v>
      </c>
      <c r="C202" s="33" t="s">
        <v>5</v>
      </c>
      <c r="D202" s="33">
        <v>5500</v>
      </c>
      <c r="E202">
        <f>MONTH(Table15[[#This Row],[Transaction Date]])</f>
        <v>4</v>
      </c>
    </row>
    <row r="203" spans="1:5" x14ac:dyDescent="0.45">
      <c r="A203" s="33" t="s">
        <v>4</v>
      </c>
      <c r="B203" s="36">
        <v>45019</v>
      </c>
      <c r="C203" s="33" t="s">
        <v>5</v>
      </c>
      <c r="D203" s="33">
        <v>5500</v>
      </c>
      <c r="E203">
        <f>MONTH(Table15[[#This Row],[Transaction Date]])</f>
        <v>4</v>
      </c>
    </row>
    <row r="204" spans="1:5" x14ac:dyDescent="0.45">
      <c r="A204" s="33" t="s">
        <v>4</v>
      </c>
      <c r="B204" s="36">
        <v>45019</v>
      </c>
      <c r="C204" s="33" t="s">
        <v>5</v>
      </c>
      <c r="D204" s="33">
        <v>5500</v>
      </c>
      <c r="E204">
        <f>MONTH(Table15[[#This Row],[Transaction Date]])</f>
        <v>4</v>
      </c>
    </row>
    <row r="205" spans="1:5" x14ac:dyDescent="0.45">
      <c r="A205" s="33" t="s">
        <v>4</v>
      </c>
      <c r="B205" s="36">
        <v>45019</v>
      </c>
      <c r="C205" s="33" t="s">
        <v>5</v>
      </c>
      <c r="D205" s="33">
        <v>5500</v>
      </c>
      <c r="E205">
        <f>MONTH(Table15[[#This Row],[Transaction Date]])</f>
        <v>4</v>
      </c>
    </row>
    <row r="206" spans="1:5" x14ac:dyDescent="0.45">
      <c r="A206" s="33" t="s">
        <v>4</v>
      </c>
      <c r="B206" s="36">
        <v>45019</v>
      </c>
      <c r="C206" s="33" t="s">
        <v>5</v>
      </c>
      <c r="D206" s="33">
        <v>5500</v>
      </c>
      <c r="E206">
        <f>MONTH(Table15[[#This Row],[Transaction Date]])</f>
        <v>4</v>
      </c>
    </row>
    <row r="207" spans="1:5" x14ac:dyDescent="0.45">
      <c r="A207" s="33" t="s">
        <v>4</v>
      </c>
      <c r="B207" s="36">
        <v>45019</v>
      </c>
      <c r="C207" s="33" t="s">
        <v>5</v>
      </c>
      <c r="D207" s="33">
        <v>5500</v>
      </c>
      <c r="E207">
        <f>MONTH(Table15[[#This Row],[Transaction Date]])</f>
        <v>4</v>
      </c>
    </row>
    <row r="208" spans="1:5" x14ac:dyDescent="0.45">
      <c r="A208" s="33" t="s">
        <v>4</v>
      </c>
      <c r="B208" s="36">
        <v>45019</v>
      </c>
      <c r="C208" s="33" t="s">
        <v>5</v>
      </c>
      <c r="D208" s="33">
        <v>5500</v>
      </c>
      <c r="E208">
        <f>MONTH(Table15[[#This Row],[Transaction Date]])</f>
        <v>4</v>
      </c>
    </row>
    <row r="209" spans="1:5" x14ac:dyDescent="0.45">
      <c r="A209" s="33" t="s">
        <v>4</v>
      </c>
      <c r="B209" s="36">
        <v>45019</v>
      </c>
      <c r="C209" s="33" t="s">
        <v>5</v>
      </c>
      <c r="D209" s="33">
        <v>5500</v>
      </c>
      <c r="E209">
        <f>MONTH(Table15[[#This Row],[Transaction Date]])</f>
        <v>4</v>
      </c>
    </row>
    <row r="210" spans="1:5" x14ac:dyDescent="0.45">
      <c r="A210" s="33" t="s">
        <v>4</v>
      </c>
      <c r="B210" s="36">
        <v>45019</v>
      </c>
      <c r="C210" s="33" t="s">
        <v>5</v>
      </c>
      <c r="D210" s="33">
        <v>5500</v>
      </c>
      <c r="E210">
        <f>MONTH(Table15[[#This Row],[Transaction Date]])</f>
        <v>4</v>
      </c>
    </row>
    <row r="211" spans="1:5" x14ac:dyDescent="0.45">
      <c r="A211" s="33" t="s">
        <v>4</v>
      </c>
      <c r="B211" s="36">
        <v>45019</v>
      </c>
      <c r="C211" s="33" t="s">
        <v>5</v>
      </c>
      <c r="D211" s="33">
        <v>5500</v>
      </c>
      <c r="E211">
        <f>MONTH(Table15[[#This Row],[Transaction Date]])</f>
        <v>4</v>
      </c>
    </row>
    <row r="212" spans="1:5" x14ac:dyDescent="0.45">
      <c r="A212" s="33" t="s">
        <v>4</v>
      </c>
      <c r="B212" s="36">
        <v>45019</v>
      </c>
      <c r="C212" s="33" t="s">
        <v>5</v>
      </c>
      <c r="D212" s="33">
        <v>5500</v>
      </c>
      <c r="E212">
        <f>MONTH(Table15[[#This Row],[Transaction Date]])</f>
        <v>4</v>
      </c>
    </row>
    <row r="213" spans="1:5" x14ac:dyDescent="0.45">
      <c r="A213" s="33" t="s">
        <v>4</v>
      </c>
      <c r="B213" s="36">
        <v>45019</v>
      </c>
      <c r="C213" s="33" t="s">
        <v>5</v>
      </c>
      <c r="D213" s="33">
        <v>5500</v>
      </c>
      <c r="E213">
        <f>MONTH(Table15[[#This Row],[Transaction Date]])</f>
        <v>4</v>
      </c>
    </row>
    <row r="214" spans="1:5" x14ac:dyDescent="0.45">
      <c r="A214" s="33" t="s">
        <v>4</v>
      </c>
      <c r="B214" s="36">
        <v>45019</v>
      </c>
      <c r="C214" s="33" t="s">
        <v>5</v>
      </c>
      <c r="D214" s="33">
        <v>5500</v>
      </c>
      <c r="E214">
        <f>MONTH(Table15[[#This Row],[Transaction Date]])</f>
        <v>4</v>
      </c>
    </row>
    <row r="215" spans="1:5" x14ac:dyDescent="0.45">
      <c r="A215" s="33" t="s">
        <v>4</v>
      </c>
      <c r="B215" s="36">
        <v>45018</v>
      </c>
      <c r="C215" s="33" t="s">
        <v>5</v>
      </c>
      <c r="D215" s="33">
        <v>5500</v>
      </c>
      <c r="E215">
        <f>MONTH(Table15[[#This Row],[Transaction Date]])</f>
        <v>4</v>
      </c>
    </row>
    <row r="216" spans="1:5" x14ac:dyDescent="0.45">
      <c r="A216" s="33" t="s">
        <v>4</v>
      </c>
      <c r="B216" s="36">
        <v>45018</v>
      </c>
      <c r="C216" s="33" t="s">
        <v>5</v>
      </c>
      <c r="D216" s="33">
        <v>5500</v>
      </c>
      <c r="E216">
        <f>MONTH(Table15[[#This Row],[Transaction Date]])</f>
        <v>4</v>
      </c>
    </row>
    <row r="217" spans="1:5" x14ac:dyDescent="0.45">
      <c r="A217" s="33" t="s">
        <v>4</v>
      </c>
      <c r="B217" s="36">
        <v>45018</v>
      </c>
      <c r="C217" s="33" t="s">
        <v>5</v>
      </c>
      <c r="D217" s="33">
        <v>5500</v>
      </c>
      <c r="E217">
        <f>MONTH(Table15[[#This Row],[Transaction Date]])</f>
        <v>4</v>
      </c>
    </row>
    <row r="218" spans="1:5" x14ac:dyDescent="0.45">
      <c r="A218" s="33" t="s">
        <v>4</v>
      </c>
      <c r="B218" s="36">
        <v>45096</v>
      </c>
      <c r="C218" s="33" t="s">
        <v>5</v>
      </c>
      <c r="D218" s="33">
        <v>4500.1000000000004</v>
      </c>
      <c r="E218">
        <f>MONTH(Table15[[#This Row],[Transaction Date]])</f>
        <v>6</v>
      </c>
    </row>
    <row r="219" spans="1:5" x14ac:dyDescent="0.45">
      <c r="A219" s="33" t="s">
        <v>4</v>
      </c>
      <c r="B219" s="36">
        <v>45095</v>
      </c>
      <c r="C219" s="33" t="s">
        <v>5</v>
      </c>
      <c r="D219" s="33">
        <v>4500.1000000000004</v>
      </c>
      <c r="E219">
        <f>MONTH(Table15[[#This Row],[Transaction Date]])</f>
        <v>6</v>
      </c>
    </row>
    <row r="220" spans="1:5" x14ac:dyDescent="0.45">
      <c r="A220" s="33" t="s">
        <v>4</v>
      </c>
      <c r="B220" s="36">
        <v>45094</v>
      </c>
      <c r="C220" s="33" t="s">
        <v>5</v>
      </c>
      <c r="D220" s="33">
        <v>4500.1000000000004</v>
      </c>
      <c r="E220">
        <f>MONTH(Table15[[#This Row],[Transaction Date]])</f>
        <v>6</v>
      </c>
    </row>
    <row r="221" spans="1:5" x14ac:dyDescent="0.45">
      <c r="A221" s="33" t="s">
        <v>4</v>
      </c>
      <c r="B221" s="36">
        <v>45093</v>
      </c>
      <c r="C221" s="33" t="s">
        <v>5</v>
      </c>
      <c r="D221" s="33">
        <v>4500.1000000000004</v>
      </c>
      <c r="E221">
        <f>MONTH(Table15[[#This Row],[Transaction Date]])</f>
        <v>6</v>
      </c>
    </row>
    <row r="222" spans="1:5" x14ac:dyDescent="0.45">
      <c r="A222" s="33" t="s">
        <v>4</v>
      </c>
      <c r="B222" s="36">
        <v>45092</v>
      </c>
      <c r="C222" s="33" t="s">
        <v>5</v>
      </c>
      <c r="D222" s="33">
        <v>4500.1000000000004</v>
      </c>
      <c r="E222">
        <f>MONTH(Table15[[#This Row],[Transaction Date]])</f>
        <v>6</v>
      </c>
    </row>
    <row r="223" spans="1:5" x14ac:dyDescent="0.45">
      <c r="A223" s="33" t="s">
        <v>4</v>
      </c>
      <c r="B223" s="36">
        <v>45118</v>
      </c>
      <c r="C223" s="33" t="s">
        <v>59</v>
      </c>
      <c r="D223" s="33">
        <v>4239.28</v>
      </c>
      <c r="E223">
        <f>MONTH(Table15[[#This Row],[Transaction Date]])</f>
        <v>7</v>
      </c>
    </row>
    <row r="224" spans="1:5" x14ac:dyDescent="0.45">
      <c r="A224" s="33" t="s">
        <v>60</v>
      </c>
      <c r="B224" s="36">
        <v>45089</v>
      </c>
      <c r="C224" s="33" t="s">
        <v>5</v>
      </c>
      <c r="D224" s="33">
        <v>3500</v>
      </c>
      <c r="E224">
        <f>MONTH(Table15[[#This Row],[Transaction Date]])</f>
        <v>6</v>
      </c>
    </row>
    <row r="225" spans="1:5" x14ac:dyDescent="0.45">
      <c r="A225" s="33" t="s">
        <v>60</v>
      </c>
      <c r="B225" s="36">
        <v>45089</v>
      </c>
      <c r="C225" s="33" t="s">
        <v>5</v>
      </c>
      <c r="D225" s="33">
        <v>2500</v>
      </c>
      <c r="E225">
        <f>MONTH(Table15[[#This Row],[Transaction Date]])</f>
        <v>6</v>
      </c>
    </row>
    <row r="226" spans="1:5" x14ac:dyDescent="0.45">
      <c r="A226" s="33" t="s">
        <v>60</v>
      </c>
      <c r="B226" s="36">
        <v>45089</v>
      </c>
      <c r="C226" s="33" t="s">
        <v>5</v>
      </c>
      <c r="D226" s="33">
        <v>2500</v>
      </c>
      <c r="E226">
        <f>MONTH(Table15[[#This Row],[Transaction Date]])</f>
        <v>6</v>
      </c>
    </row>
    <row r="227" spans="1:5" x14ac:dyDescent="0.45">
      <c r="A227" s="33" t="s">
        <v>4</v>
      </c>
      <c r="B227" s="36">
        <v>45075</v>
      </c>
      <c r="C227" s="33" t="s">
        <v>7</v>
      </c>
      <c r="D227" s="33">
        <v>1716</v>
      </c>
      <c r="E227">
        <f>MONTH(Table15[[#This Row],[Transaction Date]])</f>
        <v>5</v>
      </c>
    </row>
    <row r="228" spans="1:5" x14ac:dyDescent="0.45">
      <c r="A228" s="33" t="s">
        <v>4</v>
      </c>
      <c r="B228" s="36">
        <v>45074</v>
      </c>
      <c r="C228" s="33" t="s">
        <v>7</v>
      </c>
      <c r="D228" s="33">
        <v>1715</v>
      </c>
      <c r="E228">
        <f>MONTH(Table15[[#This Row],[Transaction Date]])</f>
        <v>5</v>
      </c>
    </row>
    <row r="229" spans="1:5" x14ac:dyDescent="0.45">
      <c r="A229" s="33" t="s">
        <v>4</v>
      </c>
      <c r="B229" s="36">
        <v>45084</v>
      </c>
      <c r="C229" s="33" t="s">
        <v>7</v>
      </c>
      <c r="D229" s="33">
        <v>1710</v>
      </c>
      <c r="E229">
        <f>MONTH(Table15[[#This Row],[Transaction Date]])</f>
        <v>6</v>
      </c>
    </row>
    <row r="230" spans="1:5" x14ac:dyDescent="0.45">
      <c r="A230" s="33" t="s">
        <v>4</v>
      </c>
      <c r="B230" s="36">
        <v>45061</v>
      </c>
      <c r="C230" s="33" t="s">
        <v>7</v>
      </c>
      <c r="D230" s="33">
        <v>1691</v>
      </c>
      <c r="E230">
        <f>MONTH(Table15[[#This Row],[Transaction Date]])</f>
        <v>5</v>
      </c>
    </row>
    <row r="231" spans="1:5" x14ac:dyDescent="0.45">
      <c r="A231" s="33" t="s">
        <v>4</v>
      </c>
      <c r="B231" s="36">
        <v>45044</v>
      </c>
      <c r="C231" s="33" t="s">
        <v>7</v>
      </c>
      <c r="D231" s="33">
        <v>1690</v>
      </c>
      <c r="E231">
        <f>MONTH(Table15[[#This Row],[Transaction Date]])</f>
        <v>4</v>
      </c>
    </row>
    <row r="232" spans="1:5" x14ac:dyDescent="0.45">
      <c r="A232" s="33" t="s">
        <v>4</v>
      </c>
      <c r="B232" s="36">
        <v>45040</v>
      </c>
      <c r="C232" s="33" t="s">
        <v>7</v>
      </c>
      <c r="D232" s="33">
        <v>1683</v>
      </c>
      <c r="E232">
        <f>MONTH(Table15[[#This Row],[Transaction Date]])</f>
        <v>4</v>
      </c>
    </row>
    <row r="233" spans="1:5" x14ac:dyDescent="0.45">
      <c r="A233" s="33" t="s">
        <v>4</v>
      </c>
      <c r="B233" s="36">
        <v>45030</v>
      </c>
      <c r="C233" s="33" t="s">
        <v>7</v>
      </c>
      <c r="D233" s="33">
        <v>1672</v>
      </c>
      <c r="E233">
        <f>MONTH(Table15[[#This Row],[Transaction Date]])</f>
        <v>4</v>
      </c>
    </row>
    <row r="234" spans="1:5" x14ac:dyDescent="0.45">
      <c r="A234" s="33" t="s">
        <v>4</v>
      </c>
      <c r="B234" s="36">
        <v>45031</v>
      </c>
      <c r="C234" s="33" t="s">
        <v>5</v>
      </c>
      <c r="D234" s="33">
        <v>5500</v>
      </c>
      <c r="E234">
        <f>MONTH(Table15[[#This Row],[Transaction Date]])</f>
        <v>4</v>
      </c>
    </row>
    <row r="235" spans="1:5" x14ac:dyDescent="0.45">
      <c r="A235" s="33" t="s">
        <v>4</v>
      </c>
      <c r="B235" s="36">
        <v>45031</v>
      </c>
      <c r="C235" s="33" t="s">
        <v>5</v>
      </c>
      <c r="D235" s="33">
        <v>5500</v>
      </c>
      <c r="E235">
        <f>MONTH(Table15[[#This Row],[Transaction Date]])</f>
        <v>4</v>
      </c>
    </row>
    <row r="236" spans="1:5" x14ac:dyDescent="0.45">
      <c r="A236" s="33" t="s">
        <v>4</v>
      </c>
      <c r="B236" s="36">
        <v>45022</v>
      </c>
      <c r="C236" s="33" t="s">
        <v>7</v>
      </c>
      <c r="D236" s="33">
        <v>1657</v>
      </c>
      <c r="E236">
        <f>MONTH(Table15[[#This Row],[Transaction Date]])</f>
        <v>4</v>
      </c>
    </row>
    <row r="237" spans="1:5" x14ac:dyDescent="0.45">
      <c r="A237" s="33" t="s">
        <v>4</v>
      </c>
      <c r="B237" s="36">
        <v>45020</v>
      </c>
      <c r="C237" s="33" t="s">
        <v>7</v>
      </c>
      <c r="D237" s="33">
        <v>1648</v>
      </c>
      <c r="E237">
        <f>MONTH(Table15[[#This Row],[Transaction Date]])</f>
        <v>4</v>
      </c>
    </row>
    <row r="238" spans="1:5" x14ac:dyDescent="0.45">
      <c r="A238" s="33" t="s">
        <v>4</v>
      </c>
      <c r="B238" s="36">
        <v>45020</v>
      </c>
      <c r="C238" s="33" t="s">
        <v>7</v>
      </c>
      <c r="D238" s="33">
        <v>1648</v>
      </c>
      <c r="E238">
        <f>MONTH(Table15[[#This Row],[Transaction Date]])</f>
        <v>4</v>
      </c>
    </row>
    <row r="239" spans="1:5" x14ac:dyDescent="0.45">
      <c r="A239" s="33" t="s">
        <v>4</v>
      </c>
      <c r="B239" s="36">
        <v>45090</v>
      </c>
      <c r="C239" s="33" t="s">
        <v>7</v>
      </c>
      <c r="D239" s="33">
        <v>1255</v>
      </c>
      <c r="E239">
        <f>MONTH(Table15[[#This Row],[Transaction Date]])</f>
        <v>6</v>
      </c>
    </row>
    <row r="240" spans="1:5" x14ac:dyDescent="0.45">
      <c r="A240" s="33" t="s">
        <v>4</v>
      </c>
      <c r="B240" s="36">
        <v>45099</v>
      </c>
      <c r="C240" s="33" t="s">
        <v>7</v>
      </c>
      <c r="D240" s="33">
        <v>1161</v>
      </c>
      <c r="E240">
        <f>MONTH(Table15[[#This Row],[Transaction Date]])</f>
        <v>6</v>
      </c>
    </row>
    <row r="241" spans="1:5" x14ac:dyDescent="0.45">
      <c r="A241" s="33" t="s">
        <v>4</v>
      </c>
      <c r="B241" s="36">
        <v>45109</v>
      </c>
      <c r="C241" s="33" t="s">
        <v>7</v>
      </c>
      <c r="D241" s="33">
        <v>1058</v>
      </c>
      <c r="E241">
        <f>MONTH(Table15[[#This Row],[Transaction Date]])</f>
        <v>7</v>
      </c>
    </row>
    <row r="242" spans="1:5" x14ac:dyDescent="0.45">
      <c r="A242" s="33" t="s">
        <v>4</v>
      </c>
      <c r="B242" s="36">
        <v>45117</v>
      </c>
      <c r="C242" s="33" t="s">
        <v>7</v>
      </c>
      <c r="D242" s="33">
        <v>1042</v>
      </c>
      <c r="E242">
        <f>MONTH(Table15[[#This Row],[Transaction Date]])</f>
        <v>7</v>
      </c>
    </row>
    <row r="243" spans="1:5" x14ac:dyDescent="0.45">
      <c r="A243" s="33" t="s">
        <v>4</v>
      </c>
      <c r="B243" s="36">
        <v>45060</v>
      </c>
      <c r="C243" s="33" t="s">
        <v>11</v>
      </c>
      <c r="D243" s="33">
        <v>229.93</v>
      </c>
      <c r="E243">
        <f>MONTH(Table15[[#This Row],[Transaction Date]])</f>
        <v>5</v>
      </c>
    </row>
    <row r="244" spans="1:5" x14ac:dyDescent="0.45">
      <c r="A244" s="33" t="s">
        <v>4</v>
      </c>
      <c r="B244" s="36">
        <v>45031</v>
      </c>
      <c r="C244" s="33" t="s">
        <v>10</v>
      </c>
      <c r="D244" s="33">
        <v>9.31</v>
      </c>
      <c r="E244">
        <f>MONTH(Table15[[#This Row],[Transaction Date]])</f>
        <v>4</v>
      </c>
    </row>
    <row r="245" spans="1:5" x14ac:dyDescent="0.45">
      <c r="A245" s="33" t="s">
        <v>4</v>
      </c>
      <c r="B245" s="36">
        <v>45043</v>
      </c>
      <c r="C245" s="33" t="s">
        <v>9</v>
      </c>
      <c r="D245" s="33">
        <v>157</v>
      </c>
      <c r="E245">
        <f>MONTH(Table15[[#This Row],[Transaction Date]])</f>
        <v>4</v>
      </c>
    </row>
    <row r="246" spans="1:5" x14ac:dyDescent="0.45">
      <c r="A246" s="33" t="s">
        <v>4</v>
      </c>
      <c r="B246" s="36">
        <v>45056</v>
      </c>
      <c r="C246" s="33" t="s">
        <v>9</v>
      </c>
      <c r="D246" s="33">
        <v>156</v>
      </c>
      <c r="E246">
        <f>MONTH(Table15[[#This Row],[Transaction Date]])</f>
        <v>5</v>
      </c>
    </row>
    <row r="247" spans="1:5" x14ac:dyDescent="0.45">
      <c r="A247" s="33" t="s">
        <v>4</v>
      </c>
      <c r="B247" s="36">
        <v>45051</v>
      </c>
      <c r="C247" s="33" t="s">
        <v>9</v>
      </c>
      <c r="D247" s="33">
        <v>156</v>
      </c>
      <c r="E247">
        <f>MONTH(Table15[[#This Row],[Transaction Date]])</f>
        <v>5</v>
      </c>
    </row>
    <row r="248" spans="1:5" x14ac:dyDescent="0.45">
      <c r="A248" s="33" t="s">
        <v>4</v>
      </c>
      <c r="B248" s="36">
        <v>45052</v>
      </c>
      <c r="C248" s="33" t="s">
        <v>9</v>
      </c>
      <c r="D248" s="33">
        <v>155</v>
      </c>
      <c r="E248">
        <f>MONTH(Table15[[#This Row],[Transaction Date]])</f>
        <v>5</v>
      </c>
    </row>
    <row r="249" spans="1:5" x14ac:dyDescent="0.45">
      <c r="A249" s="33" t="s">
        <v>4</v>
      </c>
      <c r="B249" s="36">
        <v>45052</v>
      </c>
      <c r="C249" s="33" t="s">
        <v>9</v>
      </c>
      <c r="D249" s="33">
        <v>155</v>
      </c>
      <c r="E249">
        <f>MONTH(Table15[[#This Row],[Transaction Date]])</f>
        <v>5</v>
      </c>
    </row>
    <row r="250" spans="1:5" x14ac:dyDescent="0.45">
      <c r="A250" s="33" t="s">
        <v>4</v>
      </c>
      <c r="B250" s="36">
        <v>45046</v>
      </c>
      <c r="C250" s="33" t="s">
        <v>9</v>
      </c>
      <c r="D250" s="33">
        <v>155</v>
      </c>
      <c r="E250">
        <f>MONTH(Table15[[#This Row],[Transaction Date]])</f>
        <v>4</v>
      </c>
    </row>
    <row r="251" spans="1:5" x14ac:dyDescent="0.45">
      <c r="A251" s="33" t="s">
        <v>4</v>
      </c>
      <c r="B251" s="36">
        <v>45060</v>
      </c>
      <c r="C251" s="33" t="s">
        <v>9</v>
      </c>
      <c r="D251" s="33">
        <v>154</v>
      </c>
      <c r="E251">
        <f>MONTH(Table15[[#This Row],[Transaction Date]])</f>
        <v>5</v>
      </c>
    </row>
    <row r="252" spans="1:5" x14ac:dyDescent="0.45">
      <c r="A252" s="33" t="s">
        <v>4</v>
      </c>
      <c r="B252" s="36">
        <v>45019</v>
      </c>
      <c r="C252" s="33" t="s">
        <v>9</v>
      </c>
      <c r="D252" s="33">
        <v>153</v>
      </c>
      <c r="E252">
        <f>MONTH(Table15[[#This Row],[Transaction Date]])</f>
        <v>4</v>
      </c>
    </row>
    <row r="253" spans="1:5" x14ac:dyDescent="0.45">
      <c r="A253" s="33" t="s">
        <v>4</v>
      </c>
      <c r="B253" s="36">
        <v>45019</v>
      </c>
      <c r="C253" s="33" t="s">
        <v>9</v>
      </c>
      <c r="D253" s="33">
        <v>153</v>
      </c>
      <c r="E253">
        <f>MONTH(Table15[[#This Row],[Transaction Date]])</f>
        <v>4</v>
      </c>
    </row>
    <row r="254" spans="1:5" x14ac:dyDescent="0.45">
      <c r="A254" s="33" t="s">
        <v>4</v>
      </c>
      <c r="B254" s="36">
        <v>45075</v>
      </c>
      <c r="C254" s="33" t="s">
        <v>9</v>
      </c>
      <c r="D254" s="33">
        <v>147</v>
      </c>
      <c r="E254">
        <f>MONTH(Table15[[#This Row],[Transaction Date]])</f>
        <v>5</v>
      </c>
    </row>
    <row r="255" spans="1:5" x14ac:dyDescent="0.45">
      <c r="A255" s="33" t="s">
        <v>4</v>
      </c>
      <c r="B255" s="36">
        <v>45021</v>
      </c>
      <c r="C255" s="33" t="s">
        <v>9</v>
      </c>
      <c r="D255" s="33">
        <v>147</v>
      </c>
      <c r="E255">
        <f>MONTH(Table15[[#This Row],[Transaction Date]])</f>
        <v>4</v>
      </c>
    </row>
    <row r="256" spans="1:5" x14ac:dyDescent="0.45">
      <c r="A256" s="33" t="s">
        <v>4</v>
      </c>
      <c r="B256" s="36">
        <v>45020</v>
      </c>
      <c r="C256" s="33" t="s">
        <v>9</v>
      </c>
      <c r="D256" s="33">
        <v>147</v>
      </c>
      <c r="E256">
        <f>MONTH(Table15[[#This Row],[Transaction Date]])</f>
        <v>4</v>
      </c>
    </row>
    <row r="257" spans="1:5" x14ac:dyDescent="0.45">
      <c r="A257" s="33" t="s">
        <v>4</v>
      </c>
      <c r="B257" s="36">
        <v>45023</v>
      </c>
      <c r="C257" s="33" t="s">
        <v>9</v>
      </c>
      <c r="D257" s="33">
        <v>142</v>
      </c>
      <c r="E257">
        <f>MONTH(Table15[[#This Row],[Transaction Date]])</f>
        <v>4</v>
      </c>
    </row>
    <row r="258" spans="1:5" x14ac:dyDescent="0.45">
      <c r="A258" s="33" t="s">
        <v>4</v>
      </c>
      <c r="B258" s="36">
        <v>45023</v>
      </c>
      <c r="C258" s="33" t="s">
        <v>9</v>
      </c>
      <c r="D258" s="33">
        <v>142</v>
      </c>
      <c r="E258">
        <f>MONTH(Table15[[#This Row],[Transaction Date]])</f>
        <v>4</v>
      </c>
    </row>
    <row r="259" spans="1:5" x14ac:dyDescent="0.45">
      <c r="A259" s="33" t="s">
        <v>4</v>
      </c>
      <c r="B259" s="36">
        <v>45025</v>
      </c>
      <c r="C259" s="33" t="s">
        <v>9</v>
      </c>
      <c r="D259" s="33">
        <v>141</v>
      </c>
      <c r="E259">
        <f>MONTH(Table15[[#This Row],[Transaction Date]])</f>
        <v>4</v>
      </c>
    </row>
    <row r="260" spans="1:5" x14ac:dyDescent="0.45">
      <c r="A260" s="33" t="s">
        <v>4</v>
      </c>
      <c r="B260" s="36">
        <v>45095</v>
      </c>
      <c r="C260" s="33" t="s">
        <v>11</v>
      </c>
      <c r="D260" s="33">
        <v>124.68</v>
      </c>
      <c r="E260">
        <f>MONTH(Table15[[#This Row],[Transaction Date]])</f>
        <v>6</v>
      </c>
    </row>
    <row r="261" spans="1:5" x14ac:dyDescent="0.45">
      <c r="A261" s="33" t="s">
        <v>4</v>
      </c>
      <c r="B261" s="36">
        <v>45107</v>
      </c>
      <c r="C261" s="33" t="s">
        <v>9</v>
      </c>
      <c r="D261" s="33">
        <v>92</v>
      </c>
      <c r="E261">
        <f>MONTH(Table15[[#This Row],[Transaction Date]])</f>
        <v>6</v>
      </c>
    </row>
    <row r="262" spans="1:5" x14ac:dyDescent="0.45">
      <c r="A262" s="33" t="s">
        <v>4</v>
      </c>
      <c r="B262" s="36">
        <v>45106</v>
      </c>
      <c r="C262" s="33" t="s">
        <v>9</v>
      </c>
      <c r="D262" s="33">
        <v>91</v>
      </c>
      <c r="E262">
        <f>MONTH(Table15[[#This Row],[Transaction Date]])</f>
        <v>6</v>
      </c>
    </row>
    <row r="263" spans="1:5" x14ac:dyDescent="0.45">
      <c r="A263" s="33" t="s">
        <v>4</v>
      </c>
      <c r="B263" s="36">
        <v>45101</v>
      </c>
      <c r="C263" s="33" t="s">
        <v>9</v>
      </c>
      <c r="D263" s="33">
        <v>84</v>
      </c>
      <c r="E263">
        <f>MONTH(Table15[[#This Row],[Transaction Date]])</f>
        <v>6</v>
      </c>
    </row>
    <row r="264" spans="1:5" x14ac:dyDescent="0.45">
      <c r="A264" s="33" t="s">
        <v>60</v>
      </c>
      <c r="B264" s="36">
        <v>45107</v>
      </c>
      <c r="C264" s="33" t="s">
        <v>9</v>
      </c>
      <c r="D264" s="33">
        <v>59</v>
      </c>
      <c r="E264">
        <f>MONTH(Table15[[#This Row],[Transaction Date]])</f>
        <v>6</v>
      </c>
    </row>
    <row r="265" spans="1:5" x14ac:dyDescent="0.45">
      <c r="A265" s="33" t="s">
        <v>60</v>
      </c>
      <c r="B265" s="36">
        <v>45107</v>
      </c>
      <c r="C265" s="33" t="s">
        <v>9</v>
      </c>
      <c r="D265" s="33">
        <v>59</v>
      </c>
      <c r="E265">
        <f>MONTH(Table15[[#This Row],[Transaction Date]])</f>
        <v>6</v>
      </c>
    </row>
    <row r="266" spans="1:5" x14ac:dyDescent="0.45">
      <c r="A266" s="33" t="s">
        <v>60</v>
      </c>
      <c r="B266" s="36">
        <v>45107</v>
      </c>
      <c r="C266" s="33" t="s">
        <v>9</v>
      </c>
      <c r="D266" s="33">
        <v>59</v>
      </c>
      <c r="E266">
        <f>MONTH(Table15[[#This Row],[Transaction Date]])</f>
        <v>6</v>
      </c>
    </row>
    <row r="267" spans="1:5" x14ac:dyDescent="0.45">
      <c r="A267" s="33" t="s">
        <v>60</v>
      </c>
      <c r="B267" s="36">
        <v>45107</v>
      </c>
      <c r="C267" s="33" t="s">
        <v>9</v>
      </c>
      <c r="D267" s="33">
        <v>59</v>
      </c>
      <c r="E267">
        <f>MONTH(Table15[[#This Row],[Transaction Date]])</f>
        <v>6</v>
      </c>
    </row>
    <row r="268" spans="1:5" x14ac:dyDescent="0.45">
      <c r="A268" s="33" t="s">
        <v>60</v>
      </c>
      <c r="B268" s="36">
        <v>45107</v>
      </c>
      <c r="C268" s="33" t="s">
        <v>9</v>
      </c>
      <c r="D268" s="33">
        <v>59</v>
      </c>
      <c r="E268">
        <f>MONTH(Table15[[#This Row],[Transaction Date]])</f>
        <v>6</v>
      </c>
    </row>
    <row r="269" spans="1:5" x14ac:dyDescent="0.45">
      <c r="A269" s="33" t="s">
        <v>60</v>
      </c>
      <c r="B269" s="36">
        <v>45107</v>
      </c>
      <c r="C269" s="33" t="s">
        <v>9</v>
      </c>
      <c r="D269" s="33">
        <v>59</v>
      </c>
      <c r="E269">
        <f>MONTH(Table15[[#This Row],[Transaction Date]])</f>
        <v>6</v>
      </c>
    </row>
    <row r="270" spans="1:5" x14ac:dyDescent="0.45">
      <c r="A270" s="33" t="s">
        <v>60</v>
      </c>
      <c r="B270" s="36">
        <v>45107</v>
      </c>
      <c r="C270" s="33" t="s">
        <v>9</v>
      </c>
      <c r="D270" s="33">
        <v>59</v>
      </c>
      <c r="E270">
        <f>MONTH(Table15[[#This Row],[Transaction Date]])</f>
        <v>6</v>
      </c>
    </row>
    <row r="271" spans="1:5" x14ac:dyDescent="0.45">
      <c r="A271" s="33" t="s">
        <v>60</v>
      </c>
      <c r="B271" s="36">
        <v>45107</v>
      </c>
      <c r="C271" s="33" t="s">
        <v>9</v>
      </c>
      <c r="D271" s="33">
        <v>59</v>
      </c>
      <c r="E271">
        <f>MONTH(Table15[[#This Row],[Transaction Date]])</f>
        <v>6</v>
      </c>
    </row>
    <row r="272" spans="1:5" x14ac:dyDescent="0.45">
      <c r="A272" s="33" t="s">
        <v>60</v>
      </c>
      <c r="B272" s="36">
        <v>45107</v>
      </c>
      <c r="C272" s="33" t="s">
        <v>9</v>
      </c>
      <c r="D272" s="33">
        <v>59</v>
      </c>
      <c r="E272">
        <f>MONTH(Table15[[#This Row],[Transaction Date]])</f>
        <v>6</v>
      </c>
    </row>
    <row r="273" spans="1:5" x14ac:dyDescent="0.45">
      <c r="A273" s="33" t="s">
        <v>60</v>
      </c>
      <c r="B273" s="36">
        <v>45107</v>
      </c>
      <c r="C273" s="33" t="s">
        <v>9</v>
      </c>
      <c r="D273" s="33">
        <v>59</v>
      </c>
      <c r="E273">
        <f>MONTH(Table15[[#This Row],[Transaction Date]])</f>
        <v>6</v>
      </c>
    </row>
    <row r="274" spans="1:5" x14ac:dyDescent="0.45">
      <c r="A274" s="33" t="s">
        <v>4</v>
      </c>
      <c r="B274" s="39">
        <v>45067</v>
      </c>
      <c r="C274" s="33" t="s">
        <v>6</v>
      </c>
      <c r="D274" s="33">
        <v>21</v>
      </c>
      <c r="E274">
        <f>MONTH(Table15[[#This Row],[Transaction Date]])</f>
        <v>5</v>
      </c>
    </row>
    <row r="275" spans="1:5" x14ac:dyDescent="0.45">
      <c r="A275" s="33" t="s">
        <v>4</v>
      </c>
      <c r="B275" s="39">
        <v>45067</v>
      </c>
      <c r="C275" s="33" t="s">
        <v>6</v>
      </c>
      <c r="D275" s="33">
        <v>21</v>
      </c>
      <c r="E275">
        <f>MONTH(Table15[[#This Row],[Transaction Date]])</f>
        <v>5</v>
      </c>
    </row>
    <row r="276" spans="1:5" x14ac:dyDescent="0.45">
      <c r="A276" s="33" t="s">
        <v>4</v>
      </c>
      <c r="B276" s="39">
        <v>45066</v>
      </c>
      <c r="C276" s="33" t="s">
        <v>6</v>
      </c>
      <c r="D276" s="33">
        <v>21</v>
      </c>
      <c r="E276">
        <f>MONTH(Table15[[#This Row],[Transaction Date]])</f>
        <v>5</v>
      </c>
    </row>
    <row r="277" spans="1:5" x14ac:dyDescent="0.45">
      <c r="A277" s="33" t="s">
        <v>4</v>
      </c>
      <c r="B277" s="39">
        <v>45066</v>
      </c>
      <c r="C277" s="33" t="s">
        <v>6</v>
      </c>
      <c r="D277" s="33">
        <v>21</v>
      </c>
      <c r="E277">
        <f>MONTH(Table15[[#This Row],[Transaction Date]])</f>
        <v>5</v>
      </c>
    </row>
    <row r="278" spans="1:5" x14ac:dyDescent="0.45">
      <c r="A278" s="33" t="s">
        <v>4</v>
      </c>
      <c r="B278" s="39">
        <v>45065</v>
      </c>
      <c r="C278" s="33" t="s">
        <v>6</v>
      </c>
      <c r="D278" s="33">
        <v>21</v>
      </c>
      <c r="E278">
        <f>MONTH(Table15[[#This Row],[Transaction Date]])</f>
        <v>5</v>
      </c>
    </row>
    <row r="279" spans="1:5" x14ac:dyDescent="0.45">
      <c r="A279" s="33" t="s">
        <v>4</v>
      </c>
      <c r="B279" s="39">
        <v>45064</v>
      </c>
      <c r="C279" s="33" t="s">
        <v>6</v>
      </c>
      <c r="D279" s="33">
        <v>21</v>
      </c>
      <c r="E279">
        <f>MONTH(Table15[[#This Row],[Transaction Date]])</f>
        <v>5</v>
      </c>
    </row>
    <row r="280" spans="1:5" x14ac:dyDescent="0.45">
      <c r="A280" s="33" t="s">
        <v>60</v>
      </c>
      <c r="B280" s="36">
        <v>45089</v>
      </c>
      <c r="C280" s="33" t="s">
        <v>10</v>
      </c>
      <c r="D280" s="33">
        <v>20</v>
      </c>
      <c r="E280">
        <f>MONTH(Table15[[#This Row],[Transaction Date]])</f>
        <v>6</v>
      </c>
    </row>
    <row r="281" spans="1:5" x14ac:dyDescent="0.45">
      <c r="A281" s="33" t="s">
        <v>4</v>
      </c>
      <c r="B281" s="36">
        <v>45066</v>
      </c>
      <c r="C281" s="33" t="s">
        <v>10</v>
      </c>
      <c r="D281" s="33">
        <v>17.84</v>
      </c>
      <c r="E281">
        <f>MONTH(Table15[[#This Row],[Transaction Date]])</f>
        <v>5</v>
      </c>
    </row>
    <row r="282" spans="1:5" x14ac:dyDescent="0.45">
      <c r="A282" s="33" t="s">
        <v>4</v>
      </c>
      <c r="B282" s="36">
        <v>45066</v>
      </c>
      <c r="C282" s="33" t="s">
        <v>10</v>
      </c>
      <c r="D282" s="33">
        <v>17.84</v>
      </c>
      <c r="E282">
        <f>MONTH(Table15[[#This Row],[Transaction Date]])</f>
        <v>5</v>
      </c>
    </row>
    <row r="283" spans="1:5" x14ac:dyDescent="0.45">
      <c r="A283" s="33" t="s">
        <v>4</v>
      </c>
      <c r="B283" s="36">
        <v>45063</v>
      </c>
      <c r="C283" s="33" t="s">
        <v>10</v>
      </c>
      <c r="D283" s="33">
        <v>17.829999999999998</v>
      </c>
      <c r="E283">
        <f>MONTH(Table15[[#This Row],[Transaction Date]])</f>
        <v>5</v>
      </c>
    </row>
    <row r="284" spans="1:5" x14ac:dyDescent="0.45">
      <c r="A284" s="33" t="s">
        <v>4</v>
      </c>
      <c r="B284" s="36">
        <v>45063</v>
      </c>
      <c r="C284" s="33" t="s">
        <v>10</v>
      </c>
      <c r="D284" s="33">
        <v>17.829999999999998</v>
      </c>
      <c r="E284">
        <f>MONTH(Table15[[#This Row],[Transaction Date]])</f>
        <v>5</v>
      </c>
    </row>
    <row r="285" spans="1:5" x14ac:dyDescent="0.45">
      <c r="A285" s="33" t="s">
        <v>4</v>
      </c>
      <c r="B285" s="39">
        <v>45118</v>
      </c>
      <c r="C285" s="33" t="s">
        <v>6</v>
      </c>
      <c r="D285" s="33">
        <v>15</v>
      </c>
      <c r="E285">
        <f>MONTH(Table15[[#This Row],[Transaction Date]])</f>
        <v>7</v>
      </c>
    </row>
    <row r="286" spans="1:5" x14ac:dyDescent="0.45">
      <c r="A286" s="33" t="s">
        <v>4</v>
      </c>
      <c r="B286" s="39">
        <v>45109</v>
      </c>
      <c r="C286" s="33" t="s">
        <v>6</v>
      </c>
      <c r="D286" s="33">
        <v>15</v>
      </c>
      <c r="E286">
        <f>MONTH(Table15[[#This Row],[Transaction Date]])</f>
        <v>7</v>
      </c>
    </row>
    <row r="287" spans="1:5" x14ac:dyDescent="0.45">
      <c r="A287" s="33" t="s">
        <v>4</v>
      </c>
      <c r="B287" s="39">
        <v>45108</v>
      </c>
      <c r="C287" s="33" t="s">
        <v>6</v>
      </c>
      <c r="D287" s="33">
        <v>15</v>
      </c>
      <c r="E287">
        <f>MONTH(Table15[[#This Row],[Transaction Date]])</f>
        <v>7</v>
      </c>
    </row>
    <row r="288" spans="1:5" x14ac:dyDescent="0.45">
      <c r="A288" s="33" t="s">
        <v>4</v>
      </c>
      <c r="B288" s="39">
        <v>45106</v>
      </c>
      <c r="C288" s="33" t="s">
        <v>6</v>
      </c>
      <c r="D288" s="33">
        <v>15</v>
      </c>
      <c r="E288">
        <f>MONTH(Table15[[#This Row],[Transaction Date]])</f>
        <v>6</v>
      </c>
    </row>
    <row r="289" spans="1:5" x14ac:dyDescent="0.45">
      <c r="A289" s="33" t="s">
        <v>4</v>
      </c>
      <c r="B289" s="39">
        <v>45106</v>
      </c>
      <c r="C289" s="33" t="s">
        <v>6</v>
      </c>
      <c r="D289" s="33">
        <v>15</v>
      </c>
      <c r="E289">
        <f>MONTH(Table15[[#This Row],[Transaction Date]])</f>
        <v>6</v>
      </c>
    </row>
    <row r="290" spans="1:5" x14ac:dyDescent="0.45">
      <c r="A290" s="33" t="s">
        <v>4</v>
      </c>
      <c r="B290" s="39">
        <v>45104</v>
      </c>
      <c r="C290" s="33" t="s">
        <v>6</v>
      </c>
      <c r="D290" s="33">
        <v>15</v>
      </c>
      <c r="E290">
        <f>MONTH(Table15[[#This Row],[Transaction Date]])</f>
        <v>6</v>
      </c>
    </row>
    <row r="291" spans="1:5" x14ac:dyDescent="0.45">
      <c r="A291" s="33" t="s">
        <v>4</v>
      </c>
      <c r="B291" s="39">
        <v>45099</v>
      </c>
      <c r="C291" s="33" t="s">
        <v>6</v>
      </c>
      <c r="D291" s="33">
        <v>15</v>
      </c>
      <c r="E291">
        <f>MONTH(Table15[[#This Row],[Transaction Date]])</f>
        <v>6</v>
      </c>
    </row>
    <row r="292" spans="1:5" x14ac:dyDescent="0.45">
      <c r="A292" s="33" t="s">
        <v>4</v>
      </c>
      <c r="B292" s="39">
        <v>45097</v>
      </c>
      <c r="C292" s="33" t="s">
        <v>6</v>
      </c>
      <c r="D292" s="33">
        <v>15</v>
      </c>
      <c r="E292">
        <f>MONTH(Table15[[#This Row],[Transaction Date]])</f>
        <v>6</v>
      </c>
    </row>
    <row r="293" spans="1:5" x14ac:dyDescent="0.45">
      <c r="A293" s="33" t="s">
        <v>4</v>
      </c>
      <c r="B293" s="39">
        <v>45097</v>
      </c>
      <c r="C293" s="33" t="s">
        <v>6</v>
      </c>
      <c r="D293" s="33">
        <v>15</v>
      </c>
      <c r="E293">
        <f>MONTH(Table15[[#This Row],[Transaction Date]])</f>
        <v>6</v>
      </c>
    </row>
    <row r="294" spans="1:5" x14ac:dyDescent="0.45">
      <c r="A294" s="33" t="s">
        <v>4</v>
      </c>
      <c r="B294" s="39">
        <v>45096</v>
      </c>
      <c r="C294" s="33" t="s">
        <v>6</v>
      </c>
      <c r="D294" s="33">
        <v>15</v>
      </c>
      <c r="E294">
        <f>MONTH(Table15[[#This Row],[Transaction Date]])</f>
        <v>6</v>
      </c>
    </row>
    <row r="295" spans="1:5" x14ac:dyDescent="0.45">
      <c r="A295" s="33" t="s">
        <v>4</v>
      </c>
      <c r="B295" s="39">
        <v>45095</v>
      </c>
      <c r="C295" s="33" t="s">
        <v>6</v>
      </c>
      <c r="D295" s="33">
        <v>15</v>
      </c>
      <c r="E295">
        <f>MONTH(Table15[[#This Row],[Transaction Date]])</f>
        <v>6</v>
      </c>
    </row>
    <row r="296" spans="1:5" x14ac:dyDescent="0.45">
      <c r="A296" s="33" t="s">
        <v>4</v>
      </c>
      <c r="B296" s="39">
        <v>45094</v>
      </c>
      <c r="C296" s="33" t="s">
        <v>6</v>
      </c>
      <c r="D296" s="33">
        <v>15</v>
      </c>
      <c r="E296">
        <f>MONTH(Table15[[#This Row],[Transaction Date]])</f>
        <v>6</v>
      </c>
    </row>
    <row r="297" spans="1:5" x14ac:dyDescent="0.45">
      <c r="A297" s="33" t="s">
        <v>4</v>
      </c>
      <c r="B297" s="39">
        <v>45093</v>
      </c>
      <c r="C297" s="33" t="s">
        <v>6</v>
      </c>
      <c r="D297" s="33">
        <v>15</v>
      </c>
      <c r="E297">
        <f>MONTH(Table15[[#This Row],[Transaction Date]])</f>
        <v>6</v>
      </c>
    </row>
    <row r="298" spans="1:5" x14ac:dyDescent="0.45">
      <c r="A298" s="33" t="s">
        <v>4</v>
      </c>
      <c r="B298" s="39">
        <v>45093</v>
      </c>
      <c r="C298" s="33" t="s">
        <v>6</v>
      </c>
      <c r="D298" s="33">
        <v>15</v>
      </c>
      <c r="E298">
        <f>MONTH(Table15[[#This Row],[Transaction Date]])</f>
        <v>6</v>
      </c>
    </row>
    <row r="299" spans="1:5" x14ac:dyDescent="0.45">
      <c r="A299" s="33" t="s">
        <v>4</v>
      </c>
      <c r="B299" s="39">
        <v>45088</v>
      </c>
      <c r="C299" s="33" t="s">
        <v>6</v>
      </c>
      <c r="D299" s="33">
        <v>15</v>
      </c>
      <c r="E299">
        <f>MONTH(Table15[[#This Row],[Transaction Date]])</f>
        <v>6</v>
      </c>
    </row>
    <row r="300" spans="1:5" x14ac:dyDescent="0.45">
      <c r="A300" s="33" t="s">
        <v>4</v>
      </c>
      <c r="B300" s="39">
        <v>45088</v>
      </c>
      <c r="C300" s="33" t="s">
        <v>6</v>
      </c>
      <c r="D300" s="33">
        <v>15</v>
      </c>
      <c r="E300">
        <f>MONTH(Table15[[#This Row],[Transaction Date]])</f>
        <v>6</v>
      </c>
    </row>
    <row r="301" spans="1:5" x14ac:dyDescent="0.45">
      <c r="A301" s="33" t="s">
        <v>4</v>
      </c>
      <c r="B301" s="39">
        <v>45088</v>
      </c>
      <c r="C301" s="33" t="s">
        <v>6</v>
      </c>
      <c r="D301" s="33">
        <v>15</v>
      </c>
      <c r="E301">
        <f>MONTH(Table15[[#This Row],[Transaction Date]])</f>
        <v>6</v>
      </c>
    </row>
    <row r="302" spans="1:5" x14ac:dyDescent="0.45">
      <c r="A302" s="33" t="s">
        <v>4</v>
      </c>
      <c r="B302" s="39">
        <v>45086</v>
      </c>
      <c r="C302" s="33" t="s">
        <v>6</v>
      </c>
      <c r="D302" s="33">
        <v>15</v>
      </c>
      <c r="E302">
        <f>MONTH(Table15[[#This Row],[Transaction Date]])</f>
        <v>6</v>
      </c>
    </row>
    <row r="303" spans="1:5" x14ac:dyDescent="0.45">
      <c r="A303" s="33" t="s">
        <v>4</v>
      </c>
      <c r="B303" s="39">
        <v>45084</v>
      </c>
      <c r="C303" s="33" t="s">
        <v>6</v>
      </c>
      <c r="D303" s="33">
        <v>15</v>
      </c>
      <c r="E303">
        <f>MONTH(Table15[[#This Row],[Transaction Date]])</f>
        <v>6</v>
      </c>
    </row>
    <row r="304" spans="1:5" x14ac:dyDescent="0.45">
      <c r="A304" s="33" t="s">
        <v>4</v>
      </c>
      <c r="B304" s="39">
        <v>45083</v>
      </c>
      <c r="C304" s="33" t="s">
        <v>6</v>
      </c>
      <c r="D304" s="33">
        <v>15</v>
      </c>
      <c r="E304">
        <f>MONTH(Table15[[#This Row],[Transaction Date]])</f>
        <v>6</v>
      </c>
    </row>
    <row r="305" spans="1:5" x14ac:dyDescent="0.45">
      <c r="A305" s="33" t="s">
        <v>4</v>
      </c>
      <c r="B305" s="39">
        <v>45083</v>
      </c>
      <c r="C305" s="33" t="s">
        <v>6</v>
      </c>
      <c r="D305" s="33">
        <v>15</v>
      </c>
      <c r="E305">
        <f>MONTH(Table15[[#This Row],[Transaction Date]])</f>
        <v>6</v>
      </c>
    </row>
    <row r="306" spans="1:5" x14ac:dyDescent="0.45">
      <c r="A306" s="33" t="s">
        <v>4</v>
      </c>
      <c r="B306" s="39">
        <v>45082</v>
      </c>
      <c r="C306" s="33" t="s">
        <v>6</v>
      </c>
      <c r="D306" s="33">
        <v>15</v>
      </c>
      <c r="E306">
        <f>MONTH(Table15[[#This Row],[Transaction Date]])</f>
        <v>6</v>
      </c>
    </row>
    <row r="307" spans="1:5" x14ac:dyDescent="0.45">
      <c r="A307" s="33" t="s">
        <v>4</v>
      </c>
      <c r="B307" s="39">
        <v>45080</v>
      </c>
      <c r="C307" s="33" t="s">
        <v>6</v>
      </c>
      <c r="D307" s="33">
        <v>15</v>
      </c>
      <c r="E307">
        <f>MONTH(Table15[[#This Row],[Transaction Date]])</f>
        <v>6</v>
      </c>
    </row>
    <row r="308" spans="1:5" x14ac:dyDescent="0.45">
      <c r="A308" s="33" t="s">
        <v>4</v>
      </c>
      <c r="B308" s="39">
        <v>45080</v>
      </c>
      <c r="C308" s="33" t="s">
        <v>6</v>
      </c>
      <c r="D308" s="33">
        <v>15</v>
      </c>
      <c r="E308">
        <f>MONTH(Table15[[#This Row],[Transaction Date]])</f>
        <v>6</v>
      </c>
    </row>
    <row r="309" spans="1:5" x14ac:dyDescent="0.45">
      <c r="A309" s="33" t="s">
        <v>4</v>
      </c>
      <c r="B309" s="39">
        <v>45080</v>
      </c>
      <c r="C309" s="33" t="s">
        <v>6</v>
      </c>
      <c r="D309" s="33">
        <v>15</v>
      </c>
      <c r="E309">
        <f>MONTH(Table15[[#This Row],[Transaction Date]])</f>
        <v>6</v>
      </c>
    </row>
    <row r="310" spans="1:5" x14ac:dyDescent="0.45">
      <c r="A310" s="33" t="s">
        <v>4</v>
      </c>
      <c r="B310" s="39">
        <v>45079</v>
      </c>
      <c r="C310" s="33" t="s">
        <v>6</v>
      </c>
      <c r="D310" s="33">
        <v>15</v>
      </c>
      <c r="E310">
        <f>MONTH(Table15[[#This Row],[Transaction Date]])</f>
        <v>6</v>
      </c>
    </row>
    <row r="311" spans="1:5" x14ac:dyDescent="0.45">
      <c r="A311" s="33" t="s">
        <v>4</v>
      </c>
      <c r="B311" s="39">
        <v>45076</v>
      </c>
      <c r="C311" s="33" t="s">
        <v>6</v>
      </c>
      <c r="D311" s="33">
        <v>15</v>
      </c>
      <c r="E311">
        <f>MONTH(Table15[[#This Row],[Transaction Date]])</f>
        <v>5</v>
      </c>
    </row>
    <row r="312" spans="1:5" x14ac:dyDescent="0.45">
      <c r="A312" s="33" t="s">
        <v>4</v>
      </c>
      <c r="B312" s="39">
        <v>45075</v>
      </c>
      <c r="C312" s="33" t="s">
        <v>6</v>
      </c>
      <c r="D312" s="33">
        <v>15</v>
      </c>
      <c r="E312">
        <f>MONTH(Table15[[#This Row],[Transaction Date]])</f>
        <v>5</v>
      </c>
    </row>
    <row r="313" spans="1:5" x14ac:dyDescent="0.45">
      <c r="A313" s="33" t="s">
        <v>4</v>
      </c>
      <c r="B313" s="39">
        <v>45075</v>
      </c>
      <c r="C313" s="33" t="s">
        <v>6</v>
      </c>
      <c r="D313" s="33">
        <v>15</v>
      </c>
      <c r="E313">
        <f>MONTH(Table15[[#This Row],[Transaction Date]])</f>
        <v>5</v>
      </c>
    </row>
    <row r="314" spans="1:5" x14ac:dyDescent="0.45">
      <c r="A314" s="33" t="s">
        <v>4</v>
      </c>
      <c r="B314" s="39">
        <v>45074</v>
      </c>
      <c r="C314" s="33" t="s">
        <v>6</v>
      </c>
      <c r="D314" s="33">
        <v>15</v>
      </c>
      <c r="E314">
        <f>MONTH(Table15[[#This Row],[Transaction Date]])</f>
        <v>5</v>
      </c>
    </row>
    <row r="315" spans="1:5" x14ac:dyDescent="0.45">
      <c r="A315" s="33" t="s">
        <v>4</v>
      </c>
      <c r="B315" s="39">
        <v>45074</v>
      </c>
      <c r="C315" s="33" t="s">
        <v>6</v>
      </c>
      <c r="D315" s="33">
        <v>15</v>
      </c>
      <c r="E315">
        <f>MONTH(Table15[[#This Row],[Transaction Date]])</f>
        <v>5</v>
      </c>
    </row>
    <row r="316" spans="1:5" x14ac:dyDescent="0.45">
      <c r="A316" s="33" t="s">
        <v>4</v>
      </c>
      <c r="B316" s="39">
        <v>45071</v>
      </c>
      <c r="C316" s="33" t="s">
        <v>6</v>
      </c>
      <c r="D316" s="33">
        <v>15</v>
      </c>
      <c r="E316">
        <f>MONTH(Table15[[#This Row],[Transaction Date]])</f>
        <v>5</v>
      </c>
    </row>
    <row r="317" spans="1:5" x14ac:dyDescent="0.45">
      <c r="A317" s="33" t="s">
        <v>4</v>
      </c>
      <c r="B317" s="39">
        <v>45071</v>
      </c>
      <c r="C317" s="33" t="s">
        <v>6</v>
      </c>
      <c r="D317" s="33">
        <v>15</v>
      </c>
      <c r="E317">
        <f>MONTH(Table15[[#This Row],[Transaction Date]])</f>
        <v>5</v>
      </c>
    </row>
    <row r="318" spans="1:5" x14ac:dyDescent="0.45">
      <c r="A318" s="33" t="s">
        <v>4</v>
      </c>
      <c r="B318" s="39">
        <v>45062</v>
      </c>
      <c r="C318" s="33" t="s">
        <v>6</v>
      </c>
      <c r="D318" s="33">
        <v>14</v>
      </c>
      <c r="E318">
        <f>MONTH(Table15[[#This Row],[Transaction Date]])</f>
        <v>5</v>
      </c>
    </row>
    <row r="319" spans="1:5" x14ac:dyDescent="0.45">
      <c r="A319" s="33" t="s">
        <v>4</v>
      </c>
      <c r="B319" s="39">
        <v>45061</v>
      </c>
      <c r="C319" s="33" t="s">
        <v>6</v>
      </c>
      <c r="D319" s="33">
        <v>14</v>
      </c>
      <c r="E319">
        <f>MONTH(Table15[[#This Row],[Transaction Date]])</f>
        <v>5</v>
      </c>
    </row>
    <row r="320" spans="1:5" x14ac:dyDescent="0.45">
      <c r="A320" s="33" t="s">
        <v>4</v>
      </c>
      <c r="B320" s="39">
        <v>45061</v>
      </c>
      <c r="C320" s="33" t="s">
        <v>6</v>
      </c>
      <c r="D320" s="33">
        <v>14</v>
      </c>
      <c r="E320">
        <f>MONTH(Table15[[#This Row],[Transaction Date]])</f>
        <v>5</v>
      </c>
    </row>
    <row r="321" spans="1:5" x14ac:dyDescent="0.45">
      <c r="A321" s="33" t="s">
        <v>4</v>
      </c>
      <c r="B321" s="39">
        <v>45061</v>
      </c>
      <c r="C321" s="33" t="s">
        <v>6</v>
      </c>
      <c r="D321" s="33">
        <v>14</v>
      </c>
      <c r="E321">
        <f>MONTH(Table15[[#This Row],[Transaction Date]])</f>
        <v>5</v>
      </c>
    </row>
    <row r="322" spans="1:5" x14ac:dyDescent="0.45">
      <c r="A322" s="33" t="s">
        <v>4</v>
      </c>
      <c r="B322" s="39">
        <v>45060</v>
      </c>
      <c r="C322" s="33" t="s">
        <v>6</v>
      </c>
      <c r="D322" s="33">
        <v>14</v>
      </c>
      <c r="E322">
        <f>MONTH(Table15[[#This Row],[Transaction Date]])</f>
        <v>5</v>
      </c>
    </row>
    <row r="323" spans="1:5" x14ac:dyDescent="0.45">
      <c r="A323" s="33" t="s">
        <v>4</v>
      </c>
      <c r="B323" s="39">
        <v>45060</v>
      </c>
      <c r="C323" s="33" t="s">
        <v>6</v>
      </c>
      <c r="D323" s="33">
        <v>14</v>
      </c>
      <c r="E323">
        <f>MONTH(Table15[[#This Row],[Transaction Date]])</f>
        <v>5</v>
      </c>
    </row>
    <row r="324" spans="1:5" x14ac:dyDescent="0.45">
      <c r="A324" s="33" t="s">
        <v>4</v>
      </c>
      <c r="B324" s="39">
        <v>45060</v>
      </c>
      <c r="C324" s="37" t="s">
        <v>6</v>
      </c>
      <c r="D324" s="33">
        <v>14</v>
      </c>
      <c r="E324">
        <f>MONTH(Table15[[#This Row],[Transaction Date]])</f>
        <v>5</v>
      </c>
    </row>
    <row r="325" spans="1:5" x14ac:dyDescent="0.45">
      <c r="A325" s="33" t="s">
        <v>4</v>
      </c>
      <c r="B325" s="39">
        <v>45059</v>
      </c>
      <c r="C325" s="33" t="s">
        <v>6</v>
      </c>
      <c r="D325" s="33">
        <v>14</v>
      </c>
      <c r="E325">
        <f>MONTH(Table15[[#This Row],[Transaction Date]])</f>
        <v>5</v>
      </c>
    </row>
    <row r="326" spans="1:5" x14ac:dyDescent="0.45">
      <c r="A326" s="33" t="s">
        <v>4</v>
      </c>
      <c r="B326" s="39">
        <v>45057</v>
      </c>
      <c r="C326" s="33" t="s">
        <v>6</v>
      </c>
      <c r="D326" s="33">
        <v>14</v>
      </c>
      <c r="E326">
        <f>MONTH(Table15[[#This Row],[Transaction Date]])</f>
        <v>5</v>
      </c>
    </row>
    <row r="327" spans="1:5" x14ac:dyDescent="0.45">
      <c r="A327" s="33" t="s">
        <v>4</v>
      </c>
      <c r="B327" s="39">
        <v>45056</v>
      </c>
      <c r="C327" s="33" t="s">
        <v>6</v>
      </c>
      <c r="D327" s="33">
        <v>14</v>
      </c>
      <c r="E327">
        <f>MONTH(Table15[[#This Row],[Transaction Date]])</f>
        <v>5</v>
      </c>
    </row>
    <row r="328" spans="1:5" x14ac:dyDescent="0.45">
      <c r="A328" s="33" t="s">
        <v>4</v>
      </c>
      <c r="B328" s="39">
        <v>45056</v>
      </c>
      <c r="C328" s="33" t="s">
        <v>6</v>
      </c>
      <c r="D328" s="33">
        <v>14</v>
      </c>
      <c r="E328">
        <f>MONTH(Table15[[#This Row],[Transaction Date]])</f>
        <v>5</v>
      </c>
    </row>
    <row r="329" spans="1:5" x14ac:dyDescent="0.45">
      <c r="A329" s="33" t="s">
        <v>4</v>
      </c>
      <c r="B329" s="39">
        <v>45056</v>
      </c>
      <c r="C329" s="33" t="s">
        <v>6</v>
      </c>
      <c r="D329" s="33">
        <v>14</v>
      </c>
      <c r="E329">
        <f>MONTH(Table15[[#This Row],[Transaction Date]])</f>
        <v>5</v>
      </c>
    </row>
    <row r="330" spans="1:5" x14ac:dyDescent="0.45">
      <c r="A330" s="33" t="s">
        <v>4</v>
      </c>
      <c r="B330" s="39">
        <v>45055</v>
      </c>
      <c r="C330" s="33" t="s">
        <v>6</v>
      </c>
      <c r="D330" s="33">
        <v>14</v>
      </c>
      <c r="E330">
        <f>MONTH(Table15[[#This Row],[Transaction Date]])</f>
        <v>5</v>
      </c>
    </row>
    <row r="331" spans="1:5" x14ac:dyDescent="0.45">
      <c r="A331" s="33" t="s">
        <v>4</v>
      </c>
      <c r="B331" s="39">
        <v>45054</v>
      </c>
      <c r="C331" s="33" t="s">
        <v>6</v>
      </c>
      <c r="D331" s="33">
        <v>14</v>
      </c>
      <c r="E331">
        <f>MONTH(Table15[[#This Row],[Transaction Date]])</f>
        <v>5</v>
      </c>
    </row>
    <row r="332" spans="1:5" x14ac:dyDescent="0.45">
      <c r="A332" s="33" t="s">
        <v>4</v>
      </c>
      <c r="B332" s="39">
        <v>45052</v>
      </c>
      <c r="C332" s="33" t="s">
        <v>6</v>
      </c>
      <c r="D332" s="33">
        <v>14</v>
      </c>
      <c r="E332">
        <f>MONTH(Table15[[#This Row],[Transaction Date]])</f>
        <v>5</v>
      </c>
    </row>
    <row r="333" spans="1:5" x14ac:dyDescent="0.45">
      <c r="A333" s="33" t="s">
        <v>4</v>
      </c>
      <c r="B333" s="39">
        <v>45045</v>
      </c>
      <c r="C333" s="33" t="s">
        <v>6</v>
      </c>
      <c r="D333" s="33">
        <v>14</v>
      </c>
      <c r="E333">
        <f>MONTH(Table15[[#This Row],[Transaction Date]])</f>
        <v>4</v>
      </c>
    </row>
    <row r="334" spans="1:5" x14ac:dyDescent="0.45">
      <c r="A334" s="33" t="s">
        <v>4</v>
      </c>
      <c r="B334" s="39">
        <v>45045</v>
      </c>
      <c r="C334" s="33" t="s">
        <v>6</v>
      </c>
      <c r="D334" s="33">
        <v>14</v>
      </c>
      <c r="E334">
        <f>MONTH(Table15[[#This Row],[Transaction Date]])</f>
        <v>4</v>
      </c>
    </row>
    <row r="335" spans="1:5" x14ac:dyDescent="0.45">
      <c r="A335" s="33" t="s">
        <v>4</v>
      </c>
      <c r="B335" s="39">
        <v>45045</v>
      </c>
      <c r="C335" s="33" t="s">
        <v>6</v>
      </c>
      <c r="D335" s="33">
        <v>14</v>
      </c>
      <c r="E335">
        <f>MONTH(Table15[[#This Row],[Transaction Date]])</f>
        <v>4</v>
      </c>
    </row>
    <row r="336" spans="1:5" x14ac:dyDescent="0.45">
      <c r="A336" s="33" t="s">
        <v>4</v>
      </c>
      <c r="B336" s="39">
        <v>45042</v>
      </c>
      <c r="C336" s="33" t="s">
        <v>6</v>
      </c>
      <c r="D336" s="33">
        <v>14</v>
      </c>
      <c r="E336">
        <f>MONTH(Table15[[#This Row],[Transaction Date]])</f>
        <v>4</v>
      </c>
    </row>
    <row r="337" spans="1:5" x14ac:dyDescent="0.45">
      <c r="A337" s="33" t="s">
        <v>4</v>
      </c>
      <c r="B337" s="39">
        <v>45042</v>
      </c>
      <c r="C337" s="33" t="s">
        <v>6</v>
      </c>
      <c r="D337" s="33">
        <v>14</v>
      </c>
      <c r="E337">
        <f>MONTH(Table15[[#This Row],[Transaction Date]])</f>
        <v>4</v>
      </c>
    </row>
    <row r="338" spans="1:5" x14ac:dyDescent="0.45">
      <c r="A338" s="33" t="s">
        <v>4</v>
      </c>
      <c r="B338" s="39">
        <v>45041</v>
      </c>
      <c r="C338" s="33" t="s">
        <v>6</v>
      </c>
      <c r="D338" s="33">
        <v>14</v>
      </c>
      <c r="E338">
        <f>MONTH(Table15[[#This Row],[Transaction Date]])</f>
        <v>4</v>
      </c>
    </row>
    <row r="339" spans="1:5" x14ac:dyDescent="0.45">
      <c r="A339" s="33" t="s">
        <v>4</v>
      </c>
      <c r="B339" s="39">
        <v>45040</v>
      </c>
      <c r="C339" s="33" t="s">
        <v>6</v>
      </c>
      <c r="D339" s="33">
        <v>14</v>
      </c>
      <c r="E339">
        <f>MONTH(Table15[[#This Row],[Transaction Date]])</f>
        <v>4</v>
      </c>
    </row>
    <row r="340" spans="1:5" x14ac:dyDescent="0.45">
      <c r="A340" s="33" t="s">
        <v>4</v>
      </c>
      <c r="B340" s="36">
        <v>45031</v>
      </c>
      <c r="C340" s="33" t="s">
        <v>10</v>
      </c>
      <c r="D340" s="33">
        <v>9.31</v>
      </c>
      <c r="E340">
        <f>MONTH(Table15[[#This Row],[Transaction Date]])</f>
        <v>4</v>
      </c>
    </row>
    <row r="341" spans="1:5" x14ac:dyDescent="0.45">
      <c r="A341" s="33" t="s">
        <v>4</v>
      </c>
      <c r="B341" s="36">
        <v>45032</v>
      </c>
      <c r="C341" s="33" t="s">
        <v>5</v>
      </c>
      <c r="D341" s="33">
        <v>5500</v>
      </c>
      <c r="E341">
        <f>MONTH(Table15[[#This Row],[Transaction Date]])</f>
        <v>4</v>
      </c>
    </row>
    <row r="342" spans="1:5" x14ac:dyDescent="0.45">
      <c r="A342" s="33" t="s">
        <v>4</v>
      </c>
      <c r="B342" s="36">
        <v>45032</v>
      </c>
      <c r="C342" s="33" t="s">
        <v>5</v>
      </c>
      <c r="D342" s="33">
        <v>5500</v>
      </c>
      <c r="E342">
        <f>MONTH(Table15[[#This Row],[Transaction Date]])</f>
        <v>4</v>
      </c>
    </row>
    <row r="343" spans="1:5" x14ac:dyDescent="0.45">
      <c r="A343" s="33" t="s">
        <v>4</v>
      </c>
      <c r="B343" s="36">
        <v>45032</v>
      </c>
      <c r="C343" s="33" t="s">
        <v>7</v>
      </c>
      <c r="D343" s="33">
        <v>1658</v>
      </c>
      <c r="E343">
        <f>MONTH(Table15[[#This Row],[Transaction Date]])</f>
        <v>4</v>
      </c>
    </row>
    <row r="344" spans="1:5" x14ac:dyDescent="0.45">
      <c r="A344" s="33" t="s">
        <v>4</v>
      </c>
      <c r="B344" s="39">
        <v>45032</v>
      </c>
      <c r="C344" s="33" t="s">
        <v>6</v>
      </c>
      <c r="D344" s="33">
        <v>14</v>
      </c>
      <c r="E344">
        <f>MONTH(Table15[[#This Row],[Transaction Date]])</f>
        <v>4</v>
      </c>
    </row>
    <row r="345" spans="1:5" x14ac:dyDescent="0.45">
      <c r="A345" s="33" t="s">
        <v>4</v>
      </c>
      <c r="B345" s="39">
        <v>45032</v>
      </c>
      <c r="C345" s="33" t="s">
        <v>6</v>
      </c>
      <c r="D345" s="33">
        <v>14</v>
      </c>
      <c r="E345">
        <f>MONTH(Table15[[#This Row],[Transaction Date]])</f>
        <v>4</v>
      </c>
    </row>
    <row r="346" spans="1:5" x14ac:dyDescent="0.45">
      <c r="A346" s="33" t="s">
        <v>4</v>
      </c>
      <c r="B346" s="36">
        <v>45032</v>
      </c>
      <c r="C346" s="33" t="s">
        <v>10</v>
      </c>
      <c r="D346" s="33">
        <v>9.42</v>
      </c>
      <c r="E346">
        <f>MONTH(Table15[[#This Row],[Transaction Date]])</f>
        <v>4</v>
      </c>
    </row>
    <row r="347" spans="1:5" x14ac:dyDescent="0.45">
      <c r="A347" s="33" t="s">
        <v>4</v>
      </c>
      <c r="B347" s="36">
        <v>45033</v>
      </c>
      <c r="C347" s="33" t="s">
        <v>5</v>
      </c>
      <c r="D347" s="33">
        <v>5500</v>
      </c>
      <c r="E347">
        <f>MONTH(Table15[[#This Row],[Transaction Date]])</f>
        <v>4</v>
      </c>
    </row>
    <row r="348" spans="1:5" x14ac:dyDescent="0.45">
      <c r="A348" s="33" t="s">
        <v>4</v>
      </c>
      <c r="B348" s="36">
        <v>45033</v>
      </c>
      <c r="C348" s="33" t="s">
        <v>5</v>
      </c>
      <c r="D348" s="33">
        <v>5500</v>
      </c>
      <c r="E348">
        <f>MONTH(Table15[[#This Row],[Transaction Date]])</f>
        <v>4</v>
      </c>
    </row>
    <row r="349" spans="1:5" x14ac:dyDescent="0.45">
      <c r="A349" s="33" t="s">
        <v>4</v>
      </c>
      <c r="B349" s="36">
        <v>45033</v>
      </c>
      <c r="C349" s="33" t="s">
        <v>5</v>
      </c>
      <c r="D349" s="33">
        <v>5500</v>
      </c>
      <c r="E349">
        <f>MONTH(Table15[[#This Row],[Transaction Date]])</f>
        <v>4</v>
      </c>
    </row>
    <row r="350" spans="1:5" x14ac:dyDescent="0.45">
      <c r="A350" s="33" t="s">
        <v>4</v>
      </c>
      <c r="B350" s="36">
        <v>45033</v>
      </c>
      <c r="C350" s="33" t="s">
        <v>11</v>
      </c>
      <c r="D350" s="33">
        <v>213.78</v>
      </c>
      <c r="E350">
        <f>MONTH(Table15[[#This Row],[Transaction Date]])</f>
        <v>4</v>
      </c>
    </row>
    <row r="351" spans="1:5" x14ac:dyDescent="0.45">
      <c r="A351" s="33" t="s">
        <v>4</v>
      </c>
      <c r="B351" s="36">
        <v>45034</v>
      </c>
      <c r="C351" s="33" t="s">
        <v>5</v>
      </c>
      <c r="D351" s="33">
        <v>5500</v>
      </c>
      <c r="E351">
        <f>MONTH(Table15[[#This Row],[Transaction Date]])</f>
        <v>4</v>
      </c>
    </row>
    <row r="352" spans="1:5" x14ac:dyDescent="0.45">
      <c r="A352" s="33" t="s">
        <v>4</v>
      </c>
      <c r="B352" s="39">
        <v>45023</v>
      </c>
      <c r="C352" s="33" t="s">
        <v>6</v>
      </c>
      <c r="D352" s="33">
        <v>14</v>
      </c>
      <c r="E352">
        <f>MONTH(Table15[[#This Row],[Transaction Date]])</f>
        <v>4</v>
      </c>
    </row>
    <row r="353" spans="1:5" x14ac:dyDescent="0.45">
      <c r="A353" s="33" t="s">
        <v>4</v>
      </c>
      <c r="B353" s="39">
        <v>45023</v>
      </c>
      <c r="C353" s="33" t="s">
        <v>6</v>
      </c>
      <c r="D353" s="33">
        <v>14</v>
      </c>
      <c r="E353">
        <f>MONTH(Table15[[#This Row],[Transaction Date]])</f>
        <v>4</v>
      </c>
    </row>
    <row r="354" spans="1:5" x14ac:dyDescent="0.45">
      <c r="A354" s="33" t="s">
        <v>4</v>
      </c>
      <c r="B354" s="39">
        <v>45023</v>
      </c>
      <c r="C354" s="33" t="s">
        <v>6</v>
      </c>
      <c r="D354" s="33">
        <v>14</v>
      </c>
      <c r="E354">
        <f>MONTH(Table15[[#This Row],[Transaction Date]])</f>
        <v>4</v>
      </c>
    </row>
    <row r="355" spans="1:5" x14ac:dyDescent="0.45">
      <c r="A355" s="33" t="s">
        <v>4</v>
      </c>
      <c r="B355" s="39">
        <v>45023</v>
      </c>
      <c r="C355" s="33" t="s">
        <v>6</v>
      </c>
      <c r="D355" s="33">
        <v>14</v>
      </c>
      <c r="E355">
        <f>MONTH(Table15[[#This Row],[Transaction Date]])</f>
        <v>4</v>
      </c>
    </row>
    <row r="356" spans="1:5" x14ac:dyDescent="0.45">
      <c r="A356" s="33" t="s">
        <v>4</v>
      </c>
      <c r="B356" s="39">
        <v>45022</v>
      </c>
      <c r="C356" s="33" t="s">
        <v>6</v>
      </c>
      <c r="D356" s="33">
        <v>14</v>
      </c>
      <c r="E356">
        <f>MONTH(Table15[[#This Row],[Transaction Date]])</f>
        <v>4</v>
      </c>
    </row>
    <row r="357" spans="1:5" x14ac:dyDescent="0.45">
      <c r="A357" s="33" t="s">
        <v>4</v>
      </c>
      <c r="B357" s="39">
        <v>45022</v>
      </c>
      <c r="C357" s="33" t="s">
        <v>6</v>
      </c>
      <c r="D357" s="33">
        <v>14</v>
      </c>
      <c r="E357">
        <f>MONTH(Table15[[#This Row],[Transaction Date]])</f>
        <v>4</v>
      </c>
    </row>
    <row r="358" spans="1:5" x14ac:dyDescent="0.45">
      <c r="A358" s="33" t="s">
        <v>4</v>
      </c>
      <c r="B358" s="39">
        <v>45021</v>
      </c>
      <c r="C358" s="33" t="s">
        <v>6</v>
      </c>
      <c r="D358" s="33">
        <v>14</v>
      </c>
      <c r="E358">
        <f>MONTH(Table15[[#This Row],[Transaction Date]])</f>
        <v>4</v>
      </c>
    </row>
    <row r="359" spans="1:5" x14ac:dyDescent="0.45">
      <c r="A359" s="33" t="s">
        <v>4</v>
      </c>
      <c r="B359" s="39">
        <v>45021</v>
      </c>
      <c r="C359" s="33" t="s">
        <v>6</v>
      </c>
      <c r="D359" s="33">
        <v>14</v>
      </c>
      <c r="E359">
        <f>MONTH(Table15[[#This Row],[Transaction Date]])</f>
        <v>4</v>
      </c>
    </row>
    <row r="360" spans="1:5" x14ac:dyDescent="0.45">
      <c r="A360" s="33" t="s">
        <v>4</v>
      </c>
      <c r="B360" s="39">
        <v>45021</v>
      </c>
      <c r="C360" s="33" t="s">
        <v>6</v>
      </c>
      <c r="D360" s="33">
        <v>14</v>
      </c>
      <c r="E360">
        <f>MONTH(Table15[[#This Row],[Transaction Date]])</f>
        <v>4</v>
      </c>
    </row>
    <row r="361" spans="1:5" x14ac:dyDescent="0.45">
      <c r="A361" s="33" t="s">
        <v>4</v>
      </c>
      <c r="B361" s="39">
        <v>45021</v>
      </c>
      <c r="C361" s="33" t="s">
        <v>6</v>
      </c>
      <c r="D361" s="33">
        <v>14</v>
      </c>
      <c r="E361">
        <f>MONTH(Table15[[#This Row],[Transaction Date]])</f>
        <v>4</v>
      </c>
    </row>
    <row r="362" spans="1:5" x14ac:dyDescent="0.45">
      <c r="A362" s="33" t="s">
        <v>4</v>
      </c>
      <c r="B362" s="39">
        <v>45021</v>
      </c>
      <c r="C362" s="33" t="s">
        <v>6</v>
      </c>
      <c r="D362" s="33">
        <v>14</v>
      </c>
      <c r="E362">
        <f>MONTH(Table15[[#This Row],[Transaction Date]])</f>
        <v>4</v>
      </c>
    </row>
    <row r="363" spans="1:5" x14ac:dyDescent="0.45">
      <c r="A363" s="33" t="s">
        <v>4</v>
      </c>
      <c r="B363" s="39">
        <v>45020</v>
      </c>
      <c r="C363" s="33" t="s">
        <v>6</v>
      </c>
      <c r="D363" s="33">
        <v>14</v>
      </c>
      <c r="E363">
        <f>MONTH(Table15[[#This Row],[Transaction Date]])</f>
        <v>4</v>
      </c>
    </row>
    <row r="364" spans="1:5" x14ac:dyDescent="0.45">
      <c r="A364" s="33" t="s">
        <v>4</v>
      </c>
      <c r="B364" s="39">
        <v>45020</v>
      </c>
      <c r="C364" s="33" t="s">
        <v>6</v>
      </c>
      <c r="D364" s="33">
        <v>14</v>
      </c>
      <c r="E364">
        <f>MONTH(Table15[[#This Row],[Transaction Date]])</f>
        <v>4</v>
      </c>
    </row>
    <row r="365" spans="1:5" x14ac:dyDescent="0.45">
      <c r="A365" s="33" t="s">
        <v>4</v>
      </c>
      <c r="B365" s="39">
        <v>45020</v>
      </c>
      <c r="C365" s="33" t="s">
        <v>6</v>
      </c>
      <c r="D365" s="33">
        <v>14</v>
      </c>
      <c r="E365">
        <f>MONTH(Table15[[#This Row],[Transaction Date]])</f>
        <v>4</v>
      </c>
    </row>
    <row r="366" spans="1:5" x14ac:dyDescent="0.45">
      <c r="A366" s="33" t="s">
        <v>4</v>
      </c>
      <c r="B366" s="39">
        <v>45019</v>
      </c>
      <c r="C366" s="33" t="s">
        <v>6</v>
      </c>
      <c r="D366" s="33">
        <v>14</v>
      </c>
      <c r="E366">
        <f>MONTH(Table15[[#This Row],[Transaction Date]])</f>
        <v>4</v>
      </c>
    </row>
    <row r="367" spans="1:5" x14ac:dyDescent="0.45">
      <c r="A367" s="33" t="s">
        <v>4</v>
      </c>
      <c r="B367" s="39">
        <v>45019</v>
      </c>
      <c r="C367" s="33" t="s">
        <v>6</v>
      </c>
      <c r="D367" s="33">
        <v>14</v>
      </c>
      <c r="E367">
        <f>MONTH(Table15[[#This Row],[Transaction Date]])</f>
        <v>4</v>
      </c>
    </row>
    <row r="368" spans="1:5" x14ac:dyDescent="0.45">
      <c r="A368" s="33" t="s">
        <v>4</v>
      </c>
      <c r="B368" s="39">
        <v>45019</v>
      </c>
      <c r="C368" s="33" t="s">
        <v>6</v>
      </c>
      <c r="D368" s="33">
        <v>14</v>
      </c>
      <c r="E368">
        <f>MONTH(Table15[[#This Row],[Transaction Date]])</f>
        <v>4</v>
      </c>
    </row>
    <row r="369" spans="1:5" x14ac:dyDescent="0.45">
      <c r="A369" s="33" t="s">
        <v>4</v>
      </c>
      <c r="B369" s="39">
        <v>45019</v>
      </c>
      <c r="C369" s="33" t="s">
        <v>6</v>
      </c>
      <c r="D369" s="33">
        <v>14</v>
      </c>
      <c r="E369">
        <f>MONTH(Table15[[#This Row],[Transaction Date]])</f>
        <v>4</v>
      </c>
    </row>
    <row r="370" spans="1:5" x14ac:dyDescent="0.45">
      <c r="A370" s="33" t="s">
        <v>4</v>
      </c>
      <c r="B370" s="39">
        <v>45019</v>
      </c>
      <c r="C370" s="33" t="s">
        <v>6</v>
      </c>
      <c r="D370" s="33">
        <v>14</v>
      </c>
      <c r="E370">
        <f>MONTH(Table15[[#This Row],[Transaction Date]])</f>
        <v>4</v>
      </c>
    </row>
    <row r="371" spans="1:5" x14ac:dyDescent="0.45">
      <c r="A371" s="33" t="s">
        <v>4</v>
      </c>
      <c r="B371" s="39">
        <v>45019</v>
      </c>
      <c r="C371" s="33" t="s">
        <v>6</v>
      </c>
      <c r="D371" s="33">
        <v>14</v>
      </c>
      <c r="E371">
        <f>MONTH(Table15[[#This Row],[Transaction Date]])</f>
        <v>4</v>
      </c>
    </row>
    <row r="372" spans="1:5" x14ac:dyDescent="0.45">
      <c r="A372" s="33" t="s">
        <v>4</v>
      </c>
      <c r="B372" s="39">
        <v>45019</v>
      </c>
      <c r="C372" s="33" t="s">
        <v>6</v>
      </c>
      <c r="D372" s="33">
        <v>14</v>
      </c>
      <c r="E372">
        <f>MONTH(Table15[[#This Row],[Transaction Date]])</f>
        <v>4</v>
      </c>
    </row>
    <row r="373" spans="1:5" x14ac:dyDescent="0.45">
      <c r="A373" s="33" t="s">
        <v>4</v>
      </c>
      <c r="B373" s="39">
        <v>45019</v>
      </c>
      <c r="C373" s="33" t="s">
        <v>6</v>
      </c>
      <c r="D373" s="33">
        <v>14</v>
      </c>
      <c r="E373">
        <f>MONTH(Table15[[#This Row],[Transaction Date]])</f>
        <v>4</v>
      </c>
    </row>
    <row r="374" spans="1:5" x14ac:dyDescent="0.45">
      <c r="A374" s="33" t="s">
        <v>4</v>
      </c>
      <c r="B374" s="39">
        <v>45096</v>
      </c>
      <c r="C374" s="33" t="s">
        <v>6</v>
      </c>
      <c r="D374" s="33">
        <v>12.27</v>
      </c>
      <c r="E374">
        <f>MONTH(Table15[[#This Row],[Transaction Date]])</f>
        <v>6</v>
      </c>
    </row>
    <row r="375" spans="1:5" x14ac:dyDescent="0.45">
      <c r="A375" s="33" t="s">
        <v>4</v>
      </c>
      <c r="B375" s="39">
        <v>45096</v>
      </c>
      <c r="C375" s="33" t="s">
        <v>6</v>
      </c>
      <c r="D375" s="33">
        <v>12.27</v>
      </c>
      <c r="E375">
        <f>MONTH(Table15[[#This Row],[Transaction Date]])</f>
        <v>6</v>
      </c>
    </row>
    <row r="376" spans="1:5" x14ac:dyDescent="0.45">
      <c r="A376" s="33" t="s">
        <v>4</v>
      </c>
      <c r="B376" s="39">
        <v>45093</v>
      </c>
      <c r="C376" s="33" t="s">
        <v>6</v>
      </c>
      <c r="D376" s="33">
        <v>12.27</v>
      </c>
      <c r="E376">
        <f>MONTH(Table15[[#This Row],[Transaction Date]])</f>
        <v>6</v>
      </c>
    </row>
    <row r="377" spans="1:5" x14ac:dyDescent="0.45">
      <c r="A377" s="33" t="s">
        <v>4</v>
      </c>
      <c r="B377" s="39">
        <v>45018</v>
      </c>
      <c r="C377" s="33" t="s">
        <v>6</v>
      </c>
      <c r="D377" s="33">
        <v>12</v>
      </c>
      <c r="E377">
        <f>MONTH(Table15[[#This Row],[Transaction Date]])</f>
        <v>4</v>
      </c>
    </row>
    <row r="378" spans="1:5" x14ac:dyDescent="0.45">
      <c r="A378" s="33" t="s">
        <v>4</v>
      </c>
      <c r="B378" s="36">
        <v>45019</v>
      </c>
      <c r="C378" s="33" t="s">
        <v>10</v>
      </c>
      <c r="D378" s="33">
        <v>9.48</v>
      </c>
      <c r="E378">
        <f>MONTH(Table15[[#This Row],[Transaction Date]])</f>
        <v>4</v>
      </c>
    </row>
    <row r="379" spans="1:5" x14ac:dyDescent="0.45">
      <c r="A379" s="33" t="s">
        <v>4</v>
      </c>
      <c r="B379" s="36">
        <v>45019</v>
      </c>
      <c r="C379" s="33" t="s">
        <v>10</v>
      </c>
      <c r="D379" s="33">
        <v>9.48</v>
      </c>
      <c r="E379">
        <f>MONTH(Table15[[#This Row],[Transaction Date]])</f>
        <v>4</v>
      </c>
    </row>
    <row r="380" spans="1:5" x14ac:dyDescent="0.45">
      <c r="A380" s="33" t="s">
        <v>4</v>
      </c>
      <c r="B380" s="36">
        <v>45019</v>
      </c>
      <c r="C380" s="33" t="s">
        <v>10</v>
      </c>
      <c r="D380" s="33">
        <v>9.48</v>
      </c>
      <c r="E380">
        <f>MONTH(Table15[[#This Row],[Transaction Date]])</f>
        <v>4</v>
      </c>
    </row>
    <row r="381" spans="1:5" x14ac:dyDescent="0.45">
      <c r="A381" s="33" t="s">
        <v>4</v>
      </c>
      <c r="B381" s="36">
        <v>45019</v>
      </c>
      <c r="C381" s="33" t="s">
        <v>10</v>
      </c>
      <c r="D381" s="33">
        <v>9.48</v>
      </c>
      <c r="E381">
        <f>MONTH(Table15[[#This Row],[Transaction Date]])</f>
        <v>4</v>
      </c>
    </row>
    <row r="382" spans="1:5" x14ac:dyDescent="0.45">
      <c r="A382" s="33" t="s">
        <v>4</v>
      </c>
      <c r="B382" s="36">
        <v>45019</v>
      </c>
      <c r="C382" s="33" t="s">
        <v>10</v>
      </c>
      <c r="D382" s="33">
        <v>9.48</v>
      </c>
      <c r="E382">
        <f>MONTH(Table15[[#This Row],[Transaction Date]])</f>
        <v>4</v>
      </c>
    </row>
    <row r="383" spans="1:5" x14ac:dyDescent="0.45">
      <c r="A383" s="33" t="s">
        <v>4</v>
      </c>
      <c r="B383" s="36">
        <v>45019</v>
      </c>
      <c r="C383" s="33" t="s">
        <v>10</v>
      </c>
      <c r="D383" s="33">
        <v>9.48</v>
      </c>
      <c r="E383">
        <f>MONTH(Table15[[#This Row],[Transaction Date]])</f>
        <v>4</v>
      </c>
    </row>
    <row r="384" spans="1:5" x14ac:dyDescent="0.45">
      <c r="A384" s="33" t="s">
        <v>4</v>
      </c>
      <c r="B384" s="36">
        <v>45034</v>
      </c>
      <c r="C384" s="33" t="s">
        <v>5</v>
      </c>
      <c r="D384" s="33">
        <v>5500</v>
      </c>
      <c r="E384">
        <f>MONTH(Table15[[#This Row],[Transaction Date]])</f>
        <v>4</v>
      </c>
    </row>
    <row r="385" spans="1:5" x14ac:dyDescent="0.45">
      <c r="A385" s="33" t="s">
        <v>4</v>
      </c>
      <c r="B385" s="36">
        <v>45075</v>
      </c>
      <c r="C385" s="33" t="s">
        <v>10</v>
      </c>
      <c r="D385" s="33">
        <v>9.41</v>
      </c>
      <c r="E385">
        <f>MONTH(Table15[[#This Row],[Transaction Date]])</f>
        <v>5</v>
      </c>
    </row>
    <row r="386" spans="1:5" x14ac:dyDescent="0.45">
      <c r="A386" s="33" t="s">
        <v>4</v>
      </c>
      <c r="B386" s="36">
        <v>45040</v>
      </c>
      <c r="C386" s="33" t="s">
        <v>10</v>
      </c>
      <c r="D386" s="33">
        <v>9.3800000000000008</v>
      </c>
      <c r="E386">
        <f>MONTH(Table15[[#This Row],[Transaction Date]])</f>
        <v>4</v>
      </c>
    </row>
    <row r="387" spans="1:5" x14ac:dyDescent="0.45">
      <c r="A387" s="33" t="s">
        <v>4</v>
      </c>
      <c r="B387" s="39">
        <v>45034</v>
      </c>
      <c r="C387" s="33" t="s">
        <v>6</v>
      </c>
      <c r="D387" s="33">
        <v>14</v>
      </c>
      <c r="E387">
        <f>MONTH(Table15[[#This Row],[Transaction Date]])</f>
        <v>4</v>
      </c>
    </row>
    <row r="388" spans="1:5" x14ac:dyDescent="0.45">
      <c r="A388" s="33" t="s">
        <v>4</v>
      </c>
      <c r="B388" s="36">
        <v>45020</v>
      </c>
      <c r="C388" s="33" t="s">
        <v>10</v>
      </c>
      <c r="D388" s="33">
        <v>9.3800000000000008</v>
      </c>
      <c r="E388">
        <f>MONTH(Table15[[#This Row],[Transaction Date]])</f>
        <v>4</v>
      </c>
    </row>
    <row r="389" spans="1:5" x14ac:dyDescent="0.45">
      <c r="A389" s="33" t="s">
        <v>4</v>
      </c>
      <c r="B389" s="36">
        <v>45020</v>
      </c>
      <c r="C389" s="33" t="s">
        <v>10</v>
      </c>
      <c r="D389" s="33">
        <v>9.3800000000000008</v>
      </c>
      <c r="E389">
        <f>MONTH(Table15[[#This Row],[Transaction Date]])</f>
        <v>4</v>
      </c>
    </row>
    <row r="390" spans="1:5" x14ac:dyDescent="0.45">
      <c r="A390" s="33" t="s">
        <v>4</v>
      </c>
      <c r="B390" s="36">
        <v>45023</v>
      </c>
      <c r="C390" s="33" t="s">
        <v>10</v>
      </c>
      <c r="D390" s="33">
        <v>9.3699999999999992</v>
      </c>
      <c r="E390">
        <f>MONTH(Table15[[#This Row],[Transaction Date]])</f>
        <v>4</v>
      </c>
    </row>
    <row r="391" spans="1:5" x14ac:dyDescent="0.45">
      <c r="A391" s="33" t="s">
        <v>4</v>
      </c>
      <c r="B391" s="36">
        <v>45022</v>
      </c>
      <c r="C391" s="37" t="s">
        <v>10</v>
      </c>
      <c r="D391" s="33">
        <v>9.35</v>
      </c>
      <c r="E391">
        <f>MONTH(Table15[[#This Row],[Transaction Date]])</f>
        <v>4</v>
      </c>
    </row>
    <row r="392" spans="1:5" x14ac:dyDescent="0.45">
      <c r="A392" s="33" t="s">
        <v>4</v>
      </c>
      <c r="B392" s="36">
        <v>45021</v>
      </c>
      <c r="C392" s="33" t="s">
        <v>10</v>
      </c>
      <c r="D392" s="33">
        <v>9.34</v>
      </c>
      <c r="E392">
        <f>MONTH(Table15[[#This Row],[Transaction Date]])</f>
        <v>4</v>
      </c>
    </row>
    <row r="393" spans="1:5" x14ac:dyDescent="0.45">
      <c r="A393" s="33" t="s">
        <v>4</v>
      </c>
      <c r="B393" s="36">
        <v>45021</v>
      </c>
      <c r="C393" s="33" t="s">
        <v>10</v>
      </c>
      <c r="D393" s="33">
        <v>9.34</v>
      </c>
      <c r="E393">
        <f>MONTH(Table15[[#This Row],[Transaction Date]])</f>
        <v>4</v>
      </c>
    </row>
    <row r="394" spans="1:5" x14ac:dyDescent="0.45">
      <c r="A394" s="33" t="s">
        <v>4</v>
      </c>
      <c r="B394" s="36">
        <v>45021</v>
      </c>
      <c r="C394" s="33" t="s">
        <v>10</v>
      </c>
      <c r="D394" s="33">
        <v>9.34</v>
      </c>
      <c r="E394">
        <f>MONTH(Table15[[#This Row],[Transaction Date]])</f>
        <v>4</v>
      </c>
    </row>
    <row r="395" spans="1:5" x14ac:dyDescent="0.45">
      <c r="A395" s="33" t="s">
        <v>4</v>
      </c>
      <c r="B395" s="36">
        <v>45080</v>
      </c>
      <c r="C395" s="33" t="s">
        <v>10</v>
      </c>
      <c r="D395" s="33">
        <v>9.33</v>
      </c>
      <c r="E395">
        <f>MONTH(Table15[[#This Row],[Transaction Date]])</f>
        <v>6</v>
      </c>
    </row>
    <row r="396" spans="1:5" x14ac:dyDescent="0.45">
      <c r="A396" s="33" t="s">
        <v>4</v>
      </c>
      <c r="B396" s="36">
        <v>45059</v>
      </c>
      <c r="C396" s="33" t="s">
        <v>10</v>
      </c>
      <c r="D396" s="33">
        <v>9.32</v>
      </c>
      <c r="E396">
        <f>MONTH(Table15[[#This Row],[Transaction Date]])</f>
        <v>5</v>
      </c>
    </row>
    <row r="397" spans="1:5" x14ac:dyDescent="0.45">
      <c r="A397" s="33" t="s">
        <v>4</v>
      </c>
      <c r="B397" s="36">
        <v>45059</v>
      </c>
      <c r="C397" s="33" t="s">
        <v>10</v>
      </c>
      <c r="D397" s="33">
        <v>9.32</v>
      </c>
      <c r="E397">
        <f>MONTH(Table15[[#This Row],[Transaction Date]])</f>
        <v>5</v>
      </c>
    </row>
    <row r="398" spans="1:5" x14ac:dyDescent="0.45">
      <c r="A398" s="33" t="s">
        <v>4</v>
      </c>
      <c r="B398" s="36">
        <v>45059</v>
      </c>
      <c r="C398" s="33" t="s">
        <v>10</v>
      </c>
      <c r="D398" s="33">
        <v>9.32</v>
      </c>
      <c r="E398">
        <f>MONTH(Table15[[#This Row],[Transaction Date]])</f>
        <v>5</v>
      </c>
    </row>
    <row r="399" spans="1:5" x14ac:dyDescent="0.45">
      <c r="A399" s="33" t="s">
        <v>4</v>
      </c>
      <c r="B399" s="36">
        <v>45059</v>
      </c>
      <c r="C399" s="33" t="s">
        <v>10</v>
      </c>
      <c r="D399" s="33">
        <v>9.32</v>
      </c>
      <c r="E399">
        <f>MONTH(Table15[[#This Row],[Transaction Date]])</f>
        <v>5</v>
      </c>
    </row>
    <row r="400" spans="1:5" x14ac:dyDescent="0.45">
      <c r="A400" s="33" t="s">
        <v>4</v>
      </c>
      <c r="B400" s="36">
        <v>45081</v>
      </c>
      <c r="C400" s="33" t="s">
        <v>10</v>
      </c>
      <c r="D400" s="33">
        <v>9.31</v>
      </c>
      <c r="E400">
        <f>MONTH(Table15[[#This Row],[Transaction Date]])</f>
        <v>6</v>
      </c>
    </row>
    <row r="401" spans="1:5" x14ac:dyDescent="0.45">
      <c r="A401" s="33" t="s">
        <v>4</v>
      </c>
      <c r="B401" s="36">
        <v>45047</v>
      </c>
      <c r="C401" s="33" t="s">
        <v>10</v>
      </c>
      <c r="D401" s="33">
        <v>9.31</v>
      </c>
      <c r="E401">
        <f>MONTH(Table15[[#This Row],[Transaction Date]])</f>
        <v>5</v>
      </c>
    </row>
    <row r="402" spans="1:5" x14ac:dyDescent="0.45">
      <c r="A402" s="33" t="s">
        <v>4</v>
      </c>
      <c r="B402" s="39">
        <v>45034</v>
      </c>
      <c r="C402" s="33" t="s">
        <v>6</v>
      </c>
      <c r="D402" s="33">
        <v>14</v>
      </c>
      <c r="E402">
        <f>MONTH(Table15[[#This Row],[Transaction Date]])</f>
        <v>4</v>
      </c>
    </row>
    <row r="403" spans="1:5" x14ac:dyDescent="0.45">
      <c r="A403" s="33" t="s">
        <v>4</v>
      </c>
      <c r="B403" s="39">
        <v>45036</v>
      </c>
      <c r="C403" s="33" t="s">
        <v>6</v>
      </c>
      <c r="D403" s="33">
        <v>14</v>
      </c>
      <c r="E403">
        <f>MONTH(Table15[[#This Row],[Transaction Date]])</f>
        <v>4</v>
      </c>
    </row>
    <row r="404" spans="1:5" x14ac:dyDescent="0.45">
      <c r="A404" s="33" t="s">
        <v>4</v>
      </c>
      <c r="B404" s="36">
        <v>45062</v>
      </c>
      <c r="C404" s="33" t="s">
        <v>10</v>
      </c>
      <c r="D404" s="33">
        <v>9.3000000000000007</v>
      </c>
      <c r="E404">
        <f>MONTH(Table15[[#This Row],[Transaction Date]])</f>
        <v>5</v>
      </c>
    </row>
    <row r="405" spans="1:5" x14ac:dyDescent="0.45">
      <c r="A405" s="33" t="s">
        <v>4</v>
      </c>
      <c r="B405" s="36">
        <v>45061</v>
      </c>
      <c r="C405" s="33" t="s">
        <v>10</v>
      </c>
      <c r="D405" s="33">
        <v>9.3000000000000007</v>
      </c>
      <c r="E405">
        <f>MONTH(Table15[[#This Row],[Transaction Date]])</f>
        <v>5</v>
      </c>
    </row>
    <row r="406" spans="1:5" x14ac:dyDescent="0.45">
      <c r="A406" s="33" t="s">
        <v>4</v>
      </c>
      <c r="B406" s="36">
        <v>45025</v>
      </c>
      <c r="C406" s="33" t="s">
        <v>10</v>
      </c>
      <c r="D406" s="33">
        <v>9.3000000000000007</v>
      </c>
      <c r="E406">
        <f>MONTH(Table15[[#This Row],[Transaction Date]])</f>
        <v>4</v>
      </c>
    </row>
    <row r="407" spans="1:5" x14ac:dyDescent="0.45">
      <c r="A407" s="33" t="s">
        <v>4</v>
      </c>
      <c r="B407" s="36">
        <v>45088</v>
      </c>
      <c r="C407" s="33" t="s">
        <v>10</v>
      </c>
      <c r="D407" s="33">
        <v>9.24</v>
      </c>
      <c r="E407">
        <f>MONTH(Table15[[#This Row],[Transaction Date]])</f>
        <v>6</v>
      </c>
    </row>
    <row r="408" spans="1:5" x14ac:dyDescent="0.45">
      <c r="A408" s="33" t="s">
        <v>4</v>
      </c>
      <c r="B408" s="36">
        <v>45057</v>
      </c>
      <c r="C408" s="33" t="s">
        <v>10</v>
      </c>
      <c r="D408" s="33">
        <v>9.23</v>
      </c>
      <c r="E408">
        <f>MONTH(Table15[[#This Row],[Transaction Date]])</f>
        <v>5</v>
      </c>
    </row>
    <row r="409" spans="1:5" x14ac:dyDescent="0.45">
      <c r="A409" s="33" t="s">
        <v>4</v>
      </c>
      <c r="B409" s="36">
        <v>45056</v>
      </c>
      <c r="C409" s="33" t="s">
        <v>10</v>
      </c>
      <c r="D409" s="33">
        <v>9.2200000000000006</v>
      </c>
      <c r="E409">
        <f>MONTH(Table15[[#This Row],[Transaction Date]])</f>
        <v>5</v>
      </c>
    </row>
    <row r="410" spans="1:5" x14ac:dyDescent="0.45">
      <c r="A410" s="33" t="s">
        <v>4</v>
      </c>
      <c r="B410" s="36">
        <v>45053</v>
      </c>
      <c r="C410" s="33" t="s">
        <v>10</v>
      </c>
      <c r="D410" s="33">
        <v>9.1999999999999993</v>
      </c>
      <c r="E410">
        <f>MONTH(Table15[[#This Row],[Transaction Date]])</f>
        <v>5</v>
      </c>
    </row>
    <row r="411" spans="1:5" x14ac:dyDescent="0.45">
      <c r="A411" s="33" t="s">
        <v>4</v>
      </c>
      <c r="B411" s="36">
        <v>45053</v>
      </c>
      <c r="C411" s="33" t="s">
        <v>10</v>
      </c>
      <c r="D411" s="33">
        <v>9.1999999999999993</v>
      </c>
      <c r="E411">
        <f>MONTH(Table15[[#This Row],[Transaction Date]])</f>
        <v>5</v>
      </c>
    </row>
    <row r="412" spans="1:5" x14ac:dyDescent="0.45">
      <c r="A412" s="33" t="s">
        <v>4</v>
      </c>
      <c r="B412" s="36">
        <v>45052</v>
      </c>
      <c r="C412" s="33" t="s">
        <v>10</v>
      </c>
      <c r="D412" s="33">
        <v>9.1999999999999993</v>
      </c>
      <c r="E412">
        <f>MONTH(Table15[[#This Row],[Transaction Date]])</f>
        <v>5</v>
      </c>
    </row>
    <row r="413" spans="1:5" x14ac:dyDescent="0.45">
      <c r="A413" s="33" t="s">
        <v>4</v>
      </c>
      <c r="B413" s="36">
        <v>45052</v>
      </c>
      <c r="C413" s="33" t="s">
        <v>10</v>
      </c>
      <c r="D413" s="33">
        <v>9.1999999999999993</v>
      </c>
      <c r="E413">
        <f>MONTH(Table15[[#This Row],[Transaction Date]])</f>
        <v>5</v>
      </c>
    </row>
    <row r="414" spans="1:5" x14ac:dyDescent="0.45">
      <c r="A414" s="33" t="s">
        <v>4</v>
      </c>
      <c r="B414" s="36">
        <v>45051</v>
      </c>
      <c r="C414" s="33" t="s">
        <v>10</v>
      </c>
      <c r="D414" s="33">
        <v>9.1999999999999993</v>
      </c>
      <c r="E414">
        <f>MONTH(Table15[[#This Row],[Transaction Date]])</f>
        <v>5</v>
      </c>
    </row>
    <row r="415" spans="1:5" x14ac:dyDescent="0.45">
      <c r="A415" s="33" t="s">
        <v>60</v>
      </c>
      <c r="B415" s="39">
        <v>45092</v>
      </c>
      <c r="C415" s="33" t="s">
        <v>6</v>
      </c>
      <c r="D415" s="33">
        <v>9</v>
      </c>
      <c r="E415">
        <f>MONTH(Table15[[#This Row],[Transaction Date]])</f>
        <v>6</v>
      </c>
    </row>
    <row r="416" spans="1:5" x14ac:dyDescent="0.45">
      <c r="A416" s="33" t="s">
        <v>4</v>
      </c>
      <c r="B416" s="36">
        <v>45107</v>
      </c>
      <c r="C416" s="37" t="s">
        <v>10</v>
      </c>
      <c r="D416" s="33">
        <v>8.51</v>
      </c>
      <c r="E416">
        <f>MONTH(Table15[[#This Row],[Transaction Date]])</f>
        <v>6</v>
      </c>
    </row>
    <row r="417" spans="1:5" x14ac:dyDescent="0.45">
      <c r="A417" s="33" t="s">
        <v>4</v>
      </c>
      <c r="B417" s="36">
        <v>45105</v>
      </c>
      <c r="C417" s="33" t="s">
        <v>10</v>
      </c>
      <c r="D417" s="33">
        <v>8.51</v>
      </c>
      <c r="E417">
        <f>MONTH(Table15[[#This Row],[Transaction Date]])</f>
        <v>6</v>
      </c>
    </row>
    <row r="418" spans="1:5" x14ac:dyDescent="0.45">
      <c r="A418" s="33" t="s">
        <v>4</v>
      </c>
      <c r="B418" s="36">
        <v>45096</v>
      </c>
      <c r="C418" s="33" t="s">
        <v>10</v>
      </c>
      <c r="D418" s="33">
        <v>6.96</v>
      </c>
      <c r="E418">
        <f>MONTH(Table15[[#This Row],[Transaction Date]])</f>
        <v>6</v>
      </c>
    </row>
    <row r="419" spans="1:5" x14ac:dyDescent="0.45">
      <c r="A419" s="33" t="s">
        <v>4</v>
      </c>
      <c r="B419" s="36">
        <v>45096</v>
      </c>
      <c r="C419" s="33" t="s">
        <v>10</v>
      </c>
      <c r="D419" s="33">
        <v>6.51</v>
      </c>
      <c r="E419">
        <f>MONTH(Table15[[#This Row],[Transaction Date]])</f>
        <v>6</v>
      </c>
    </row>
    <row r="420" spans="1:5" x14ac:dyDescent="0.45">
      <c r="A420" s="33" t="s">
        <v>4</v>
      </c>
      <c r="B420" s="36">
        <v>45095</v>
      </c>
      <c r="C420" s="33" t="s">
        <v>10</v>
      </c>
      <c r="D420" s="33">
        <v>6.51</v>
      </c>
      <c r="E420">
        <f>MONTH(Table15[[#This Row],[Transaction Date]])</f>
        <v>6</v>
      </c>
    </row>
    <row r="421" spans="1:5" x14ac:dyDescent="0.45">
      <c r="A421" s="33" t="s">
        <v>14</v>
      </c>
      <c r="B421" s="39">
        <v>45021</v>
      </c>
      <c r="C421" s="33" t="s">
        <v>6</v>
      </c>
      <c r="D421" s="33">
        <v>4.7</v>
      </c>
      <c r="E421">
        <f>MONTH(Table15[[#This Row],[Transaction Date]])</f>
        <v>4</v>
      </c>
    </row>
    <row r="422" spans="1:5" x14ac:dyDescent="0.45">
      <c r="A422" s="33" t="s">
        <v>14</v>
      </c>
      <c r="B422" s="39">
        <v>45021</v>
      </c>
      <c r="C422" s="33" t="s">
        <v>6</v>
      </c>
      <c r="D422" s="33">
        <v>4.7</v>
      </c>
      <c r="E422">
        <f>MONTH(Table15[[#This Row],[Transaction Date]])</f>
        <v>4</v>
      </c>
    </row>
    <row r="423" spans="1:5" x14ac:dyDescent="0.45">
      <c r="A423" s="33" t="s">
        <v>14</v>
      </c>
      <c r="B423" s="39">
        <v>45021</v>
      </c>
      <c r="C423" s="33" t="s">
        <v>6</v>
      </c>
      <c r="D423" s="33">
        <v>4.7</v>
      </c>
      <c r="E423">
        <f>MONTH(Table15[[#This Row],[Transaction Date]])</f>
        <v>4</v>
      </c>
    </row>
    <row r="424" spans="1:5" x14ac:dyDescent="0.45">
      <c r="A424" s="33" t="s">
        <v>60</v>
      </c>
      <c r="B424" s="36">
        <v>45089</v>
      </c>
      <c r="C424" s="33" t="s">
        <v>10</v>
      </c>
      <c r="D424" s="33">
        <v>4.1900000000000004</v>
      </c>
      <c r="E424">
        <f>MONTH(Table15[[#This Row],[Transaction Date]])</f>
        <v>6</v>
      </c>
    </row>
    <row r="425" spans="1:5" x14ac:dyDescent="0.45">
      <c r="A425" t="s">
        <v>3</v>
      </c>
      <c r="D425" s="35">
        <f>SUBTOTAL(109,Table15[Revenue])</f>
        <v>1375020.4500000009</v>
      </c>
    </row>
  </sheetData>
  <phoneticPr fontId="1"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2B57-54D7-499C-B48D-3A3F135D7D2B}">
  <dimension ref="A1:N100"/>
  <sheetViews>
    <sheetView zoomScale="175" zoomScaleNormal="175" workbookViewId="0">
      <selection activeCell="E8" sqref="E8"/>
    </sheetView>
  </sheetViews>
  <sheetFormatPr defaultRowHeight="18.350000000000001" x14ac:dyDescent="0.45"/>
  <cols>
    <col min="1" max="1" width="27.21875" customWidth="1"/>
    <col min="2" max="2" width="17.6640625" customWidth="1"/>
    <col min="3" max="3" width="8.77734375" customWidth="1"/>
    <col min="4" max="4" width="14.33203125" customWidth="1"/>
    <col min="5" max="5" width="12.77734375" bestFit="1" customWidth="1"/>
    <col min="6" max="6" width="14.88671875" customWidth="1"/>
    <col min="7" max="7" width="11.21875" bestFit="1" customWidth="1"/>
    <col min="8" max="8" width="10.5546875" customWidth="1"/>
  </cols>
  <sheetData>
    <row r="1" spans="1:14" x14ac:dyDescent="0.45">
      <c r="A1" t="s">
        <v>0</v>
      </c>
      <c r="B1" t="s">
        <v>1</v>
      </c>
      <c r="C1" t="s">
        <v>2</v>
      </c>
      <c r="D1" t="s">
        <v>110</v>
      </c>
      <c r="E1" s="19" t="s">
        <v>119</v>
      </c>
      <c r="F1" s="19" t="s">
        <v>120</v>
      </c>
      <c r="G1" s="19" t="s">
        <v>121</v>
      </c>
      <c r="H1" s="19" t="s">
        <v>164</v>
      </c>
      <c r="I1" s="19"/>
      <c r="J1" s="19"/>
      <c r="K1" s="19" t="s">
        <v>120</v>
      </c>
      <c r="L1" s="19" t="s">
        <v>129</v>
      </c>
      <c r="M1" s="19" t="s">
        <v>128</v>
      </c>
      <c r="N1" s="19" t="s">
        <v>164</v>
      </c>
    </row>
    <row r="2" spans="1:14" x14ac:dyDescent="0.45">
      <c r="A2" t="s">
        <v>4</v>
      </c>
      <c r="B2" s="1">
        <v>45244</v>
      </c>
      <c r="C2" t="s">
        <v>7</v>
      </c>
      <c r="D2">
        <v>1042</v>
      </c>
      <c r="E2">
        <f>IF(Table357[[#This Row],[Currency]]="USD",Table357[[#This Row],[Revenue]]*1000,Table357[[#This Row],[Revenue]])</f>
        <v>1042</v>
      </c>
      <c r="F2" cm="1">
        <f t="array" ref="F2">_xlfn.IFS(Table357[[#This Row],[Currency]]=$C$6,Table357[[#This Row],[Revenue]]*1000,Table357[[#This Row],[Currency]]="KES",Table357[[#This Row],[Revenue]]*6,Table357[[#This Row],[Currency]]="GHS",Table357[[#This Row],[Revenue]]*90,Table357[[#This Row],[Currency]]="NGN",Table357[[#This Row],[Revenue]],Table357[[#This Row],[Currency]]="GBP",Table357[[#This Row],[Revenue]]*1200)</f>
        <v>6252</v>
      </c>
      <c r="G2" cm="1">
        <f t="array" ref="G2">_xlfn.SWITCH(Table357[[#This Row],[Currency]],"USD",Table357[[#This Row],[Revenue]]*1000,"GBP",Table357[[#This Row],[Revenue]]*1200,"GHS",Table357[[#This Row],[Revenue]]*90,"KES",Table357[[#This Row],[Revenue]]*6,"NGN",Table357[[#This Row],[Revenue]])</f>
        <v>6252</v>
      </c>
      <c r="H2" t="b">
        <f>IF(Table357[[#This Row],[Currency]]="USD",Table357[[#This Row],[Revenue]]*1000,IF(Table357[[#This Row],[Currency]]="NGN",Table357[[#This Row],[Revenue]],IF(Table357[[#This Row],[Currency]]="GHS",Table357[[#This Row],[Revenue]]*90)))</f>
        <v>0</v>
      </c>
      <c r="K2" t="str" cm="1">
        <f t="array" ref="K2">_xlfn.IFS(L2&lt;30,"Young",L2&lt;70,"Adult",L2&gt;=70,"Old")</f>
        <v>Young</v>
      </c>
      <c r="L2">
        <v>15</v>
      </c>
      <c r="M2" t="s">
        <v>157</v>
      </c>
      <c r="N2" t="str">
        <f>IF(L2&lt;30,"Young",IF(L2&lt;70,"Adult",IF(L2&gt;=70,"Old")))</f>
        <v>Young</v>
      </c>
    </row>
    <row r="3" spans="1:14" x14ac:dyDescent="0.45">
      <c r="A3" t="s">
        <v>4</v>
      </c>
      <c r="B3" s="1">
        <v>45243</v>
      </c>
      <c r="C3" t="s">
        <v>5</v>
      </c>
      <c r="D3">
        <v>5500</v>
      </c>
      <c r="E3">
        <f>IF(Table357[[#This Row],[Currency]]="USD",Table357[[#This Row],[Revenue]]*1000,Table357[[#This Row],[Revenue]])</f>
        <v>5500</v>
      </c>
      <c r="F3" cm="1">
        <f t="array" ref="F3">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3" cm="1">
        <f t="array" ref="G3">_xlfn.SWITCH(Table357[[#This Row],[Currency]],"USD",Table357[[#This Row],[Revenue]]*1000,"GBP",Table357[[#This Row],[Revenue]]*1200,"GHS",Table357[[#This Row],[Revenue]]*90,"KES",Table357[[#This Row],[Revenue]]*6,"NGN",Table357[[#This Row],[Revenue]])</f>
        <v>5500</v>
      </c>
      <c r="H3">
        <f>IF(Table357[[#This Row],[Currency]]="USD",Table357[[#This Row],[Revenue]]*1000,IF(Table357[[#This Row],[Currency]]="NGN",Table357[[#This Row],[Revenue]],IF(Table357[[#This Row],[Currency]]="GHS",Table357[[#This Row],[Revenue]]*90)))</f>
        <v>5500</v>
      </c>
      <c r="K3" t="str" cm="1">
        <f t="array" ref="K3">_xlfn.IFS(L3&lt;30,"Young",L3&lt;70,"Adult",L3&gt;=70,"Old")</f>
        <v>Old</v>
      </c>
      <c r="L3">
        <v>200</v>
      </c>
      <c r="M3" t="s">
        <v>125</v>
      </c>
      <c r="N3" t="str">
        <f t="shared" ref="N3:N10" si="0">IF(L3&lt;30,"Young",IF(L3&lt;70,"Adult",IF(L3&gt;=70,"Old")))</f>
        <v>Old</v>
      </c>
    </row>
    <row r="4" spans="1:14" x14ac:dyDescent="0.45">
      <c r="A4" t="s">
        <v>4</v>
      </c>
      <c r="B4" s="1">
        <v>45243</v>
      </c>
      <c r="C4" t="s">
        <v>5</v>
      </c>
      <c r="D4">
        <v>5500</v>
      </c>
      <c r="E4">
        <f>IF(Table357[[#This Row],[Currency]]="USD",Table357[[#This Row],[Revenue]]*1000,Table357[[#This Row],[Revenue]])</f>
        <v>5500</v>
      </c>
      <c r="F4" cm="1">
        <f t="array" ref="F4">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4" cm="1">
        <f t="array" ref="G4">_xlfn.SWITCH(Table357[[#This Row],[Currency]],"USD",Table357[[#This Row],[Revenue]]*1000,"GBP",Table357[[#This Row],[Revenue]]*1200,"GHS",Table357[[#This Row],[Revenue]]*90,"KES",Table357[[#This Row],[Revenue]]*6,"NGN",Table357[[#This Row],[Revenue]])</f>
        <v>5500</v>
      </c>
      <c r="H4">
        <f>IF(Table357[[#This Row],[Currency]]="USD",Table357[[#This Row],[Revenue]]*1000,IF(Table357[[#This Row],[Currency]]="NGN",Table357[[#This Row],[Revenue]],IF(Table357[[#This Row],[Currency]]="GHS",Table357[[#This Row],[Revenue]]*90)))</f>
        <v>5500</v>
      </c>
      <c r="K4" t="str" cm="1">
        <f t="array" ref="K4">_xlfn.IFS(L4&lt;30,"Young",L4&lt;70,"Adult",L4&gt;=70,"Old")</f>
        <v>Young</v>
      </c>
      <c r="L4">
        <v>20</v>
      </c>
      <c r="M4" t="s">
        <v>127</v>
      </c>
      <c r="N4" t="str">
        <f t="shared" si="0"/>
        <v>Young</v>
      </c>
    </row>
    <row r="5" spans="1:14" x14ac:dyDescent="0.45">
      <c r="A5" t="s">
        <v>4</v>
      </c>
      <c r="B5" s="1">
        <v>45118</v>
      </c>
      <c r="C5" t="s">
        <v>5</v>
      </c>
      <c r="D5">
        <v>5500</v>
      </c>
      <c r="E5">
        <f>IF(Table357[[#This Row],[Currency]]="USD",Table357[[#This Row],[Revenue]]*1000,Table357[[#This Row],[Revenue]])</f>
        <v>5500</v>
      </c>
      <c r="F5" cm="1">
        <f t="array" ref="F5">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5" cm="1">
        <f t="array" ref="G5">_xlfn.SWITCH(Table357[[#This Row],[Currency]],"USD",Table357[[#This Row],[Revenue]]*1000,"GBP",Table357[[#This Row],[Revenue]]*1200,"GHS",Table357[[#This Row],[Revenue]]*90,"KES",Table357[[#This Row],[Revenue]]*6,"NGN",Table357[[#This Row],[Revenue]])</f>
        <v>5500</v>
      </c>
      <c r="H5">
        <f>IF(Table357[[#This Row],[Currency]]="USD",Table357[[#This Row],[Revenue]]*1000,IF(Table357[[#This Row],[Currency]]="NGN",Table357[[#This Row],[Revenue]],IF(Table357[[#This Row],[Currency]]="GHS",Table357[[#This Row],[Revenue]]*90)))</f>
        <v>5500</v>
      </c>
      <c r="K5" t="str" cm="1">
        <f t="array" ref="K5">_xlfn.IFS(L5&lt;30,"Young",L5&lt;70,"Adult",L5&gt;=70,"Old")</f>
        <v>Old</v>
      </c>
      <c r="L5">
        <v>79</v>
      </c>
      <c r="M5" t="s">
        <v>160</v>
      </c>
      <c r="N5" t="str">
        <f t="shared" si="0"/>
        <v>Old</v>
      </c>
    </row>
    <row r="6" spans="1:14" x14ac:dyDescent="0.45">
      <c r="A6" t="s">
        <v>4</v>
      </c>
      <c r="B6" s="1">
        <v>45118</v>
      </c>
      <c r="C6" t="s">
        <v>6</v>
      </c>
      <c r="D6">
        <v>15</v>
      </c>
      <c r="E6">
        <f>IF(Table357[[#This Row],[Currency]]="USD",Table357[[#This Row],[Revenue]]*1000,Table357[[#This Row],[Revenue]])</f>
        <v>15000</v>
      </c>
      <c r="F6" cm="1">
        <f t="array" ref="F6">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6" cm="1">
        <f t="array" ref="G6">_xlfn.SWITCH(Table357[[#This Row],[Currency]],"USD",Table357[[#This Row],[Revenue]]*1000,"GBP",Table357[[#This Row],[Revenue]]*1200,"GHS",Table357[[#This Row],[Revenue]]*90,"KES",Table357[[#This Row],[Revenue]]*6,"NGN",Table357[[#This Row],[Revenue]])</f>
        <v>15000</v>
      </c>
      <c r="H6">
        <f>IF(Table357[[#This Row],[Currency]]="USD",Table357[[#This Row],[Revenue]]*1000,IF(Table357[[#This Row],[Currency]]="NGN",Table357[[#This Row],[Revenue]],IF(Table357[[#This Row],[Currency]]="GHS",Table357[[#This Row],[Revenue]]*90)))</f>
        <v>15000</v>
      </c>
      <c r="K6" t="str" cm="1">
        <f t="array" ref="K6">_xlfn.IFS(L6&lt;30,"Young",L6&lt;70,"Adult",L6&gt;=70,"Old")</f>
        <v>Old</v>
      </c>
      <c r="L6">
        <v>100</v>
      </c>
      <c r="M6" t="s">
        <v>158</v>
      </c>
      <c r="N6" t="str">
        <f t="shared" si="0"/>
        <v>Old</v>
      </c>
    </row>
    <row r="7" spans="1:14" x14ac:dyDescent="0.45">
      <c r="A7" t="str">
        <f>SUBSTITUTE(Table356[[#This Row],[Products]],"@","A")</f>
        <v>DATA ANALYSIS MADE EASY</v>
      </c>
      <c r="B7" s="1">
        <v>45117</v>
      </c>
      <c r="C7" t="s">
        <v>5</v>
      </c>
      <c r="D7">
        <v>5500</v>
      </c>
      <c r="E7">
        <f>IF(Table357[[#This Row],[Currency]]="USD",Table357[[#This Row],[Revenue]]*1000,Table357[[#This Row],[Revenue]])</f>
        <v>5500</v>
      </c>
      <c r="F7" cm="1">
        <f t="array" ref="F7">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7" cm="1">
        <f t="array" ref="G7">_xlfn.SWITCH(Table357[[#This Row],[Currency]],"USD",Table357[[#This Row],[Revenue]]*1000,"GBP",Table357[[#This Row],[Revenue]]*1200,"GHS",Table357[[#This Row],[Revenue]]*90,"KES",Table357[[#This Row],[Revenue]]*6,"NGN",Table357[[#This Row],[Revenue]])</f>
        <v>5500</v>
      </c>
      <c r="H7">
        <f>IF(Table357[[#This Row],[Currency]]="USD",Table357[[#This Row],[Revenue]]*1000,IF(Table357[[#This Row],[Currency]]="NGN",Table357[[#This Row],[Revenue]],IF(Table357[[#This Row],[Currency]]="GHS",Table357[[#This Row],[Revenue]]*90)))</f>
        <v>5500</v>
      </c>
      <c r="K7" t="str" cm="1">
        <f t="array" ref="K7">_xlfn.IFS(L7&lt;30,"Young",L7&lt;70,"Adult",L7&gt;=70,"Old")</f>
        <v>Adult</v>
      </c>
      <c r="L7">
        <v>60</v>
      </c>
      <c r="M7" t="s">
        <v>159</v>
      </c>
      <c r="N7" t="str">
        <f t="shared" si="0"/>
        <v>Adult</v>
      </c>
    </row>
    <row r="8" spans="1:14" x14ac:dyDescent="0.45">
      <c r="A8" t="str">
        <f ca="1">SUBSTITUTE(Table356[[#This Row],[Products]],"@","A")</f>
        <v>DATA ANALYSIS MADE EASY</v>
      </c>
      <c r="B8" s="1">
        <v>45117</v>
      </c>
      <c r="C8" t="s">
        <v>5</v>
      </c>
      <c r="D8">
        <v>5500</v>
      </c>
      <c r="E8">
        <f>IF(Table357[[#This Row],[Currency]]="USD",Table357[[#This Row],[Revenue]]*1000,Table357[[#This Row],[Revenue]])</f>
        <v>5500</v>
      </c>
      <c r="F8" cm="1">
        <f t="array" ref="F8">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 cm="1">
        <f t="array" ref="G8">_xlfn.SWITCH(Table357[[#This Row],[Currency]],"USD",Table357[[#This Row],[Revenue]]*1000,"GBP",Table357[[#This Row],[Revenue]]*1200,"GHS",Table357[[#This Row],[Revenue]]*90,"KES",Table357[[#This Row],[Revenue]]*6,"NGN",Table357[[#This Row],[Revenue]])</f>
        <v>5500</v>
      </c>
      <c r="H8">
        <f>IF(Table357[[#This Row],[Currency]]="USD",Table357[[#This Row],[Revenue]]*1000,IF(Table357[[#This Row],[Currency]]="NGN",Table357[[#This Row],[Revenue]],IF(Table357[[#This Row],[Currency]]="GHS",Table357[[#This Row],[Revenue]]*90)))</f>
        <v>5500</v>
      </c>
      <c r="K8" t="str" cm="1">
        <f t="array" ref="K8">_xlfn.IFS(L8&lt;30,"Young",L8&lt;70,"Adult",L8&gt;=70,"Old")</f>
        <v>Adult</v>
      </c>
      <c r="L8">
        <v>60</v>
      </c>
      <c r="M8" t="s">
        <v>161</v>
      </c>
      <c r="N8" t="str">
        <f t="shared" si="0"/>
        <v>Adult</v>
      </c>
    </row>
    <row r="9" spans="1:14" x14ac:dyDescent="0.45">
      <c r="A9" t="s">
        <v>4</v>
      </c>
      <c r="B9" s="1">
        <v>45117</v>
      </c>
      <c r="C9" t="s">
        <v>7</v>
      </c>
      <c r="D9">
        <v>1042</v>
      </c>
      <c r="E9">
        <f>IF(Table357[[#This Row],[Currency]]="USD",Table357[[#This Row],[Revenue]]*1000,Table357[[#This Row],[Revenue]])</f>
        <v>1042</v>
      </c>
      <c r="F9" cm="1">
        <f t="array" ref="F9">_xlfn.IFS(Table357[[#This Row],[Currency]]=$C$6,Table357[[#This Row],[Revenue]]*1000,Table357[[#This Row],[Currency]]="KES",Table357[[#This Row],[Revenue]]*6,Table357[[#This Row],[Currency]]="GHS",Table357[[#This Row],[Revenue]]*90,Table357[[#This Row],[Currency]]="NGN",Table357[[#This Row],[Revenue]],Table357[[#This Row],[Currency]]="GBP",Table357[[#This Row],[Revenue]]*1200)</f>
        <v>6252</v>
      </c>
      <c r="G9" cm="1">
        <f t="array" ref="G9">_xlfn.SWITCH(Table357[[#This Row],[Currency]],"USD",Table357[[#This Row],[Revenue]]*1000,"GBP",Table357[[#This Row],[Revenue]]*1200,"GHS",Table357[[#This Row],[Revenue]]*90,"KES",Table357[[#This Row],[Revenue]]*6,"NGN",Table357[[#This Row],[Revenue]])</f>
        <v>6252</v>
      </c>
      <c r="H9" t="b">
        <f>IF(Table357[[#This Row],[Currency]]="USD",Table357[[#This Row],[Revenue]]*1000,IF(Table357[[#This Row],[Currency]]="NGN",Table357[[#This Row],[Revenue]],IF(Table357[[#This Row],[Currency]]="GHS",Table357[[#This Row],[Revenue]]*90)))</f>
        <v>0</v>
      </c>
      <c r="K9" t="str" cm="1">
        <f t="array" ref="K9">_xlfn.IFS(L9&lt;30,"Young",L9&lt;70,"Adult",L9&gt;=70,"Old")</f>
        <v>Young</v>
      </c>
      <c r="L9">
        <v>29</v>
      </c>
      <c r="M9" t="s">
        <v>162</v>
      </c>
      <c r="N9" t="str">
        <f t="shared" si="0"/>
        <v>Young</v>
      </c>
    </row>
    <row r="10" spans="1:14" x14ac:dyDescent="0.45">
      <c r="A10" t="str">
        <f>SUBSTITUTE(Table356[[#This Row],[Products]],"@","A")</f>
        <v>DATA ANALYSIS MADE EASY</v>
      </c>
      <c r="B10" s="1">
        <v>45116</v>
      </c>
      <c r="C10" t="s">
        <v>5</v>
      </c>
      <c r="D10">
        <v>5500</v>
      </c>
      <c r="E10">
        <f>IF(Table357[[#This Row],[Currency]]="USD",Table357[[#This Row],[Revenue]]*1000,Table357[[#This Row],[Revenue]])</f>
        <v>5500</v>
      </c>
      <c r="F10" cm="1">
        <f t="array" ref="F10">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10" cm="1">
        <f t="array" ref="G10">_xlfn.SWITCH(Table357[[#This Row],[Currency]],"USD",Table357[[#This Row],[Revenue]]*1000,"GBP",Table357[[#This Row],[Revenue]]*1200,"GHS",Table357[[#This Row],[Revenue]]*90,"KES",Table357[[#This Row],[Revenue]]*6,"NGN",Table357[[#This Row],[Revenue]])</f>
        <v>5500</v>
      </c>
      <c r="H10">
        <f>IF(Table357[[#This Row],[Currency]]="USD",Table357[[#This Row],[Revenue]]*1000,IF(Table357[[#This Row],[Currency]]="NGN",Table357[[#This Row],[Revenue]],IF(Table357[[#This Row],[Currency]]="GHS",Table357[[#This Row],[Revenue]]*90)))</f>
        <v>5500</v>
      </c>
      <c r="K10" t="str" cm="1">
        <f t="array" ref="K10">_xlfn.IFS(L10&lt;30,"Young",L10&lt;70,"Adult",L10&gt;=70,"Old")</f>
        <v>Adult</v>
      </c>
      <c r="L10">
        <v>30</v>
      </c>
      <c r="M10" t="s">
        <v>163</v>
      </c>
      <c r="N10" t="str">
        <f t="shared" si="0"/>
        <v>Adult</v>
      </c>
    </row>
    <row r="11" spans="1:14" x14ac:dyDescent="0.45">
      <c r="A11" t="str">
        <f ca="1">SUBSTITUTE(Table356[[#This Row],[Products]],"@","A")</f>
        <v>DATA ANALYSIS MADE EASY</v>
      </c>
      <c r="B11" s="1">
        <v>45114</v>
      </c>
      <c r="C11" t="s">
        <v>5</v>
      </c>
      <c r="D11">
        <v>5500</v>
      </c>
      <c r="E11">
        <f>IF(Table357[[#This Row],[Currency]]="USD",Table357[[#This Row],[Revenue]]*1000,Table357[[#This Row],[Revenue]])</f>
        <v>5500</v>
      </c>
      <c r="F11" cm="1">
        <f t="array" ref="F11">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11" cm="1">
        <f t="array" ref="G11">_xlfn.SWITCH(Table357[[#This Row],[Currency]],"USD",Table357[[#This Row],[Revenue]]*1000,"GBP",Table357[[#This Row],[Revenue]]*1200,"GHS",Table357[[#This Row],[Revenue]]*90,"KES",Table357[[#This Row],[Revenue]]*6,"NGN",Table357[[#This Row],[Revenue]])</f>
        <v>5500</v>
      </c>
      <c r="H11">
        <f>IF(Table357[[#This Row],[Currency]]="USD",Table357[[#This Row],[Revenue]]*1000,IF(Table357[[#This Row],[Currency]]="NGN",Table357[[#This Row],[Revenue]],IF(Table357[[#This Row],[Currency]]="GHS",Table357[[#This Row],[Revenue]]*90)))</f>
        <v>5500</v>
      </c>
    </row>
    <row r="12" spans="1:14" x14ac:dyDescent="0.45">
      <c r="A12" t="str">
        <f ca="1">SUBSTITUTE(Table356[[#This Row],[Products]],"@","A")</f>
        <v>DATA ANALYSIS MADE EASY</v>
      </c>
      <c r="B12" s="1">
        <v>45112</v>
      </c>
      <c r="C12" t="s">
        <v>5</v>
      </c>
      <c r="D12">
        <v>5500</v>
      </c>
      <c r="E12">
        <f>IF(Table357[[#This Row],[Currency]]="USD",Table357[[#This Row],[Revenue]]*1000,Table357[[#This Row],[Revenue]])</f>
        <v>5500</v>
      </c>
      <c r="F12" cm="1">
        <f t="array" ref="F12">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12" cm="1">
        <f t="array" ref="G12">_xlfn.SWITCH(Table357[[#This Row],[Currency]],"USD",Table357[[#This Row],[Revenue]]*1000,"GBP",Table357[[#This Row],[Revenue]]*1200,"GHS",Table357[[#This Row],[Revenue]]*90,"KES",Table357[[#This Row],[Revenue]]*6,"NGN",Table357[[#This Row],[Revenue]])</f>
        <v>5500</v>
      </c>
      <c r="H12">
        <f>IF(Table357[[#This Row],[Currency]]="USD",Table357[[#This Row],[Revenue]]*1000,IF(Table357[[#This Row],[Currency]]="NGN",Table357[[#This Row],[Revenue]],IF(Table357[[#This Row],[Currency]]="GHS",Table357[[#This Row],[Revenue]]*90)))</f>
        <v>5500</v>
      </c>
    </row>
    <row r="13" spans="1:14" x14ac:dyDescent="0.45">
      <c r="A13" t="str">
        <f ca="1">SUBSTITUTE(Table356[[#This Row],[Products]],"@","A")</f>
        <v>DATA ANALYSIS MADE EASY</v>
      </c>
      <c r="B13" s="1">
        <v>45112</v>
      </c>
      <c r="C13" t="s">
        <v>5</v>
      </c>
      <c r="D13">
        <v>5500</v>
      </c>
      <c r="E13">
        <f>IF(Table357[[#This Row],[Currency]]="USD",Table357[[#This Row],[Revenue]]*1000,Table357[[#This Row],[Revenue]])</f>
        <v>5500</v>
      </c>
      <c r="F13" cm="1">
        <f t="array" ref="F13">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13" cm="1">
        <f t="array" ref="G13">_xlfn.SWITCH(Table357[[#This Row],[Currency]],"USD",Table357[[#This Row],[Revenue]]*1000,"GBP",Table357[[#This Row],[Revenue]]*1200,"GHS",Table357[[#This Row],[Revenue]]*90,"KES",Table357[[#This Row],[Revenue]]*6,"NGN",Table357[[#This Row],[Revenue]])</f>
        <v>5500</v>
      </c>
      <c r="H13">
        <f>IF(Table357[[#This Row],[Currency]]="USD",Table357[[#This Row],[Revenue]]*1000,IF(Table357[[#This Row],[Currency]]="NGN",Table357[[#This Row],[Revenue]],IF(Table357[[#This Row],[Currency]]="GHS",Table357[[#This Row],[Revenue]]*90)))</f>
        <v>5500</v>
      </c>
    </row>
    <row r="14" spans="1:14" x14ac:dyDescent="0.45">
      <c r="A14" t="s">
        <v>4</v>
      </c>
      <c r="B14" s="1">
        <v>45110</v>
      </c>
      <c r="C14" t="s">
        <v>5</v>
      </c>
      <c r="D14">
        <v>5500</v>
      </c>
      <c r="E14">
        <f>IF(Table357[[#This Row],[Currency]]="USD",Table357[[#This Row],[Revenue]]*1000,Table357[[#This Row],[Revenue]])</f>
        <v>5500</v>
      </c>
      <c r="F14" cm="1">
        <f t="array" ref="F14">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14" cm="1">
        <f t="array" ref="G14">_xlfn.SWITCH(Table357[[#This Row],[Currency]],"USD",Table357[[#This Row],[Revenue]]*1000,"GBP",Table357[[#This Row],[Revenue]]*1200,"GHS",Table357[[#This Row],[Revenue]]*90,"KES",Table357[[#This Row],[Revenue]]*6,"NGN",Table357[[#This Row],[Revenue]])</f>
        <v>5500</v>
      </c>
      <c r="H14">
        <f>IF(Table357[[#This Row],[Currency]]="USD",Table357[[#This Row],[Revenue]]*1000,IF(Table357[[#This Row],[Currency]]="NGN",Table357[[#This Row],[Revenue]],IF(Table357[[#This Row],[Currency]]="GHS",Table357[[#This Row],[Revenue]]*90)))</f>
        <v>5500</v>
      </c>
    </row>
    <row r="15" spans="1:14" x14ac:dyDescent="0.45">
      <c r="A15" t="s">
        <v>4</v>
      </c>
      <c r="B15" s="1">
        <v>45109</v>
      </c>
      <c r="C15" t="s">
        <v>6</v>
      </c>
      <c r="D15">
        <v>15</v>
      </c>
      <c r="E15">
        <f>IF(Table357[[#This Row],[Currency]]="USD",Table357[[#This Row],[Revenue]]*1000,Table357[[#This Row],[Revenue]])</f>
        <v>15000</v>
      </c>
      <c r="F15" cm="1">
        <f t="array" ref="F15">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15" cm="1">
        <f t="array" ref="G15">_xlfn.SWITCH(Table357[[#This Row],[Currency]],"USD",Table357[[#This Row],[Revenue]]*1000,"GBP",Table357[[#This Row],[Revenue]]*1200,"GHS",Table357[[#This Row],[Revenue]]*90,"KES",Table357[[#This Row],[Revenue]]*6,"NGN",Table357[[#This Row],[Revenue]])</f>
        <v>15000</v>
      </c>
      <c r="H15">
        <f>IF(Table357[[#This Row],[Currency]]="USD",Table357[[#This Row],[Revenue]]*1000,IF(Table357[[#This Row],[Currency]]="NGN",Table357[[#This Row],[Revenue]],IF(Table357[[#This Row],[Currency]]="GHS",Table357[[#This Row],[Revenue]]*90)))</f>
        <v>15000</v>
      </c>
    </row>
    <row r="16" spans="1:14" x14ac:dyDescent="0.45">
      <c r="A16" t="s">
        <v>4</v>
      </c>
      <c r="B16" s="1">
        <v>45109</v>
      </c>
      <c r="C16" t="s">
        <v>7</v>
      </c>
      <c r="D16">
        <v>1058</v>
      </c>
      <c r="E16">
        <f>IF(Table357[[#This Row],[Currency]]="USD",Table357[[#This Row],[Revenue]]*1000,Table357[[#This Row],[Revenue]])</f>
        <v>1058</v>
      </c>
      <c r="F16" cm="1">
        <f t="array" ref="F16">_xlfn.IFS(Table357[[#This Row],[Currency]]=$C$6,Table357[[#This Row],[Revenue]]*1000,Table357[[#This Row],[Currency]]="KES",Table357[[#This Row],[Revenue]]*6,Table357[[#This Row],[Currency]]="GHS",Table357[[#This Row],[Revenue]]*90,Table357[[#This Row],[Currency]]="NGN",Table357[[#This Row],[Revenue]],Table357[[#This Row],[Currency]]="GBP",Table357[[#This Row],[Revenue]]*1200)</f>
        <v>6348</v>
      </c>
      <c r="G16" cm="1">
        <f t="array" ref="G16">_xlfn.SWITCH(Table357[[#This Row],[Currency]],"USD",Table357[[#This Row],[Revenue]]*1000,"GBP",Table357[[#This Row],[Revenue]]*1200,"GHS",Table357[[#This Row],[Revenue]]*90,"KES",Table357[[#This Row],[Revenue]]*6,"NGN",Table357[[#This Row],[Revenue]])</f>
        <v>6348</v>
      </c>
      <c r="H16" t="b">
        <f>IF(Table357[[#This Row],[Currency]]="USD",Table357[[#This Row],[Revenue]]*1000,IF(Table357[[#This Row],[Currency]]="NGN",Table357[[#This Row],[Revenue]],IF(Table357[[#This Row],[Currency]]="GHS",Table357[[#This Row],[Revenue]]*90)))</f>
        <v>0</v>
      </c>
    </row>
    <row r="17" spans="1:8" x14ac:dyDescent="0.45">
      <c r="A17" t="s">
        <v>4</v>
      </c>
      <c r="B17" s="1">
        <v>45108</v>
      </c>
      <c r="C17" t="s">
        <v>6</v>
      </c>
      <c r="D17">
        <v>15</v>
      </c>
      <c r="E17">
        <f>IF(Table357[[#This Row],[Currency]]="USD",Table357[[#This Row],[Revenue]]*1000,Table357[[#This Row],[Revenue]])</f>
        <v>15000</v>
      </c>
      <c r="F17" cm="1">
        <f t="array" ref="F17">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17" cm="1">
        <f t="array" ref="G17">_xlfn.SWITCH(Table357[[#This Row],[Currency]],"USD",Table357[[#This Row],[Revenue]]*1000,"GBP",Table357[[#This Row],[Revenue]]*1200,"GHS",Table357[[#This Row],[Revenue]]*90,"KES",Table357[[#This Row],[Revenue]]*6,"NGN",Table357[[#This Row],[Revenue]])</f>
        <v>15000</v>
      </c>
      <c r="H17">
        <f>IF(Table357[[#This Row],[Currency]]="USD",Table357[[#This Row],[Revenue]]*1000,IF(Table357[[#This Row],[Currency]]="NGN",Table357[[#This Row],[Revenue]],IF(Table357[[#This Row],[Currency]]="GHS",Table357[[#This Row],[Revenue]]*90)))</f>
        <v>15000</v>
      </c>
    </row>
    <row r="18" spans="1:8" x14ac:dyDescent="0.45">
      <c r="A18" t="s">
        <v>4</v>
      </c>
      <c r="B18" s="1">
        <v>45108</v>
      </c>
      <c r="C18" t="s">
        <v>5</v>
      </c>
      <c r="D18">
        <v>5500</v>
      </c>
      <c r="E18">
        <f>IF(Table357[[#This Row],[Currency]]="USD",Table357[[#This Row],[Revenue]]*1000,Table357[[#This Row],[Revenue]])</f>
        <v>5500</v>
      </c>
      <c r="F18" cm="1">
        <f t="array" ref="F18">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18" cm="1">
        <f t="array" ref="G18">_xlfn.SWITCH(Table357[[#This Row],[Currency]],"USD",Table357[[#This Row],[Revenue]]*1000,"GBP",Table357[[#This Row],[Revenue]]*1200,"GHS",Table357[[#This Row],[Revenue]]*90,"KES",Table357[[#This Row],[Revenue]]*6,"NGN",Table357[[#This Row],[Revenue]])</f>
        <v>5500</v>
      </c>
      <c r="H18">
        <f>IF(Table357[[#This Row],[Currency]]="USD",Table357[[#This Row],[Revenue]]*1000,IF(Table357[[#This Row],[Currency]]="NGN",Table357[[#This Row],[Revenue]],IF(Table357[[#This Row],[Currency]]="GHS",Table357[[#This Row],[Revenue]]*90)))</f>
        <v>5500</v>
      </c>
    </row>
    <row r="19" spans="1:8" x14ac:dyDescent="0.45">
      <c r="A19" t="s">
        <v>60</v>
      </c>
      <c r="B19" s="1">
        <v>45107</v>
      </c>
      <c r="C19" t="s">
        <v>9</v>
      </c>
      <c r="D19">
        <v>59</v>
      </c>
      <c r="E19">
        <f>IF(Table357[[#This Row],[Currency]]="USD",Table357[[#This Row],[Revenue]]*1000,Table357[[#This Row],[Revenue]])</f>
        <v>59</v>
      </c>
      <c r="F19" cm="1">
        <f t="array" ref="F19">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19" cm="1">
        <f t="array" ref="G19">_xlfn.SWITCH(Table357[[#This Row],[Currency]],"USD",Table357[[#This Row],[Revenue]]*1000,"GBP",Table357[[#This Row],[Revenue]]*1200,"GHS",Table357[[#This Row],[Revenue]]*90,"KES",Table357[[#This Row],[Revenue]]*6,"NGN",Table357[[#This Row],[Revenue]])</f>
        <v>5310</v>
      </c>
      <c r="H19">
        <f>IF(Table357[[#This Row],[Currency]]="USD",Table357[[#This Row],[Revenue]]*1000,IF(Table357[[#This Row],[Currency]]="NGN",Table357[[#This Row],[Revenue]],IF(Table357[[#This Row],[Currency]]="GHS",Table357[[#This Row],[Revenue]]*90)))</f>
        <v>5310</v>
      </c>
    </row>
    <row r="20" spans="1:8" x14ac:dyDescent="0.45">
      <c r="A20" t="s">
        <v>4</v>
      </c>
      <c r="B20" s="1">
        <v>45107</v>
      </c>
      <c r="C20" t="s">
        <v>5</v>
      </c>
      <c r="D20">
        <v>5500</v>
      </c>
      <c r="E20">
        <f>IF(Table357[[#This Row],[Currency]]="USD",Table357[[#This Row],[Revenue]]*1000,Table357[[#This Row],[Revenue]])</f>
        <v>5500</v>
      </c>
      <c r="F20" cm="1">
        <f t="array" ref="F20">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20" cm="1">
        <f t="array" ref="G20">_xlfn.SWITCH(Table357[[#This Row],[Currency]],"USD",Table357[[#This Row],[Revenue]]*1000,"GBP",Table357[[#This Row],[Revenue]]*1200,"GHS",Table357[[#This Row],[Revenue]]*90,"KES",Table357[[#This Row],[Revenue]]*6,"NGN",Table357[[#This Row],[Revenue]])</f>
        <v>5500</v>
      </c>
      <c r="H20">
        <f>IF(Table357[[#This Row],[Currency]]="USD",Table357[[#This Row],[Revenue]]*1000,IF(Table357[[#This Row],[Currency]]="NGN",Table357[[#This Row],[Revenue]],IF(Table357[[#This Row],[Currency]]="GHS",Table357[[#This Row],[Revenue]]*90)))</f>
        <v>5500</v>
      </c>
    </row>
    <row r="21" spans="1:8" x14ac:dyDescent="0.45">
      <c r="A21" t="s">
        <v>60</v>
      </c>
      <c r="B21" s="1">
        <v>45107</v>
      </c>
      <c r="C21" t="s">
        <v>9</v>
      </c>
      <c r="D21">
        <v>59</v>
      </c>
      <c r="E21">
        <f>IF(Table357[[#This Row],[Currency]]="USD",Table357[[#This Row],[Revenue]]*1000,Table357[[#This Row],[Revenue]])</f>
        <v>59</v>
      </c>
      <c r="F21" cm="1">
        <f t="array" ref="F21">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1" cm="1">
        <f t="array" ref="G21">_xlfn.SWITCH(Table357[[#This Row],[Currency]],"USD",Table357[[#This Row],[Revenue]]*1000,"GBP",Table357[[#This Row],[Revenue]]*1200,"GHS",Table357[[#This Row],[Revenue]]*90,"KES",Table357[[#This Row],[Revenue]]*6,"NGN",Table357[[#This Row],[Revenue]])</f>
        <v>5310</v>
      </c>
      <c r="H21">
        <f>IF(Table357[[#This Row],[Currency]]="USD",Table357[[#This Row],[Revenue]]*1000,IF(Table357[[#This Row],[Currency]]="NGN",Table357[[#This Row],[Revenue]],IF(Table357[[#This Row],[Currency]]="GHS",Table357[[#This Row],[Revenue]]*90)))</f>
        <v>5310</v>
      </c>
    </row>
    <row r="22" spans="1:8" x14ac:dyDescent="0.45">
      <c r="A22" t="s">
        <v>4</v>
      </c>
      <c r="B22" s="1">
        <v>45107</v>
      </c>
      <c r="C22" t="s">
        <v>9</v>
      </c>
      <c r="D22">
        <v>92</v>
      </c>
      <c r="E22">
        <f>IF(Table357[[#This Row],[Currency]]="USD",Table357[[#This Row],[Revenue]]*1000,Table357[[#This Row],[Revenue]])</f>
        <v>92</v>
      </c>
      <c r="F22" cm="1">
        <f t="array" ref="F22">_xlfn.IFS(Table357[[#This Row],[Currency]]=$C$6,Table357[[#This Row],[Revenue]]*1000,Table357[[#This Row],[Currency]]="KES",Table357[[#This Row],[Revenue]]*6,Table357[[#This Row],[Currency]]="GHS",Table357[[#This Row],[Revenue]]*90,Table357[[#This Row],[Currency]]="NGN",Table357[[#This Row],[Revenue]],Table357[[#This Row],[Currency]]="GBP",Table357[[#This Row],[Revenue]]*1200)</f>
        <v>8280</v>
      </c>
      <c r="G22" cm="1">
        <f t="array" ref="G22">_xlfn.SWITCH(Table357[[#This Row],[Currency]],"USD",Table357[[#This Row],[Revenue]]*1000,"GBP",Table357[[#This Row],[Revenue]]*1200,"GHS",Table357[[#This Row],[Revenue]]*90,"KES",Table357[[#This Row],[Revenue]]*6,"NGN",Table357[[#This Row],[Revenue]])</f>
        <v>8280</v>
      </c>
      <c r="H22">
        <f>IF(Table357[[#This Row],[Currency]]="USD",Table357[[#This Row],[Revenue]]*1000,IF(Table357[[#This Row],[Currency]]="NGN",Table357[[#This Row],[Revenue]],IF(Table357[[#This Row],[Currency]]="GHS",Table357[[#This Row],[Revenue]]*90)))</f>
        <v>8280</v>
      </c>
    </row>
    <row r="23" spans="1:8" x14ac:dyDescent="0.45">
      <c r="A23" t="s">
        <v>4</v>
      </c>
      <c r="B23" s="1">
        <v>45107</v>
      </c>
      <c r="C23" t="s">
        <v>10</v>
      </c>
      <c r="D23">
        <v>8.51</v>
      </c>
      <c r="E23">
        <f>IF(Table357[[#This Row],[Currency]]="USD",Table357[[#This Row],[Revenue]]*1000,Table357[[#This Row],[Revenue]])</f>
        <v>8.51</v>
      </c>
      <c r="F23" cm="1">
        <f t="array" ref="F23">_xlfn.IFS(Table357[[#This Row],[Currency]]=$C$6,Table357[[#This Row],[Revenue]]*1000,Table357[[#This Row],[Currency]]="KES",Table357[[#This Row],[Revenue]]*6,Table357[[#This Row],[Currency]]="GHS",Table357[[#This Row],[Revenue]]*90,Table357[[#This Row],[Currency]]="NGN",Table357[[#This Row],[Revenue]],Table357[[#This Row],[Currency]]="GBP",Table357[[#This Row],[Revenue]]*1200)</f>
        <v>10212</v>
      </c>
      <c r="G23" cm="1">
        <f t="array" ref="G23">_xlfn.SWITCH(Table357[[#This Row],[Currency]],"USD",Table357[[#This Row],[Revenue]]*1000,"GBP",Table357[[#This Row],[Revenue]]*1200,"GHS",Table357[[#This Row],[Revenue]]*90,"KES",Table357[[#This Row],[Revenue]]*6,"NGN",Table357[[#This Row],[Revenue]])</f>
        <v>10212</v>
      </c>
      <c r="H23" t="b">
        <f>IF(Table357[[#This Row],[Currency]]="USD",Table357[[#This Row],[Revenue]]*1000,IF(Table357[[#This Row],[Currency]]="NGN",Table357[[#This Row],[Revenue]],IF(Table357[[#This Row],[Currency]]="GHS",Table357[[#This Row],[Revenue]]*90)))</f>
        <v>0</v>
      </c>
    </row>
    <row r="24" spans="1:8" x14ac:dyDescent="0.45">
      <c r="A24" t="s">
        <v>60</v>
      </c>
      <c r="B24" s="1">
        <v>45107</v>
      </c>
      <c r="C24" t="s">
        <v>9</v>
      </c>
      <c r="D24">
        <v>59</v>
      </c>
      <c r="E24">
        <f>IF(Table357[[#This Row],[Currency]]="USD",Table357[[#This Row],[Revenue]]*1000,Table357[[#This Row],[Revenue]])</f>
        <v>59</v>
      </c>
      <c r="F24" cm="1">
        <f t="array" ref="F24">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4" cm="1">
        <f t="array" ref="G24">_xlfn.SWITCH(Table357[[#This Row],[Currency]],"USD",Table357[[#This Row],[Revenue]]*1000,"GBP",Table357[[#This Row],[Revenue]]*1200,"GHS",Table357[[#This Row],[Revenue]]*90,"KES",Table357[[#This Row],[Revenue]]*6,"NGN",Table357[[#This Row],[Revenue]])</f>
        <v>5310</v>
      </c>
      <c r="H24">
        <f>IF(Table357[[#This Row],[Currency]]="USD",Table357[[#This Row],[Revenue]]*1000,IF(Table357[[#This Row],[Currency]]="NGN",Table357[[#This Row],[Revenue]],IF(Table357[[#This Row],[Currency]]="GHS",Table357[[#This Row],[Revenue]]*90)))</f>
        <v>5310</v>
      </c>
    </row>
    <row r="25" spans="1:8" x14ac:dyDescent="0.45">
      <c r="A25" t="s">
        <v>60</v>
      </c>
      <c r="B25" s="1">
        <v>45107</v>
      </c>
      <c r="C25" t="s">
        <v>9</v>
      </c>
      <c r="D25">
        <v>59</v>
      </c>
      <c r="E25">
        <f>IF(Table357[[#This Row],[Currency]]="USD",Table357[[#This Row],[Revenue]]*1000,Table357[[#This Row],[Revenue]])</f>
        <v>59</v>
      </c>
      <c r="F25" cm="1">
        <f t="array" ref="F25">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5" cm="1">
        <f t="array" ref="G25">_xlfn.SWITCH(Table357[[#This Row],[Currency]],"USD",Table357[[#This Row],[Revenue]]*1000,"GBP",Table357[[#This Row],[Revenue]]*1200,"GHS",Table357[[#This Row],[Revenue]]*90,"KES",Table357[[#This Row],[Revenue]]*6,"NGN",Table357[[#This Row],[Revenue]])</f>
        <v>5310</v>
      </c>
      <c r="H25">
        <f>IF(Table357[[#This Row],[Currency]]="USD",Table357[[#This Row],[Revenue]]*1000,IF(Table357[[#This Row],[Currency]]="NGN",Table357[[#This Row],[Revenue]],IF(Table357[[#This Row],[Currency]]="GHS",Table357[[#This Row],[Revenue]]*90)))</f>
        <v>5310</v>
      </c>
    </row>
    <row r="26" spans="1:8" x14ac:dyDescent="0.45">
      <c r="A26" t="s">
        <v>60</v>
      </c>
      <c r="B26" s="1">
        <v>45107</v>
      </c>
      <c r="C26" t="s">
        <v>9</v>
      </c>
      <c r="D26">
        <v>59</v>
      </c>
      <c r="E26">
        <f>IF(Table357[[#This Row],[Currency]]="USD",Table357[[#This Row],[Revenue]]*1000,Table357[[#This Row],[Revenue]])</f>
        <v>59</v>
      </c>
      <c r="F26" cm="1">
        <f t="array" ref="F26">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6" cm="1">
        <f t="array" ref="G26">_xlfn.SWITCH(Table357[[#This Row],[Currency]],"USD",Table357[[#This Row],[Revenue]]*1000,"GBP",Table357[[#This Row],[Revenue]]*1200,"GHS",Table357[[#This Row],[Revenue]]*90,"KES",Table357[[#This Row],[Revenue]]*6,"NGN",Table357[[#This Row],[Revenue]])</f>
        <v>5310</v>
      </c>
      <c r="H26">
        <f>IF(Table357[[#This Row],[Currency]]="USD",Table357[[#This Row],[Revenue]]*1000,IF(Table357[[#This Row],[Currency]]="NGN",Table357[[#This Row],[Revenue]],IF(Table357[[#This Row],[Currency]]="GHS",Table357[[#This Row],[Revenue]]*90)))</f>
        <v>5310</v>
      </c>
    </row>
    <row r="27" spans="1:8" x14ac:dyDescent="0.45">
      <c r="A27" t="s">
        <v>60</v>
      </c>
      <c r="B27" s="1">
        <v>45107</v>
      </c>
      <c r="C27" t="s">
        <v>9</v>
      </c>
      <c r="D27">
        <v>59</v>
      </c>
      <c r="E27">
        <f>IF(Table357[[#This Row],[Currency]]="USD",Table357[[#This Row],[Revenue]]*1000,Table357[[#This Row],[Revenue]])</f>
        <v>59</v>
      </c>
      <c r="F27" cm="1">
        <f t="array" ref="F27">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7" cm="1">
        <f t="array" ref="G27">_xlfn.SWITCH(Table357[[#This Row],[Currency]],"USD",Table357[[#This Row],[Revenue]]*1000,"GBP",Table357[[#This Row],[Revenue]]*1200,"GHS",Table357[[#This Row],[Revenue]]*90,"KES",Table357[[#This Row],[Revenue]]*6,"NGN",Table357[[#This Row],[Revenue]])</f>
        <v>5310</v>
      </c>
      <c r="H27">
        <f>IF(Table357[[#This Row],[Currency]]="USD",Table357[[#This Row],[Revenue]]*1000,IF(Table357[[#This Row],[Currency]]="NGN",Table357[[#This Row],[Revenue]],IF(Table357[[#This Row],[Currency]]="GHS",Table357[[#This Row],[Revenue]]*90)))</f>
        <v>5310</v>
      </c>
    </row>
    <row r="28" spans="1:8" x14ac:dyDescent="0.45">
      <c r="A28" t="s">
        <v>60</v>
      </c>
      <c r="B28" s="1">
        <v>45107</v>
      </c>
      <c r="C28" t="s">
        <v>9</v>
      </c>
      <c r="D28">
        <v>59</v>
      </c>
      <c r="E28">
        <f>IF(Table357[[#This Row],[Currency]]="USD",Table357[[#This Row],[Revenue]]*1000,Table357[[#This Row],[Revenue]])</f>
        <v>59</v>
      </c>
      <c r="F28" cm="1">
        <f t="array" ref="F28">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8" cm="1">
        <f t="array" ref="G28">_xlfn.SWITCH(Table357[[#This Row],[Currency]],"USD",Table357[[#This Row],[Revenue]]*1000,"GBP",Table357[[#This Row],[Revenue]]*1200,"GHS",Table357[[#This Row],[Revenue]]*90,"KES",Table357[[#This Row],[Revenue]]*6,"NGN",Table357[[#This Row],[Revenue]])</f>
        <v>5310</v>
      </c>
      <c r="H28">
        <f>IF(Table357[[#This Row],[Currency]]="USD",Table357[[#This Row],[Revenue]]*1000,IF(Table357[[#This Row],[Currency]]="NGN",Table357[[#This Row],[Revenue]],IF(Table357[[#This Row],[Currency]]="GHS",Table357[[#This Row],[Revenue]]*90)))</f>
        <v>5310</v>
      </c>
    </row>
    <row r="29" spans="1:8" x14ac:dyDescent="0.45">
      <c r="A29" t="s">
        <v>60</v>
      </c>
      <c r="B29" s="1">
        <v>45107</v>
      </c>
      <c r="C29" t="s">
        <v>9</v>
      </c>
      <c r="D29">
        <v>59</v>
      </c>
      <c r="E29">
        <f>IF(Table357[[#This Row],[Currency]]="USD",Table357[[#This Row],[Revenue]]*1000,Table357[[#This Row],[Revenue]])</f>
        <v>59</v>
      </c>
      <c r="F29" cm="1">
        <f t="array" ref="F29">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29" cm="1">
        <f t="array" ref="G29">_xlfn.SWITCH(Table357[[#This Row],[Currency]],"USD",Table357[[#This Row],[Revenue]]*1000,"GBP",Table357[[#This Row],[Revenue]]*1200,"GHS",Table357[[#This Row],[Revenue]]*90,"KES",Table357[[#This Row],[Revenue]]*6,"NGN",Table357[[#This Row],[Revenue]])</f>
        <v>5310</v>
      </c>
      <c r="H29">
        <f>IF(Table357[[#This Row],[Currency]]="USD",Table357[[#This Row],[Revenue]]*1000,IF(Table357[[#This Row],[Currency]]="NGN",Table357[[#This Row],[Revenue]],IF(Table357[[#This Row],[Currency]]="GHS",Table357[[#This Row],[Revenue]]*90)))</f>
        <v>5310</v>
      </c>
    </row>
    <row r="30" spans="1:8" x14ac:dyDescent="0.45">
      <c r="A30" t="s">
        <v>60</v>
      </c>
      <c r="B30" s="1">
        <v>45107</v>
      </c>
      <c r="C30" t="s">
        <v>9</v>
      </c>
      <c r="D30">
        <v>59</v>
      </c>
      <c r="E30">
        <f>IF(Table357[[#This Row],[Currency]]="USD",Table357[[#This Row],[Revenue]]*1000,Table357[[#This Row],[Revenue]])</f>
        <v>59</v>
      </c>
      <c r="F30" cm="1">
        <f t="array" ref="F30">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30" cm="1">
        <f t="array" ref="G30">_xlfn.SWITCH(Table357[[#This Row],[Currency]],"USD",Table357[[#This Row],[Revenue]]*1000,"GBP",Table357[[#This Row],[Revenue]]*1200,"GHS",Table357[[#This Row],[Revenue]]*90,"KES",Table357[[#This Row],[Revenue]]*6,"NGN",Table357[[#This Row],[Revenue]])</f>
        <v>5310</v>
      </c>
      <c r="H30">
        <f>IF(Table357[[#This Row],[Currency]]="USD",Table357[[#This Row],[Revenue]]*1000,IF(Table357[[#This Row],[Currency]]="NGN",Table357[[#This Row],[Revenue]],IF(Table357[[#This Row],[Currency]]="GHS",Table357[[#This Row],[Revenue]]*90)))</f>
        <v>5310</v>
      </c>
    </row>
    <row r="31" spans="1:8" x14ac:dyDescent="0.45">
      <c r="A31" t="s">
        <v>60</v>
      </c>
      <c r="B31" s="1">
        <v>45107</v>
      </c>
      <c r="C31" t="s">
        <v>9</v>
      </c>
      <c r="D31">
        <v>59</v>
      </c>
      <c r="E31">
        <f>IF(Table357[[#This Row],[Currency]]="USD",Table357[[#This Row],[Revenue]]*1000,Table357[[#This Row],[Revenue]])</f>
        <v>59</v>
      </c>
      <c r="F31" cm="1">
        <f t="array" ref="F31">_xlfn.IFS(Table357[[#This Row],[Currency]]=$C$6,Table357[[#This Row],[Revenue]]*1000,Table357[[#This Row],[Currency]]="KES",Table357[[#This Row],[Revenue]]*6,Table357[[#This Row],[Currency]]="GHS",Table357[[#This Row],[Revenue]]*90,Table357[[#This Row],[Currency]]="NGN",Table357[[#This Row],[Revenue]],Table357[[#This Row],[Currency]]="GBP",Table357[[#This Row],[Revenue]]*1200)</f>
        <v>5310</v>
      </c>
      <c r="G31" cm="1">
        <f t="array" ref="G31">_xlfn.SWITCH(Table357[[#This Row],[Currency]],"USD",Table357[[#This Row],[Revenue]]*1000,"GBP",Table357[[#This Row],[Revenue]]*1200,"GHS",Table357[[#This Row],[Revenue]]*90,"KES",Table357[[#This Row],[Revenue]]*6,"NGN",Table357[[#This Row],[Revenue]])</f>
        <v>5310</v>
      </c>
      <c r="H31">
        <f>IF(Table357[[#This Row],[Currency]]="USD",Table357[[#This Row],[Revenue]]*1000,IF(Table357[[#This Row],[Currency]]="NGN",Table357[[#This Row],[Revenue]],IF(Table357[[#This Row],[Currency]]="GHS",Table357[[#This Row],[Revenue]]*90)))</f>
        <v>5310</v>
      </c>
    </row>
    <row r="32" spans="1:8" x14ac:dyDescent="0.45">
      <c r="A32" t="s">
        <v>4</v>
      </c>
      <c r="B32" s="1">
        <v>45106</v>
      </c>
      <c r="C32" t="s">
        <v>6</v>
      </c>
      <c r="D32">
        <v>15</v>
      </c>
      <c r="E32">
        <f>IF(Table357[[#This Row],[Currency]]="USD",Table357[[#This Row],[Revenue]]*1000,Table357[[#This Row],[Revenue]])</f>
        <v>15000</v>
      </c>
      <c r="F32" cm="1">
        <f t="array" ref="F32">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32" cm="1">
        <f t="array" ref="G32">_xlfn.SWITCH(Table357[[#This Row],[Currency]],"USD",Table357[[#This Row],[Revenue]]*1000,"GBP",Table357[[#This Row],[Revenue]]*1200,"GHS",Table357[[#This Row],[Revenue]]*90,"KES",Table357[[#This Row],[Revenue]]*6,"NGN",Table357[[#This Row],[Revenue]])</f>
        <v>15000</v>
      </c>
      <c r="H32">
        <f>IF(Table357[[#This Row],[Currency]]="USD",Table357[[#This Row],[Revenue]]*1000,IF(Table357[[#This Row],[Currency]]="NGN",Table357[[#This Row],[Revenue]],IF(Table357[[#This Row],[Currency]]="GHS",Table357[[#This Row],[Revenue]]*90)))</f>
        <v>15000</v>
      </c>
    </row>
    <row r="33" spans="1:8" x14ac:dyDescent="0.45">
      <c r="A33" t="s">
        <v>4</v>
      </c>
      <c r="B33" s="1">
        <v>45106</v>
      </c>
      <c r="C33" t="s">
        <v>9</v>
      </c>
      <c r="D33">
        <v>91</v>
      </c>
      <c r="E33">
        <f>IF(Table357[[#This Row],[Currency]]="USD",Table357[[#This Row],[Revenue]]*1000,Table357[[#This Row],[Revenue]])</f>
        <v>91</v>
      </c>
      <c r="F33" cm="1">
        <f t="array" ref="F33">_xlfn.IFS(Table357[[#This Row],[Currency]]=$C$6,Table357[[#This Row],[Revenue]]*1000,Table357[[#This Row],[Currency]]="KES",Table357[[#This Row],[Revenue]]*6,Table357[[#This Row],[Currency]]="GHS",Table357[[#This Row],[Revenue]]*90,Table357[[#This Row],[Currency]]="NGN",Table357[[#This Row],[Revenue]],Table357[[#This Row],[Currency]]="GBP",Table357[[#This Row],[Revenue]]*1200)</f>
        <v>8190</v>
      </c>
      <c r="G33" cm="1">
        <f t="array" ref="G33">_xlfn.SWITCH(Table357[[#This Row],[Currency]],"USD",Table357[[#This Row],[Revenue]]*1000,"GBP",Table357[[#This Row],[Revenue]]*1200,"GHS",Table357[[#This Row],[Revenue]]*90,"KES",Table357[[#This Row],[Revenue]]*6,"NGN",Table357[[#This Row],[Revenue]])</f>
        <v>8190</v>
      </c>
      <c r="H33">
        <f>IF(Table357[[#This Row],[Currency]]="USD",Table357[[#This Row],[Revenue]]*1000,IF(Table357[[#This Row],[Currency]]="NGN",Table357[[#This Row],[Revenue]],IF(Table357[[#This Row],[Currency]]="GHS",Table357[[#This Row],[Revenue]]*90)))</f>
        <v>8190</v>
      </c>
    </row>
    <row r="34" spans="1:8" x14ac:dyDescent="0.45">
      <c r="A34" t="s">
        <v>4</v>
      </c>
      <c r="B34" s="1">
        <v>45106</v>
      </c>
      <c r="C34" t="s">
        <v>6</v>
      </c>
      <c r="D34">
        <v>15</v>
      </c>
      <c r="E34">
        <f>IF(Table357[[#This Row],[Currency]]="USD",Table357[[#This Row],[Revenue]]*1000,Table357[[#This Row],[Revenue]])</f>
        <v>15000</v>
      </c>
      <c r="F34" cm="1">
        <f t="array" ref="F34">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34" cm="1">
        <f t="array" ref="G34">_xlfn.SWITCH(Table357[[#This Row],[Currency]],"USD",Table357[[#This Row],[Revenue]]*1000,"GBP",Table357[[#This Row],[Revenue]]*1200,"GHS",Table357[[#This Row],[Revenue]]*90,"KES",Table357[[#This Row],[Revenue]]*6,"NGN",Table357[[#This Row],[Revenue]])</f>
        <v>15000</v>
      </c>
      <c r="H34">
        <f>IF(Table357[[#This Row],[Currency]]="USD",Table357[[#This Row],[Revenue]]*1000,IF(Table357[[#This Row],[Currency]]="NGN",Table357[[#This Row],[Revenue]],IF(Table357[[#This Row],[Currency]]="GHS",Table357[[#This Row],[Revenue]]*90)))</f>
        <v>15000</v>
      </c>
    </row>
    <row r="35" spans="1:8" x14ac:dyDescent="0.45">
      <c r="A35" t="s">
        <v>4</v>
      </c>
      <c r="B35" s="1">
        <v>45105</v>
      </c>
      <c r="C35" t="s">
        <v>10</v>
      </c>
      <c r="D35">
        <v>8.51</v>
      </c>
      <c r="E35">
        <f>IF(Table357[[#This Row],[Currency]]="USD",Table357[[#This Row],[Revenue]]*1000,Table357[[#This Row],[Revenue]])</f>
        <v>8.51</v>
      </c>
      <c r="F35" cm="1">
        <f t="array" ref="F35">_xlfn.IFS(Table357[[#This Row],[Currency]]=$C$6,Table357[[#This Row],[Revenue]]*1000,Table357[[#This Row],[Currency]]="KES",Table357[[#This Row],[Revenue]]*6,Table357[[#This Row],[Currency]]="GHS",Table357[[#This Row],[Revenue]]*90,Table357[[#This Row],[Currency]]="NGN",Table357[[#This Row],[Revenue]],Table357[[#This Row],[Currency]]="GBP",Table357[[#This Row],[Revenue]]*1200)</f>
        <v>10212</v>
      </c>
      <c r="G35" cm="1">
        <f t="array" ref="G35">_xlfn.SWITCH(Table357[[#This Row],[Currency]],"USD",Table357[[#This Row],[Revenue]]*1000,"GBP",Table357[[#This Row],[Revenue]]*1200,"GHS",Table357[[#This Row],[Revenue]]*90,"KES",Table357[[#This Row],[Revenue]]*6,"NGN",Table357[[#This Row],[Revenue]])</f>
        <v>10212</v>
      </c>
      <c r="H35" t="b">
        <f>IF(Table357[[#This Row],[Currency]]="USD",Table357[[#This Row],[Revenue]]*1000,IF(Table357[[#This Row],[Currency]]="NGN",Table357[[#This Row],[Revenue]],IF(Table357[[#This Row],[Currency]]="GHS",Table357[[#This Row],[Revenue]]*90)))</f>
        <v>0</v>
      </c>
    </row>
    <row r="36" spans="1:8" x14ac:dyDescent="0.45">
      <c r="A36" t="s">
        <v>4</v>
      </c>
      <c r="B36" s="1">
        <v>45104</v>
      </c>
      <c r="C36" t="s">
        <v>6</v>
      </c>
      <c r="D36">
        <v>15</v>
      </c>
      <c r="E36">
        <f>IF(Table357[[#This Row],[Currency]]="USD",Table357[[#This Row],[Revenue]]*1000,Table357[[#This Row],[Revenue]])</f>
        <v>15000</v>
      </c>
      <c r="F36" cm="1">
        <f t="array" ref="F36">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36" cm="1">
        <f t="array" ref="G36">_xlfn.SWITCH(Table357[[#This Row],[Currency]],"USD",Table357[[#This Row],[Revenue]]*1000,"GBP",Table357[[#This Row],[Revenue]]*1200,"GHS",Table357[[#This Row],[Revenue]]*90,"KES",Table357[[#This Row],[Revenue]]*6,"NGN",Table357[[#This Row],[Revenue]])</f>
        <v>15000</v>
      </c>
      <c r="H36">
        <f>IF(Table357[[#This Row],[Currency]]="USD",Table357[[#This Row],[Revenue]]*1000,IF(Table357[[#This Row],[Currency]]="NGN",Table357[[#This Row],[Revenue]],IF(Table357[[#This Row],[Currency]]="GHS",Table357[[#This Row],[Revenue]]*90)))</f>
        <v>15000</v>
      </c>
    </row>
    <row r="37" spans="1:8" x14ac:dyDescent="0.45">
      <c r="A37" t="s">
        <v>4</v>
      </c>
      <c r="B37" s="1">
        <v>45102</v>
      </c>
      <c r="C37" t="s">
        <v>5</v>
      </c>
      <c r="D37">
        <v>5500</v>
      </c>
      <c r="E37">
        <f>IF(Table357[[#This Row],[Currency]]="USD",Table357[[#This Row],[Revenue]]*1000,Table357[[#This Row],[Revenue]])</f>
        <v>5500</v>
      </c>
      <c r="F37" cm="1">
        <f t="array" ref="F37">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37" cm="1">
        <f t="array" ref="G37">_xlfn.SWITCH(Table357[[#This Row],[Currency]],"USD",Table357[[#This Row],[Revenue]]*1000,"GBP",Table357[[#This Row],[Revenue]]*1200,"GHS",Table357[[#This Row],[Revenue]]*90,"KES",Table357[[#This Row],[Revenue]]*6,"NGN",Table357[[#This Row],[Revenue]])</f>
        <v>5500</v>
      </c>
      <c r="H37">
        <f>IF(Table357[[#This Row],[Currency]]="USD",Table357[[#This Row],[Revenue]]*1000,IF(Table357[[#This Row],[Currency]]="NGN",Table357[[#This Row],[Revenue]],IF(Table357[[#This Row],[Currency]]="GHS",Table357[[#This Row],[Revenue]]*90)))</f>
        <v>5500</v>
      </c>
    </row>
    <row r="38" spans="1:8" x14ac:dyDescent="0.45">
      <c r="A38" t="s">
        <v>4</v>
      </c>
      <c r="B38" s="1">
        <v>45101</v>
      </c>
      <c r="C38" t="s">
        <v>9</v>
      </c>
      <c r="D38">
        <v>84</v>
      </c>
      <c r="E38">
        <f>IF(Table357[[#This Row],[Currency]]="USD",Table357[[#This Row],[Revenue]]*1000,Table357[[#This Row],[Revenue]])</f>
        <v>84</v>
      </c>
      <c r="F38" cm="1">
        <f t="array" ref="F38">_xlfn.IFS(Table357[[#This Row],[Currency]]=$C$6,Table357[[#This Row],[Revenue]]*1000,Table357[[#This Row],[Currency]]="KES",Table357[[#This Row],[Revenue]]*6,Table357[[#This Row],[Currency]]="GHS",Table357[[#This Row],[Revenue]]*90,Table357[[#This Row],[Currency]]="NGN",Table357[[#This Row],[Revenue]],Table357[[#This Row],[Currency]]="GBP",Table357[[#This Row],[Revenue]]*1200)</f>
        <v>7560</v>
      </c>
      <c r="G38" cm="1">
        <f t="array" ref="G38">_xlfn.SWITCH(Table357[[#This Row],[Currency]],"USD",Table357[[#This Row],[Revenue]]*1000,"GBP",Table357[[#This Row],[Revenue]]*1200,"GHS",Table357[[#This Row],[Revenue]]*90,"KES",Table357[[#This Row],[Revenue]]*6,"NGN",Table357[[#This Row],[Revenue]])</f>
        <v>7560</v>
      </c>
      <c r="H38">
        <f>IF(Table357[[#This Row],[Currency]]="USD",Table357[[#This Row],[Revenue]]*1000,IF(Table357[[#This Row],[Currency]]="NGN",Table357[[#This Row],[Revenue]],IF(Table357[[#This Row],[Currency]]="GHS",Table357[[#This Row],[Revenue]]*90)))</f>
        <v>7560</v>
      </c>
    </row>
    <row r="39" spans="1:8" x14ac:dyDescent="0.45">
      <c r="A39" t="s">
        <v>4</v>
      </c>
      <c r="B39" s="1">
        <v>45100</v>
      </c>
      <c r="C39" t="s">
        <v>5</v>
      </c>
      <c r="D39">
        <v>5500</v>
      </c>
      <c r="E39">
        <f>IF(Table357[[#This Row],[Currency]]="USD",Table357[[#This Row],[Revenue]]*1000,Table357[[#This Row],[Revenue]])</f>
        <v>5500</v>
      </c>
      <c r="F39" cm="1">
        <f t="array" ref="F39">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39" cm="1">
        <f t="array" ref="G39">_xlfn.SWITCH(Table357[[#This Row],[Currency]],"USD",Table357[[#This Row],[Revenue]]*1000,"GBP",Table357[[#This Row],[Revenue]]*1200,"GHS",Table357[[#This Row],[Revenue]]*90,"KES",Table357[[#This Row],[Revenue]]*6,"NGN",Table357[[#This Row],[Revenue]])</f>
        <v>5500</v>
      </c>
      <c r="H39">
        <f>IF(Table357[[#This Row],[Currency]]="USD",Table357[[#This Row],[Revenue]]*1000,IF(Table357[[#This Row],[Currency]]="NGN",Table357[[#This Row],[Revenue]],IF(Table357[[#This Row],[Currency]]="GHS",Table357[[#This Row],[Revenue]]*90)))</f>
        <v>5500</v>
      </c>
    </row>
    <row r="40" spans="1:8" x14ac:dyDescent="0.45">
      <c r="A40" t="s">
        <v>4</v>
      </c>
      <c r="B40" s="1">
        <v>45099</v>
      </c>
      <c r="C40" t="s">
        <v>5</v>
      </c>
      <c r="D40">
        <v>5500</v>
      </c>
      <c r="E40">
        <f>IF(Table357[[#This Row],[Currency]]="USD",Table357[[#This Row],[Revenue]]*1000,Table357[[#This Row],[Revenue]])</f>
        <v>5500</v>
      </c>
      <c r="F40" cm="1">
        <f t="array" ref="F40">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40" cm="1">
        <f t="array" ref="G40">_xlfn.SWITCH(Table357[[#This Row],[Currency]],"USD",Table357[[#This Row],[Revenue]]*1000,"GBP",Table357[[#This Row],[Revenue]]*1200,"GHS",Table357[[#This Row],[Revenue]]*90,"KES",Table357[[#This Row],[Revenue]]*6,"NGN",Table357[[#This Row],[Revenue]])</f>
        <v>5500</v>
      </c>
      <c r="H40">
        <f>IF(Table357[[#This Row],[Currency]]="USD",Table357[[#This Row],[Revenue]]*1000,IF(Table357[[#This Row],[Currency]]="NGN",Table357[[#This Row],[Revenue]],IF(Table357[[#This Row],[Currency]]="GHS",Table357[[#This Row],[Revenue]]*90)))</f>
        <v>5500</v>
      </c>
    </row>
    <row r="41" spans="1:8" x14ac:dyDescent="0.45">
      <c r="A41" t="s">
        <v>4</v>
      </c>
      <c r="B41" s="1">
        <v>45099</v>
      </c>
      <c r="C41" t="s">
        <v>5</v>
      </c>
      <c r="D41">
        <v>5500</v>
      </c>
      <c r="E41">
        <f>IF(Table357[[#This Row],[Currency]]="USD",Table357[[#This Row],[Revenue]]*1000,Table357[[#This Row],[Revenue]])</f>
        <v>5500</v>
      </c>
      <c r="F41" cm="1">
        <f t="array" ref="F41">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41" cm="1">
        <f t="array" ref="G41">_xlfn.SWITCH(Table357[[#This Row],[Currency]],"USD",Table357[[#This Row],[Revenue]]*1000,"GBP",Table357[[#This Row],[Revenue]]*1200,"GHS",Table357[[#This Row],[Revenue]]*90,"KES",Table357[[#This Row],[Revenue]]*6,"NGN",Table357[[#This Row],[Revenue]])</f>
        <v>5500</v>
      </c>
      <c r="H41">
        <f>IF(Table357[[#This Row],[Currency]]="USD",Table357[[#This Row],[Revenue]]*1000,IF(Table357[[#This Row],[Currency]]="NGN",Table357[[#This Row],[Revenue]],IF(Table357[[#This Row],[Currency]]="GHS",Table357[[#This Row],[Revenue]]*90)))</f>
        <v>5500</v>
      </c>
    </row>
    <row r="42" spans="1:8" x14ac:dyDescent="0.45">
      <c r="A42" t="s">
        <v>4</v>
      </c>
      <c r="B42" s="1">
        <v>45099</v>
      </c>
      <c r="C42" t="s">
        <v>6</v>
      </c>
      <c r="D42">
        <v>15</v>
      </c>
      <c r="E42">
        <f>IF(Table357[[#This Row],[Currency]]="USD",Table357[[#This Row],[Revenue]]*1000,Table357[[#This Row],[Revenue]])</f>
        <v>15000</v>
      </c>
      <c r="F42" cm="1">
        <f t="array" ref="F42">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42" cm="1">
        <f t="array" ref="G42">_xlfn.SWITCH(Table357[[#This Row],[Currency]],"USD",Table357[[#This Row],[Revenue]]*1000,"GBP",Table357[[#This Row],[Revenue]]*1200,"GHS",Table357[[#This Row],[Revenue]]*90,"KES",Table357[[#This Row],[Revenue]]*6,"NGN",Table357[[#This Row],[Revenue]])</f>
        <v>15000</v>
      </c>
      <c r="H42">
        <f>IF(Table357[[#This Row],[Currency]]="USD",Table357[[#This Row],[Revenue]]*1000,IF(Table357[[#This Row],[Currency]]="NGN",Table357[[#This Row],[Revenue]],IF(Table357[[#This Row],[Currency]]="GHS",Table357[[#This Row],[Revenue]]*90)))</f>
        <v>15000</v>
      </c>
    </row>
    <row r="43" spans="1:8" x14ac:dyDescent="0.45">
      <c r="A43" t="s">
        <v>4</v>
      </c>
      <c r="B43" s="1">
        <v>45099</v>
      </c>
      <c r="C43" t="s">
        <v>7</v>
      </c>
      <c r="D43">
        <v>1161</v>
      </c>
      <c r="E43">
        <f>IF(Table357[[#This Row],[Currency]]="USD",Table357[[#This Row],[Revenue]]*1000,Table357[[#This Row],[Revenue]])</f>
        <v>1161</v>
      </c>
      <c r="F43" cm="1">
        <f t="array" ref="F43">_xlfn.IFS(Table357[[#This Row],[Currency]]=$C$6,Table357[[#This Row],[Revenue]]*1000,Table357[[#This Row],[Currency]]="KES",Table357[[#This Row],[Revenue]]*6,Table357[[#This Row],[Currency]]="GHS",Table357[[#This Row],[Revenue]]*90,Table357[[#This Row],[Currency]]="NGN",Table357[[#This Row],[Revenue]],Table357[[#This Row],[Currency]]="GBP",Table357[[#This Row],[Revenue]]*1200)</f>
        <v>6966</v>
      </c>
      <c r="G43" cm="1">
        <f t="array" ref="G43">_xlfn.SWITCH(Table357[[#This Row],[Currency]],"USD",Table357[[#This Row],[Revenue]]*1000,"GBP",Table357[[#This Row],[Revenue]]*1200,"GHS",Table357[[#This Row],[Revenue]]*90,"KES",Table357[[#This Row],[Revenue]]*6,"NGN",Table357[[#This Row],[Revenue]])</f>
        <v>6966</v>
      </c>
      <c r="H43" t="b">
        <f>IF(Table357[[#This Row],[Currency]]="USD",Table357[[#This Row],[Revenue]]*1000,IF(Table357[[#This Row],[Currency]]="NGN",Table357[[#This Row],[Revenue]],IF(Table357[[#This Row],[Currency]]="GHS",Table357[[#This Row],[Revenue]]*90)))</f>
        <v>0</v>
      </c>
    </row>
    <row r="44" spans="1:8" x14ac:dyDescent="0.45">
      <c r="A44" t="s">
        <v>4</v>
      </c>
      <c r="B44" s="1">
        <v>45097</v>
      </c>
      <c r="C44" t="s">
        <v>6</v>
      </c>
      <c r="D44">
        <v>15</v>
      </c>
      <c r="E44">
        <f>IF(Table357[[#This Row],[Currency]]="USD",Table357[[#This Row],[Revenue]]*1000,Table357[[#This Row],[Revenue]])</f>
        <v>15000</v>
      </c>
      <c r="F44" cm="1">
        <f t="array" ref="F44">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44" cm="1">
        <f t="array" ref="G44">_xlfn.SWITCH(Table357[[#This Row],[Currency]],"USD",Table357[[#This Row],[Revenue]]*1000,"GBP",Table357[[#This Row],[Revenue]]*1200,"GHS",Table357[[#This Row],[Revenue]]*90,"KES",Table357[[#This Row],[Revenue]]*6,"NGN",Table357[[#This Row],[Revenue]])</f>
        <v>15000</v>
      </c>
      <c r="H44">
        <f>IF(Table357[[#This Row],[Currency]]="USD",Table357[[#This Row],[Revenue]]*1000,IF(Table357[[#This Row],[Currency]]="NGN",Table357[[#This Row],[Revenue]],IF(Table357[[#This Row],[Currency]]="GHS",Table357[[#This Row],[Revenue]]*90)))</f>
        <v>15000</v>
      </c>
    </row>
    <row r="45" spans="1:8" x14ac:dyDescent="0.45">
      <c r="A45" t="s">
        <v>4</v>
      </c>
      <c r="B45" s="1">
        <v>45097</v>
      </c>
      <c r="C45" t="s">
        <v>6</v>
      </c>
      <c r="D45">
        <v>15</v>
      </c>
      <c r="E45">
        <f>IF(Table357[[#This Row],[Currency]]="USD",Table357[[#This Row],[Revenue]]*1000,Table357[[#This Row],[Revenue]])</f>
        <v>15000</v>
      </c>
      <c r="F45" cm="1">
        <f t="array" ref="F45">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45" cm="1">
        <f t="array" ref="G45">_xlfn.SWITCH(Table357[[#This Row],[Currency]],"USD",Table357[[#This Row],[Revenue]]*1000,"GBP",Table357[[#This Row],[Revenue]]*1200,"GHS",Table357[[#This Row],[Revenue]]*90,"KES",Table357[[#This Row],[Revenue]]*6,"NGN",Table357[[#This Row],[Revenue]])</f>
        <v>15000</v>
      </c>
      <c r="H45">
        <f>IF(Table357[[#This Row],[Currency]]="USD",Table357[[#This Row],[Revenue]]*1000,IF(Table357[[#This Row],[Currency]]="NGN",Table357[[#This Row],[Revenue]],IF(Table357[[#This Row],[Currency]]="GHS",Table357[[#This Row],[Revenue]]*90)))</f>
        <v>15000</v>
      </c>
    </row>
    <row r="46" spans="1:8" x14ac:dyDescent="0.45">
      <c r="A46" t="s">
        <v>4</v>
      </c>
      <c r="B46" s="1">
        <v>45096</v>
      </c>
      <c r="C46" t="s">
        <v>6</v>
      </c>
      <c r="D46">
        <v>12.27</v>
      </c>
      <c r="E46">
        <f>IF(Table357[[#This Row],[Currency]]="USD",Table357[[#This Row],[Revenue]]*1000,Table357[[#This Row],[Revenue]])</f>
        <v>12270</v>
      </c>
      <c r="F46" cm="1">
        <f t="array" ref="F46">_xlfn.IFS(Table357[[#This Row],[Currency]]=$C$6,Table357[[#This Row],[Revenue]]*1000,Table357[[#This Row],[Currency]]="KES",Table357[[#This Row],[Revenue]]*6,Table357[[#This Row],[Currency]]="GHS",Table357[[#This Row],[Revenue]]*90,Table357[[#This Row],[Currency]]="NGN",Table357[[#This Row],[Revenue]],Table357[[#This Row],[Currency]]="GBP",Table357[[#This Row],[Revenue]]*1200)</f>
        <v>12270</v>
      </c>
      <c r="G46" cm="1">
        <f t="array" ref="G46">_xlfn.SWITCH(Table357[[#This Row],[Currency]],"USD",Table357[[#This Row],[Revenue]]*1000,"GBP",Table357[[#This Row],[Revenue]]*1200,"GHS",Table357[[#This Row],[Revenue]]*90,"KES",Table357[[#This Row],[Revenue]]*6,"NGN",Table357[[#This Row],[Revenue]])</f>
        <v>12270</v>
      </c>
      <c r="H46">
        <f>IF(Table357[[#This Row],[Currency]]="USD",Table357[[#This Row],[Revenue]]*1000,IF(Table357[[#This Row],[Currency]]="NGN",Table357[[#This Row],[Revenue]],IF(Table357[[#This Row],[Currency]]="GHS",Table357[[#This Row],[Revenue]]*90)))</f>
        <v>12270</v>
      </c>
    </row>
    <row r="47" spans="1:8" x14ac:dyDescent="0.45">
      <c r="A47" t="s">
        <v>4</v>
      </c>
      <c r="B47" s="1">
        <v>45096</v>
      </c>
      <c r="C47" t="s">
        <v>6</v>
      </c>
      <c r="D47">
        <v>15</v>
      </c>
      <c r="E47">
        <f>IF(Table357[[#This Row],[Currency]]="USD",Table357[[#This Row],[Revenue]]*1000,Table357[[#This Row],[Revenue]])</f>
        <v>15000</v>
      </c>
      <c r="F47" cm="1">
        <f t="array" ref="F47">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47" cm="1">
        <f t="array" ref="G47">_xlfn.SWITCH(Table357[[#This Row],[Currency]],"USD",Table357[[#This Row],[Revenue]]*1000,"GBP",Table357[[#This Row],[Revenue]]*1200,"GHS",Table357[[#This Row],[Revenue]]*90,"KES",Table357[[#This Row],[Revenue]]*6,"NGN",Table357[[#This Row],[Revenue]])</f>
        <v>15000</v>
      </c>
      <c r="H47">
        <f>IF(Table357[[#This Row],[Currency]]="USD",Table357[[#This Row],[Revenue]]*1000,IF(Table357[[#This Row],[Currency]]="NGN",Table357[[#This Row],[Revenue]],IF(Table357[[#This Row],[Currency]]="GHS",Table357[[#This Row],[Revenue]]*90)))</f>
        <v>15000</v>
      </c>
    </row>
    <row r="48" spans="1:8" x14ac:dyDescent="0.45">
      <c r="A48" t="s">
        <v>4</v>
      </c>
      <c r="B48" s="1">
        <v>45096</v>
      </c>
      <c r="C48" t="s">
        <v>6</v>
      </c>
      <c r="D48">
        <v>12.27</v>
      </c>
      <c r="E48">
        <f>IF(Table357[[#This Row],[Currency]]="USD",Table357[[#This Row],[Revenue]]*1000,Table357[[#This Row],[Revenue]])</f>
        <v>12270</v>
      </c>
      <c r="F48" cm="1">
        <f t="array" ref="F48">_xlfn.IFS(Table357[[#This Row],[Currency]]=$C$6,Table357[[#This Row],[Revenue]]*1000,Table357[[#This Row],[Currency]]="KES",Table357[[#This Row],[Revenue]]*6,Table357[[#This Row],[Currency]]="GHS",Table357[[#This Row],[Revenue]]*90,Table357[[#This Row],[Currency]]="NGN",Table357[[#This Row],[Revenue]],Table357[[#This Row],[Currency]]="GBP",Table357[[#This Row],[Revenue]]*1200)</f>
        <v>12270</v>
      </c>
      <c r="G48" cm="1">
        <f t="array" ref="G48">_xlfn.SWITCH(Table357[[#This Row],[Currency]],"USD",Table357[[#This Row],[Revenue]]*1000,"GBP",Table357[[#This Row],[Revenue]]*1200,"GHS",Table357[[#This Row],[Revenue]]*90,"KES",Table357[[#This Row],[Revenue]]*6,"NGN",Table357[[#This Row],[Revenue]])</f>
        <v>12270</v>
      </c>
      <c r="H48">
        <f>IF(Table357[[#This Row],[Currency]]="USD",Table357[[#This Row],[Revenue]]*1000,IF(Table357[[#This Row],[Currency]]="NGN",Table357[[#This Row],[Revenue]],IF(Table357[[#This Row],[Currency]]="GHS",Table357[[#This Row],[Revenue]]*90)))</f>
        <v>12270</v>
      </c>
    </row>
    <row r="49" spans="1:8" x14ac:dyDescent="0.45">
      <c r="A49" t="s">
        <v>4</v>
      </c>
      <c r="B49" s="1">
        <v>45096</v>
      </c>
      <c r="C49" t="s">
        <v>5</v>
      </c>
      <c r="D49">
        <v>5500</v>
      </c>
      <c r="E49">
        <f>IF(Table357[[#This Row],[Currency]]="USD",Table357[[#This Row],[Revenue]]*1000,Table357[[#This Row],[Revenue]])</f>
        <v>5500</v>
      </c>
      <c r="F49" cm="1">
        <f t="array" ref="F49">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49" cm="1">
        <f t="array" ref="G49">_xlfn.SWITCH(Table357[[#This Row],[Currency]],"USD",Table357[[#This Row],[Revenue]]*1000,"GBP",Table357[[#This Row],[Revenue]]*1200,"GHS",Table357[[#This Row],[Revenue]]*90,"KES",Table357[[#This Row],[Revenue]]*6,"NGN",Table357[[#This Row],[Revenue]])</f>
        <v>5500</v>
      </c>
      <c r="H49">
        <f>IF(Table357[[#This Row],[Currency]]="USD",Table357[[#This Row],[Revenue]]*1000,IF(Table357[[#This Row],[Currency]]="NGN",Table357[[#This Row],[Revenue]],IF(Table357[[#This Row],[Currency]]="GHS",Table357[[#This Row],[Revenue]]*90)))</f>
        <v>5500</v>
      </c>
    </row>
    <row r="50" spans="1:8" x14ac:dyDescent="0.45">
      <c r="A50" t="s">
        <v>4</v>
      </c>
      <c r="B50" s="1">
        <v>45096</v>
      </c>
      <c r="C50" t="s">
        <v>5</v>
      </c>
      <c r="D50">
        <v>4500.1000000000004</v>
      </c>
      <c r="E50">
        <f>IF(Table357[[#This Row],[Currency]]="USD",Table357[[#This Row],[Revenue]]*1000,Table357[[#This Row],[Revenue]])</f>
        <v>4500.1000000000004</v>
      </c>
      <c r="F50" cm="1">
        <f t="array" ref="F50">_xlfn.IFS(Table357[[#This Row],[Currency]]=$C$6,Table357[[#This Row],[Revenue]]*1000,Table357[[#This Row],[Currency]]="KES",Table357[[#This Row],[Revenue]]*6,Table357[[#This Row],[Currency]]="GHS",Table357[[#This Row],[Revenue]]*90,Table357[[#This Row],[Currency]]="NGN",Table357[[#This Row],[Revenue]],Table357[[#This Row],[Currency]]="GBP",Table357[[#This Row],[Revenue]]*1200)</f>
        <v>4500.1000000000004</v>
      </c>
      <c r="G50" cm="1">
        <f t="array" ref="G50">_xlfn.SWITCH(Table357[[#This Row],[Currency]],"USD",Table357[[#This Row],[Revenue]]*1000,"GBP",Table357[[#This Row],[Revenue]]*1200,"GHS",Table357[[#This Row],[Revenue]]*90,"KES",Table357[[#This Row],[Revenue]]*6,"NGN",Table357[[#This Row],[Revenue]])</f>
        <v>4500.1000000000004</v>
      </c>
      <c r="H50">
        <f>IF(Table357[[#This Row],[Currency]]="USD",Table357[[#This Row],[Revenue]]*1000,IF(Table357[[#This Row],[Currency]]="NGN",Table357[[#This Row],[Revenue]],IF(Table357[[#This Row],[Currency]]="GHS",Table357[[#This Row],[Revenue]]*90)))</f>
        <v>4500.1000000000004</v>
      </c>
    </row>
    <row r="51" spans="1:8" x14ac:dyDescent="0.45">
      <c r="A51" t="s">
        <v>4</v>
      </c>
      <c r="B51" s="1">
        <v>45096</v>
      </c>
      <c r="C51" t="s">
        <v>10</v>
      </c>
      <c r="D51">
        <v>6.96</v>
      </c>
      <c r="E51">
        <f>IF(Table357[[#This Row],[Currency]]="USD",Table357[[#This Row],[Revenue]]*1000,Table357[[#This Row],[Revenue]])</f>
        <v>6.96</v>
      </c>
      <c r="F51" cm="1">
        <f t="array" ref="F51">_xlfn.IFS(Table357[[#This Row],[Currency]]=$C$6,Table357[[#This Row],[Revenue]]*1000,Table357[[#This Row],[Currency]]="KES",Table357[[#This Row],[Revenue]]*6,Table357[[#This Row],[Currency]]="GHS",Table357[[#This Row],[Revenue]]*90,Table357[[#This Row],[Currency]]="NGN",Table357[[#This Row],[Revenue]],Table357[[#This Row],[Currency]]="GBP",Table357[[#This Row],[Revenue]]*1200)</f>
        <v>8352</v>
      </c>
      <c r="G51" cm="1">
        <f t="array" ref="G51">_xlfn.SWITCH(Table357[[#This Row],[Currency]],"USD",Table357[[#This Row],[Revenue]]*1000,"GBP",Table357[[#This Row],[Revenue]]*1200,"GHS",Table357[[#This Row],[Revenue]]*90,"KES",Table357[[#This Row],[Revenue]]*6,"NGN",Table357[[#This Row],[Revenue]])</f>
        <v>8352</v>
      </c>
      <c r="H51" t="b">
        <f>IF(Table357[[#This Row],[Currency]]="USD",Table357[[#This Row],[Revenue]]*1000,IF(Table357[[#This Row],[Currency]]="NGN",Table357[[#This Row],[Revenue]],IF(Table357[[#This Row],[Currency]]="GHS",Table357[[#This Row],[Revenue]]*90)))</f>
        <v>0</v>
      </c>
    </row>
    <row r="52" spans="1:8" x14ac:dyDescent="0.45">
      <c r="A52" t="s">
        <v>4</v>
      </c>
      <c r="B52" s="1">
        <v>45096</v>
      </c>
      <c r="C52" t="s">
        <v>10</v>
      </c>
      <c r="D52">
        <v>6.51</v>
      </c>
      <c r="E52">
        <f>IF(Table357[[#This Row],[Currency]]="USD",Table357[[#This Row],[Revenue]]*1000,Table357[[#This Row],[Revenue]])</f>
        <v>6.51</v>
      </c>
      <c r="F52" cm="1">
        <f t="array" ref="F52">_xlfn.IFS(Table357[[#This Row],[Currency]]=$C$6,Table357[[#This Row],[Revenue]]*1000,Table357[[#This Row],[Currency]]="KES",Table357[[#This Row],[Revenue]]*6,Table357[[#This Row],[Currency]]="GHS",Table357[[#This Row],[Revenue]]*90,Table357[[#This Row],[Currency]]="NGN",Table357[[#This Row],[Revenue]],Table357[[#This Row],[Currency]]="GBP",Table357[[#This Row],[Revenue]]*1200)</f>
        <v>7812</v>
      </c>
      <c r="G52" cm="1">
        <f t="array" ref="G52">_xlfn.SWITCH(Table357[[#This Row],[Currency]],"USD",Table357[[#This Row],[Revenue]]*1000,"GBP",Table357[[#This Row],[Revenue]]*1200,"GHS",Table357[[#This Row],[Revenue]]*90,"KES",Table357[[#This Row],[Revenue]]*6,"NGN",Table357[[#This Row],[Revenue]])</f>
        <v>7812</v>
      </c>
      <c r="H52" t="b">
        <f>IF(Table357[[#This Row],[Currency]]="USD",Table357[[#This Row],[Revenue]]*1000,IF(Table357[[#This Row],[Currency]]="NGN",Table357[[#This Row],[Revenue]],IF(Table357[[#This Row],[Currency]]="GHS",Table357[[#This Row],[Revenue]]*90)))</f>
        <v>0</v>
      </c>
    </row>
    <row r="53" spans="1:8" x14ac:dyDescent="0.45">
      <c r="A53" t="s">
        <v>4</v>
      </c>
      <c r="B53" s="1">
        <v>45095</v>
      </c>
      <c r="C53" t="s">
        <v>10</v>
      </c>
      <c r="D53">
        <v>6.51</v>
      </c>
      <c r="E53">
        <f>IF(Table357[[#This Row],[Currency]]="USD",Table357[[#This Row],[Revenue]]*1000,Table357[[#This Row],[Revenue]])</f>
        <v>6.51</v>
      </c>
      <c r="F53" cm="1">
        <f t="array" ref="F53">_xlfn.IFS(Table357[[#This Row],[Currency]]=$C$6,Table357[[#This Row],[Revenue]]*1000,Table357[[#This Row],[Currency]]="KES",Table357[[#This Row],[Revenue]]*6,Table357[[#This Row],[Currency]]="GHS",Table357[[#This Row],[Revenue]]*90,Table357[[#This Row],[Currency]]="NGN",Table357[[#This Row],[Revenue]],Table357[[#This Row],[Currency]]="GBP",Table357[[#This Row],[Revenue]]*1200)</f>
        <v>7812</v>
      </c>
      <c r="G53" cm="1">
        <f t="array" ref="G53">_xlfn.SWITCH(Table357[[#This Row],[Currency]],"USD",Table357[[#This Row],[Revenue]]*1000,"GBP",Table357[[#This Row],[Revenue]]*1200,"GHS",Table357[[#This Row],[Revenue]]*90,"KES",Table357[[#This Row],[Revenue]]*6,"NGN",Table357[[#This Row],[Revenue]])</f>
        <v>7812</v>
      </c>
      <c r="H53" t="b">
        <f>IF(Table357[[#This Row],[Currency]]="USD",Table357[[#This Row],[Revenue]]*1000,IF(Table357[[#This Row],[Currency]]="NGN",Table357[[#This Row],[Revenue]],IF(Table357[[#This Row],[Currency]]="GHS",Table357[[#This Row],[Revenue]]*90)))</f>
        <v>0</v>
      </c>
    </row>
    <row r="54" spans="1:8" x14ac:dyDescent="0.45">
      <c r="A54" t="s">
        <v>4</v>
      </c>
      <c r="B54" s="1">
        <v>45095</v>
      </c>
      <c r="C54" t="s">
        <v>5</v>
      </c>
      <c r="D54">
        <v>4500.1000000000004</v>
      </c>
      <c r="E54">
        <f>IF(Table357[[#This Row],[Currency]]="USD",Table357[[#This Row],[Revenue]]*1000,Table357[[#This Row],[Revenue]])</f>
        <v>4500.1000000000004</v>
      </c>
      <c r="F54" cm="1">
        <f t="array" ref="F54">_xlfn.IFS(Table357[[#This Row],[Currency]]=$C$6,Table357[[#This Row],[Revenue]]*1000,Table357[[#This Row],[Currency]]="KES",Table357[[#This Row],[Revenue]]*6,Table357[[#This Row],[Currency]]="GHS",Table357[[#This Row],[Revenue]]*90,Table357[[#This Row],[Currency]]="NGN",Table357[[#This Row],[Revenue]],Table357[[#This Row],[Currency]]="GBP",Table357[[#This Row],[Revenue]]*1200)</f>
        <v>4500.1000000000004</v>
      </c>
      <c r="G54" cm="1">
        <f t="array" ref="G54">_xlfn.SWITCH(Table357[[#This Row],[Currency]],"USD",Table357[[#This Row],[Revenue]]*1000,"GBP",Table357[[#This Row],[Revenue]]*1200,"GHS",Table357[[#This Row],[Revenue]]*90,"KES",Table357[[#This Row],[Revenue]]*6,"NGN",Table357[[#This Row],[Revenue]])</f>
        <v>4500.1000000000004</v>
      </c>
      <c r="H54">
        <f>IF(Table357[[#This Row],[Currency]]="USD",Table357[[#This Row],[Revenue]]*1000,IF(Table357[[#This Row],[Currency]]="NGN",Table357[[#This Row],[Revenue]],IF(Table357[[#This Row],[Currency]]="GHS",Table357[[#This Row],[Revenue]]*90)))</f>
        <v>4500.1000000000004</v>
      </c>
    </row>
    <row r="55" spans="1:8" x14ac:dyDescent="0.45">
      <c r="A55" t="s">
        <v>4</v>
      </c>
      <c r="B55" s="1">
        <v>45095</v>
      </c>
      <c r="C55" t="s">
        <v>6</v>
      </c>
      <c r="D55">
        <v>15</v>
      </c>
      <c r="E55">
        <f>IF(Table357[[#This Row],[Currency]]="USD",Table357[[#This Row],[Revenue]]*1000,Table357[[#This Row],[Revenue]])</f>
        <v>15000</v>
      </c>
      <c r="F55" cm="1">
        <f t="array" ref="F55">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55" cm="1">
        <f t="array" ref="G55">_xlfn.SWITCH(Table357[[#This Row],[Currency]],"USD",Table357[[#This Row],[Revenue]]*1000,"GBP",Table357[[#This Row],[Revenue]]*1200,"GHS",Table357[[#This Row],[Revenue]]*90,"KES",Table357[[#This Row],[Revenue]]*6,"NGN",Table357[[#This Row],[Revenue]])</f>
        <v>15000</v>
      </c>
      <c r="H55">
        <f>IF(Table357[[#This Row],[Currency]]="USD",Table357[[#This Row],[Revenue]]*1000,IF(Table357[[#This Row],[Currency]]="NGN",Table357[[#This Row],[Revenue]],IF(Table357[[#This Row],[Currency]]="GHS",Table357[[#This Row],[Revenue]]*90)))</f>
        <v>15000</v>
      </c>
    </row>
    <row r="56" spans="1:8" x14ac:dyDescent="0.45">
      <c r="A56" t="s">
        <v>4</v>
      </c>
      <c r="B56" s="1">
        <v>45094</v>
      </c>
      <c r="C56" t="s">
        <v>6</v>
      </c>
      <c r="D56">
        <v>15</v>
      </c>
      <c r="E56">
        <f>IF(Table357[[#This Row],[Currency]]="USD",Table357[[#This Row],[Revenue]]*1000,Table357[[#This Row],[Revenue]])</f>
        <v>15000</v>
      </c>
      <c r="F56" cm="1">
        <f t="array" ref="F56">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56" cm="1">
        <f t="array" ref="G56">_xlfn.SWITCH(Table357[[#This Row],[Currency]],"USD",Table357[[#This Row],[Revenue]]*1000,"GBP",Table357[[#This Row],[Revenue]]*1200,"GHS",Table357[[#This Row],[Revenue]]*90,"KES",Table357[[#This Row],[Revenue]]*6,"NGN",Table357[[#This Row],[Revenue]])</f>
        <v>15000</v>
      </c>
      <c r="H56">
        <f>IF(Table357[[#This Row],[Currency]]="USD",Table357[[#This Row],[Revenue]]*1000,IF(Table357[[#This Row],[Currency]]="NGN",Table357[[#This Row],[Revenue]],IF(Table357[[#This Row],[Currency]]="GHS",Table357[[#This Row],[Revenue]]*90)))</f>
        <v>15000</v>
      </c>
    </row>
    <row r="57" spans="1:8" x14ac:dyDescent="0.45">
      <c r="A57" t="s">
        <v>4</v>
      </c>
      <c r="B57" s="1">
        <v>45094</v>
      </c>
      <c r="C57" t="s">
        <v>5</v>
      </c>
      <c r="D57">
        <v>4500.1000000000004</v>
      </c>
      <c r="E57">
        <f>IF(Table357[[#This Row],[Currency]]="USD",Table357[[#This Row],[Revenue]]*1000,Table357[[#This Row],[Revenue]])</f>
        <v>4500.1000000000004</v>
      </c>
      <c r="F57" cm="1">
        <f t="array" ref="F57">_xlfn.IFS(Table357[[#This Row],[Currency]]=$C$6,Table357[[#This Row],[Revenue]]*1000,Table357[[#This Row],[Currency]]="KES",Table357[[#This Row],[Revenue]]*6,Table357[[#This Row],[Currency]]="GHS",Table357[[#This Row],[Revenue]]*90,Table357[[#This Row],[Currency]]="NGN",Table357[[#This Row],[Revenue]],Table357[[#This Row],[Currency]]="GBP",Table357[[#This Row],[Revenue]]*1200)</f>
        <v>4500.1000000000004</v>
      </c>
      <c r="G57" cm="1">
        <f t="array" ref="G57">_xlfn.SWITCH(Table357[[#This Row],[Currency]],"USD",Table357[[#This Row],[Revenue]]*1000,"GBP",Table357[[#This Row],[Revenue]]*1200,"GHS",Table357[[#This Row],[Revenue]]*90,"KES",Table357[[#This Row],[Revenue]]*6,"NGN",Table357[[#This Row],[Revenue]])</f>
        <v>4500.1000000000004</v>
      </c>
      <c r="H57">
        <f>IF(Table357[[#This Row],[Currency]]="USD",Table357[[#This Row],[Revenue]]*1000,IF(Table357[[#This Row],[Currency]]="NGN",Table357[[#This Row],[Revenue]],IF(Table357[[#This Row],[Currency]]="GHS",Table357[[#This Row],[Revenue]]*90)))</f>
        <v>4500.1000000000004</v>
      </c>
    </row>
    <row r="58" spans="1:8" x14ac:dyDescent="0.45">
      <c r="A58" t="s">
        <v>4</v>
      </c>
      <c r="B58" s="1">
        <v>45093</v>
      </c>
      <c r="C58" t="s">
        <v>6</v>
      </c>
      <c r="D58">
        <v>15</v>
      </c>
      <c r="E58">
        <f>IF(Table357[[#This Row],[Currency]]="USD",Table357[[#This Row],[Revenue]]*1000,Table357[[#This Row],[Revenue]])</f>
        <v>15000</v>
      </c>
      <c r="F58" cm="1">
        <f t="array" ref="F58">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58" cm="1">
        <f t="array" ref="G58">_xlfn.SWITCH(Table357[[#This Row],[Currency]],"USD",Table357[[#This Row],[Revenue]]*1000,"GBP",Table357[[#This Row],[Revenue]]*1200,"GHS",Table357[[#This Row],[Revenue]]*90,"KES",Table357[[#This Row],[Revenue]]*6,"NGN",Table357[[#This Row],[Revenue]])</f>
        <v>15000</v>
      </c>
      <c r="H58">
        <f>IF(Table357[[#This Row],[Currency]]="USD",Table357[[#This Row],[Revenue]]*1000,IF(Table357[[#This Row],[Currency]]="NGN",Table357[[#This Row],[Revenue]],IF(Table357[[#This Row],[Currency]]="GHS",Table357[[#This Row],[Revenue]]*90)))</f>
        <v>15000</v>
      </c>
    </row>
    <row r="59" spans="1:8" x14ac:dyDescent="0.45">
      <c r="A59" t="s">
        <v>4</v>
      </c>
      <c r="B59" s="1">
        <v>45093</v>
      </c>
      <c r="C59" t="s">
        <v>5</v>
      </c>
      <c r="D59">
        <v>4500.1000000000004</v>
      </c>
      <c r="E59">
        <f>IF(Table357[[#This Row],[Currency]]="USD",Table357[[#This Row],[Revenue]]*1000,Table357[[#This Row],[Revenue]])</f>
        <v>4500.1000000000004</v>
      </c>
      <c r="F59" cm="1">
        <f t="array" ref="F59">_xlfn.IFS(Table357[[#This Row],[Currency]]=$C$6,Table357[[#This Row],[Revenue]]*1000,Table357[[#This Row],[Currency]]="KES",Table357[[#This Row],[Revenue]]*6,Table357[[#This Row],[Currency]]="GHS",Table357[[#This Row],[Revenue]]*90,Table357[[#This Row],[Currency]]="NGN",Table357[[#This Row],[Revenue]],Table357[[#This Row],[Currency]]="GBP",Table357[[#This Row],[Revenue]]*1200)</f>
        <v>4500.1000000000004</v>
      </c>
      <c r="G59" cm="1">
        <f t="array" ref="G59">_xlfn.SWITCH(Table357[[#This Row],[Currency]],"USD",Table357[[#This Row],[Revenue]]*1000,"GBP",Table357[[#This Row],[Revenue]]*1200,"GHS",Table357[[#This Row],[Revenue]]*90,"KES",Table357[[#This Row],[Revenue]]*6,"NGN",Table357[[#This Row],[Revenue]])</f>
        <v>4500.1000000000004</v>
      </c>
      <c r="H59">
        <f>IF(Table357[[#This Row],[Currency]]="USD",Table357[[#This Row],[Revenue]]*1000,IF(Table357[[#This Row],[Currency]]="NGN",Table357[[#This Row],[Revenue]],IF(Table357[[#This Row],[Currency]]="GHS",Table357[[#This Row],[Revenue]]*90)))</f>
        <v>4500.1000000000004</v>
      </c>
    </row>
    <row r="60" spans="1:8" x14ac:dyDescent="0.45">
      <c r="A60" t="s">
        <v>4</v>
      </c>
      <c r="B60" s="1">
        <v>45093</v>
      </c>
      <c r="C60" t="s">
        <v>6</v>
      </c>
      <c r="D60">
        <v>15</v>
      </c>
      <c r="E60">
        <f>IF(Table357[[#This Row],[Currency]]="USD",Table357[[#This Row],[Revenue]]*1000,Table357[[#This Row],[Revenue]])</f>
        <v>15000</v>
      </c>
      <c r="F60" cm="1">
        <f t="array" ref="F60">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60" cm="1">
        <f t="array" ref="G60">_xlfn.SWITCH(Table357[[#This Row],[Currency]],"USD",Table357[[#This Row],[Revenue]]*1000,"GBP",Table357[[#This Row],[Revenue]]*1200,"GHS",Table357[[#This Row],[Revenue]]*90,"KES",Table357[[#This Row],[Revenue]]*6,"NGN",Table357[[#This Row],[Revenue]])</f>
        <v>15000</v>
      </c>
      <c r="H60">
        <f>IF(Table357[[#This Row],[Currency]]="USD",Table357[[#This Row],[Revenue]]*1000,IF(Table357[[#This Row],[Currency]]="NGN",Table357[[#This Row],[Revenue]],IF(Table357[[#This Row],[Currency]]="GHS",Table357[[#This Row],[Revenue]]*90)))</f>
        <v>15000</v>
      </c>
    </row>
    <row r="61" spans="1:8" x14ac:dyDescent="0.45">
      <c r="A61" t="s">
        <v>4</v>
      </c>
      <c r="B61" s="1">
        <v>45093</v>
      </c>
      <c r="C61" t="s">
        <v>5</v>
      </c>
      <c r="D61">
        <v>5500</v>
      </c>
      <c r="E61">
        <f>IF(Table357[[#This Row],[Currency]]="USD",Table357[[#This Row],[Revenue]]*1000,Table357[[#This Row],[Revenue]])</f>
        <v>5500</v>
      </c>
      <c r="F61" cm="1">
        <f t="array" ref="F61">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61" cm="1">
        <f t="array" ref="G61">_xlfn.SWITCH(Table357[[#This Row],[Currency]],"USD",Table357[[#This Row],[Revenue]]*1000,"GBP",Table357[[#This Row],[Revenue]]*1200,"GHS",Table357[[#This Row],[Revenue]]*90,"KES",Table357[[#This Row],[Revenue]]*6,"NGN",Table357[[#This Row],[Revenue]])</f>
        <v>5500</v>
      </c>
      <c r="H61">
        <f>IF(Table357[[#This Row],[Currency]]="USD",Table357[[#This Row],[Revenue]]*1000,IF(Table357[[#This Row],[Currency]]="NGN",Table357[[#This Row],[Revenue]],IF(Table357[[#This Row],[Currency]]="GHS",Table357[[#This Row],[Revenue]]*90)))</f>
        <v>5500</v>
      </c>
    </row>
    <row r="62" spans="1:8" x14ac:dyDescent="0.45">
      <c r="A62" t="s">
        <v>4</v>
      </c>
      <c r="B62" s="1">
        <v>45093</v>
      </c>
      <c r="C62" t="s">
        <v>5</v>
      </c>
      <c r="D62">
        <v>5500</v>
      </c>
      <c r="E62">
        <f>IF(Table357[[#This Row],[Currency]]="USD",Table357[[#This Row],[Revenue]]*1000,Table357[[#This Row],[Revenue]])</f>
        <v>5500</v>
      </c>
      <c r="F62" cm="1">
        <f t="array" ref="F62">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62" cm="1">
        <f t="array" ref="G62">_xlfn.SWITCH(Table357[[#This Row],[Currency]],"USD",Table357[[#This Row],[Revenue]]*1000,"GBP",Table357[[#This Row],[Revenue]]*1200,"GHS",Table357[[#This Row],[Revenue]]*90,"KES",Table357[[#This Row],[Revenue]]*6,"NGN",Table357[[#This Row],[Revenue]])</f>
        <v>5500</v>
      </c>
      <c r="H62">
        <f>IF(Table357[[#This Row],[Currency]]="USD",Table357[[#This Row],[Revenue]]*1000,IF(Table357[[#This Row],[Currency]]="NGN",Table357[[#This Row],[Revenue]],IF(Table357[[#This Row],[Currency]]="GHS",Table357[[#This Row],[Revenue]]*90)))</f>
        <v>5500</v>
      </c>
    </row>
    <row r="63" spans="1:8" x14ac:dyDescent="0.45">
      <c r="A63" t="s">
        <v>4</v>
      </c>
      <c r="B63" s="1">
        <v>45093</v>
      </c>
      <c r="C63" t="s">
        <v>6</v>
      </c>
      <c r="D63">
        <v>12.27</v>
      </c>
      <c r="E63">
        <f>IF(Table357[[#This Row],[Currency]]="USD",Table357[[#This Row],[Revenue]]*1000,Table357[[#This Row],[Revenue]])</f>
        <v>12270</v>
      </c>
      <c r="F63" cm="1">
        <f t="array" ref="F63">_xlfn.IFS(Table357[[#This Row],[Currency]]=$C$6,Table357[[#This Row],[Revenue]]*1000,Table357[[#This Row],[Currency]]="KES",Table357[[#This Row],[Revenue]]*6,Table357[[#This Row],[Currency]]="GHS",Table357[[#This Row],[Revenue]]*90,Table357[[#This Row],[Currency]]="NGN",Table357[[#This Row],[Revenue]],Table357[[#This Row],[Currency]]="GBP",Table357[[#This Row],[Revenue]]*1200)</f>
        <v>12270</v>
      </c>
      <c r="G63" cm="1">
        <f t="array" ref="G63">_xlfn.SWITCH(Table357[[#This Row],[Currency]],"USD",Table357[[#This Row],[Revenue]]*1000,"GBP",Table357[[#This Row],[Revenue]]*1200,"GHS",Table357[[#This Row],[Revenue]]*90,"KES",Table357[[#This Row],[Revenue]]*6,"NGN",Table357[[#This Row],[Revenue]])</f>
        <v>12270</v>
      </c>
      <c r="H63">
        <f>IF(Table357[[#This Row],[Currency]]="USD",Table357[[#This Row],[Revenue]]*1000,IF(Table357[[#This Row],[Currency]]="NGN",Table357[[#This Row],[Revenue]],IF(Table357[[#This Row],[Currency]]="GHS",Table357[[#This Row],[Revenue]]*90)))</f>
        <v>12270</v>
      </c>
    </row>
    <row r="64" spans="1:8" x14ac:dyDescent="0.45">
      <c r="A64" t="s">
        <v>4</v>
      </c>
      <c r="B64" s="1">
        <v>45092</v>
      </c>
      <c r="C64" t="s">
        <v>5</v>
      </c>
      <c r="D64">
        <v>4500.1000000000004</v>
      </c>
      <c r="E64">
        <f>IF(Table357[[#This Row],[Currency]]="USD",Table357[[#This Row],[Revenue]]*1000,Table357[[#This Row],[Revenue]])</f>
        <v>4500.1000000000004</v>
      </c>
      <c r="F64" cm="1">
        <f t="array" ref="F64">_xlfn.IFS(Table357[[#This Row],[Currency]]=$C$6,Table357[[#This Row],[Revenue]]*1000,Table357[[#This Row],[Currency]]="KES",Table357[[#This Row],[Revenue]]*6,Table357[[#This Row],[Currency]]="GHS",Table357[[#This Row],[Revenue]]*90,Table357[[#This Row],[Currency]]="NGN",Table357[[#This Row],[Revenue]],Table357[[#This Row],[Currency]]="GBP",Table357[[#This Row],[Revenue]]*1200)</f>
        <v>4500.1000000000004</v>
      </c>
      <c r="G64" cm="1">
        <f t="array" ref="G64">_xlfn.SWITCH(Table357[[#This Row],[Currency]],"USD",Table357[[#This Row],[Revenue]]*1000,"GBP",Table357[[#This Row],[Revenue]]*1200,"GHS",Table357[[#This Row],[Revenue]]*90,"KES",Table357[[#This Row],[Revenue]]*6,"NGN",Table357[[#This Row],[Revenue]])</f>
        <v>4500.1000000000004</v>
      </c>
      <c r="H64">
        <f>IF(Table357[[#This Row],[Currency]]="USD",Table357[[#This Row],[Revenue]]*1000,IF(Table357[[#This Row],[Currency]]="NGN",Table357[[#This Row],[Revenue]],IF(Table357[[#This Row],[Currency]]="GHS",Table357[[#This Row],[Revenue]]*90)))</f>
        <v>4500.1000000000004</v>
      </c>
    </row>
    <row r="65" spans="1:8" x14ac:dyDescent="0.45">
      <c r="A65" t="s">
        <v>60</v>
      </c>
      <c r="B65" s="1">
        <v>45092</v>
      </c>
      <c r="C65" t="s">
        <v>6</v>
      </c>
      <c r="D65">
        <v>9</v>
      </c>
      <c r="E65">
        <f>IF(Table357[[#This Row],[Currency]]="USD",Table357[[#This Row],[Revenue]]*1000,Table357[[#This Row],[Revenue]])</f>
        <v>9000</v>
      </c>
      <c r="F65" cm="1">
        <f t="array" ref="F65">_xlfn.IFS(Table357[[#This Row],[Currency]]=$C$6,Table357[[#This Row],[Revenue]]*1000,Table357[[#This Row],[Currency]]="KES",Table357[[#This Row],[Revenue]]*6,Table357[[#This Row],[Currency]]="GHS",Table357[[#This Row],[Revenue]]*90,Table357[[#This Row],[Currency]]="NGN",Table357[[#This Row],[Revenue]],Table357[[#This Row],[Currency]]="GBP",Table357[[#This Row],[Revenue]]*1200)</f>
        <v>9000</v>
      </c>
      <c r="G65" cm="1">
        <f t="array" ref="G65">_xlfn.SWITCH(Table357[[#This Row],[Currency]],"USD",Table357[[#This Row],[Revenue]]*1000,"GBP",Table357[[#This Row],[Revenue]]*1200,"GHS",Table357[[#This Row],[Revenue]]*90,"KES",Table357[[#This Row],[Revenue]]*6,"NGN",Table357[[#This Row],[Revenue]])</f>
        <v>9000</v>
      </c>
      <c r="H65">
        <f>IF(Table357[[#This Row],[Currency]]="USD",Table357[[#This Row],[Revenue]]*1000,IF(Table357[[#This Row],[Currency]]="NGN",Table357[[#This Row],[Revenue]],IF(Table357[[#This Row],[Currency]]="GHS",Table357[[#This Row],[Revenue]]*90)))</f>
        <v>9000</v>
      </c>
    </row>
    <row r="66" spans="1:8" x14ac:dyDescent="0.45">
      <c r="A66" t="s">
        <v>4</v>
      </c>
      <c r="B66" s="1">
        <v>45091</v>
      </c>
      <c r="C66" t="s">
        <v>5</v>
      </c>
      <c r="D66">
        <v>5500</v>
      </c>
      <c r="E66">
        <f>IF(Table357[[#This Row],[Currency]]="USD",Table357[[#This Row],[Revenue]]*1000,Table357[[#This Row],[Revenue]])</f>
        <v>5500</v>
      </c>
      <c r="F66" cm="1">
        <f t="array" ref="F66">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66" cm="1">
        <f t="array" ref="G66">_xlfn.SWITCH(Table357[[#This Row],[Currency]],"USD",Table357[[#This Row],[Revenue]]*1000,"GBP",Table357[[#This Row],[Revenue]]*1200,"GHS",Table357[[#This Row],[Revenue]]*90,"KES",Table357[[#This Row],[Revenue]]*6,"NGN",Table357[[#This Row],[Revenue]])</f>
        <v>5500</v>
      </c>
      <c r="H66">
        <f>IF(Table357[[#This Row],[Currency]]="USD",Table357[[#This Row],[Revenue]]*1000,IF(Table357[[#This Row],[Currency]]="NGN",Table357[[#This Row],[Revenue]],IF(Table357[[#This Row],[Currency]]="GHS",Table357[[#This Row],[Revenue]]*90)))</f>
        <v>5500</v>
      </c>
    </row>
    <row r="67" spans="1:8" x14ac:dyDescent="0.45">
      <c r="A67" t="s">
        <v>4</v>
      </c>
      <c r="B67" s="1">
        <v>45091</v>
      </c>
      <c r="C67" t="s">
        <v>5</v>
      </c>
      <c r="D67">
        <v>5500</v>
      </c>
      <c r="E67">
        <f>IF(Table357[[#This Row],[Currency]]="USD",Table357[[#This Row],[Revenue]]*1000,Table357[[#This Row],[Revenue]])</f>
        <v>5500</v>
      </c>
      <c r="F67" cm="1">
        <f t="array" ref="F67">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67" cm="1">
        <f t="array" ref="G67">_xlfn.SWITCH(Table357[[#This Row],[Currency]],"USD",Table357[[#This Row],[Revenue]]*1000,"GBP",Table357[[#This Row],[Revenue]]*1200,"GHS",Table357[[#This Row],[Revenue]]*90,"KES",Table357[[#This Row],[Revenue]]*6,"NGN",Table357[[#This Row],[Revenue]])</f>
        <v>5500</v>
      </c>
      <c r="H67">
        <f>IF(Table357[[#This Row],[Currency]]="USD",Table357[[#This Row],[Revenue]]*1000,IF(Table357[[#This Row],[Currency]]="NGN",Table357[[#This Row],[Revenue]],IF(Table357[[#This Row],[Currency]]="GHS",Table357[[#This Row],[Revenue]]*90)))</f>
        <v>5500</v>
      </c>
    </row>
    <row r="68" spans="1:8" x14ac:dyDescent="0.45">
      <c r="A68" t="s">
        <v>4</v>
      </c>
      <c r="B68" s="1">
        <v>45090</v>
      </c>
      <c r="C68" t="s">
        <v>7</v>
      </c>
      <c r="D68">
        <v>1255</v>
      </c>
      <c r="E68">
        <f>IF(Table357[[#This Row],[Currency]]="USD",Table357[[#This Row],[Revenue]]*1000,Table357[[#This Row],[Revenue]])</f>
        <v>1255</v>
      </c>
      <c r="F68" cm="1">
        <f t="array" ref="F68">_xlfn.IFS(Table357[[#This Row],[Currency]]=$C$6,Table357[[#This Row],[Revenue]]*1000,Table357[[#This Row],[Currency]]="KES",Table357[[#This Row],[Revenue]]*6,Table357[[#This Row],[Currency]]="GHS",Table357[[#This Row],[Revenue]]*90,Table357[[#This Row],[Currency]]="NGN",Table357[[#This Row],[Revenue]],Table357[[#This Row],[Currency]]="GBP",Table357[[#This Row],[Revenue]]*1200)</f>
        <v>7530</v>
      </c>
      <c r="G68" cm="1">
        <f t="array" ref="G68">_xlfn.SWITCH(Table357[[#This Row],[Currency]],"USD",Table357[[#This Row],[Revenue]]*1000,"GBP",Table357[[#This Row],[Revenue]]*1200,"GHS",Table357[[#This Row],[Revenue]]*90,"KES",Table357[[#This Row],[Revenue]]*6,"NGN",Table357[[#This Row],[Revenue]])</f>
        <v>7530</v>
      </c>
      <c r="H68" t="b">
        <f>IF(Table357[[#This Row],[Currency]]="USD",Table357[[#This Row],[Revenue]]*1000,IF(Table357[[#This Row],[Currency]]="NGN",Table357[[#This Row],[Revenue]],IF(Table357[[#This Row],[Currency]]="GHS",Table357[[#This Row],[Revenue]]*90)))</f>
        <v>0</v>
      </c>
    </row>
    <row r="69" spans="1:8" x14ac:dyDescent="0.45">
      <c r="A69" t="s">
        <v>4</v>
      </c>
      <c r="B69" s="1">
        <v>45089</v>
      </c>
      <c r="C69" t="s">
        <v>5</v>
      </c>
      <c r="D69">
        <v>5500</v>
      </c>
      <c r="E69">
        <f>IF(Table357[[#This Row],[Currency]]="USD",Table357[[#This Row],[Revenue]]*1000,Table357[[#This Row],[Revenue]])</f>
        <v>5500</v>
      </c>
      <c r="F69" cm="1">
        <f t="array" ref="F69">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69" cm="1">
        <f t="array" ref="G69">_xlfn.SWITCH(Table357[[#This Row],[Currency]],"USD",Table357[[#This Row],[Revenue]]*1000,"GBP",Table357[[#This Row],[Revenue]]*1200,"GHS",Table357[[#This Row],[Revenue]]*90,"KES",Table357[[#This Row],[Revenue]]*6,"NGN",Table357[[#This Row],[Revenue]])</f>
        <v>5500</v>
      </c>
      <c r="H69">
        <f>IF(Table357[[#This Row],[Currency]]="USD",Table357[[#This Row],[Revenue]]*1000,IF(Table357[[#This Row],[Currency]]="NGN",Table357[[#This Row],[Revenue]],IF(Table357[[#This Row],[Currency]]="GHS",Table357[[#This Row],[Revenue]]*90)))</f>
        <v>5500</v>
      </c>
    </row>
    <row r="70" spans="1:8" x14ac:dyDescent="0.45">
      <c r="A70" t="s">
        <v>60</v>
      </c>
      <c r="B70" s="1">
        <v>45089</v>
      </c>
      <c r="C70" t="s">
        <v>10</v>
      </c>
      <c r="D70">
        <v>4.1900000000000004</v>
      </c>
      <c r="E70">
        <f>IF(Table357[[#This Row],[Currency]]="USD",Table357[[#This Row],[Revenue]]*1000,Table357[[#This Row],[Revenue]])</f>
        <v>4.1900000000000004</v>
      </c>
      <c r="F70" cm="1">
        <f t="array" ref="F70">_xlfn.IFS(Table357[[#This Row],[Currency]]=$C$6,Table357[[#This Row],[Revenue]]*1000,Table357[[#This Row],[Currency]]="KES",Table357[[#This Row],[Revenue]]*6,Table357[[#This Row],[Currency]]="GHS",Table357[[#This Row],[Revenue]]*90,Table357[[#This Row],[Currency]]="NGN",Table357[[#This Row],[Revenue]],Table357[[#This Row],[Currency]]="GBP",Table357[[#This Row],[Revenue]]*1200)</f>
        <v>5028.0000000000009</v>
      </c>
      <c r="G70" cm="1">
        <f t="array" ref="G70">_xlfn.SWITCH(Table357[[#This Row],[Currency]],"USD",Table357[[#This Row],[Revenue]]*1000,"GBP",Table357[[#This Row],[Revenue]]*1200,"GHS",Table357[[#This Row],[Revenue]]*90,"KES",Table357[[#This Row],[Revenue]]*6,"NGN",Table357[[#This Row],[Revenue]])</f>
        <v>5028.0000000000009</v>
      </c>
      <c r="H70" t="b">
        <f>IF(Table357[[#This Row],[Currency]]="USD",Table357[[#This Row],[Revenue]]*1000,IF(Table357[[#This Row],[Currency]]="NGN",Table357[[#This Row],[Revenue]],IF(Table357[[#This Row],[Currency]]="GHS",Table357[[#This Row],[Revenue]]*90)))</f>
        <v>0</v>
      </c>
    </row>
    <row r="71" spans="1:8" x14ac:dyDescent="0.45">
      <c r="A71" t="s">
        <v>60</v>
      </c>
      <c r="B71" s="1">
        <v>45089</v>
      </c>
      <c r="C71" t="s">
        <v>5</v>
      </c>
      <c r="D71">
        <v>2500</v>
      </c>
      <c r="E71">
        <f>IF(Table357[[#This Row],[Currency]]="USD",Table357[[#This Row],[Revenue]]*1000,Table357[[#This Row],[Revenue]])</f>
        <v>2500</v>
      </c>
      <c r="F71" cm="1">
        <f t="array" ref="F71">_xlfn.IFS(Table357[[#This Row],[Currency]]=$C$6,Table357[[#This Row],[Revenue]]*1000,Table357[[#This Row],[Currency]]="KES",Table357[[#This Row],[Revenue]]*6,Table357[[#This Row],[Currency]]="GHS",Table357[[#This Row],[Revenue]]*90,Table357[[#This Row],[Currency]]="NGN",Table357[[#This Row],[Revenue]],Table357[[#This Row],[Currency]]="GBP",Table357[[#This Row],[Revenue]]*1200)</f>
        <v>2500</v>
      </c>
      <c r="G71" cm="1">
        <f t="array" ref="G71">_xlfn.SWITCH(Table357[[#This Row],[Currency]],"USD",Table357[[#This Row],[Revenue]]*1000,"GBP",Table357[[#This Row],[Revenue]]*1200,"GHS",Table357[[#This Row],[Revenue]]*90,"KES",Table357[[#This Row],[Revenue]]*6,"NGN",Table357[[#This Row],[Revenue]])</f>
        <v>2500</v>
      </c>
      <c r="H71">
        <f>IF(Table357[[#This Row],[Currency]]="USD",Table357[[#This Row],[Revenue]]*1000,IF(Table357[[#This Row],[Currency]]="NGN",Table357[[#This Row],[Revenue]],IF(Table357[[#This Row],[Currency]]="GHS",Table357[[#This Row],[Revenue]]*90)))</f>
        <v>2500</v>
      </c>
    </row>
    <row r="72" spans="1:8" x14ac:dyDescent="0.45">
      <c r="A72" t="s">
        <v>60</v>
      </c>
      <c r="B72" s="1">
        <v>45089</v>
      </c>
      <c r="C72" t="s">
        <v>5</v>
      </c>
      <c r="D72">
        <v>2500</v>
      </c>
      <c r="E72">
        <f>IF(Table357[[#This Row],[Currency]]="USD",Table357[[#This Row],[Revenue]]*1000,Table357[[#This Row],[Revenue]])</f>
        <v>2500</v>
      </c>
      <c r="F72" cm="1">
        <f t="array" ref="F72">_xlfn.IFS(Table357[[#This Row],[Currency]]=$C$6,Table357[[#This Row],[Revenue]]*1000,Table357[[#This Row],[Currency]]="KES",Table357[[#This Row],[Revenue]]*6,Table357[[#This Row],[Currency]]="GHS",Table357[[#This Row],[Revenue]]*90,Table357[[#This Row],[Currency]]="NGN",Table357[[#This Row],[Revenue]],Table357[[#This Row],[Currency]]="GBP",Table357[[#This Row],[Revenue]]*1200)</f>
        <v>2500</v>
      </c>
      <c r="G72" cm="1">
        <f t="array" ref="G72">_xlfn.SWITCH(Table357[[#This Row],[Currency]],"USD",Table357[[#This Row],[Revenue]]*1000,"GBP",Table357[[#This Row],[Revenue]]*1200,"GHS",Table357[[#This Row],[Revenue]]*90,"KES",Table357[[#This Row],[Revenue]]*6,"NGN",Table357[[#This Row],[Revenue]])</f>
        <v>2500</v>
      </c>
      <c r="H72">
        <f>IF(Table357[[#This Row],[Currency]]="USD",Table357[[#This Row],[Revenue]]*1000,IF(Table357[[#This Row],[Currency]]="NGN",Table357[[#This Row],[Revenue]],IF(Table357[[#This Row],[Currency]]="GHS",Table357[[#This Row],[Revenue]]*90)))</f>
        <v>2500</v>
      </c>
    </row>
    <row r="73" spans="1:8" x14ac:dyDescent="0.45">
      <c r="A73" t="s">
        <v>60</v>
      </c>
      <c r="B73" s="1">
        <v>45089</v>
      </c>
      <c r="C73" t="s">
        <v>5</v>
      </c>
      <c r="D73">
        <v>3500</v>
      </c>
      <c r="E73">
        <f>IF(Table357[[#This Row],[Currency]]="USD",Table357[[#This Row],[Revenue]]*1000,Table357[[#This Row],[Revenue]])</f>
        <v>3500</v>
      </c>
      <c r="F73" cm="1">
        <f t="array" ref="F73">_xlfn.IFS(Table357[[#This Row],[Currency]]=$C$6,Table357[[#This Row],[Revenue]]*1000,Table357[[#This Row],[Currency]]="KES",Table357[[#This Row],[Revenue]]*6,Table357[[#This Row],[Currency]]="GHS",Table357[[#This Row],[Revenue]]*90,Table357[[#This Row],[Currency]]="NGN",Table357[[#This Row],[Revenue]],Table357[[#This Row],[Currency]]="GBP",Table357[[#This Row],[Revenue]]*1200)</f>
        <v>3500</v>
      </c>
      <c r="G73" cm="1">
        <f t="array" ref="G73">_xlfn.SWITCH(Table357[[#This Row],[Currency]],"USD",Table357[[#This Row],[Revenue]]*1000,"GBP",Table357[[#This Row],[Revenue]]*1200,"GHS",Table357[[#This Row],[Revenue]]*90,"KES",Table357[[#This Row],[Revenue]]*6,"NGN",Table357[[#This Row],[Revenue]])</f>
        <v>3500</v>
      </c>
      <c r="H73">
        <f>IF(Table357[[#This Row],[Currency]]="USD",Table357[[#This Row],[Revenue]]*1000,IF(Table357[[#This Row],[Currency]]="NGN",Table357[[#This Row],[Revenue]],IF(Table357[[#This Row],[Currency]]="GHS",Table357[[#This Row],[Revenue]]*90)))</f>
        <v>3500</v>
      </c>
    </row>
    <row r="74" spans="1:8" x14ac:dyDescent="0.45">
      <c r="A74" t="s">
        <v>4</v>
      </c>
      <c r="B74" s="1">
        <v>45089</v>
      </c>
      <c r="C74" t="s">
        <v>5</v>
      </c>
      <c r="D74">
        <v>5500</v>
      </c>
      <c r="E74">
        <f>IF(Table357[[#This Row],[Currency]]="USD",Table357[[#This Row],[Revenue]]*1000,Table357[[#This Row],[Revenue]])</f>
        <v>5500</v>
      </c>
      <c r="F74" cm="1">
        <f t="array" ref="F74">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74" cm="1">
        <f t="array" ref="G74">_xlfn.SWITCH(Table357[[#This Row],[Currency]],"USD",Table357[[#This Row],[Revenue]]*1000,"GBP",Table357[[#This Row],[Revenue]]*1200,"GHS",Table357[[#This Row],[Revenue]]*90,"KES",Table357[[#This Row],[Revenue]]*6,"NGN",Table357[[#This Row],[Revenue]])</f>
        <v>5500</v>
      </c>
      <c r="H74">
        <f>IF(Table357[[#This Row],[Currency]]="USD",Table357[[#This Row],[Revenue]]*1000,IF(Table357[[#This Row],[Currency]]="NGN",Table357[[#This Row],[Revenue]],IF(Table357[[#This Row],[Currency]]="GHS",Table357[[#This Row],[Revenue]]*90)))</f>
        <v>5500</v>
      </c>
    </row>
    <row r="75" spans="1:8" x14ac:dyDescent="0.45">
      <c r="A75" t="s">
        <v>60</v>
      </c>
      <c r="B75" s="1">
        <v>45089</v>
      </c>
      <c r="C75" t="s">
        <v>10</v>
      </c>
      <c r="D75">
        <v>20</v>
      </c>
      <c r="E75">
        <f>IF(Table357[[#This Row],[Currency]]="USD",Table357[[#This Row],[Revenue]]*1000,Table357[[#This Row],[Revenue]])</f>
        <v>20</v>
      </c>
      <c r="F75" cm="1">
        <f t="array" ref="F75">_xlfn.IFS(Table357[[#This Row],[Currency]]=$C$6,Table357[[#This Row],[Revenue]]*1000,Table357[[#This Row],[Currency]]="KES",Table357[[#This Row],[Revenue]]*6,Table357[[#This Row],[Currency]]="GHS",Table357[[#This Row],[Revenue]]*90,Table357[[#This Row],[Currency]]="NGN",Table357[[#This Row],[Revenue]],Table357[[#This Row],[Currency]]="GBP",Table357[[#This Row],[Revenue]]*1200)</f>
        <v>24000</v>
      </c>
      <c r="G75" cm="1">
        <f t="array" ref="G75">_xlfn.SWITCH(Table357[[#This Row],[Currency]],"USD",Table357[[#This Row],[Revenue]]*1000,"GBP",Table357[[#This Row],[Revenue]]*1200,"GHS",Table357[[#This Row],[Revenue]]*90,"KES",Table357[[#This Row],[Revenue]]*6,"NGN",Table357[[#This Row],[Revenue]])</f>
        <v>24000</v>
      </c>
      <c r="H75" t="b">
        <f>IF(Table357[[#This Row],[Currency]]="USD",Table357[[#This Row],[Revenue]]*1000,IF(Table357[[#This Row],[Currency]]="NGN",Table357[[#This Row],[Revenue]],IF(Table357[[#This Row],[Currency]]="GHS",Table357[[#This Row],[Revenue]]*90)))</f>
        <v>0</v>
      </c>
    </row>
    <row r="76" spans="1:8" x14ac:dyDescent="0.45">
      <c r="A76" t="s">
        <v>4</v>
      </c>
      <c r="B76" s="1">
        <v>45088</v>
      </c>
      <c r="C76" t="s">
        <v>6</v>
      </c>
      <c r="D76">
        <v>15</v>
      </c>
      <c r="E76">
        <f>IF(Table357[[#This Row],[Currency]]="USD",Table357[[#This Row],[Revenue]]*1000,Table357[[#This Row],[Revenue]])</f>
        <v>15000</v>
      </c>
      <c r="F76" cm="1">
        <f t="array" ref="F76">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76" cm="1">
        <f t="array" ref="G76">_xlfn.SWITCH(Table357[[#This Row],[Currency]],"USD",Table357[[#This Row],[Revenue]]*1000,"GBP",Table357[[#This Row],[Revenue]]*1200,"GHS",Table357[[#This Row],[Revenue]]*90,"KES",Table357[[#This Row],[Revenue]]*6,"NGN",Table357[[#This Row],[Revenue]])</f>
        <v>15000</v>
      </c>
      <c r="H76">
        <f>IF(Table357[[#This Row],[Currency]]="USD",Table357[[#This Row],[Revenue]]*1000,IF(Table357[[#This Row],[Currency]]="NGN",Table357[[#This Row],[Revenue]],IF(Table357[[#This Row],[Currency]]="GHS",Table357[[#This Row],[Revenue]]*90)))</f>
        <v>15000</v>
      </c>
    </row>
    <row r="77" spans="1:8" x14ac:dyDescent="0.45">
      <c r="A77" t="s">
        <v>4</v>
      </c>
      <c r="B77" s="1">
        <v>45088</v>
      </c>
      <c r="C77" t="s">
        <v>5</v>
      </c>
      <c r="D77">
        <v>5500</v>
      </c>
      <c r="E77">
        <f>IF(Table357[[#This Row],[Currency]]="USD",Table357[[#This Row],[Revenue]]*1000,Table357[[#This Row],[Revenue]])</f>
        <v>5500</v>
      </c>
      <c r="F77" cm="1">
        <f t="array" ref="F77">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77" cm="1">
        <f t="array" ref="G77">_xlfn.SWITCH(Table357[[#This Row],[Currency]],"USD",Table357[[#This Row],[Revenue]]*1000,"GBP",Table357[[#This Row],[Revenue]]*1200,"GHS",Table357[[#This Row],[Revenue]]*90,"KES",Table357[[#This Row],[Revenue]]*6,"NGN",Table357[[#This Row],[Revenue]])</f>
        <v>5500</v>
      </c>
      <c r="H77">
        <f>IF(Table357[[#This Row],[Currency]]="USD",Table357[[#This Row],[Revenue]]*1000,IF(Table357[[#This Row],[Currency]]="NGN",Table357[[#This Row],[Revenue]],IF(Table357[[#This Row],[Currency]]="GHS",Table357[[#This Row],[Revenue]]*90)))</f>
        <v>5500</v>
      </c>
    </row>
    <row r="78" spans="1:8" x14ac:dyDescent="0.45">
      <c r="A78" t="s">
        <v>4</v>
      </c>
      <c r="B78" s="1">
        <v>45088</v>
      </c>
      <c r="C78" t="s">
        <v>5</v>
      </c>
      <c r="D78">
        <v>5500</v>
      </c>
      <c r="E78">
        <f>IF(Table357[[#This Row],[Currency]]="USD",Table357[[#This Row],[Revenue]]*1000,Table357[[#This Row],[Revenue]])</f>
        <v>5500</v>
      </c>
      <c r="F78" cm="1">
        <f t="array" ref="F78">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78" cm="1">
        <f t="array" ref="G78">_xlfn.SWITCH(Table357[[#This Row],[Currency]],"USD",Table357[[#This Row],[Revenue]]*1000,"GBP",Table357[[#This Row],[Revenue]]*1200,"GHS",Table357[[#This Row],[Revenue]]*90,"KES",Table357[[#This Row],[Revenue]]*6,"NGN",Table357[[#This Row],[Revenue]])</f>
        <v>5500</v>
      </c>
      <c r="H78">
        <f>IF(Table357[[#This Row],[Currency]]="USD",Table357[[#This Row],[Revenue]]*1000,IF(Table357[[#This Row],[Currency]]="NGN",Table357[[#This Row],[Revenue]],IF(Table357[[#This Row],[Currency]]="GHS",Table357[[#This Row],[Revenue]]*90)))</f>
        <v>5500</v>
      </c>
    </row>
    <row r="79" spans="1:8" x14ac:dyDescent="0.45">
      <c r="A79" t="s">
        <v>4</v>
      </c>
      <c r="B79" s="1">
        <v>45088</v>
      </c>
      <c r="C79" t="s">
        <v>6</v>
      </c>
      <c r="D79">
        <v>15</v>
      </c>
      <c r="E79">
        <f>IF(Table357[[#This Row],[Currency]]="USD",Table357[[#This Row],[Revenue]]*1000,Table357[[#This Row],[Revenue]])</f>
        <v>15000</v>
      </c>
      <c r="F79" cm="1">
        <f t="array" ref="F79">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79" cm="1">
        <f t="array" ref="G79">_xlfn.SWITCH(Table357[[#This Row],[Currency]],"USD",Table357[[#This Row],[Revenue]]*1000,"GBP",Table357[[#This Row],[Revenue]]*1200,"GHS",Table357[[#This Row],[Revenue]]*90,"KES",Table357[[#This Row],[Revenue]]*6,"NGN",Table357[[#This Row],[Revenue]])</f>
        <v>15000</v>
      </c>
      <c r="H79">
        <f>IF(Table357[[#This Row],[Currency]]="USD",Table357[[#This Row],[Revenue]]*1000,IF(Table357[[#This Row],[Currency]]="NGN",Table357[[#This Row],[Revenue]],IF(Table357[[#This Row],[Currency]]="GHS",Table357[[#This Row],[Revenue]]*90)))</f>
        <v>15000</v>
      </c>
    </row>
    <row r="80" spans="1:8" x14ac:dyDescent="0.45">
      <c r="A80" t="s">
        <v>4</v>
      </c>
      <c r="B80" s="1">
        <v>45088</v>
      </c>
      <c r="C80" t="s">
        <v>5</v>
      </c>
      <c r="D80">
        <v>5500</v>
      </c>
      <c r="E80">
        <f>IF(Table357[[#This Row],[Currency]]="USD",Table357[[#This Row],[Revenue]]*1000,Table357[[#This Row],[Revenue]])</f>
        <v>5500</v>
      </c>
      <c r="F80" cm="1">
        <f t="array" ref="F80">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0" cm="1">
        <f t="array" ref="G80">_xlfn.SWITCH(Table357[[#This Row],[Currency]],"USD",Table357[[#This Row],[Revenue]]*1000,"GBP",Table357[[#This Row],[Revenue]]*1200,"GHS",Table357[[#This Row],[Revenue]]*90,"KES",Table357[[#This Row],[Revenue]]*6,"NGN",Table357[[#This Row],[Revenue]])</f>
        <v>5500</v>
      </c>
      <c r="H80">
        <f>IF(Table357[[#This Row],[Currency]]="USD",Table357[[#This Row],[Revenue]]*1000,IF(Table357[[#This Row],[Currency]]="NGN",Table357[[#This Row],[Revenue]],IF(Table357[[#This Row],[Currency]]="GHS",Table357[[#This Row],[Revenue]]*90)))</f>
        <v>5500</v>
      </c>
    </row>
    <row r="81" spans="1:8" x14ac:dyDescent="0.45">
      <c r="A81" t="s">
        <v>4</v>
      </c>
      <c r="B81" s="1">
        <v>45088</v>
      </c>
      <c r="C81" t="s">
        <v>10</v>
      </c>
      <c r="D81">
        <v>9.24</v>
      </c>
      <c r="E81">
        <f>IF(Table357[[#This Row],[Currency]]="USD",Table357[[#This Row],[Revenue]]*1000,Table357[[#This Row],[Revenue]])</f>
        <v>9.24</v>
      </c>
      <c r="F81" cm="1">
        <f t="array" ref="F81">_xlfn.IFS(Table357[[#This Row],[Currency]]=$C$6,Table357[[#This Row],[Revenue]]*1000,Table357[[#This Row],[Currency]]="KES",Table357[[#This Row],[Revenue]]*6,Table357[[#This Row],[Currency]]="GHS",Table357[[#This Row],[Revenue]]*90,Table357[[#This Row],[Currency]]="NGN",Table357[[#This Row],[Revenue]],Table357[[#This Row],[Currency]]="GBP",Table357[[#This Row],[Revenue]]*1200)</f>
        <v>11088</v>
      </c>
      <c r="G81" cm="1">
        <f t="array" ref="G81">_xlfn.SWITCH(Table357[[#This Row],[Currency]],"USD",Table357[[#This Row],[Revenue]]*1000,"GBP",Table357[[#This Row],[Revenue]]*1200,"GHS",Table357[[#This Row],[Revenue]]*90,"KES",Table357[[#This Row],[Revenue]]*6,"NGN",Table357[[#This Row],[Revenue]])</f>
        <v>11088</v>
      </c>
      <c r="H81" t="b">
        <f>IF(Table357[[#This Row],[Currency]]="USD",Table357[[#This Row],[Revenue]]*1000,IF(Table357[[#This Row],[Currency]]="NGN",Table357[[#This Row],[Revenue]],IF(Table357[[#This Row],[Currency]]="GHS",Table357[[#This Row],[Revenue]]*90)))</f>
        <v>0</v>
      </c>
    </row>
    <row r="82" spans="1:8" x14ac:dyDescent="0.45">
      <c r="A82" t="s">
        <v>4</v>
      </c>
      <c r="B82" s="1">
        <v>45088</v>
      </c>
      <c r="C82" t="s">
        <v>5</v>
      </c>
      <c r="D82">
        <v>5500</v>
      </c>
      <c r="E82">
        <f>IF(Table357[[#This Row],[Currency]]="USD",Table357[[#This Row],[Revenue]]*1000,Table357[[#This Row],[Revenue]])</f>
        <v>5500</v>
      </c>
      <c r="F82" cm="1">
        <f t="array" ref="F82">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2" cm="1">
        <f t="array" ref="G82">_xlfn.SWITCH(Table357[[#This Row],[Currency]],"USD",Table357[[#This Row],[Revenue]]*1000,"GBP",Table357[[#This Row],[Revenue]]*1200,"GHS",Table357[[#This Row],[Revenue]]*90,"KES",Table357[[#This Row],[Revenue]]*6,"NGN",Table357[[#This Row],[Revenue]])</f>
        <v>5500</v>
      </c>
      <c r="H82">
        <f>IF(Table357[[#This Row],[Currency]]="USD",Table357[[#This Row],[Revenue]]*1000,IF(Table357[[#This Row],[Currency]]="NGN",Table357[[#This Row],[Revenue]],IF(Table357[[#This Row],[Currency]]="GHS",Table357[[#This Row],[Revenue]]*90)))</f>
        <v>5500</v>
      </c>
    </row>
    <row r="83" spans="1:8" x14ac:dyDescent="0.45">
      <c r="A83" t="s">
        <v>4</v>
      </c>
      <c r="B83" s="1">
        <v>45088</v>
      </c>
      <c r="C83" t="s">
        <v>5</v>
      </c>
      <c r="D83">
        <v>5500</v>
      </c>
      <c r="E83">
        <f>IF(Table357[[#This Row],[Currency]]="USD",Table357[[#This Row],[Revenue]]*1000,Table357[[#This Row],[Revenue]])</f>
        <v>5500</v>
      </c>
      <c r="F83" cm="1">
        <f t="array" ref="F83">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3" cm="1">
        <f t="array" ref="G83">_xlfn.SWITCH(Table357[[#This Row],[Currency]],"USD",Table357[[#This Row],[Revenue]]*1000,"GBP",Table357[[#This Row],[Revenue]]*1200,"GHS",Table357[[#This Row],[Revenue]]*90,"KES",Table357[[#This Row],[Revenue]]*6,"NGN",Table357[[#This Row],[Revenue]])</f>
        <v>5500</v>
      </c>
      <c r="H83">
        <f>IF(Table357[[#This Row],[Currency]]="USD",Table357[[#This Row],[Revenue]]*1000,IF(Table357[[#This Row],[Currency]]="NGN",Table357[[#This Row],[Revenue]],IF(Table357[[#This Row],[Currency]]="GHS",Table357[[#This Row],[Revenue]]*90)))</f>
        <v>5500</v>
      </c>
    </row>
    <row r="84" spans="1:8" x14ac:dyDescent="0.45">
      <c r="A84" t="s">
        <v>4</v>
      </c>
      <c r="B84" s="1">
        <v>45088</v>
      </c>
      <c r="C84" t="s">
        <v>5</v>
      </c>
      <c r="D84">
        <v>5500</v>
      </c>
      <c r="E84">
        <f>IF(Table357[[#This Row],[Currency]]="USD",Table357[[#This Row],[Revenue]]*1000,Table357[[#This Row],[Revenue]])</f>
        <v>5500</v>
      </c>
      <c r="F84" cm="1">
        <f t="array" ref="F84">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4" cm="1">
        <f t="array" ref="G84">_xlfn.SWITCH(Table357[[#This Row],[Currency]],"USD",Table357[[#This Row],[Revenue]]*1000,"GBP",Table357[[#This Row],[Revenue]]*1200,"GHS",Table357[[#This Row],[Revenue]]*90,"KES",Table357[[#This Row],[Revenue]]*6,"NGN",Table357[[#This Row],[Revenue]])</f>
        <v>5500</v>
      </c>
      <c r="H84">
        <f>IF(Table357[[#This Row],[Currency]]="USD",Table357[[#This Row],[Revenue]]*1000,IF(Table357[[#This Row],[Currency]]="NGN",Table357[[#This Row],[Revenue]],IF(Table357[[#This Row],[Currency]]="GHS",Table357[[#This Row],[Revenue]]*90)))</f>
        <v>5500</v>
      </c>
    </row>
    <row r="85" spans="1:8" x14ac:dyDescent="0.45">
      <c r="A85" t="s">
        <v>4</v>
      </c>
      <c r="B85" s="1">
        <v>45088</v>
      </c>
      <c r="C85" t="s">
        <v>5</v>
      </c>
      <c r="D85">
        <v>5500</v>
      </c>
      <c r="E85">
        <f>IF(Table357[[#This Row],[Currency]]="USD",Table357[[#This Row],[Revenue]]*1000,Table357[[#This Row],[Revenue]])</f>
        <v>5500</v>
      </c>
      <c r="F85" cm="1">
        <f t="array" ref="F85">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5" cm="1">
        <f t="array" ref="G85">_xlfn.SWITCH(Table357[[#This Row],[Currency]],"USD",Table357[[#This Row],[Revenue]]*1000,"GBP",Table357[[#This Row],[Revenue]]*1200,"GHS",Table357[[#This Row],[Revenue]]*90,"KES",Table357[[#This Row],[Revenue]]*6,"NGN",Table357[[#This Row],[Revenue]])</f>
        <v>5500</v>
      </c>
      <c r="H85">
        <f>IF(Table357[[#This Row],[Currency]]="USD",Table357[[#This Row],[Revenue]]*1000,IF(Table357[[#This Row],[Currency]]="NGN",Table357[[#This Row],[Revenue]],IF(Table357[[#This Row],[Currency]]="GHS",Table357[[#This Row],[Revenue]]*90)))</f>
        <v>5500</v>
      </c>
    </row>
    <row r="86" spans="1:8" x14ac:dyDescent="0.45">
      <c r="A86" t="s">
        <v>4</v>
      </c>
      <c r="B86" s="1">
        <v>45088</v>
      </c>
      <c r="C86" t="s">
        <v>6</v>
      </c>
      <c r="D86">
        <v>15</v>
      </c>
      <c r="E86">
        <f>IF(Table357[[#This Row],[Currency]]="USD",Table357[[#This Row],[Revenue]]*1000,Table357[[#This Row],[Revenue]])</f>
        <v>15000</v>
      </c>
      <c r="F86" cm="1">
        <f t="array" ref="F86">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86" cm="1">
        <f t="array" ref="G86">_xlfn.SWITCH(Table357[[#This Row],[Currency]],"USD",Table357[[#This Row],[Revenue]]*1000,"GBP",Table357[[#This Row],[Revenue]]*1200,"GHS",Table357[[#This Row],[Revenue]]*90,"KES",Table357[[#This Row],[Revenue]]*6,"NGN",Table357[[#This Row],[Revenue]])</f>
        <v>15000</v>
      </c>
      <c r="H86">
        <f>IF(Table357[[#This Row],[Currency]]="USD",Table357[[#This Row],[Revenue]]*1000,IF(Table357[[#This Row],[Currency]]="NGN",Table357[[#This Row],[Revenue]],IF(Table357[[#This Row],[Currency]]="GHS",Table357[[#This Row],[Revenue]]*90)))</f>
        <v>15000</v>
      </c>
    </row>
    <row r="87" spans="1:8" x14ac:dyDescent="0.45">
      <c r="A87" t="s">
        <v>4</v>
      </c>
      <c r="B87" s="1">
        <v>45088</v>
      </c>
      <c r="C87" t="s">
        <v>5</v>
      </c>
      <c r="D87">
        <v>5500</v>
      </c>
      <c r="E87">
        <f>IF(Table357[[#This Row],[Currency]]="USD",Table357[[#This Row],[Revenue]]*1000,Table357[[#This Row],[Revenue]])</f>
        <v>5500</v>
      </c>
      <c r="F87" cm="1">
        <f t="array" ref="F87">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7" cm="1">
        <f t="array" ref="G87">_xlfn.SWITCH(Table357[[#This Row],[Currency]],"USD",Table357[[#This Row],[Revenue]]*1000,"GBP",Table357[[#This Row],[Revenue]]*1200,"GHS",Table357[[#This Row],[Revenue]]*90,"KES",Table357[[#This Row],[Revenue]]*6,"NGN",Table357[[#This Row],[Revenue]])</f>
        <v>5500</v>
      </c>
      <c r="H87">
        <f>IF(Table357[[#This Row],[Currency]]="USD",Table357[[#This Row],[Revenue]]*1000,IF(Table357[[#This Row],[Currency]]="NGN",Table357[[#This Row],[Revenue]],IF(Table357[[#This Row],[Currency]]="GHS",Table357[[#This Row],[Revenue]]*90)))</f>
        <v>5500</v>
      </c>
    </row>
    <row r="88" spans="1:8" x14ac:dyDescent="0.45">
      <c r="A88" t="s">
        <v>4</v>
      </c>
      <c r="B88" s="1">
        <v>45086</v>
      </c>
      <c r="C88" t="s">
        <v>6</v>
      </c>
      <c r="D88">
        <v>15</v>
      </c>
      <c r="E88">
        <f>IF(Table357[[#This Row],[Currency]]="USD",Table357[[#This Row],[Revenue]]*1000,Table357[[#This Row],[Revenue]])</f>
        <v>15000</v>
      </c>
      <c r="F88" cm="1">
        <f t="array" ref="F88">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88" cm="1">
        <f t="array" ref="G88">_xlfn.SWITCH(Table357[[#This Row],[Currency]],"USD",Table357[[#This Row],[Revenue]]*1000,"GBP",Table357[[#This Row],[Revenue]]*1200,"GHS",Table357[[#This Row],[Revenue]]*90,"KES",Table357[[#This Row],[Revenue]]*6,"NGN",Table357[[#This Row],[Revenue]])</f>
        <v>15000</v>
      </c>
      <c r="H88">
        <f>IF(Table357[[#This Row],[Currency]]="USD",Table357[[#This Row],[Revenue]]*1000,IF(Table357[[#This Row],[Currency]]="NGN",Table357[[#This Row],[Revenue]],IF(Table357[[#This Row],[Currency]]="GHS",Table357[[#This Row],[Revenue]]*90)))</f>
        <v>15000</v>
      </c>
    </row>
    <row r="89" spans="1:8" x14ac:dyDescent="0.45">
      <c r="A89" t="s">
        <v>4</v>
      </c>
      <c r="B89" s="1">
        <v>45084</v>
      </c>
      <c r="C89" t="s">
        <v>5</v>
      </c>
      <c r="D89">
        <v>5500</v>
      </c>
      <c r="E89">
        <f>IF(Table357[[#This Row],[Currency]]="USD",Table357[[#This Row],[Revenue]]*1000,Table357[[#This Row],[Revenue]])</f>
        <v>5500</v>
      </c>
      <c r="F89" cm="1">
        <f t="array" ref="F89">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89" cm="1">
        <f t="array" ref="G89">_xlfn.SWITCH(Table357[[#This Row],[Currency]],"USD",Table357[[#This Row],[Revenue]]*1000,"GBP",Table357[[#This Row],[Revenue]]*1200,"GHS",Table357[[#This Row],[Revenue]]*90,"KES",Table357[[#This Row],[Revenue]]*6,"NGN",Table357[[#This Row],[Revenue]])</f>
        <v>5500</v>
      </c>
      <c r="H89">
        <f>IF(Table357[[#This Row],[Currency]]="USD",Table357[[#This Row],[Revenue]]*1000,IF(Table357[[#This Row],[Currency]]="NGN",Table357[[#This Row],[Revenue]],IF(Table357[[#This Row],[Currency]]="GHS",Table357[[#This Row],[Revenue]]*90)))</f>
        <v>5500</v>
      </c>
    </row>
    <row r="90" spans="1:8" x14ac:dyDescent="0.45">
      <c r="A90" t="s">
        <v>4</v>
      </c>
      <c r="B90" s="1">
        <v>45084</v>
      </c>
      <c r="C90" t="s">
        <v>7</v>
      </c>
      <c r="D90">
        <v>1710</v>
      </c>
      <c r="E90">
        <f>IF(Table357[[#This Row],[Currency]]="USD",Table357[[#This Row],[Revenue]]*1000,Table357[[#This Row],[Revenue]])</f>
        <v>1710</v>
      </c>
      <c r="F90" cm="1">
        <f t="array" ref="F90">_xlfn.IFS(Table357[[#This Row],[Currency]]=$C$6,Table357[[#This Row],[Revenue]]*1000,Table357[[#This Row],[Currency]]="KES",Table357[[#This Row],[Revenue]]*6,Table357[[#This Row],[Currency]]="GHS",Table357[[#This Row],[Revenue]]*90,Table357[[#This Row],[Currency]]="NGN",Table357[[#This Row],[Revenue]],Table357[[#This Row],[Currency]]="GBP",Table357[[#This Row],[Revenue]]*1200)</f>
        <v>10260</v>
      </c>
      <c r="G90" cm="1">
        <f t="array" ref="G90">_xlfn.SWITCH(Table357[[#This Row],[Currency]],"USD",Table357[[#This Row],[Revenue]]*1000,"GBP",Table357[[#This Row],[Revenue]]*1200,"GHS",Table357[[#This Row],[Revenue]]*90,"KES",Table357[[#This Row],[Revenue]]*6,"NGN",Table357[[#This Row],[Revenue]])</f>
        <v>10260</v>
      </c>
      <c r="H90" t="b">
        <f>IF(Table357[[#This Row],[Currency]]="USD",Table357[[#This Row],[Revenue]]*1000,IF(Table357[[#This Row],[Currency]]="NGN",Table357[[#This Row],[Revenue]],IF(Table357[[#This Row],[Currency]]="GHS",Table357[[#This Row],[Revenue]]*90)))</f>
        <v>0</v>
      </c>
    </row>
    <row r="91" spans="1:8" x14ac:dyDescent="0.45">
      <c r="A91" t="s">
        <v>4</v>
      </c>
      <c r="B91" s="1">
        <v>45084</v>
      </c>
      <c r="C91" t="s">
        <v>6</v>
      </c>
      <c r="D91">
        <v>15</v>
      </c>
      <c r="E91">
        <f>IF(Table357[[#This Row],[Currency]]="USD",Table357[[#This Row],[Revenue]]*1000,Table357[[#This Row],[Revenue]])</f>
        <v>15000</v>
      </c>
      <c r="F91" cm="1">
        <f t="array" ref="F91">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91" cm="1">
        <f t="array" ref="G91">_xlfn.SWITCH(Table357[[#This Row],[Currency]],"USD",Table357[[#This Row],[Revenue]]*1000,"GBP",Table357[[#This Row],[Revenue]]*1200,"GHS",Table357[[#This Row],[Revenue]]*90,"KES",Table357[[#This Row],[Revenue]]*6,"NGN",Table357[[#This Row],[Revenue]])</f>
        <v>15000</v>
      </c>
      <c r="H91">
        <f>IF(Table357[[#This Row],[Currency]]="USD",Table357[[#This Row],[Revenue]]*1000,IF(Table357[[#This Row],[Currency]]="NGN",Table357[[#This Row],[Revenue]],IF(Table357[[#This Row],[Currency]]="GHS",Table357[[#This Row],[Revenue]]*90)))</f>
        <v>15000</v>
      </c>
    </row>
    <row r="92" spans="1:8" x14ac:dyDescent="0.45">
      <c r="A92" t="s">
        <v>4</v>
      </c>
      <c r="B92" s="1">
        <v>45083</v>
      </c>
      <c r="C92" t="s">
        <v>6</v>
      </c>
      <c r="D92">
        <v>15</v>
      </c>
      <c r="E92">
        <f>IF(Table357[[#This Row],[Currency]]="USD",Table357[[#This Row],[Revenue]]*1000,Table357[[#This Row],[Revenue]])</f>
        <v>15000</v>
      </c>
      <c r="F92" cm="1">
        <f t="array" ref="F92">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92" cm="1">
        <f t="array" ref="G92">_xlfn.SWITCH(Table357[[#This Row],[Currency]],"USD",Table357[[#This Row],[Revenue]]*1000,"GBP",Table357[[#This Row],[Revenue]]*1200,"GHS",Table357[[#This Row],[Revenue]]*90,"KES",Table357[[#This Row],[Revenue]]*6,"NGN",Table357[[#This Row],[Revenue]])</f>
        <v>15000</v>
      </c>
      <c r="H92">
        <f>IF(Table357[[#This Row],[Currency]]="USD",Table357[[#This Row],[Revenue]]*1000,IF(Table357[[#This Row],[Currency]]="NGN",Table357[[#This Row],[Revenue]],IF(Table357[[#This Row],[Currency]]="GHS",Table357[[#This Row],[Revenue]]*90)))</f>
        <v>15000</v>
      </c>
    </row>
    <row r="93" spans="1:8" x14ac:dyDescent="0.45">
      <c r="A93" t="s">
        <v>4</v>
      </c>
      <c r="B93" s="1">
        <v>45083</v>
      </c>
      <c r="C93" t="s">
        <v>5</v>
      </c>
      <c r="D93">
        <v>5500</v>
      </c>
      <c r="E93">
        <f>IF(Table357[[#This Row],[Currency]]="USD",Table357[[#This Row],[Revenue]]*1000,Table357[[#This Row],[Revenue]])</f>
        <v>5500</v>
      </c>
      <c r="F93" cm="1">
        <f t="array" ref="F93">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93" cm="1">
        <f t="array" ref="G93">_xlfn.SWITCH(Table357[[#This Row],[Currency]],"USD",Table357[[#This Row],[Revenue]]*1000,"GBP",Table357[[#This Row],[Revenue]]*1200,"GHS",Table357[[#This Row],[Revenue]]*90,"KES",Table357[[#This Row],[Revenue]]*6,"NGN",Table357[[#This Row],[Revenue]])</f>
        <v>5500</v>
      </c>
      <c r="H93">
        <f>IF(Table357[[#This Row],[Currency]]="USD",Table357[[#This Row],[Revenue]]*1000,IF(Table357[[#This Row],[Currency]]="NGN",Table357[[#This Row],[Revenue]],IF(Table357[[#This Row],[Currency]]="GHS",Table357[[#This Row],[Revenue]]*90)))</f>
        <v>5500</v>
      </c>
    </row>
    <row r="94" spans="1:8" x14ac:dyDescent="0.45">
      <c r="A94" t="s">
        <v>4</v>
      </c>
      <c r="B94" s="1">
        <v>45083</v>
      </c>
      <c r="C94" t="s">
        <v>5</v>
      </c>
      <c r="D94">
        <v>5500</v>
      </c>
      <c r="E94">
        <f>IF(Table357[[#This Row],[Currency]]="USD",Table357[[#This Row],[Revenue]]*1000,Table357[[#This Row],[Revenue]])</f>
        <v>5500</v>
      </c>
      <c r="F94" cm="1">
        <f t="array" ref="F94">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94" cm="1">
        <f t="array" ref="G94">_xlfn.SWITCH(Table357[[#This Row],[Currency]],"USD",Table357[[#This Row],[Revenue]]*1000,"GBP",Table357[[#This Row],[Revenue]]*1200,"GHS",Table357[[#This Row],[Revenue]]*90,"KES",Table357[[#This Row],[Revenue]]*6,"NGN",Table357[[#This Row],[Revenue]])</f>
        <v>5500</v>
      </c>
      <c r="H94">
        <f>IF(Table357[[#This Row],[Currency]]="USD",Table357[[#This Row],[Revenue]]*1000,IF(Table357[[#This Row],[Currency]]="NGN",Table357[[#This Row],[Revenue]],IF(Table357[[#This Row],[Currency]]="GHS",Table357[[#This Row],[Revenue]]*90)))</f>
        <v>5500</v>
      </c>
    </row>
    <row r="95" spans="1:8" x14ac:dyDescent="0.45">
      <c r="A95" t="s">
        <v>4</v>
      </c>
      <c r="B95" s="1">
        <v>45083</v>
      </c>
      <c r="C95" t="s">
        <v>6</v>
      </c>
      <c r="D95">
        <v>15</v>
      </c>
      <c r="E95">
        <f>IF(Table357[[#This Row],[Currency]]="USD",Table357[[#This Row],[Revenue]]*1000,Table357[[#This Row],[Revenue]])</f>
        <v>15000</v>
      </c>
      <c r="F95" cm="1">
        <f t="array" ref="F95">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95" cm="1">
        <f t="array" ref="G95">_xlfn.SWITCH(Table357[[#This Row],[Currency]],"USD",Table357[[#This Row],[Revenue]]*1000,"GBP",Table357[[#This Row],[Revenue]]*1200,"GHS",Table357[[#This Row],[Revenue]]*90,"KES",Table357[[#This Row],[Revenue]]*6,"NGN",Table357[[#This Row],[Revenue]])</f>
        <v>15000</v>
      </c>
      <c r="H95">
        <f>IF(Table357[[#This Row],[Currency]]="USD",Table357[[#This Row],[Revenue]]*1000,IF(Table357[[#This Row],[Currency]]="NGN",Table357[[#This Row],[Revenue]],IF(Table357[[#This Row],[Currency]]="GHS",Table357[[#This Row],[Revenue]]*90)))</f>
        <v>15000</v>
      </c>
    </row>
    <row r="96" spans="1:8" x14ac:dyDescent="0.45">
      <c r="A96" t="s">
        <v>4</v>
      </c>
      <c r="B96" s="1">
        <v>45082</v>
      </c>
      <c r="C96" t="s">
        <v>5</v>
      </c>
      <c r="D96">
        <v>5500</v>
      </c>
      <c r="E96">
        <f>IF(Table357[[#This Row],[Currency]]="USD",Table357[[#This Row],[Revenue]]*1000,Table357[[#This Row],[Revenue]])</f>
        <v>5500</v>
      </c>
      <c r="F96" cm="1">
        <f t="array" ref="F96">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96" cm="1">
        <f t="array" ref="G96">_xlfn.SWITCH(Table357[[#This Row],[Currency]],"USD",Table357[[#This Row],[Revenue]]*1000,"GBP",Table357[[#This Row],[Revenue]]*1200,"GHS",Table357[[#This Row],[Revenue]]*90,"KES",Table357[[#This Row],[Revenue]]*6,"NGN",Table357[[#This Row],[Revenue]])</f>
        <v>5500</v>
      </c>
      <c r="H96">
        <f>IF(Table357[[#This Row],[Currency]]="USD",Table357[[#This Row],[Revenue]]*1000,IF(Table357[[#This Row],[Currency]]="NGN",Table357[[#This Row],[Revenue]],IF(Table357[[#This Row],[Currency]]="GHS",Table357[[#This Row],[Revenue]]*90)))</f>
        <v>5500</v>
      </c>
    </row>
    <row r="97" spans="1:8" x14ac:dyDescent="0.45">
      <c r="A97" t="s">
        <v>4</v>
      </c>
      <c r="B97" s="1">
        <v>45082</v>
      </c>
      <c r="C97" t="s">
        <v>5</v>
      </c>
      <c r="D97">
        <v>5500</v>
      </c>
      <c r="E97">
        <f>IF(Table357[[#This Row],[Currency]]="USD",Table357[[#This Row],[Revenue]]*1000,Table357[[#This Row],[Revenue]])</f>
        <v>5500</v>
      </c>
      <c r="F97" cm="1">
        <f t="array" ref="F97">_xlfn.IFS(Table357[[#This Row],[Currency]]=$C$6,Table357[[#This Row],[Revenue]]*1000,Table357[[#This Row],[Currency]]="KES",Table357[[#This Row],[Revenue]]*6,Table357[[#This Row],[Currency]]="GHS",Table357[[#This Row],[Revenue]]*90,Table357[[#This Row],[Currency]]="NGN",Table357[[#This Row],[Revenue]],Table357[[#This Row],[Currency]]="GBP",Table357[[#This Row],[Revenue]]*1200)</f>
        <v>5500</v>
      </c>
      <c r="G97" cm="1">
        <f t="array" ref="G97">_xlfn.SWITCH(Table357[[#This Row],[Currency]],"USD",Table357[[#This Row],[Revenue]]*1000,"GBP",Table357[[#This Row],[Revenue]]*1200,"GHS",Table357[[#This Row],[Revenue]]*90,"KES",Table357[[#This Row],[Revenue]]*6,"NGN",Table357[[#This Row],[Revenue]])</f>
        <v>5500</v>
      </c>
      <c r="H97">
        <f>IF(Table357[[#This Row],[Currency]]="USD",Table357[[#This Row],[Revenue]]*1000,IF(Table357[[#This Row],[Currency]]="NGN",Table357[[#This Row],[Revenue]],IF(Table357[[#This Row],[Currency]]="GHS",Table357[[#This Row],[Revenue]]*90)))</f>
        <v>5500</v>
      </c>
    </row>
    <row r="98" spans="1:8" x14ac:dyDescent="0.45">
      <c r="A98" t="s">
        <v>4</v>
      </c>
      <c r="B98" s="1">
        <v>45082</v>
      </c>
      <c r="C98" t="s">
        <v>6</v>
      </c>
      <c r="D98">
        <v>15</v>
      </c>
      <c r="E98">
        <f>IF(Table357[[#This Row],[Currency]]="USD",Table357[[#This Row],[Revenue]]*1000,Table357[[#This Row],[Revenue]])</f>
        <v>15000</v>
      </c>
      <c r="F98" cm="1">
        <f t="array" ref="F98">_xlfn.IFS(Table357[[#This Row],[Currency]]=$C$6,Table357[[#This Row],[Revenue]]*1000,Table357[[#This Row],[Currency]]="KES",Table357[[#This Row],[Revenue]]*6,Table357[[#This Row],[Currency]]="GHS",Table357[[#This Row],[Revenue]]*90,Table357[[#This Row],[Currency]]="NGN",Table357[[#This Row],[Revenue]],Table357[[#This Row],[Currency]]="GBP",Table357[[#This Row],[Revenue]]*1200)</f>
        <v>15000</v>
      </c>
      <c r="G98" cm="1">
        <f t="array" ref="G98">_xlfn.SWITCH(Table357[[#This Row],[Currency]],"USD",Table357[[#This Row],[Revenue]]*1000,"GBP",Table357[[#This Row],[Revenue]]*1200,"GHS",Table357[[#This Row],[Revenue]]*90,"KES",Table357[[#This Row],[Revenue]]*6,"NGN",Table357[[#This Row],[Revenue]])</f>
        <v>15000</v>
      </c>
      <c r="H98">
        <f>IF(Table357[[#This Row],[Currency]]="USD",Table357[[#This Row],[Revenue]]*1000,IF(Table357[[#This Row],[Currency]]="NGN",Table357[[#This Row],[Revenue]],IF(Table357[[#This Row],[Currency]]="GHS",Table357[[#This Row],[Revenue]]*90)))</f>
        <v>15000</v>
      </c>
    </row>
    <row r="99" spans="1:8" x14ac:dyDescent="0.45">
      <c r="A99" t="s">
        <v>4</v>
      </c>
      <c r="B99" s="1">
        <v>45081</v>
      </c>
      <c r="C99" t="s">
        <v>10</v>
      </c>
      <c r="D99">
        <v>9.31</v>
      </c>
      <c r="E99">
        <f>IF(Table357[[#This Row],[Currency]]="USD",Table357[[#This Row],[Revenue]]*1000,Table357[[#This Row],[Revenue]])</f>
        <v>9.31</v>
      </c>
      <c r="F99" cm="1">
        <f t="array" ref="F99">_xlfn.IFS(Table357[[#This Row],[Currency]]=$C$6,Table357[[#This Row],[Revenue]]*1000,Table357[[#This Row],[Currency]]="KES",Table357[[#This Row],[Revenue]]*6,Table357[[#This Row],[Currency]]="GHS",Table357[[#This Row],[Revenue]]*90,Table357[[#This Row],[Currency]]="NGN",Table357[[#This Row],[Revenue]],Table357[[#This Row],[Currency]]="GBP",Table357[[#This Row],[Revenue]]*1200)</f>
        <v>11172</v>
      </c>
      <c r="G99" cm="1">
        <f t="array" ref="G99">_xlfn.SWITCH(Table357[[#This Row],[Currency]],"USD",Table357[[#This Row],[Revenue]]*1000,"GBP",Table357[[#This Row],[Revenue]]*1200,"GHS",Table357[[#This Row],[Revenue]]*90,"KES",Table357[[#This Row],[Revenue]]*6,"NGN",Table357[[#This Row],[Revenue]])</f>
        <v>11172</v>
      </c>
      <c r="H99" t="b">
        <f>IF(Table357[[#This Row],[Currency]]="USD",Table357[[#This Row],[Revenue]]*1000,IF(Table357[[#This Row],[Currency]]="NGN",Table357[[#This Row],[Revenue]],IF(Table357[[#This Row],[Currency]]="GHS",Table357[[#This Row],[Revenue]]*90)))</f>
        <v>0</v>
      </c>
    </row>
    <row r="100" spans="1:8" x14ac:dyDescent="0.45">
      <c r="A100" t="s">
        <v>3</v>
      </c>
      <c r="B100" s="59"/>
      <c r="D100" s="35">
        <f>SUBTOTAL(109,Table357[Revenue])</f>
        <v>237581.05000000002</v>
      </c>
      <c r="F100" s="7">
        <f>SUM(F2:F99)</f>
        <v>821236.49999999988</v>
      </c>
      <c r="G100" s="7">
        <f>SUM(G2:G99)</f>
        <v>821236.49999999988</v>
      </c>
    </row>
  </sheetData>
  <conditionalFormatting sqref="B2:B99">
    <cfRule type="timePeriod" dxfId="8" priority="2" timePeriod="lastMonth">
      <formula>AND(MONTH(B2)=MONTH(EDATE(TODAY(),0-1)),YEAR(B2)=YEAR(EDATE(TODAY(),0-1)))</formula>
    </cfRule>
  </conditionalFormatting>
  <conditionalFormatting sqref="B2:B99">
    <cfRule type="timePeriod" dxfId="7" priority="1" timePeriod="thisMonth">
      <formula>AND(MONTH(B2)=MONTH(TODAY()),YEAR(B2)=YEAR(TODAY()))</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701BB-CBB0-4738-AF10-3DA647C76218}">
  <dimension ref="A3:B35"/>
  <sheetViews>
    <sheetView topLeftCell="A13" workbookViewId="0">
      <selection activeCell="T29" sqref="T29"/>
    </sheetView>
  </sheetViews>
  <sheetFormatPr defaultRowHeight="18.350000000000001" x14ac:dyDescent="0.45"/>
  <cols>
    <col min="1" max="1" width="25.44140625" bestFit="1" customWidth="1"/>
    <col min="2" max="2" width="12.33203125" style="7" bestFit="1" customWidth="1"/>
    <col min="3" max="3" width="4.33203125" bestFit="1" customWidth="1"/>
    <col min="4" max="4" width="5.88671875" bestFit="1" customWidth="1"/>
    <col min="5" max="6" width="4.88671875" bestFit="1" customWidth="1"/>
    <col min="7" max="7" width="4.33203125" bestFit="1" customWidth="1"/>
    <col min="8" max="8" width="5.88671875" bestFit="1" customWidth="1"/>
    <col min="9" max="11" width="5.33203125" bestFit="1" customWidth="1"/>
    <col min="12" max="12" width="6.88671875" bestFit="1" customWidth="1"/>
    <col min="13" max="20" width="7.33203125" bestFit="1" customWidth="1"/>
    <col min="21" max="21" width="11.77734375" bestFit="1" customWidth="1"/>
  </cols>
  <sheetData>
    <row r="3" spans="1:2" x14ac:dyDescent="0.45">
      <c r="A3" s="3" t="s">
        <v>15</v>
      </c>
      <c r="B3"/>
    </row>
    <row r="4" spans="1:2" x14ac:dyDescent="0.45">
      <c r="A4" s="4" t="s">
        <v>14</v>
      </c>
      <c r="B4"/>
    </row>
    <row r="5" spans="1:2" x14ac:dyDescent="0.45">
      <c r="A5" s="4" t="s">
        <v>4</v>
      </c>
      <c r="B5"/>
    </row>
    <row r="6" spans="1:2" x14ac:dyDescent="0.45">
      <c r="A6" s="4" t="s">
        <v>13</v>
      </c>
      <c r="B6"/>
    </row>
    <row r="7" spans="1:2" x14ac:dyDescent="0.45">
      <c r="A7" s="4" t="s">
        <v>16</v>
      </c>
      <c r="B7"/>
    </row>
    <row r="16" spans="1:2" x14ac:dyDescent="0.45">
      <c r="A16" s="3" t="s">
        <v>15</v>
      </c>
      <c r="B16"/>
    </row>
    <row r="17" spans="1:2" x14ac:dyDescent="0.45">
      <c r="A17" s="4" t="s">
        <v>10</v>
      </c>
      <c r="B17"/>
    </row>
    <row r="18" spans="1:2" x14ac:dyDescent="0.45">
      <c r="A18" s="4" t="s">
        <v>9</v>
      </c>
      <c r="B18"/>
    </row>
    <row r="19" spans="1:2" x14ac:dyDescent="0.45">
      <c r="A19" s="4" t="s">
        <v>7</v>
      </c>
      <c r="B19"/>
    </row>
    <row r="20" spans="1:2" x14ac:dyDescent="0.45">
      <c r="A20" s="4" t="s">
        <v>5</v>
      </c>
      <c r="B20"/>
    </row>
    <row r="21" spans="1:2" x14ac:dyDescent="0.45">
      <c r="A21" s="4" t="s">
        <v>6</v>
      </c>
      <c r="B21"/>
    </row>
    <row r="22" spans="1:2" x14ac:dyDescent="0.45">
      <c r="A22" s="4" t="s">
        <v>11</v>
      </c>
      <c r="B22"/>
    </row>
    <row r="23" spans="1:2" x14ac:dyDescent="0.45">
      <c r="A23" s="4" t="s">
        <v>16</v>
      </c>
      <c r="B23"/>
    </row>
    <row r="30" spans="1:2" x14ac:dyDescent="0.45">
      <c r="A30" s="3" t="s">
        <v>15</v>
      </c>
      <c r="B30"/>
    </row>
    <row r="31" spans="1:2" x14ac:dyDescent="0.45">
      <c r="A31" s="4" t="s">
        <v>20</v>
      </c>
      <c r="B31"/>
    </row>
    <row r="32" spans="1:2" x14ac:dyDescent="0.45">
      <c r="A32" s="4" t="s">
        <v>68</v>
      </c>
      <c r="B32"/>
    </row>
    <row r="33" spans="1:2" x14ac:dyDescent="0.45">
      <c r="A33" s="4" t="s">
        <v>16</v>
      </c>
      <c r="B33"/>
    </row>
    <row r="34" spans="1:2" x14ac:dyDescent="0.45">
      <c r="B34"/>
    </row>
    <row r="35" spans="1:2" x14ac:dyDescent="0.45">
      <c r="B35"/>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BEF6-DA41-4A57-A0E5-4DF17DD4F2CB}">
  <dimension ref="A3:B7"/>
  <sheetViews>
    <sheetView workbookViewId="0">
      <selection activeCell="Q21" sqref="Q21"/>
    </sheetView>
  </sheetViews>
  <sheetFormatPr defaultRowHeight="18.350000000000001" x14ac:dyDescent="0.45"/>
  <cols>
    <col min="1" max="1" width="25.44140625" bestFit="1" customWidth="1"/>
    <col min="2" max="2" width="14" style="7" bestFit="1" customWidth="1"/>
    <col min="3" max="3" width="4.33203125" bestFit="1" customWidth="1"/>
    <col min="4" max="4" width="5.88671875" bestFit="1" customWidth="1"/>
    <col min="5" max="6" width="4.88671875" bestFit="1" customWidth="1"/>
    <col min="7" max="7" width="4.33203125" bestFit="1" customWidth="1"/>
    <col min="8" max="8" width="5.88671875" bestFit="1" customWidth="1"/>
    <col min="9" max="11" width="5.33203125" bestFit="1" customWidth="1"/>
    <col min="12" max="12" width="6.88671875" bestFit="1" customWidth="1"/>
    <col min="13" max="20" width="7.33203125" bestFit="1" customWidth="1"/>
    <col min="21" max="21" width="11.77734375" bestFit="1" customWidth="1"/>
  </cols>
  <sheetData>
    <row r="3" spans="1:2" x14ac:dyDescent="0.45">
      <c r="A3" s="3" t="s">
        <v>15</v>
      </c>
      <c r="B3"/>
    </row>
    <row r="4" spans="1:2" x14ac:dyDescent="0.45">
      <c r="A4" s="4" t="s">
        <v>14</v>
      </c>
      <c r="B4"/>
    </row>
    <row r="5" spans="1:2" x14ac:dyDescent="0.45">
      <c r="A5" s="4" t="s">
        <v>4</v>
      </c>
      <c r="B5"/>
    </row>
    <row r="6" spans="1:2" x14ac:dyDescent="0.45">
      <c r="A6" s="4" t="s">
        <v>13</v>
      </c>
      <c r="B6"/>
    </row>
    <row r="7" spans="1:2" x14ac:dyDescent="0.45">
      <c r="A7" s="4" t="s">
        <v>16</v>
      </c>
      <c r="B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231DA-FA32-4AF6-9C49-9250DBB4928F}">
  <dimension ref="A1:H36"/>
  <sheetViews>
    <sheetView zoomScale="130" zoomScaleNormal="130" workbookViewId="0">
      <selection activeCell="H6" sqref="H6"/>
    </sheetView>
  </sheetViews>
  <sheetFormatPr defaultRowHeight="18.350000000000001" x14ac:dyDescent="0.45"/>
  <cols>
    <col min="1" max="1" width="45.21875" customWidth="1"/>
    <col min="2" max="2" width="18" customWidth="1"/>
    <col min="3" max="3" width="11" customWidth="1"/>
    <col min="4" max="4" width="14.21875" style="6" bestFit="1" customWidth="1"/>
    <col min="5" max="5" width="12.77734375" style="6" customWidth="1"/>
    <col min="8" max="8" width="22.77734375" bestFit="1" customWidth="1"/>
  </cols>
  <sheetData>
    <row r="1" spans="1:8" x14ac:dyDescent="0.45">
      <c r="A1" t="s">
        <v>0</v>
      </c>
      <c r="B1" t="s">
        <v>1</v>
      </c>
      <c r="C1" t="s">
        <v>2</v>
      </c>
      <c r="D1" s="6" t="s">
        <v>21</v>
      </c>
      <c r="E1" s="6" t="s">
        <v>12</v>
      </c>
    </row>
    <row r="2" spans="1:8" x14ac:dyDescent="0.45">
      <c r="A2" t="s">
        <v>4</v>
      </c>
      <c r="B2" s="1">
        <v>45114</v>
      </c>
      <c r="C2" t="s">
        <v>5</v>
      </c>
      <c r="D2" s="6">
        <v>5500</v>
      </c>
      <c r="E2" s="6">
        <v>5170</v>
      </c>
    </row>
    <row r="3" spans="1:8" x14ac:dyDescent="0.45">
      <c r="A3" t="s">
        <v>4</v>
      </c>
      <c r="B3" s="1">
        <v>45112</v>
      </c>
      <c r="C3" t="s">
        <v>5</v>
      </c>
      <c r="D3" s="6">
        <v>5500</v>
      </c>
      <c r="E3" s="6">
        <v>5170</v>
      </c>
      <c r="H3" t="s">
        <v>22</v>
      </c>
    </row>
    <row r="4" spans="1:8" x14ac:dyDescent="0.45">
      <c r="A4" t="s">
        <v>4</v>
      </c>
      <c r="B4" s="1">
        <v>45110</v>
      </c>
      <c r="C4" t="s">
        <v>5</v>
      </c>
      <c r="D4" s="6">
        <v>5500</v>
      </c>
      <c r="E4" s="6">
        <v>5170</v>
      </c>
      <c r="H4" t="s">
        <v>23</v>
      </c>
    </row>
    <row r="5" spans="1:8" x14ac:dyDescent="0.45">
      <c r="A5" t="s">
        <v>4</v>
      </c>
      <c r="B5" s="1">
        <v>45109</v>
      </c>
      <c r="C5" t="s">
        <v>6</v>
      </c>
      <c r="D5" s="6">
        <v>15</v>
      </c>
      <c r="E5" s="6">
        <v>14.1</v>
      </c>
      <c r="H5" t="s">
        <v>24</v>
      </c>
    </row>
    <row r="6" spans="1:8" x14ac:dyDescent="0.45">
      <c r="A6" t="s">
        <v>4</v>
      </c>
      <c r="B6" s="1">
        <v>45109</v>
      </c>
      <c r="C6" t="s">
        <v>7</v>
      </c>
      <c r="D6" s="6">
        <v>1058</v>
      </c>
      <c r="E6" s="6">
        <v>994.52</v>
      </c>
      <c r="H6" t="s">
        <v>25</v>
      </c>
    </row>
    <row r="7" spans="1:8" x14ac:dyDescent="0.45">
      <c r="A7" t="s">
        <v>4</v>
      </c>
      <c r="B7" s="1">
        <v>45108</v>
      </c>
      <c r="C7" t="s">
        <v>6</v>
      </c>
      <c r="D7" s="6">
        <v>15</v>
      </c>
      <c r="E7" s="6">
        <v>14.1</v>
      </c>
    </row>
    <row r="8" spans="1:8" x14ac:dyDescent="0.45">
      <c r="A8" t="s">
        <v>4</v>
      </c>
      <c r="B8" s="1">
        <v>45108</v>
      </c>
      <c r="C8" t="s">
        <v>5</v>
      </c>
      <c r="D8" s="6">
        <v>5500</v>
      </c>
      <c r="E8" s="6">
        <v>5170</v>
      </c>
    </row>
    <row r="9" spans="1:8" x14ac:dyDescent="0.45">
      <c r="A9" t="s">
        <v>4</v>
      </c>
      <c r="B9" s="1">
        <v>45107</v>
      </c>
      <c r="C9" t="s">
        <v>5</v>
      </c>
      <c r="D9" s="6">
        <v>5500</v>
      </c>
      <c r="E9" s="6">
        <v>5170</v>
      </c>
    </row>
    <row r="10" spans="1:8" x14ac:dyDescent="0.45">
      <c r="A10" t="s">
        <v>13</v>
      </c>
      <c r="B10" s="1">
        <v>45107</v>
      </c>
      <c r="C10" t="s">
        <v>9</v>
      </c>
      <c r="D10" s="6">
        <v>59</v>
      </c>
      <c r="E10" s="6">
        <v>55.46</v>
      </c>
    </row>
    <row r="11" spans="1:8" x14ac:dyDescent="0.45">
      <c r="A11" t="s">
        <v>4</v>
      </c>
      <c r="B11" s="1">
        <v>45107</v>
      </c>
      <c r="C11" t="s">
        <v>10</v>
      </c>
      <c r="D11" s="6">
        <v>8.51</v>
      </c>
      <c r="E11" s="6">
        <v>7.9993999999999996</v>
      </c>
    </row>
    <row r="12" spans="1:8" x14ac:dyDescent="0.45">
      <c r="A12" t="s">
        <v>4</v>
      </c>
      <c r="B12" s="1">
        <v>45106</v>
      </c>
      <c r="C12" t="s">
        <v>6</v>
      </c>
      <c r="D12" s="6">
        <v>15</v>
      </c>
      <c r="E12" s="6">
        <v>14.1</v>
      </c>
    </row>
    <row r="13" spans="1:8" x14ac:dyDescent="0.45">
      <c r="A13" t="s">
        <v>4</v>
      </c>
      <c r="B13" s="1">
        <v>45106</v>
      </c>
      <c r="C13" t="s">
        <v>9</v>
      </c>
      <c r="D13" s="6">
        <v>91</v>
      </c>
      <c r="E13" s="6">
        <v>85.54</v>
      </c>
    </row>
    <row r="14" spans="1:8" x14ac:dyDescent="0.45">
      <c r="A14" t="s">
        <v>13</v>
      </c>
      <c r="B14" s="1">
        <v>45092</v>
      </c>
      <c r="C14" t="s">
        <v>6</v>
      </c>
      <c r="D14" s="6">
        <v>9</v>
      </c>
      <c r="E14" s="6">
        <v>8.4600000000000009</v>
      </c>
    </row>
    <row r="15" spans="1:8" x14ac:dyDescent="0.45">
      <c r="A15" t="s">
        <v>4</v>
      </c>
      <c r="B15" s="1">
        <v>45091</v>
      </c>
      <c r="C15" t="s">
        <v>5</v>
      </c>
      <c r="D15" s="6">
        <v>5500</v>
      </c>
      <c r="E15" s="6">
        <v>5170</v>
      </c>
    </row>
    <row r="16" spans="1:8" x14ac:dyDescent="0.45">
      <c r="A16" t="s">
        <v>4</v>
      </c>
      <c r="B16" s="1">
        <v>45091</v>
      </c>
      <c r="C16" t="s">
        <v>5</v>
      </c>
      <c r="D16" s="6">
        <v>5500</v>
      </c>
      <c r="E16" s="6">
        <v>5170</v>
      </c>
    </row>
    <row r="17" spans="1:5" x14ac:dyDescent="0.45">
      <c r="A17" t="s">
        <v>4</v>
      </c>
      <c r="B17" s="1">
        <v>45090</v>
      </c>
      <c r="C17" t="s">
        <v>7</v>
      </c>
      <c r="D17" s="6">
        <v>1255</v>
      </c>
      <c r="E17" s="6">
        <v>1179.7</v>
      </c>
    </row>
    <row r="18" spans="1:5" x14ac:dyDescent="0.45">
      <c r="A18" t="s">
        <v>4</v>
      </c>
      <c r="B18" s="1">
        <v>45089</v>
      </c>
      <c r="C18" t="s">
        <v>5</v>
      </c>
      <c r="D18" s="6">
        <v>5500</v>
      </c>
      <c r="E18" s="6">
        <v>5170</v>
      </c>
    </row>
    <row r="19" spans="1:5" x14ac:dyDescent="0.45">
      <c r="A19" t="s">
        <v>13</v>
      </c>
      <c r="B19" s="1">
        <v>45089</v>
      </c>
      <c r="C19" t="s">
        <v>10</v>
      </c>
      <c r="D19" s="6">
        <v>4.1900000000000004</v>
      </c>
      <c r="E19" s="6">
        <v>3.9386000000000005</v>
      </c>
    </row>
    <row r="20" spans="1:5" x14ac:dyDescent="0.45">
      <c r="A20" t="s">
        <v>13</v>
      </c>
      <c r="B20" s="1">
        <v>45089</v>
      </c>
      <c r="C20" t="s">
        <v>5</v>
      </c>
      <c r="D20" s="6">
        <v>2500</v>
      </c>
      <c r="E20" s="6">
        <v>2350</v>
      </c>
    </row>
    <row r="21" spans="1:5" x14ac:dyDescent="0.45">
      <c r="A21" t="s">
        <v>13</v>
      </c>
      <c r="B21" s="1">
        <v>45089</v>
      </c>
      <c r="C21" t="s">
        <v>5</v>
      </c>
      <c r="D21" s="6">
        <v>2500</v>
      </c>
      <c r="E21" s="6">
        <v>2350</v>
      </c>
    </row>
    <row r="22" spans="1:5" x14ac:dyDescent="0.45">
      <c r="A22" t="s">
        <v>13</v>
      </c>
      <c r="B22" s="1">
        <v>45089</v>
      </c>
      <c r="C22" t="s">
        <v>5</v>
      </c>
      <c r="D22" s="6">
        <v>3500</v>
      </c>
      <c r="E22" s="6">
        <v>3290</v>
      </c>
    </row>
    <row r="23" spans="1:5" x14ac:dyDescent="0.45">
      <c r="A23" t="s">
        <v>4</v>
      </c>
      <c r="B23" s="1">
        <v>45099</v>
      </c>
      <c r="C23" t="s">
        <v>7</v>
      </c>
      <c r="D23" s="6">
        <v>1161</v>
      </c>
      <c r="E23" s="6">
        <v>1091.3399999999999</v>
      </c>
    </row>
    <row r="24" spans="1:5" x14ac:dyDescent="0.45">
      <c r="A24" t="s">
        <v>4</v>
      </c>
      <c r="B24" s="1">
        <v>45097</v>
      </c>
      <c r="C24" t="s">
        <v>6</v>
      </c>
      <c r="D24" s="6">
        <v>15</v>
      </c>
      <c r="E24" s="6">
        <v>14.1</v>
      </c>
    </row>
    <row r="25" spans="1:5" x14ac:dyDescent="0.45">
      <c r="A25" t="s">
        <v>14</v>
      </c>
      <c r="B25" s="1">
        <v>45021</v>
      </c>
      <c r="C25" t="s">
        <v>6</v>
      </c>
      <c r="D25" s="6">
        <v>4.7</v>
      </c>
      <c r="E25" s="6">
        <v>4.4180000000000001</v>
      </c>
    </row>
    <row r="26" spans="1:5" x14ac:dyDescent="0.45">
      <c r="A26" t="s">
        <v>14</v>
      </c>
      <c r="B26" s="1">
        <v>45014</v>
      </c>
      <c r="C26" t="s">
        <v>5</v>
      </c>
      <c r="D26" s="6">
        <v>6500</v>
      </c>
      <c r="E26" s="6">
        <v>6110</v>
      </c>
    </row>
    <row r="27" spans="1:5" x14ac:dyDescent="0.45">
      <c r="A27" t="s">
        <v>4</v>
      </c>
      <c r="B27" s="1">
        <v>45096</v>
      </c>
      <c r="C27" t="s">
        <v>6</v>
      </c>
      <c r="D27" s="6">
        <v>15</v>
      </c>
      <c r="E27" s="6">
        <v>14.1</v>
      </c>
    </row>
    <row r="28" spans="1:5" x14ac:dyDescent="0.45">
      <c r="A28" t="s">
        <v>4</v>
      </c>
      <c r="B28" s="1">
        <v>45096</v>
      </c>
      <c r="C28" t="s">
        <v>6</v>
      </c>
      <c r="D28" s="6">
        <v>12.27</v>
      </c>
      <c r="E28" s="6">
        <v>11.533799999999999</v>
      </c>
    </row>
    <row r="29" spans="1:5" x14ac:dyDescent="0.45">
      <c r="A29" t="s">
        <v>4</v>
      </c>
      <c r="B29" s="1">
        <v>45096</v>
      </c>
      <c r="C29" t="s">
        <v>5</v>
      </c>
      <c r="D29" s="6">
        <v>5500</v>
      </c>
      <c r="E29" s="6">
        <v>5170</v>
      </c>
    </row>
    <row r="30" spans="1:5" x14ac:dyDescent="0.45">
      <c r="A30" t="s">
        <v>4</v>
      </c>
      <c r="B30" s="1">
        <v>45096</v>
      </c>
      <c r="C30" t="s">
        <v>5</v>
      </c>
      <c r="D30" s="6">
        <v>4500.1000000000004</v>
      </c>
      <c r="E30" s="6">
        <v>4230.0940000000001</v>
      </c>
    </row>
    <row r="31" spans="1:5" x14ac:dyDescent="0.45">
      <c r="A31" t="s">
        <v>4</v>
      </c>
      <c r="B31" s="1">
        <v>45096</v>
      </c>
      <c r="C31" t="s">
        <v>10</v>
      </c>
      <c r="D31" s="6">
        <v>6.96</v>
      </c>
      <c r="E31" s="6">
        <v>6.5423999999999998</v>
      </c>
    </row>
    <row r="32" spans="1:5" x14ac:dyDescent="0.45">
      <c r="A32" t="s">
        <v>4</v>
      </c>
      <c r="B32" s="1">
        <v>45096</v>
      </c>
      <c r="C32" t="s">
        <v>10</v>
      </c>
      <c r="D32" s="6">
        <v>6.51</v>
      </c>
      <c r="E32" s="6">
        <v>6.1193999999999997</v>
      </c>
    </row>
    <row r="33" spans="1:5" x14ac:dyDescent="0.45">
      <c r="A33" t="s">
        <v>4</v>
      </c>
      <c r="B33" s="1">
        <v>45095</v>
      </c>
      <c r="C33" t="s">
        <v>10</v>
      </c>
      <c r="D33" s="6">
        <v>6.51</v>
      </c>
      <c r="E33" s="6">
        <v>6.1193999999999997</v>
      </c>
    </row>
    <row r="34" spans="1:5" x14ac:dyDescent="0.45">
      <c r="A34" t="s">
        <v>4</v>
      </c>
      <c r="B34" s="1">
        <v>45095</v>
      </c>
      <c r="C34" t="s">
        <v>11</v>
      </c>
      <c r="D34" s="6">
        <v>124.68</v>
      </c>
      <c r="E34" s="6">
        <v>117.1992</v>
      </c>
    </row>
    <row r="35" spans="1:5" x14ac:dyDescent="0.45">
      <c r="A35" t="s">
        <v>14</v>
      </c>
      <c r="B35" s="1">
        <v>45095</v>
      </c>
      <c r="C35" t="s">
        <v>5</v>
      </c>
      <c r="D35" s="6">
        <v>3500</v>
      </c>
      <c r="E35" s="6">
        <v>3290</v>
      </c>
    </row>
    <row r="36" spans="1:5" x14ac:dyDescent="0.45">
      <c r="A36" t="s">
        <v>4</v>
      </c>
      <c r="B36" s="1">
        <v>45096</v>
      </c>
      <c r="C36" t="s">
        <v>5</v>
      </c>
      <c r="D36" s="6">
        <v>4500.1000000000004</v>
      </c>
      <c r="E36" s="6">
        <v>4230.0940000000001</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ACEAB-04FB-49C2-A70C-629549E8A924}">
  <dimension ref="A1:F425"/>
  <sheetViews>
    <sheetView zoomScale="145" zoomScaleNormal="145" workbookViewId="0">
      <selection activeCell="E6" sqref="E6"/>
    </sheetView>
  </sheetViews>
  <sheetFormatPr defaultRowHeight="18.350000000000001" x14ac:dyDescent="0.45"/>
  <cols>
    <col min="1" max="1" width="25.5546875" bestFit="1" customWidth="1"/>
    <col min="2" max="2" width="18.6640625" bestFit="1" customWidth="1"/>
    <col min="3" max="3" width="11.44140625" bestFit="1" customWidth="1"/>
    <col min="4" max="4" width="12.44140625" bestFit="1" customWidth="1"/>
    <col min="5" max="5" width="8.77734375" bestFit="1" customWidth="1"/>
    <col min="6" max="6" width="14.6640625" bestFit="1" customWidth="1"/>
  </cols>
  <sheetData>
    <row r="1" spans="1:6" x14ac:dyDescent="0.45">
      <c r="A1" t="s">
        <v>0</v>
      </c>
      <c r="B1" t="s">
        <v>1</v>
      </c>
      <c r="C1" t="s">
        <v>2</v>
      </c>
      <c r="D1" t="s">
        <v>58</v>
      </c>
      <c r="E1" t="s">
        <v>165</v>
      </c>
      <c r="F1" t="s">
        <v>166</v>
      </c>
    </row>
    <row r="2" spans="1:6" x14ac:dyDescent="0.45">
      <c r="A2" s="59" t="s">
        <v>4</v>
      </c>
      <c r="B2" s="2">
        <v>45244</v>
      </c>
      <c r="C2" s="59" t="s">
        <v>7</v>
      </c>
      <c r="D2">
        <v>1042</v>
      </c>
      <c r="E2">
        <v>11</v>
      </c>
      <c r="F2" s="59" t="s">
        <v>167</v>
      </c>
    </row>
    <row r="3" spans="1:6" x14ac:dyDescent="0.45">
      <c r="A3" s="59" t="s">
        <v>4</v>
      </c>
      <c r="B3" s="2">
        <v>45243</v>
      </c>
      <c r="C3" s="59" t="s">
        <v>5</v>
      </c>
      <c r="D3">
        <v>5500</v>
      </c>
      <c r="E3">
        <v>11</v>
      </c>
      <c r="F3" s="59" t="s">
        <v>167</v>
      </c>
    </row>
    <row r="4" spans="1:6" x14ac:dyDescent="0.45">
      <c r="A4" s="59" t="s">
        <v>4</v>
      </c>
      <c r="B4" s="2">
        <v>45243</v>
      </c>
      <c r="C4" s="59" t="s">
        <v>5</v>
      </c>
      <c r="D4">
        <v>5500</v>
      </c>
      <c r="E4">
        <v>11</v>
      </c>
      <c r="F4" s="59" t="s">
        <v>167</v>
      </c>
    </row>
    <row r="5" spans="1:6" x14ac:dyDescent="0.45">
      <c r="A5" s="59" t="s">
        <v>4</v>
      </c>
      <c r="B5" s="2">
        <v>45118</v>
      </c>
      <c r="C5" s="59" t="s">
        <v>5</v>
      </c>
      <c r="D5">
        <v>5500</v>
      </c>
      <c r="E5">
        <v>7</v>
      </c>
      <c r="F5" s="59" t="s">
        <v>168</v>
      </c>
    </row>
    <row r="6" spans="1:6" x14ac:dyDescent="0.45">
      <c r="A6" s="59" t="s">
        <v>4</v>
      </c>
      <c r="B6" s="2">
        <v>45118</v>
      </c>
      <c r="C6" s="59" t="s">
        <v>6</v>
      </c>
      <c r="D6">
        <v>15</v>
      </c>
      <c r="E6">
        <v>7</v>
      </c>
      <c r="F6" s="59" t="s">
        <v>168</v>
      </c>
    </row>
    <row r="7" spans="1:6" x14ac:dyDescent="0.45">
      <c r="A7" s="59" t="s">
        <v>4</v>
      </c>
      <c r="B7" s="2">
        <v>45118</v>
      </c>
      <c r="C7" s="59" t="s">
        <v>59</v>
      </c>
      <c r="D7">
        <v>4239.28</v>
      </c>
      <c r="E7">
        <v>7</v>
      </c>
      <c r="F7" s="59" t="s">
        <v>168</v>
      </c>
    </row>
    <row r="8" spans="1:6" x14ac:dyDescent="0.45">
      <c r="A8" s="59" t="s">
        <v>4</v>
      </c>
      <c r="B8" s="2">
        <v>45117</v>
      </c>
      <c r="C8" s="59" t="s">
        <v>5</v>
      </c>
      <c r="D8">
        <v>5500</v>
      </c>
      <c r="E8">
        <v>7</v>
      </c>
      <c r="F8" s="59" t="s">
        <v>168</v>
      </c>
    </row>
    <row r="9" spans="1:6" x14ac:dyDescent="0.45">
      <c r="A9" s="59" t="s">
        <v>4</v>
      </c>
      <c r="B9" s="2">
        <v>45117</v>
      </c>
      <c r="C9" s="59" t="s">
        <v>5</v>
      </c>
      <c r="D9">
        <v>5500</v>
      </c>
      <c r="E9">
        <v>7</v>
      </c>
      <c r="F9" s="59" t="s">
        <v>168</v>
      </c>
    </row>
    <row r="10" spans="1:6" x14ac:dyDescent="0.45">
      <c r="A10" s="59" t="s">
        <v>4</v>
      </c>
      <c r="B10" s="2">
        <v>45117</v>
      </c>
      <c r="C10" s="59" t="s">
        <v>7</v>
      </c>
      <c r="D10">
        <v>1042</v>
      </c>
      <c r="E10">
        <v>7</v>
      </c>
      <c r="F10" s="59" t="s">
        <v>168</v>
      </c>
    </row>
    <row r="11" spans="1:6" x14ac:dyDescent="0.45">
      <c r="A11" s="59" t="s">
        <v>4</v>
      </c>
      <c r="B11" s="2">
        <v>45116</v>
      </c>
      <c r="C11" s="59" t="s">
        <v>5</v>
      </c>
      <c r="D11">
        <v>5500</v>
      </c>
      <c r="E11">
        <v>7</v>
      </c>
      <c r="F11" s="59" t="s">
        <v>168</v>
      </c>
    </row>
    <row r="12" spans="1:6" x14ac:dyDescent="0.45">
      <c r="A12" s="59" t="s">
        <v>4</v>
      </c>
      <c r="B12" s="2">
        <v>45114</v>
      </c>
      <c r="C12" s="59" t="s">
        <v>5</v>
      </c>
      <c r="D12">
        <v>5500</v>
      </c>
      <c r="E12">
        <v>7</v>
      </c>
      <c r="F12" s="59" t="s">
        <v>168</v>
      </c>
    </row>
    <row r="13" spans="1:6" x14ac:dyDescent="0.45">
      <c r="A13" s="59" t="s">
        <v>4</v>
      </c>
      <c r="B13" s="2">
        <v>45112</v>
      </c>
      <c r="C13" s="59" t="s">
        <v>5</v>
      </c>
      <c r="D13">
        <v>5500</v>
      </c>
      <c r="E13">
        <v>7</v>
      </c>
      <c r="F13" s="59" t="s">
        <v>168</v>
      </c>
    </row>
    <row r="14" spans="1:6" x14ac:dyDescent="0.45">
      <c r="A14" s="59" t="s">
        <v>4</v>
      </c>
      <c r="B14" s="2">
        <v>45112</v>
      </c>
      <c r="C14" s="59" t="s">
        <v>5</v>
      </c>
      <c r="D14">
        <v>5500</v>
      </c>
      <c r="E14">
        <v>7</v>
      </c>
      <c r="F14" s="59" t="s">
        <v>168</v>
      </c>
    </row>
    <row r="15" spans="1:6" x14ac:dyDescent="0.45">
      <c r="A15" s="59" t="s">
        <v>4</v>
      </c>
      <c r="B15" s="2">
        <v>45110</v>
      </c>
      <c r="C15" s="59" t="s">
        <v>5</v>
      </c>
      <c r="D15">
        <v>5500</v>
      </c>
      <c r="E15">
        <v>7</v>
      </c>
      <c r="F15" s="59" t="s">
        <v>168</v>
      </c>
    </row>
    <row r="16" spans="1:6" x14ac:dyDescent="0.45">
      <c r="A16" s="59" t="s">
        <v>4</v>
      </c>
      <c r="B16" s="2">
        <v>45109</v>
      </c>
      <c r="C16" s="59" t="s">
        <v>6</v>
      </c>
      <c r="D16">
        <v>15</v>
      </c>
      <c r="E16">
        <v>7</v>
      </c>
      <c r="F16" s="59" t="s">
        <v>168</v>
      </c>
    </row>
    <row r="17" spans="1:6" x14ac:dyDescent="0.45">
      <c r="A17" s="59" t="s">
        <v>4</v>
      </c>
      <c r="B17" s="2">
        <v>45109</v>
      </c>
      <c r="C17" s="59" t="s">
        <v>7</v>
      </c>
      <c r="D17">
        <v>1058</v>
      </c>
      <c r="E17">
        <v>7</v>
      </c>
      <c r="F17" s="59" t="s">
        <v>168</v>
      </c>
    </row>
    <row r="18" spans="1:6" x14ac:dyDescent="0.45">
      <c r="A18" s="59" t="s">
        <v>4</v>
      </c>
      <c r="B18" s="2">
        <v>45108</v>
      </c>
      <c r="C18" s="59" t="s">
        <v>6</v>
      </c>
      <c r="D18">
        <v>15</v>
      </c>
      <c r="E18">
        <v>7</v>
      </c>
      <c r="F18" s="59" t="s">
        <v>168</v>
      </c>
    </row>
    <row r="19" spans="1:6" x14ac:dyDescent="0.45">
      <c r="A19" s="59" t="s">
        <v>4</v>
      </c>
      <c r="B19" s="2">
        <v>45108</v>
      </c>
      <c r="C19" s="59" t="s">
        <v>5</v>
      </c>
      <c r="D19">
        <v>5500</v>
      </c>
      <c r="E19">
        <v>7</v>
      </c>
      <c r="F19" s="59" t="s">
        <v>168</v>
      </c>
    </row>
    <row r="20" spans="1:6" x14ac:dyDescent="0.45">
      <c r="A20" s="59" t="s">
        <v>60</v>
      </c>
      <c r="B20" s="2">
        <v>45107</v>
      </c>
      <c r="C20" s="59" t="s">
        <v>9</v>
      </c>
      <c r="D20">
        <v>59</v>
      </c>
      <c r="E20">
        <v>6</v>
      </c>
      <c r="F20" s="59" t="s">
        <v>169</v>
      </c>
    </row>
    <row r="21" spans="1:6" x14ac:dyDescent="0.45">
      <c r="A21" s="59" t="s">
        <v>4</v>
      </c>
      <c r="B21" s="2">
        <v>45107</v>
      </c>
      <c r="C21" s="59" t="s">
        <v>5</v>
      </c>
      <c r="D21">
        <v>5500</v>
      </c>
      <c r="E21">
        <v>6</v>
      </c>
      <c r="F21" s="59" t="s">
        <v>169</v>
      </c>
    </row>
    <row r="22" spans="1:6" x14ac:dyDescent="0.45">
      <c r="A22" s="59" t="s">
        <v>60</v>
      </c>
      <c r="B22" s="2">
        <v>45107</v>
      </c>
      <c r="C22" s="59" t="s">
        <v>9</v>
      </c>
      <c r="D22">
        <v>59</v>
      </c>
      <c r="E22">
        <v>6</v>
      </c>
      <c r="F22" s="59" t="s">
        <v>169</v>
      </c>
    </row>
    <row r="23" spans="1:6" x14ac:dyDescent="0.45">
      <c r="A23" s="59" t="s">
        <v>4</v>
      </c>
      <c r="B23" s="2">
        <v>45107</v>
      </c>
      <c r="C23" s="59" t="s">
        <v>9</v>
      </c>
      <c r="D23">
        <v>92</v>
      </c>
      <c r="E23">
        <v>6</v>
      </c>
      <c r="F23" s="59" t="s">
        <v>169</v>
      </c>
    </row>
    <row r="24" spans="1:6" x14ac:dyDescent="0.45">
      <c r="A24" s="59" t="s">
        <v>4</v>
      </c>
      <c r="B24" s="2">
        <v>45107</v>
      </c>
      <c r="C24" s="59" t="s">
        <v>10</v>
      </c>
      <c r="D24">
        <v>8.51</v>
      </c>
      <c r="E24">
        <v>6</v>
      </c>
      <c r="F24" s="59" t="s">
        <v>169</v>
      </c>
    </row>
    <row r="25" spans="1:6" x14ac:dyDescent="0.45">
      <c r="A25" s="59" t="s">
        <v>60</v>
      </c>
      <c r="B25" s="2">
        <v>45107</v>
      </c>
      <c r="C25" s="59" t="s">
        <v>9</v>
      </c>
      <c r="D25">
        <v>59</v>
      </c>
      <c r="E25">
        <v>6</v>
      </c>
      <c r="F25" s="59" t="s">
        <v>169</v>
      </c>
    </row>
    <row r="26" spans="1:6" x14ac:dyDescent="0.45">
      <c r="A26" s="59" t="s">
        <v>60</v>
      </c>
      <c r="B26" s="2">
        <v>45107</v>
      </c>
      <c r="C26" s="59" t="s">
        <v>9</v>
      </c>
      <c r="D26">
        <v>59</v>
      </c>
      <c r="E26">
        <v>6</v>
      </c>
      <c r="F26" s="59" t="s">
        <v>169</v>
      </c>
    </row>
    <row r="27" spans="1:6" x14ac:dyDescent="0.45">
      <c r="A27" s="59" t="s">
        <v>60</v>
      </c>
      <c r="B27" s="2">
        <v>45107</v>
      </c>
      <c r="C27" s="59" t="s">
        <v>9</v>
      </c>
      <c r="D27">
        <v>59</v>
      </c>
      <c r="E27">
        <v>6</v>
      </c>
      <c r="F27" s="59" t="s">
        <v>169</v>
      </c>
    </row>
    <row r="28" spans="1:6" x14ac:dyDescent="0.45">
      <c r="A28" s="59" t="s">
        <v>60</v>
      </c>
      <c r="B28" s="2">
        <v>45107</v>
      </c>
      <c r="C28" s="59" t="s">
        <v>9</v>
      </c>
      <c r="D28">
        <v>59</v>
      </c>
      <c r="E28">
        <v>6</v>
      </c>
      <c r="F28" s="59" t="s">
        <v>169</v>
      </c>
    </row>
    <row r="29" spans="1:6" x14ac:dyDescent="0.45">
      <c r="A29" s="59" t="s">
        <v>60</v>
      </c>
      <c r="B29" s="2">
        <v>45107</v>
      </c>
      <c r="C29" s="59" t="s">
        <v>9</v>
      </c>
      <c r="D29">
        <v>59</v>
      </c>
      <c r="E29">
        <v>6</v>
      </c>
      <c r="F29" s="59" t="s">
        <v>169</v>
      </c>
    </row>
    <row r="30" spans="1:6" x14ac:dyDescent="0.45">
      <c r="A30" s="59" t="s">
        <v>60</v>
      </c>
      <c r="B30" s="2">
        <v>45107</v>
      </c>
      <c r="C30" s="59" t="s">
        <v>9</v>
      </c>
      <c r="D30">
        <v>59</v>
      </c>
      <c r="E30">
        <v>6</v>
      </c>
      <c r="F30" s="59" t="s">
        <v>169</v>
      </c>
    </row>
    <row r="31" spans="1:6" x14ac:dyDescent="0.45">
      <c r="A31" s="59" t="s">
        <v>60</v>
      </c>
      <c r="B31" s="2">
        <v>45107</v>
      </c>
      <c r="C31" s="59" t="s">
        <v>9</v>
      </c>
      <c r="D31">
        <v>59</v>
      </c>
      <c r="E31">
        <v>6</v>
      </c>
      <c r="F31" s="59" t="s">
        <v>169</v>
      </c>
    </row>
    <row r="32" spans="1:6" x14ac:dyDescent="0.45">
      <c r="A32" s="59" t="s">
        <v>60</v>
      </c>
      <c r="B32" s="2">
        <v>45107</v>
      </c>
      <c r="C32" s="59" t="s">
        <v>9</v>
      </c>
      <c r="D32">
        <v>59</v>
      </c>
      <c r="E32">
        <v>6</v>
      </c>
      <c r="F32" s="59" t="s">
        <v>169</v>
      </c>
    </row>
    <row r="33" spans="1:6" x14ac:dyDescent="0.45">
      <c r="A33" s="59" t="s">
        <v>4</v>
      </c>
      <c r="B33" s="2">
        <v>45106</v>
      </c>
      <c r="C33" s="59" t="s">
        <v>6</v>
      </c>
      <c r="D33">
        <v>15</v>
      </c>
      <c r="E33">
        <v>6</v>
      </c>
      <c r="F33" s="59" t="s">
        <v>169</v>
      </c>
    </row>
    <row r="34" spans="1:6" x14ac:dyDescent="0.45">
      <c r="A34" s="59" t="s">
        <v>4</v>
      </c>
      <c r="B34" s="2">
        <v>45106</v>
      </c>
      <c r="C34" s="59" t="s">
        <v>9</v>
      </c>
      <c r="D34">
        <v>91</v>
      </c>
      <c r="E34">
        <v>6</v>
      </c>
      <c r="F34" s="59" t="s">
        <v>169</v>
      </c>
    </row>
    <row r="35" spans="1:6" x14ac:dyDescent="0.45">
      <c r="A35" s="59" t="s">
        <v>4</v>
      </c>
      <c r="B35" s="2">
        <v>45106</v>
      </c>
      <c r="C35" s="59" t="s">
        <v>6</v>
      </c>
      <c r="D35">
        <v>15</v>
      </c>
      <c r="E35">
        <v>6</v>
      </c>
      <c r="F35" s="59" t="s">
        <v>169</v>
      </c>
    </row>
    <row r="36" spans="1:6" x14ac:dyDescent="0.45">
      <c r="A36" s="59" t="s">
        <v>4</v>
      </c>
      <c r="B36" s="2">
        <v>45105</v>
      </c>
      <c r="C36" s="59" t="s">
        <v>10</v>
      </c>
      <c r="D36">
        <v>8.51</v>
      </c>
      <c r="E36">
        <v>6</v>
      </c>
      <c r="F36" s="59" t="s">
        <v>169</v>
      </c>
    </row>
    <row r="37" spans="1:6" x14ac:dyDescent="0.45">
      <c r="A37" s="59" t="s">
        <v>4</v>
      </c>
      <c r="B37" s="2">
        <v>45104</v>
      </c>
      <c r="C37" s="59" t="s">
        <v>6</v>
      </c>
      <c r="D37">
        <v>15</v>
      </c>
      <c r="E37">
        <v>6</v>
      </c>
      <c r="F37" s="59" t="s">
        <v>169</v>
      </c>
    </row>
    <row r="38" spans="1:6" x14ac:dyDescent="0.45">
      <c r="A38" s="59" t="s">
        <v>4</v>
      </c>
      <c r="B38" s="2">
        <v>45102</v>
      </c>
      <c r="C38" s="59" t="s">
        <v>5</v>
      </c>
      <c r="D38">
        <v>5500</v>
      </c>
      <c r="E38">
        <v>6</v>
      </c>
      <c r="F38" s="59" t="s">
        <v>169</v>
      </c>
    </row>
    <row r="39" spans="1:6" x14ac:dyDescent="0.45">
      <c r="A39" s="59" t="s">
        <v>4</v>
      </c>
      <c r="B39" s="2">
        <v>45101</v>
      </c>
      <c r="C39" s="59" t="s">
        <v>9</v>
      </c>
      <c r="D39">
        <v>84</v>
      </c>
      <c r="E39">
        <v>6</v>
      </c>
      <c r="F39" s="59" t="s">
        <v>169</v>
      </c>
    </row>
    <row r="40" spans="1:6" x14ac:dyDescent="0.45">
      <c r="A40" s="59" t="s">
        <v>4</v>
      </c>
      <c r="B40" s="2">
        <v>45100</v>
      </c>
      <c r="C40" s="59" t="s">
        <v>5</v>
      </c>
      <c r="D40">
        <v>5500</v>
      </c>
      <c r="E40">
        <v>6</v>
      </c>
      <c r="F40" s="59" t="s">
        <v>169</v>
      </c>
    </row>
    <row r="41" spans="1:6" x14ac:dyDescent="0.45">
      <c r="A41" s="59" t="s">
        <v>4</v>
      </c>
      <c r="B41" s="2">
        <v>45099</v>
      </c>
      <c r="C41" s="59" t="s">
        <v>5</v>
      </c>
      <c r="D41">
        <v>5500</v>
      </c>
      <c r="E41">
        <v>6</v>
      </c>
      <c r="F41" s="59" t="s">
        <v>169</v>
      </c>
    </row>
    <row r="42" spans="1:6" x14ac:dyDescent="0.45">
      <c r="A42" s="59" t="s">
        <v>4</v>
      </c>
      <c r="B42" s="2">
        <v>45099</v>
      </c>
      <c r="C42" s="59" t="s">
        <v>5</v>
      </c>
      <c r="D42">
        <v>5500</v>
      </c>
      <c r="E42">
        <v>6</v>
      </c>
      <c r="F42" s="59" t="s">
        <v>169</v>
      </c>
    </row>
    <row r="43" spans="1:6" x14ac:dyDescent="0.45">
      <c r="A43" s="59" t="s">
        <v>4</v>
      </c>
      <c r="B43" s="2">
        <v>45099</v>
      </c>
      <c r="C43" s="59" t="s">
        <v>6</v>
      </c>
      <c r="D43">
        <v>15</v>
      </c>
      <c r="E43">
        <v>6</v>
      </c>
      <c r="F43" s="59" t="s">
        <v>169</v>
      </c>
    </row>
    <row r="44" spans="1:6" x14ac:dyDescent="0.45">
      <c r="A44" s="59" t="s">
        <v>4</v>
      </c>
      <c r="B44" s="2">
        <v>45099</v>
      </c>
      <c r="C44" s="59" t="s">
        <v>7</v>
      </c>
      <c r="D44">
        <v>1161</v>
      </c>
      <c r="E44">
        <v>6</v>
      </c>
      <c r="F44" s="59" t="s">
        <v>169</v>
      </c>
    </row>
    <row r="45" spans="1:6" x14ac:dyDescent="0.45">
      <c r="A45" s="59" t="s">
        <v>4</v>
      </c>
      <c r="B45" s="2">
        <v>45097</v>
      </c>
      <c r="C45" s="59" t="s">
        <v>6</v>
      </c>
      <c r="D45">
        <v>15</v>
      </c>
      <c r="E45">
        <v>6</v>
      </c>
      <c r="F45" s="59" t="s">
        <v>169</v>
      </c>
    </row>
    <row r="46" spans="1:6" x14ac:dyDescent="0.45">
      <c r="A46" s="59" t="s">
        <v>4</v>
      </c>
      <c r="B46" s="2">
        <v>45097</v>
      </c>
      <c r="C46" s="59" t="s">
        <v>6</v>
      </c>
      <c r="D46">
        <v>15</v>
      </c>
      <c r="E46">
        <v>6</v>
      </c>
      <c r="F46" s="59" t="s">
        <v>169</v>
      </c>
    </row>
    <row r="47" spans="1:6" x14ac:dyDescent="0.45">
      <c r="A47" s="59" t="s">
        <v>4</v>
      </c>
      <c r="B47" s="2">
        <v>45096</v>
      </c>
      <c r="C47" s="59" t="s">
        <v>6</v>
      </c>
      <c r="D47">
        <v>12.27</v>
      </c>
      <c r="E47">
        <v>6</v>
      </c>
      <c r="F47" s="59" t="s">
        <v>169</v>
      </c>
    </row>
    <row r="48" spans="1:6" x14ac:dyDescent="0.45">
      <c r="A48" s="59" t="s">
        <v>4</v>
      </c>
      <c r="B48" s="2">
        <v>45096</v>
      </c>
      <c r="C48" s="59" t="s">
        <v>6</v>
      </c>
      <c r="D48">
        <v>15</v>
      </c>
      <c r="E48">
        <v>6</v>
      </c>
      <c r="F48" s="59" t="s">
        <v>169</v>
      </c>
    </row>
    <row r="49" spans="1:6" x14ac:dyDescent="0.45">
      <c r="A49" s="59" t="s">
        <v>4</v>
      </c>
      <c r="B49" s="2">
        <v>45096</v>
      </c>
      <c r="C49" s="59" t="s">
        <v>6</v>
      </c>
      <c r="D49">
        <v>12.27</v>
      </c>
      <c r="E49">
        <v>6</v>
      </c>
      <c r="F49" s="59" t="s">
        <v>169</v>
      </c>
    </row>
    <row r="50" spans="1:6" x14ac:dyDescent="0.45">
      <c r="A50" s="59" t="s">
        <v>4</v>
      </c>
      <c r="B50" s="2">
        <v>45096</v>
      </c>
      <c r="C50" s="59" t="s">
        <v>5</v>
      </c>
      <c r="D50">
        <v>5500</v>
      </c>
      <c r="E50">
        <v>6</v>
      </c>
      <c r="F50" s="59" t="s">
        <v>169</v>
      </c>
    </row>
    <row r="51" spans="1:6" x14ac:dyDescent="0.45">
      <c r="A51" s="59" t="s">
        <v>4</v>
      </c>
      <c r="B51" s="2">
        <v>45096</v>
      </c>
      <c r="C51" s="59" t="s">
        <v>5</v>
      </c>
      <c r="D51">
        <v>4500.1000000000004</v>
      </c>
      <c r="E51">
        <v>6</v>
      </c>
      <c r="F51" s="59" t="s">
        <v>169</v>
      </c>
    </row>
    <row r="52" spans="1:6" x14ac:dyDescent="0.45">
      <c r="A52" s="59" t="s">
        <v>4</v>
      </c>
      <c r="B52" s="2">
        <v>45096</v>
      </c>
      <c r="C52" s="59" t="s">
        <v>10</v>
      </c>
      <c r="D52">
        <v>6.96</v>
      </c>
      <c r="E52">
        <v>6</v>
      </c>
      <c r="F52" s="59" t="s">
        <v>169</v>
      </c>
    </row>
    <row r="53" spans="1:6" x14ac:dyDescent="0.45">
      <c r="A53" s="59" t="s">
        <v>4</v>
      </c>
      <c r="B53" s="2">
        <v>45096</v>
      </c>
      <c r="C53" s="59" t="s">
        <v>10</v>
      </c>
      <c r="D53">
        <v>6.51</v>
      </c>
      <c r="E53">
        <v>6</v>
      </c>
      <c r="F53" s="59" t="s">
        <v>169</v>
      </c>
    </row>
    <row r="54" spans="1:6" x14ac:dyDescent="0.45">
      <c r="A54" s="59" t="s">
        <v>4</v>
      </c>
      <c r="B54" s="2">
        <v>45095</v>
      </c>
      <c r="C54" s="59" t="s">
        <v>10</v>
      </c>
      <c r="D54">
        <v>6.51</v>
      </c>
      <c r="E54">
        <v>6</v>
      </c>
      <c r="F54" s="59" t="s">
        <v>169</v>
      </c>
    </row>
    <row r="55" spans="1:6" x14ac:dyDescent="0.45">
      <c r="A55" s="59" t="s">
        <v>4</v>
      </c>
      <c r="B55" s="2">
        <v>45095</v>
      </c>
      <c r="C55" s="59" t="s">
        <v>11</v>
      </c>
      <c r="D55">
        <v>124.68</v>
      </c>
      <c r="E55">
        <v>6</v>
      </c>
      <c r="F55" s="59" t="s">
        <v>169</v>
      </c>
    </row>
    <row r="56" spans="1:6" x14ac:dyDescent="0.45">
      <c r="A56" s="59" t="s">
        <v>4</v>
      </c>
      <c r="B56" s="2">
        <v>45095</v>
      </c>
      <c r="C56" s="59" t="s">
        <v>5</v>
      </c>
      <c r="D56">
        <v>4500.1000000000004</v>
      </c>
      <c r="E56">
        <v>6</v>
      </c>
      <c r="F56" s="59" t="s">
        <v>169</v>
      </c>
    </row>
    <row r="57" spans="1:6" x14ac:dyDescent="0.45">
      <c r="A57" s="59" t="s">
        <v>4</v>
      </c>
      <c r="B57" s="2">
        <v>45095</v>
      </c>
      <c r="C57" s="59" t="s">
        <v>6</v>
      </c>
      <c r="D57">
        <v>15</v>
      </c>
      <c r="E57">
        <v>6</v>
      </c>
      <c r="F57" s="59" t="s">
        <v>169</v>
      </c>
    </row>
    <row r="58" spans="1:6" x14ac:dyDescent="0.45">
      <c r="A58" s="59" t="s">
        <v>4</v>
      </c>
      <c r="B58" s="2">
        <v>45094</v>
      </c>
      <c r="C58" s="59" t="s">
        <v>6</v>
      </c>
      <c r="D58">
        <v>15</v>
      </c>
      <c r="E58">
        <v>6</v>
      </c>
      <c r="F58" s="59" t="s">
        <v>169</v>
      </c>
    </row>
    <row r="59" spans="1:6" x14ac:dyDescent="0.45">
      <c r="A59" s="59" t="s">
        <v>4</v>
      </c>
      <c r="B59" s="2">
        <v>45094</v>
      </c>
      <c r="C59" s="59" t="s">
        <v>5</v>
      </c>
      <c r="D59">
        <v>4500.1000000000004</v>
      </c>
      <c r="E59">
        <v>6</v>
      </c>
      <c r="F59" s="59" t="s">
        <v>169</v>
      </c>
    </row>
    <row r="60" spans="1:6" x14ac:dyDescent="0.45">
      <c r="A60" s="59" t="s">
        <v>4</v>
      </c>
      <c r="B60" s="2">
        <v>45093</v>
      </c>
      <c r="C60" s="59" t="s">
        <v>6</v>
      </c>
      <c r="D60">
        <v>15</v>
      </c>
      <c r="E60">
        <v>6</v>
      </c>
      <c r="F60" s="59" t="s">
        <v>169</v>
      </c>
    </row>
    <row r="61" spans="1:6" x14ac:dyDescent="0.45">
      <c r="A61" s="59" t="s">
        <v>4</v>
      </c>
      <c r="B61" s="2">
        <v>45093</v>
      </c>
      <c r="C61" s="59" t="s">
        <v>5</v>
      </c>
      <c r="D61">
        <v>4500.1000000000004</v>
      </c>
      <c r="E61">
        <v>6</v>
      </c>
      <c r="F61" s="59" t="s">
        <v>169</v>
      </c>
    </row>
    <row r="62" spans="1:6" x14ac:dyDescent="0.45">
      <c r="A62" s="59" t="s">
        <v>4</v>
      </c>
      <c r="B62" s="2">
        <v>45093</v>
      </c>
      <c r="C62" s="59" t="s">
        <v>6</v>
      </c>
      <c r="D62">
        <v>15</v>
      </c>
      <c r="E62">
        <v>6</v>
      </c>
      <c r="F62" s="59" t="s">
        <v>169</v>
      </c>
    </row>
    <row r="63" spans="1:6" x14ac:dyDescent="0.45">
      <c r="A63" s="59" t="s">
        <v>4</v>
      </c>
      <c r="B63" s="2">
        <v>45093</v>
      </c>
      <c r="C63" s="59" t="s">
        <v>5</v>
      </c>
      <c r="D63">
        <v>5500</v>
      </c>
      <c r="E63">
        <v>6</v>
      </c>
      <c r="F63" s="59" t="s">
        <v>169</v>
      </c>
    </row>
    <row r="64" spans="1:6" x14ac:dyDescent="0.45">
      <c r="A64" s="59" t="s">
        <v>4</v>
      </c>
      <c r="B64" s="2">
        <v>45093</v>
      </c>
      <c r="C64" s="59" t="s">
        <v>5</v>
      </c>
      <c r="D64">
        <v>5500</v>
      </c>
      <c r="E64">
        <v>6</v>
      </c>
      <c r="F64" s="59" t="s">
        <v>169</v>
      </c>
    </row>
    <row r="65" spans="1:6" x14ac:dyDescent="0.45">
      <c r="A65" s="59" t="s">
        <v>4</v>
      </c>
      <c r="B65" s="2">
        <v>45093</v>
      </c>
      <c r="C65" s="59" t="s">
        <v>6</v>
      </c>
      <c r="D65">
        <v>12.27</v>
      </c>
      <c r="E65">
        <v>6</v>
      </c>
      <c r="F65" s="59" t="s">
        <v>169</v>
      </c>
    </row>
    <row r="66" spans="1:6" x14ac:dyDescent="0.45">
      <c r="A66" s="59" t="s">
        <v>4</v>
      </c>
      <c r="B66" s="2">
        <v>45092</v>
      </c>
      <c r="C66" s="59" t="s">
        <v>5</v>
      </c>
      <c r="D66">
        <v>4500.1000000000004</v>
      </c>
      <c r="E66">
        <v>6</v>
      </c>
      <c r="F66" s="59" t="s">
        <v>169</v>
      </c>
    </row>
    <row r="67" spans="1:6" x14ac:dyDescent="0.45">
      <c r="A67" s="59" t="s">
        <v>60</v>
      </c>
      <c r="B67" s="2">
        <v>45092</v>
      </c>
      <c r="C67" s="59" t="s">
        <v>6</v>
      </c>
      <c r="D67">
        <v>9</v>
      </c>
      <c r="E67">
        <v>6</v>
      </c>
      <c r="F67" s="59" t="s">
        <v>169</v>
      </c>
    </row>
    <row r="68" spans="1:6" x14ac:dyDescent="0.45">
      <c r="A68" s="59" t="s">
        <v>4</v>
      </c>
      <c r="B68" s="2">
        <v>45091</v>
      </c>
      <c r="C68" s="59" t="s">
        <v>5</v>
      </c>
      <c r="D68">
        <v>5500</v>
      </c>
      <c r="E68">
        <v>6</v>
      </c>
      <c r="F68" s="59" t="s">
        <v>169</v>
      </c>
    </row>
    <row r="69" spans="1:6" x14ac:dyDescent="0.45">
      <c r="A69" s="59" t="s">
        <v>4</v>
      </c>
      <c r="B69" s="2">
        <v>45091</v>
      </c>
      <c r="C69" s="59" t="s">
        <v>5</v>
      </c>
      <c r="D69">
        <v>5500</v>
      </c>
      <c r="E69">
        <v>6</v>
      </c>
      <c r="F69" s="59" t="s">
        <v>169</v>
      </c>
    </row>
    <row r="70" spans="1:6" x14ac:dyDescent="0.45">
      <c r="A70" s="59" t="s">
        <v>4</v>
      </c>
      <c r="B70" s="2">
        <v>45090</v>
      </c>
      <c r="C70" s="59" t="s">
        <v>7</v>
      </c>
      <c r="D70">
        <v>1255</v>
      </c>
      <c r="E70">
        <v>6</v>
      </c>
      <c r="F70" s="59" t="s">
        <v>169</v>
      </c>
    </row>
    <row r="71" spans="1:6" x14ac:dyDescent="0.45">
      <c r="A71" s="59" t="s">
        <v>4</v>
      </c>
      <c r="B71" s="2">
        <v>45089</v>
      </c>
      <c r="C71" s="59" t="s">
        <v>5</v>
      </c>
      <c r="D71">
        <v>5500</v>
      </c>
      <c r="E71">
        <v>6</v>
      </c>
      <c r="F71" s="59" t="s">
        <v>169</v>
      </c>
    </row>
    <row r="72" spans="1:6" x14ac:dyDescent="0.45">
      <c r="A72" s="59" t="s">
        <v>60</v>
      </c>
      <c r="B72" s="2">
        <v>45089</v>
      </c>
      <c r="C72" s="59" t="s">
        <v>10</v>
      </c>
      <c r="D72">
        <v>4.1900000000000004</v>
      </c>
      <c r="E72">
        <v>6</v>
      </c>
      <c r="F72" s="59" t="s">
        <v>169</v>
      </c>
    </row>
    <row r="73" spans="1:6" x14ac:dyDescent="0.45">
      <c r="A73" s="59" t="s">
        <v>60</v>
      </c>
      <c r="B73" s="2">
        <v>45089</v>
      </c>
      <c r="C73" s="59" t="s">
        <v>5</v>
      </c>
      <c r="D73">
        <v>2500</v>
      </c>
      <c r="E73">
        <v>6</v>
      </c>
      <c r="F73" s="59" t="s">
        <v>169</v>
      </c>
    </row>
    <row r="74" spans="1:6" x14ac:dyDescent="0.45">
      <c r="A74" s="59" t="s">
        <v>60</v>
      </c>
      <c r="B74" s="2">
        <v>45089</v>
      </c>
      <c r="C74" s="59" t="s">
        <v>5</v>
      </c>
      <c r="D74">
        <v>2500</v>
      </c>
      <c r="E74">
        <v>6</v>
      </c>
      <c r="F74" s="59" t="s">
        <v>169</v>
      </c>
    </row>
    <row r="75" spans="1:6" x14ac:dyDescent="0.45">
      <c r="A75" s="59" t="s">
        <v>60</v>
      </c>
      <c r="B75" s="2">
        <v>45089</v>
      </c>
      <c r="C75" s="59" t="s">
        <v>5</v>
      </c>
      <c r="D75">
        <v>3500</v>
      </c>
      <c r="E75">
        <v>6</v>
      </c>
      <c r="F75" s="59" t="s">
        <v>169</v>
      </c>
    </row>
    <row r="76" spans="1:6" x14ac:dyDescent="0.45">
      <c r="A76" s="59" t="s">
        <v>4</v>
      </c>
      <c r="B76" s="2">
        <v>45089</v>
      </c>
      <c r="C76" s="59" t="s">
        <v>5</v>
      </c>
      <c r="D76">
        <v>5500</v>
      </c>
      <c r="E76">
        <v>6</v>
      </c>
      <c r="F76" s="59" t="s">
        <v>169</v>
      </c>
    </row>
    <row r="77" spans="1:6" x14ac:dyDescent="0.45">
      <c r="A77" s="59" t="s">
        <v>60</v>
      </c>
      <c r="B77" s="2">
        <v>45089</v>
      </c>
      <c r="C77" s="59" t="s">
        <v>10</v>
      </c>
      <c r="D77">
        <v>20</v>
      </c>
      <c r="E77">
        <v>6</v>
      </c>
      <c r="F77" s="59" t="s">
        <v>169</v>
      </c>
    </row>
    <row r="78" spans="1:6" x14ac:dyDescent="0.45">
      <c r="A78" s="59" t="s">
        <v>4</v>
      </c>
      <c r="B78" s="2">
        <v>45088</v>
      </c>
      <c r="C78" s="59" t="s">
        <v>6</v>
      </c>
      <c r="D78">
        <v>15</v>
      </c>
      <c r="E78">
        <v>6</v>
      </c>
      <c r="F78" s="59" t="s">
        <v>169</v>
      </c>
    </row>
    <row r="79" spans="1:6" x14ac:dyDescent="0.45">
      <c r="A79" s="59" t="s">
        <v>4</v>
      </c>
      <c r="B79" s="2">
        <v>45088</v>
      </c>
      <c r="C79" s="59" t="s">
        <v>5</v>
      </c>
      <c r="D79">
        <v>5500</v>
      </c>
      <c r="E79">
        <v>6</v>
      </c>
      <c r="F79" s="59" t="s">
        <v>169</v>
      </c>
    </row>
    <row r="80" spans="1:6" x14ac:dyDescent="0.45">
      <c r="A80" s="59" t="s">
        <v>4</v>
      </c>
      <c r="B80" s="2">
        <v>45088</v>
      </c>
      <c r="C80" s="59" t="s">
        <v>5</v>
      </c>
      <c r="D80">
        <v>5500</v>
      </c>
      <c r="E80">
        <v>6</v>
      </c>
      <c r="F80" s="59" t="s">
        <v>169</v>
      </c>
    </row>
    <row r="81" spans="1:6" x14ac:dyDescent="0.45">
      <c r="A81" s="59" t="s">
        <v>4</v>
      </c>
      <c r="B81" s="2">
        <v>45088</v>
      </c>
      <c r="C81" s="59" t="s">
        <v>6</v>
      </c>
      <c r="D81">
        <v>15</v>
      </c>
      <c r="E81">
        <v>6</v>
      </c>
      <c r="F81" s="59" t="s">
        <v>169</v>
      </c>
    </row>
    <row r="82" spans="1:6" x14ac:dyDescent="0.45">
      <c r="A82" s="59" t="s">
        <v>4</v>
      </c>
      <c r="B82" s="2">
        <v>45088</v>
      </c>
      <c r="C82" s="59" t="s">
        <v>5</v>
      </c>
      <c r="D82">
        <v>5500</v>
      </c>
      <c r="E82">
        <v>6</v>
      </c>
      <c r="F82" s="59" t="s">
        <v>169</v>
      </c>
    </row>
    <row r="83" spans="1:6" x14ac:dyDescent="0.45">
      <c r="A83" s="59" t="s">
        <v>4</v>
      </c>
      <c r="B83" s="2">
        <v>45088</v>
      </c>
      <c r="C83" s="59" t="s">
        <v>10</v>
      </c>
      <c r="D83">
        <v>9.24</v>
      </c>
      <c r="E83">
        <v>6</v>
      </c>
      <c r="F83" s="59" t="s">
        <v>169</v>
      </c>
    </row>
    <row r="84" spans="1:6" x14ac:dyDescent="0.45">
      <c r="A84" s="59" t="s">
        <v>4</v>
      </c>
      <c r="B84" s="2">
        <v>45088</v>
      </c>
      <c r="C84" s="59" t="s">
        <v>5</v>
      </c>
      <c r="D84">
        <v>5500</v>
      </c>
      <c r="E84">
        <v>6</v>
      </c>
      <c r="F84" s="59" t="s">
        <v>169</v>
      </c>
    </row>
    <row r="85" spans="1:6" x14ac:dyDescent="0.45">
      <c r="A85" s="59" t="s">
        <v>4</v>
      </c>
      <c r="B85" s="2">
        <v>45088</v>
      </c>
      <c r="C85" s="59" t="s">
        <v>5</v>
      </c>
      <c r="D85">
        <v>5500</v>
      </c>
      <c r="E85">
        <v>6</v>
      </c>
      <c r="F85" s="59" t="s">
        <v>169</v>
      </c>
    </row>
    <row r="86" spans="1:6" x14ac:dyDescent="0.45">
      <c r="A86" s="59" t="s">
        <v>4</v>
      </c>
      <c r="B86" s="2">
        <v>45088</v>
      </c>
      <c r="C86" s="59" t="s">
        <v>5</v>
      </c>
      <c r="D86">
        <v>5500</v>
      </c>
      <c r="E86">
        <v>6</v>
      </c>
      <c r="F86" s="59" t="s">
        <v>169</v>
      </c>
    </row>
    <row r="87" spans="1:6" x14ac:dyDescent="0.45">
      <c r="A87" s="59" t="s">
        <v>4</v>
      </c>
      <c r="B87" s="2">
        <v>45088</v>
      </c>
      <c r="C87" s="59" t="s">
        <v>5</v>
      </c>
      <c r="D87">
        <v>5500</v>
      </c>
      <c r="E87">
        <v>6</v>
      </c>
      <c r="F87" s="59" t="s">
        <v>169</v>
      </c>
    </row>
    <row r="88" spans="1:6" x14ac:dyDescent="0.45">
      <c r="A88" s="59" t="s">
        <v>4</v>
      </c>
      <c r="B88" s="2">
        <v>45088</v>
      </c>
      <c r="C88" s="59" t="s">
        <v>6</v>
      </c>
      <c r="D88">
        <v>15</v>
      </c>
      <c r="E88">
        <v>6</v>
      </c>
      <c r="F88" s="59" t="s">
        <v>169</v>
      </c>
    </row>
    <row r="89" spans="1:6" x14ac:dyDescent="0.45">
      <c r="A89" s="59" t="s">
        <v>4</v>
      </c>
      <c r="B89" s="2">
        <v>45088</v>
      </c>
      <c r="C89" s="59" t="s">
        <v>5</v>
      </c>
      <c r="D89">
        <v>5500</v>
      </c>
      <c r="E89">
        <v>6</v>
      </c>
      <c r="F89" s="59" t="s">
        <v>169</v>
      </c>
    </row>
    <row r="90" spans="1:6" x14ac:dyDescent="0.45">
      <c r="A90" s="59" t="s">
        <v>4</v>
      </c>
      <c r="B90" s="2">
        <v>45086</v>
      </c>
      <c r="C90" s="59" t="s">
        <v>6</v>
      </c>
      <c r="D90">
        <v>15</v>
      </c>
      <c r="E90">
        <v>6</v>
      </c>
      <c r="F90" s="59" t="s">
        <v>169</v>
      </c>
    </row>
    <row r="91" spans="1:6" x14ac:dyDescent="0.45">
      <c r="A91" s="59" t="s">
        <v>4</v>
      </c>
      <c r="B91" s="2">
        <v>45084</v>
      </c>
      <c r="C91" s="59" t="s">
        <v>5</v>
      </c>
      <c r="D91">
        <v>5500</v>
      </c>
      <c r="E91">
        <v>6</v>
      </c>
      <c r="F91" s="59" t="s">
        <v>169</v>
      </c>
    </row>
    <row r="92" spans="1:6" x14ac:dyDescent="0.45">
      <c r="A92" s="59" t="s">
        <v>4</v>
      </c>
      <c r="B92" s="2">
        <v>45084</v>
      </c>
      <c r="C92" s="59" t="s">
        <v>7</v>
      </c>
      <c r="D92">
        <v>1710</v>
      </c>
      <c r="E92">
        <v>6</v>
      </c>
      <c r="F92" s="59" t="s">
        <v>169</v>
      </c>
    </row>
    <row r="93" spans="1:6" x14ac:dyDescent="0.45">
      <c r="A93" s="59" t="s">
        <v>4</v>
      </c>
      <c r="B93" s="2">
        <v>45084</v>
      </c>
      <c r="C93" s="59" t="s">
        <v>6</v>
      </c>
      <c r="D93">
        <v>15</v>
      </c>
      <c r="E93">
        <v>6</v>
      </c>
      <c r="F93" s="59" t="s">
        <v>169</v>
      </c>
    </row>
    <row r="94" spans="1:6" x14ac:dyDescent="0.45">
      <c r="A94" s="59" t="s">
        <v>4</v>
      </c>
      <c r="B94" s="2">
        <v>45083</v>
      </c>
      <c r="C94" s="59" t="s">
        <v>6</v>
      </c>
      <c r="D94">
        <v>15</v>
      </c>
      <c r="E94">
        <v>6</v>
      </c>
      <c r="F94" s="59" t="s">
        <v>169</v>
      </c>
    </row>
    <row r="95" spans="1:6" x14ac:dyDescent="0.45">
      <c r="A95" s="59" t="s">
        <v>4</v>
      </c>
      <c r="B95" s="2">
        <v>45083</v>
      </c>
      <c r="C95" s="59" t="s">
        <v>5</v>
      </c>
      <c r="D95">
        <v>5500</v>
      </c>
      <c r="E95">
        <v>6</v>
      </c>
      <c r="F95" s="59" t="s">
        <v>169</v>
      </c>
    </row>
    <row r="96" spans="1:6" x14ac:dyDescent="0.45">
      <c r="A96" s="59" t="s">
        <v>4</v>
      </c>
      <c r="B96" s="2">
        <v>45083</v>
      </c>
      <c r="C96" s="59" t="s">
        <v>5</v>
      </c>
      <c r="D96">
        <v>5500</v>
      </c>
      <c r="E96">
        <v>6</v>
      </c>
      <c r="F96" s="59" t="s">
        <v>169</v>
      </c>
    </row>
    <row r="97" spans="1:6" x14ac:dyDescent="0.45">
      <c r="A97" s="59" t="s">
        <v>4</v>
      </c>
      <c r="B97" s="2">
        <v>45083</v>
      </c>
      <c r="C97" s="59" t="s">
        <v>6</v>
      </c>
      <c r="D97">
        <v>15</v>
      </c>
      <c r="E97">
        <v>6</v>
      </c>
      <c r="F97" s="59" t="s">
        <v>169</v>
      </c>
    </row>
    <row r="98" spans="1:6" x14ac:dyDescent="0.45">
      <c r="A98" s="59" t="s">
        <v>4</v>
      </c>
      <c r="B98" s="2">
        <v>45082</v>
      </c>
      <c r="C98" s="59" t="s">
        <v>5</v>
      </c>
      <c r="D98">
        <v>5500</v>
      </c>
      <c r="E98">
        <v>6</v>
      </c>
      <c r="F98" s="59" t="s">
        <v>169</v>
      </c>
    </row>
    <row r="99" spans="1:6" x14ac:dyDescent="0.45">
      <c r="A99" s="59" t="s">
        <v>4</v>
      </c>
      <c r="B99" s="2">
        <v>45082</v>
      </c>
      <c r="C99" s="59" t="s">
        <v>5</v>
      </c>
      <c r="D99">
        <v>5500</v>
      </c>
      <c r="E99">
        <v>6</v>
      </c>
      <c r="F99" s="59" t="s">
        <v>169</v>
      </c>
    </row>
    <row r="100" spans="1:6" x14ac:dyDescent="0.45">
      <c r="A100" s="59" t="s">
        <v>4</v>
      </c>
      <c r="B100" s="2">
        <v>45082</v>
      </c>
      <c r="C100" s="59" t="s">
        <v>6</v>
      </c>
      <c r="D100">
        <v>15</v>
      </c>
      <c r="E100">
        <v>6</v>
      </c>
      <c r="F100" s="59" t="s">
        <v>169</v>
      </c>
    </row>
    <row r="101" spans="1:6" x14ac:dyDescent="0.45">
      <c r="A101" s="59" t="s">
        <v>4</v>
      </c>
      <c r="B101" s="2">
        <v>45081</v>
      </c>
      <c r="C101" s="59" t="s">
        <v>10</v>
      </c>
      <c r="D101">
        <v>9.31</v>
      </c>
      <c r="E101">
        <v>6</v>
      </c>
      <c r="F101" s="59" t="s">
        <v>169</v>
      </c>
    </row>
    <row r="102" spans="1:6" x14ac:dyDescent="0.45">
      <c r="A102" s="59" t="s">
        <v>4</v>
      </c>
      <c r="B102" s="2">
        <v>45080</v>
      </c>
      <c r="C102" s="59" t="s">
        <v>6</v>
      </c>
      <c r="D102">
        <v>15</v>
      </c>
      <c r="E102">
        <v>6</v>
      </c>
      <c r="F102" s="59" t="s">
        <v>169</v>
      </c>
    </row>
    <row r="103" spans="1:6" x14ac:dyDescent="0.45">
      <c r="A103" s="59" t="s">
        <v>4</v>
      </c>
      <c r="B103" s="2">
        <v>45080</v>
      </c>
      <c r="C103" s="59" t="s">
        <v>6</v>
      </c>
      <c r="D103">
        <v>15</v>
      </c>
      <c r="E103">
        <v>6</v>
      </c>
      <c r="F103" s="59" t="s">
        <v>169</v>
      </c>
    </row>
    <row r="104" spans="1:6" x14ac:dyDescent="0.45">
      <c r="A104" s="59" t="s">
        <v>4</v>
      </c>
      <c r="B104" s="2">
        <v>45080</v>
      </c>
      <c r="C104" s="59" t="s">
        <v>5</v>
      </c>
      <c r="D104">
        <v>5500</v>
      </c>
      <c r="E104">
        <v>6</v>
      </c>
      <c r="F104" s="59" t="s">
        <v>169</v>
      </c>
    </row>
    <row r="105" spans="1:6" x14ac:dyDescent="0.45">
      <c r="A105" s="59" t="s">
        <v>4</v>
      </c>
      <c r="B105" s="2">
        <v>45080</v>
      </c>
      <c r="C105" s="59" t="s">
        <v>10</v>
      </c>
      <c r="D105">
        <v>9.33</v>
      </c>
      <c r="E105">
        <v>6</v>
      </c>
      <c r="F105" s="59" t="s">
        <v>169</v>
      </c>
    </row>
    <row r="106" spans="1:6" x14ac:dyDescent="0.45">
      <c r="A106" s="59" t="s">
        <v>4</v>
      </c>
      <c r="B106" s="2">
        <v>45080</v>
      </c>
      <c r="C106" s="59" t="s">
        <v>6</v>
      </c>
      <c r="D106">
        <v>15</v>
      </c>
      <c r="E106">
        <v>6</v>
      </c>
      <c r="F106" s="59" t="s">
        <v>169</v>
      </c>
    </row>
    <row r="107" spans="1:6" x14ac:dyDescent="0.45">
      <c r="A107" s="59" t="s">
        <v>4</v>
      </c>
      <c r="B107" s="2">
        <v>45080</v>
      </c>
      <c r="C107" s="59" t="s">
        <v>5</v>
      </c>
      <c r="D107">
        <v>5500</v>
      </c>
      <c r="E107">
        <v>6</v>
      </c>
      <c r="F107" s="59" t="s">
        <v>169</v>
      </c>
    </row>
    <row r="108" spans="1:6" x14ac:dyDescent="0.45">
      <c r="A108" s="59" t="s">
        <v>4</v>
      </c>
      <c r="B108" s="2">
        <v>45079</v>
      </c>
      <c r="C108" s="59" t="s">
        <v>5</v>
      </c>
      <c r="D108">
        <v>5500</v>
      </c>
      <c r="E108">
        <v>6</v>
      </c>
      <c r="F108" s="59" t="s">
        <v>169</v>
      </c>
    </row>
    <row r="109" spans="1:6" x14ac:dyDescent="0.45">
      <c r="A109" s="59" t="s">
        <v>4</v>
      </c>
      <c r="B109" s="2">
        <v>45079</v>
      </c>
      <c r="C109" s="59" t="s">
        <v>6</v>
      </c>
      <c r="D109">
        <v>15</v>
      </c>
      <c r="E109">
        <v>6</v>
      </c>
      <c r="F109" s="59" t="s">
        <v>169</v>
      </c>
    </row>
    <row r="110" spans="1:6" x14ac:dyDescent="0.45">
      <c r="A110" s="59" t="s">
        <v>4</v>
      </c>
      <c r="B110" s="2">
        <v>45078</v>
      </c>
      <c r="C110" s="59" t="s">
        <v>5</v>
      </c>
      <c r="D110">
        <v>5500</v>
      </c>
      <c r="E110">
        <v>6</v>
      </c>
      <c r="F110" s="59" t="s">
        <v>169</v>
      </c>
    </row>
    <row r="111" spans="1:6" x14ac:dyDescent="0.45">
      <c r="A111" s="59" t="s">
        <v>4</v>
      </c>
      <c r="B111" s="2">
        <v>45078</v>
      </c>
      <c r="C111" s="59" t="s">
        <v>5</v>
      </c>
      <c r="D111">
        <v>5500</v>
      </c>
      <c r="E111">
        <v>6</v>
      </c>
      <c r="F111" s="59" t="s">
        <v>169</v>
      </c>
    </row>
    <row r="112" spans="1:6" x14ac:dyDescent="0.45">
      <c r="A112" s="59" t="s">
        <v>4</v>
      </c>
      <c r="B112" s="2">
        <v>45077</v>
      </c>
      <c r="C112" s="59" t="s">
        <v>5</v>
      </c>
      <c r="D112">
        <v>5500</v>
      </c>
      <c r="E112">
        <v>5</v>
      </c>
      <c r="F112" s="59" t="s">
        <v>170</v>
      </c>
    </row>
    <row r="113" spans="1:6" x14ac:dyDescent="0.45">
      <c r="A113" s="59" t="s">
        <v>4</v>
      </c>
      <c r="B113" s="2">
        <v>45077</v>
      </c>
      <c r="C113" s="59" t="s">
        <v>5</v>
      </c>
      <c r="D113">
        <v>5500</v>
      </c>
      <c r="E113">
        <v>5</v>
      </c>
      <c r="F113" s="59" t="s">
        <v>170</v>
      </c>
    </row>
    <row r="114" spans="1:6" x14ac:dyDescent="0.45">
      <c r="A114" s="59" t="s">
        <v>4</v>
      </c>
      <c r="B114" s="2">
        <v>45076</v>
      </c>
      <c r="C114" s="59" t="s">
        <v>6</v>
      </c>
      <c r="D114">
        <v>15</v>
      </c>
      <c r="E114">
        <v>5</v>
      </c>
      <c r="F114" s="59" t="s">
        <v>170</v>
      </c>
    </row>
    <row r="115" spans="1:6" x14ac:dyDescent="0.45">
      <c r="A115" s="59" t="s">
        <v>4</v>
      </c>
      <c r="B115" s="2">
        <v>45076</v>
      </c>
      <c r="C115" s="59" t="s">
        <v>5</v>
      </c>
      <c r="D115">
        <v>5500</v>
      </c>
      <c r="E115">
        <v>5</v>
      </c>
      <c r="F115" s="59" t="s">
        <v>170</v>
      </c>
    </row>
    <row r="116" spans="1:6" x14ac:dyDescent="0.45">
      <c r="A116" s="59" t="s">
        <v>4</v>
      </c>
      <c r="B116" s="2">
        <v>45075</v>
      </c>
      <c r="C116" s="59" t="s">
        <v>10</v>
      </c>
      <c r="D116">
        <v>9.41</v>
      </c>
      <c r="E116">
        <v>5</v>
      </c>
      <c r="F116" s="59" t="s">
        <v>170</v>
      </c>
    </row>
    <row r="117" spans="1:6" x14ac:dyDescent="0.45">
      <c r="A117" s="59" t="s">
        <v>4</v>
      </c>
      <c r="B117" s="2">
        <v>45075</v>
      </c>
      <c r="C117" s="59" t="s">
        <v>9</v>
      </c>
      <c r="D117">
        <v>147</v>
      </c>
      <c r="E117">
        <v>5</v>
      </c>
      <c r="F117" s="59" t="s">
        <v>170</v>
      </c>
    </row>
    <row r="118" spans="1:6" x14ac:dyDescent="0.45">
      <c r="A118" s="59" t="s">
        <v>4</v>
      </c>
      <c r="B118" s="2">
        <v>45075</v>
      </c>
      <c r="C118" s="59" t="s">
        <v>5</v>
      </c>
      <c r="D118">
        <v>5500</v>
      </c>
      <c r="E118">
        <v>5</v>
      </c>
      <c r="F118" s="59" t="s">
        <v>170</v>
      </c>
    </row>
    <row r="119" spans="1:6" x14ac:dyDescent="0.45">
      <c r="A119" s="59" t="s">
        <v>4</v>
      </c>
      <c r="B119" s="2">
        <v>45075</v>
      </c>
      <c r="C119" s="59" t="s">
        <v>5</v>
      </c>
      <c r="D119">
        <v>5500</v>
      </c>
      <c r="E119">
        <v>5</v>
      </c>
      <c r="F119" s="59" t="s">
        <v>170</v>
      </c>
    </row>
    <row r="120" spans="1:6" x14ac:dyDescent="0.45">
      <c r="A120" s="59" t="s">
        <v>4</v>
      </c>
      <c r="B120" s="2">
        <v>45075</v>
      </c>
      <c r="C120" s="59" t="s">
        <v>5</v>
      </c>
      <c r="D120">
        <v>5500</v>
      </c>
      <c r="E120">
        <v>5</v>
      </c>
      <c r="F120" s="59" t="s">
        <v>170</v>
      </c>
    </row>
    <row r="121" spans="1:6" x14ac:dyDescent="0.45">
      <c r="A121" s="59" t="s">
        <v>4</v>
      </c>
      <c r="B121" s="2">
        <v>45075</v>
      </c>
      <c r="C121" s="59" t="s">
        <v>6</v>
      </c>
      <c r="D121">
        <v>15</v>
      </c>
      <c r="E121">
        <v>5</v>
      </c>
      <c r="F121" s="59" t="s">
        <v>170</v>
      </c>
    </row>
    <row r="122" spans="1:6" x14ac:dyDescent="0.45">
      <c r="A122" s="59" t="s">
        <v>4</v>
      </c>
      <c r="B122" s="2">
        <v>45075</v>
      </c>
      <c r="C122" s="59" t="s">
        <v>7</v>
      </c>
      <c r="D122">
        <v>1716</v>
      </c>
      <c r="E122">
        <v>5</v>
      </c>
      <c r="F122" s="59" t="s">
        <v>170</v>
      </c>
    </row>
    <row r="123" spans="1:6" x14ac:dyDescent="0.45">
      <c r="A123" s="59" t="s">
        <v>4</v>
      </c>
      <c r="B123" s="2">
        <v>45075</v>
      </c>
      <c r="C123" s="59" t="s">
        <v>5</v>
      </c>
      <c r="D123">
        <v>5500</v>
      </c>
      <c r="E123">
        <v>5</v>
      </c>
      <c r="F123" s="59" t="s">
        <v>170</v>
      </c>
    </row>
    <row r="124" spans="1:6" x14ac:dyDescent="0.45">
      <c r="A124" s="59" t="s">
        <v>4</v>
      </c>
      <c r="B124" s="2">
        <v>45075</v>
      </c>
      <c r="C124" s="59" t="s">
        <v>5</v>
      </c>
      <c r="D124">
        <v>5500</v>
      </c>
      <c r="E124">
        <v>5</v>
      </c>
      <c r="F124" s="59" t="s">
        <v>170</v>
      </c>
    </row>
    <row r="125" spans="1:6" x14ac:dyDescent="0.45">
      <c r="A125" s="59" t="s">
        <v>4</v>
      </c>
      <c r="B125" s="2">
        <v>45075</v>
      </c>
      <c r="C125" s="59" t="s">
        <v>5</v>
      </c>
      <c r="D125">
        <v>5500</v>
      </c>
      <c r="E125">
        <v>5</v>
      </c>
      <c r="F125" s="59" t="s">
        <v>170</v>
      </c>
    </row>
    <row r="126" spans="1:6" x14ac:dyDescent="0.45">
      <c r="A126" s="59" t="s">
        <v>4</v>
      </c>
      <c r="B126" s="2">
        <v>45075</v>
      </c>
      <c r="C126" s="59" t="s">
        <v>6</v>
      </c>
      <c r="D126">
        <v>15</v>
      </c>
      <c r="E126">
        <v>5</v>
      </c>
      <c r="F126" s="59" t="s">
        <v>170</v>
      </c>
    </row>
    <row r="127" spans="1:6" x14ac:dyDescent="0.45">
      <c r="A127" s="59" t="s">
        <v>4</v>
      </c>
      <c r="B127" s="2">
        <v>45074</v>
      </c>
      <c r="C127" s="59" t="s">
        <v>6</v>
      </c>
      <c r="D127">
        <v>15</v>
      </c>
      <c r="E127">
        <v>5</v>
      </c>
      <c r="F127" s="59" t="s">
        <v>170</v>
      </c>
    </row>
    <row r="128" spans="1:6" x14ac:dyDescent="0.45">
      <c r="A128" s="59" t="s">
        <v>4</v>
      </c>
      <c r="B128" s="2">
        <v>45074</v>
      </c>
      <c r="C128" s="59" t="s">
        <v>5</v>
      </c>
      <c r="D128">
        <v>5500</v>
      </c>
      <c r="E128">
        <v>5</v>
      </c>
      <c r="F128" s="59" t="s">
        <v>170</v>
      </c>
    </row>
    <row r="129" spans="1:6" x14ac:dyDescent="0.45">
      <c r="A129" s="59" t="s">
        <v>4</v>
      </c>
      <c r="B129" s="2">
        <v>45074</v>
      </c>
      <c r="C129" s="59" t="s">
        <v>6</v>
      </c>
      <c r="D129">
        <v>15</v>
      </c>
      <c r="E129">
        <v>5</v>
      </c>
      <c r="F129" s="59" t="s">
        <v>170</v>
      </c>
    </row>
    <row r="130" spans="1:6" x14ac:dyDescent="0.45">
      <c r="A130" s="59" t="s">
        <v>4</v>
      </c>
      <c r="B130" s="2">
        <v>45074</v>
      </c>
      <c r="C130" s="59" t="s">
        <v>7</v>
      </c>
      <c r="D130">
        <v>1715</v>
      </c>
      <c r="E130">
        <v>5</v>
      </c>
      <c r="F130" s="59" t="s">
        <v>170</v>
      </c>
    </row>
    <row r="131" spans="1:6" x14ac:dyDescent="0.45">
      <c r="A131" s="59" t="s">
        <v>4</v>
      </c>
      <c r="B131" s="2">
        <v>45072</v>
      </c>
      <c r="C131" s="59" t="s">
        <v>59</v>
      </c>
      <c r="D131">
        <v>7299.03</v>
      </c>
      <c r="E131">
        <v>5</v>
      </c>
      <c r="F131" s="59" t="s">
        <v>170</v>
      </c>
    </row>
    <row r="132" spans="1:6" x14ac:dyDescent="0.45">
      <c r="A132" s="59" t="s">
        <v>4</v>
      </c>
      <c r="B132" s="2">
        <v>45071</v>
      </c>
      <c r="C132" s="59" t="s">
        <v>61</v>
      </c>
      <c r="D132">
        <v>44143</v>
      </c>
      <c r="E132">
        <v>5</v>
      </c>
      <c r="F132" s="59" t="s">
        <v>170</v>
      </c>
    </row>
    <row r="133" spans="1:6" x14ac:dyDescent="0.45">
      <c r="A133" s="59" t="s">
        <v>4</v>
      </c>
      <c r="B133" s="2">
        <v>45071</v>
      </c>
      <c r="C133" s="59" t="s">
        <v>6</v>
      </c>
      <c r="D133">
        <v>15</v>
      </c>
      <c r="E133">
        <v>5</v>
      </c>
      <c r="F133" s="59" t="s">
        <v>170</v>
      </c>
    </row>
    <row r="134" spans="1:6" x14ac:dyDescent="0.45">
      <c r="A134" s="59" t="s">
        <v>4</v>
      </c>
      <c r="B134" s="2">
        <v>45071</v>
      </c>
      <c r="C134" s="59" t="s">
        <v>5</v>
      </c>
      <c r="D134">
        <v>5500</v>
      </c>
      <c r="E134">
        <v>5</v>
      </c>
      <c r="F134" s="59" t="s">
        <v>170</v>
      </c>
    </row>
    <row r="135" spans="1:6" x14ac:dyDescent="0.45">
      <c r="A135" s="59" t="s">
        <v>4</v>
      </c>
      <c r="B135" s="2">
        <v>45071</v>
      </c>
      <c r="C135" s="59" t="s">
        <v>6</v>
      </c>
      <c r="D135">
        <v>15</v>
      </c>
      <c r="E135">
        <v>5</v>
      </c>
      <c r="F135" s="59" t="s">
        <v>170</v>
      </c>
    </row>
    <row r="136" spans="1:6" x14ac:dyDescent="0.45">
      <c r="A136" s="59" t="s">
        <v>4</v>
      </c>
      <c r="B136" s="2">
        <v>45071</v>
      </c>
      <c r="C136" s="59" t="s">
        <v>5</v>
      </c>
      <c r="D136">
        <v>5500</v>
      </c>
      <c r="E136">
        <v>5</v>
      </c>
      <c r="F136" s="59" t="s">
        <v>170</v>
      </c>
    </row>
    <row r="137" spans="1:6" x14ac:dyDescent="0.45">
      <c r="A137" s="59" t="s">
        <v>4</v>
      </c>
      <c r="B137" s="2">
        <v>45069</v>
      </c>
      <c r="C137" s="59" t="s">
        <v>5</v>
      </c>
      <c r="D137">
        <v>10500</v>
      </c>
      <c r="E137">
        <v>5</v>
      </c>
      <c r="F137" s="59" t="s">
        <v>170</v>
      </c>
    </row>
    <row r="138" spans="1:6" x14ac:dyDescent="0.45">
      <c r="A138" s="59" t="s">
        <v>4</v>
      </c>
      <c r="B138" s="2">
        <v>45069</v>
      </c>
      <c r="C138" s="59" t="s">
        <v>5</v>
      </c>
      <c r="D138">
        <v>10500</v>
      </c>
      <c r="E138">
        <v>5</v>
      </c>
      <c r="F138" s="59" t="s">
        <v>170</v>
      </c>
    </row>
    <row r="139" spans="1:6" x14ac:dyDescent="0.45">
      <c r="A139" s="59" t="s">
        <v>4</v>
      </c>
      <c r="B139" s="2">
        <v>45069</v>
      </c>
      <c r="C139" s="59" t="s">
        <v>5</v>
      </c>
      <c r="D139">
        <v>10500</v>
      </c>
      <c r="E139">
        <v>5</v>
      </c>
      <c r="F139" s="59" t="s">
        <v>170</v>
      </c>
    </row>
    <row r="140" spans="1:6" x14ac:dyDescent="0.45">
      <c r="A140" s="59" t="s">
        <v>4</v>
      </c>
      <c r="B140" s="2">
        <v>45067</v>
      </c>
      <c r="C140" s="59" t="s">
        <v>5</v>
      </c>
      <c r="D140">
        <v>10500</v>
      </c>
      <c r="E140">
        <v>5</v>
      </c>
      <c r="F140" s="59" t="s">
        <v>170</v>
      </c>
    </row>
    <row r="141" spans="1:6" x14ac:dyDescent="0.45">
      <c r="A141" s="59" t="s">
        <v>4</v>
      </c>
      <c r="B141" s="2">
        <v>45067</v>
      </c>
      <c r="C141" s="59" t="s">
        <v>6</v>
      </c>
      <c r="D141">
        <v>21</v>
      </c>
      <c r="E141">
        <v>5</v>
      </c>
      <c r="F141" s="59" t="s">
        <v>170</v>
      </c>
    </row>
    <row r="142" spans="1:6" x14ac:dyDescent="0.45">
      <c r="A142" s="59" t="s">
        <v>4</v>
      </c>
      <c r="B142" s="2">
        <v>45067</v>
      </c>
      <c r="C142" s="59" t="s">
        <v>6</v>
      </c>
      <c r="D142">
        <v>21</v>
      </c>
      <c r="E142">
        <v>5</v>
      </c>
      <c r="F142" s="59" t="s">
        <v>170</v>
      </c>
    </row>
    <row r="143" spans="1:6" x14ac:dyDescent="0.45">
      <c r="A143" s="59" t="s">
        <v>4</v>
      </c>
      <c r="B143" s="2">
        <v>45067</v>
      </c>
      <c r="C143" s="59" t="s">
        <v>5</v>
      </c>
      <c r="D143">
        <v>10500</v>
      </c>
      <c r="E143">
        <v>5</v>
      </c>
      <c r="F143" s="59" t="s">
        <v>170</v>
      </c>
    </row>
    <row r="144" spans="1:6" x14ac:dyDescent="0.45">
      <c r="A144" s="59" t="s">
        <v>4</v>
      </c>
      <c r="B144" s="2">
        <v>45066</v>
      </c>
      <c r="C144" s="59" t="s">
        <v>10</v>
      </c>
      <c r="D144">
        <v>17.84</v>
      </c>
      <c r="E144">
        <v>5</v>
      </c>
      <c r="F144" s="59" t="s">
        <v>170</v>
      </c>
    </row>
    <row r="145" spans="1:6" x14ac:dyDescent="0.45">
      <c r="A145" s="59" t="s">
        <v>4</v>
      </c>
      <c r="B145" s="2">
        <v>45066</v>
      </c>
      <c r="C145" s="59" t="s">
        <v>10</v>
      </c>
      <c r="D145">
        <v>17.84</v>
      </c>
      <c r="E145">
        <v>5</v>
      </c>
      <c r="F145" s="59" t="s">
        <v>170</v>
      </c>
    </row>
    <row r="146" spans="1:6" x14ac:dyDescent="0.45">
      <c r="A146" s="59" t="s">
        <v>4</v>
      </c>
      <c r="B146" s="2">
        <v>45066</v>
      </c>
      <c r="C146" s="59" t="s">
        <v>6</v>
      </c>
      <c r="D146">
        <v>21</v>
      </c>
      <c r="E146">
        <v>5</v>
      </c>
      <c r="F146" s="59" t="s">
        <v>170</v>
      </c>
    </row>
    <row r="147" spans="1:6" x14ac:dyDescent="0.45">
      <c r="A147" s="59" t="s">
        <v>4</v>
      </c>
      <c r="B147" s="2">
        <v>45066</v>
      </c>
      <c r="C147" s="59" t="s">
        <v>6</v>
      </c>
      <c r="D147">
        <v>21</v>
      </c>
      <c r="E147">
        <v>5</v>
      </c>
      <c r="F147" s="59" t="s">
        <v>170</v>
      </c>
    </row>
    <row r="148" spans="1:6" x14ac:dyDescent="0.45">
      <c r="A148" s="59" t="s">
        <v>4</v>
      </c>
      <c r="B148" s="2">
        <v>45066</v>
      </c>
      <c r="C148" s="59" t="s">
        <v>5</v>
      </c>
      <c r="D148">
        <v>10500</v>
      </c>
      <c r="E148">
        <v>5</v>
      </c>
      <c r="F148" s="59" t="s">
        <v>170</v>
      </c>
    </row>
    <row r="149" spans="1:6" x14ac:dyDescent="0.45">
      <c r="A149" s="59" t="s">
        <v>4</v>
      </c>
      <c r="B149" s="2">
        <v>45066</v>
      </c>
      <c r="C149" s="59" t="s">
        <v>5</v>
      </c>
      <c r="D149">
        <v>10500</v>
      </c>
      <c r="E149">
        <v>5</v>
      </c>
      <c r="F149" s="59" t="s">
        <v>170</v>
      </c>
    </row>
    <row r="150" spans="1:6" x14ac:dyDescent="0.45">
      <c r="A150" s="59" t="s">
        <v>4</v>
      </c>
      <c r="B150" s="2">
        <v>45065</v>
      </c>
      <c r="C150" s="59" t="s">
        <v>6</v>
      </c>
      <c r="D150">
        <v>21</v>
      </c>
      <c r="E150">
        <v>5</v>
      </c>
      <c r="F150" s="59" t="s">
        <v>170</v>
      </c>
    </row>
    <row r="151" spans="1:6" x14ac:dyDescent="0.45">
      <c r="A151" s="59" t="s">
        <v>4</v>
      </c>
      <c r="B151" s="2">
        <v>45064</v>
      </c>
      <c r="C151" s="59" t="s">
        <v>6</v>
      </c>
      <c r="D151">
        <v>21</v>
      </c>
      <c r="E151">
        <v>5</v>
      </c>
      <c r="F151" s="59" t="s">
        <v>170</v>
      </c>
    </row>
    <row r="152" spans="1:6" x14ac:dyDescent="0.45">
      <c r="A152" s="59" t="s">
        <v>4</v>
      </c>
      <c r="B152" s="2">
        <v>45063</v>
      </c>
      <c r="C152" s="59" t="s">
        <v>5</v>
      </c>
      <c r="D152">
        <v>10500</v>
      </c>
      <c r="E152">
        <v>5</v>
      </c>
      <c r="F152" s="59" t="s">
        <v>170</v>
      </c>
    </row>
    <row r="153" spans="1:6" x14ac:dyDescent="0.45">
      <c r="A153" s="59" t="s">
        <v>4</v>
      </c>
      <c r="B153" s="2">
        <v>45063</v>
      </c>
      <c r="C153" s="59" t="s">
        <v>10</v>
      </c>
      <c r="D153">
        <v>17.829999999999998</v>
      </c>
      <c r="E153">
        <v>5</v>
      </c>
      <c r="F153" s="59" t="s">
        <v>170</v>
      </c>
    </row>
    <row r="154" spans="1:6" x14ac:dyDescent="0.45">
      <c r="A154" s="59" t="s">
        <v>4</v>
      </c>
      <c r="B154" s="2">
        <v>45063</v>
      </c>
      <c r="C154" s="59" t="s">
        <v>10</v>
      </c>
      <c r="D154">
        <v>17.829999999999998</v>
      </c>
      <c r="E154">
        <v>5</v>
      </c>
      <c r="F154" s="59" t="s">
        <v>170</v>
      </c>
    </row>
    <row r="155" spans="1:6" x14ac:dyDescent="0.45">
      <c r="A155" s="59" t="s">
        <v>4</v>
      </c>
      <c r="B155" s="2">
        <v>45062</v>
      </c>
      <c r="C155" s="59" t="s">
        <v>5</v>
      </c>
      <c r="D155">
        <v>10500</v>
      </c>
      <c r="E155">
        <v>5</v>
      </c>
      <c r="F155" s="59" t="s">
        <v>170</v>
      </c>
    </row>
    <row r="156" spans="1:6" x14ac:dyDescent="0.45">
      <c r="A156" s="59" t="s">
        <v>4</v>
      </c>
      <c r="B156" s="2">
        <v>45062</v>
      </c>
      <c r="C156" s="59" t="s">
        <v>5</v>
      </c>
      <c r="D156">
        <v>5500</v>
      </c>
      <c r="E156">
        <v>5</v>
      </c>
      <c r="F156" s="59" t="s">
        <v>170</v>
      </c>
    </row>
    <row r="157" spans="1:6" x14ac:dyDescent="0.45">
      <c r="A157" s="59" t="s">
        <v>4</v>
      </c>
      <c r="B157" s="2">
        <v>45062</v>
      </c>
      <c r="C157" s="59" t="s">
        <v>10</v>
      </c>
      <c r="D157">
        <v>9.3000000000000007</v>
      </c>
      <c r="E157">
        <v>5</v>
      </c>
      <c r="F157" s="59" t="s">
        <v>170</v>
      </c>
    </row>
    <row r="158" spans="1:6" x14ac:dyDescent="0.45">
      <c r="A158" s="59" t="s">
        <v>4</v>
      </c>
      <c r="B158" s="2">
        <v>45062</v>
      </c>
      <c r="C158" s="59" t="s">
        <v>6</v>
      </c>
      <c r="D158">
        <v>14</v>
      </c>
      <c r="E158">
        <v>5</v>
      </c>
      <c r="F158" s="59" t="s">
        <v>170</v>
      </c>
    </row>
    <row r="159" spans="1:6" x14ac:dyDescent="0.45">
      <c r="A159" s="59" t="s">
        <v>4</v>
      </c>
      <c r="B159" s="2">
        <v>45062</v>
      </c>
      <c r="C159" s="59" t="s">
        <v>5</v>
      </c>
      <c r="D159">
        <v>5500</v>
      </c>
      <c r="E159">
        <v>5</v>
      </c>
      <c r="F159" s="59" t="s">
        <v>170</v>
      </c>
    </row>
    <row r="160" spans="1:6" x14ac:dyDescent="0.45">
      <c r="A160" s="59" t="s">
        <v>4</v>
      </c>
      <c r="B160" s="2">
        <v>45061</v>
      </c>
      <c r="C160" s="59" t="s">
        <v>10</v>
      </c>
      <c r="D160">
        <v>9.3000000000000007</v>
      </c>
      <c r="E160">
        <v>5</v>
      </c>
      <c r="F160" s="59" t="s">
        <v>170</v>
      </c>
    </row>
    <row r="161" spans="1:6" x14ac:dyDescent="0.45">
      <c r="A161" s="59" t="s">
        <v>4</v>
      </c>
      <c r="B161" s="2">
        <v>45061</v>
      </c>
      <c r="C161" s="59" t="s">
        <v>59</v>
      </c>
      <c r="D161">
        <v>7171.38</v>
      </c>
      <c r="E161">
        <v>5</v>
      </c>
      <c r="F161" s="59" t="s">
        <v>170</v>
      </c>
    </row>
    <row r="162" spans="1:6" x14ac:dyDescent="0.45">
      <c r="A162" s="59" t="s">
        <v>4</v>
      </c>
      <c r="B162" s="2">
        <v>45061</v>
      </c>
      <c r="C162" s="59" t="s">
        <v>6</v>
      </c>
      <c r="D162">
        <v>14</v>
      </c>
      <c r="E162">
        <v>5</v>
      </c>
      <c r="F162" s="59" t="s">
        <v>170</v>
      </c>
    </row>
    <row r="163" spans="1:6" x14ac:dyDescent="0.45">
      <c r="A163" s="59" t="s">
        <v>4</v>
      </c>
      <c r="B163" s="2">
        <v>45061</v>
      </c>
      <c r="C163" s="59" t="s">
        <v>5</v>
      </c>
      <c r="D163">
        <v>5500</v>
      </c>
      <c r="E163">
        <v>5</v>
      </c>
      <c r="F163" s="59" t="s">
        <v>170</v>
      </c>
    </row>
    <row r="164" spans="1:6" x14ac:dyDescent="0.45">
      <c r="A164" s="59" t="s">
        <v>4</v>
      </c>
      <c r="B164" s="2">
        <v>45061</v>
      </c>
      <c r="C164" s="59" t="s">
        <v>6</v>
      </c>
      <c r="D164">
        <v>14</v>
      </c>
      <c r="E164">
        <v>5</v>
      </c>
      <c r="F164" s="59" t="s">
        <v>170</v>
      </c>
    </row>
    <row r="165" spans="1:6" x14ac:dyDescent="0.45">
      <c r="A165" s="59" t="s">
        <v>4</v>
      </c>
      <c r="B165" s="2">
        <v>45061</v>
      </c>
      <c r="C165" s="59" t="s">
        <v>7</v>
      </c>
      <c r="D165">
        <v>1691</v>
      </c>
      <c r="E165">
        <v>5</v>
      </c>
      <c r="F165" s="59" t="s">
        <v>170</v>
      </c>
    </row>
    <row r="166" spans="1:6" x14ac:dyDescent="0.45">
      <c r="A166" s="59" t="s">
        <v>4</v>
      </c>
      <c r="B166" s="2">
        <v>45061</v>
      </c>
      <c r="C166" s="59" t="s">
        <v>5</v>
      </c>
      <c r="D166">
        <v>5500</v>
      </c>
      <c r="E166">
        <v>5</v>
      </c>
      <c r="F166" s="59" t="s">
        <v>170</v>
      </c>
    </row>
    <row r="167" spans="1:6" x14ac:dyDescent="0.45">
      <c r="A167" s="59" t="s">
        <v>4</v>
      </c>
      <c r="B167" s="2">
        <v>45061</v>
      </c>
      <c r="C167" s="59" t="s">
        <v>6</v>
      </c>
      <c r="D167">
        <v>14</v>
      </c>
      <c r="E167">
        <v>5</v>
      </c>
      <c r="F167" s="59" t="s">
        <v>170</v>
      </c>
    </row>
    <row r="168" spans="1:6" x14ac:dyDescent="0.45">
      <c r="A168" s="59" t="s">
        <v>4</v>
      </c>
      <c r="B168" s="2">
        <v>45061</v>
      </c>
      <c r="C168" s="59" t="s">
        <v>5</v>
      </c>
      <c r="D168">
        <v>5500</v>
      </c>
      <c r="E168">
        <v>5</v>
      </c>
      <c r="F168" s="59" t="s">
        <v>170</v>
      </c>
    </row>
    <row r="169" spans="1:6" x14ac:dyDescent="0.45">
      <c r="A169" s="59" t="s">
        <v>4</v>
      </c>
      <c r="B169" s="2">
        <v>45060</v>
      </c>
      <c r="C169" s="59" t="s">
        <v>9</v>
      </c>
      <c r="D169">
        <v>154</v>
      </c>
      <c r="E169">
        <v>5</v>
      </c>
      <c r="F169" s="59" t="s">
        <v>170</v>
      </c>
    </row>
    <row r="170" spans="1:6" x14ac:dyDescent="0.45">
      <c r="A170" s="59" t="s">
        <v>4</v>
      </c>
      <c r="B170" s="2">
        <v>45060</v>
      </c>
      <c r="C170" s="59" t="s">
        <v>5</v>
      </c>
      <c r="D170">
        <v>5500</v>
      </c>
      <c r="E170">
        <v>5</v>
      </c>
      <c r="F170" s="59" t="s">
        <v>170</v>
      </c>
    </row>
    <row r="171" spans="1:6" x14ac:dyDescent="0.45">
      <c r="A171" s="59" t="s">
        <v>4</v>
      </c>
      <c r="B171" s="2">
        <v>45060</v>
      </c>
      <c r="C171" s="59" t="s">
        <v>6</v>
      </c>
      <c r="D171">
        <v>14</v>
      </c>
      <c r="E171">
        <v>5</v>
      </c>
      <c r="F171" s="59" t="s">
        <v>170</v>
      </c>
    </row>
    <row r="172" spans="1:6" x14ac:dyDescent="0.45">
      <c r="A172" s="59" t="s">
        <v>4</v>
      </c>
      <c r="B172" s="2">
        <v>45060</v>
      </c>
      <c r="C172" s="59" t="s">
        <v>6</v>
      </c>
      <c r="D172">
        <v>14</v>
      </c>
      <c r="E172">
        <v>5</v>
      </c>
      <c r="F172" s="59" t="s">
        <v>170</v>
      </c>
    </row>
    <row r="173" spans="1:6" x14ac:dyDescent="0.45">
      <c r="A173" s="59" t="s">
        <v>4</v>
      </c>
      <c r="B173" s="2">
        <v>45060</v>
      </c>
      <c r="C173" s="59" t="s">
        <v>6</v>
      </c>
      <c r="D173">
        <v>14</v>
      </c>
      <c r="E173">
        <v>5</v>
      </c>
      <c r="F173" s="59" t="s">
        <v>170</v>
      </c>
    </row>
    <row r="174" spans="1:6" x14ac:dyDescent="0.45">
      <c r="A174" s="59" t="s">
        <v>4</v>
      </c>
      <c r="B174" s="2">
        <v>45060</v>
      </c>
      <c r="C174" s="59" t="s">
        <v>5</v>
      </c>
      <c r="D174">
        <v>5500</v>
      </c>
      <c r="E174">
        <v>5</v>
      </c>
      <c r="F174" s="59" t="s">
        <v>170</v>
      </c>
    </row>
    <row r="175" spans="1:6" x14ac:dyDescent="0.45">
      <c r="A175" s="59" t="s">
        <v>4</v>
      </c>
      <c r="B175" s="2">
        <v>45060</v>
      </c>
      <c r="C175" s="59" t="s">
        <v>5</v>
      </c>
      <c r="D175">
        <v>5500</v>
      </c>
      <c r="E175">
        <v>5</v>
      </c>
      <c r="F175" s="59" t="s">
        <v>170</v>
      </c>
    </row>
    <row r="176" spans="1:6" x14ac:dyDescent="0.45">
      <c r="A176" s="59" t="s">
        <v>4</v>
      </c>
      <c r="B176" s="2">
        <v>45060</v>
      </c>
      <c r="C176" s="59" t="s">
        <v>11</v>
      </c>
      <c r="D176">
        <v>229.93</v>
      </c>
      <c r="E176">
        <v>5</v>
      </c>
      <c r="F176" s="59" t="s">
        <v>170</v>
      </c>
    </row>
    <row r="177" spans="1:6" x14ac:dyDescent="0.45">
      <c r="A177" s="59" t="s">
        <v>4</v>
      </c>
      <c r="B177" s="2">
        <v>45060</v>
      </c>
      <c r="C177" s="59" t="s">
        <v>5</v>
      </c>
      <c r="D177">
        <v>5500</v>
      </c>
      <c r="E177">
        <v>5</v>
      </c>
      <c r="F177" s="59" t="s">
        <v>170</v>
      </c>
    </row>
    <row r="178" spans="1:6" x14ac:dyDescent="0.45">
      <c r="A178" s="59" t="s">
        <v>4</v>
      </c>
      <c r="B178" s="2">
        <v>45060</v>
      </c>
      <c r="C178" s="59" t="s">
        <v>5</v>
      </c>
      <c r="D178">
        <v>5500</v>
      </c>
      <c r="E178">
        <v>5</v>
      </c>
      <c r="F178" s="59" t="s">
        <v>170</v>
      </c>
    </row>
    <row r="179" spans="1:6" x14ac:dyDescent="0.45">
      <c r="A179" s="59" t="s">
        <v>4</v>
      </c>
      <c r="B179" s="2">
        <v>45059</v>
      </c>
      <c r="C179" s="59" t="s">
        <v>10</v>
      </c>
      <c r="D179">
        <v>9.32</v>
      </c>
      <c r="E179">
        <v>5</v>
      </c>
      <c r="F179" s="59" t="s">
        <v>170</v>
      </c>
    </row>
    <row r="180" spans="1:6" x14ac:dyDescent="0.45">
      <c r="A180" s="59" t="s">
        <v>4</v>
      </c>
      <c r="B180" s="2">
        <v>45059</v>
      </c>
      <c r="C180" s="59" t="s">
        <v>10</v>
      </c>
      <c r="D180">
        <v>9.32</v>
      </c>
      <c r="E180">
        <v>5</v>
      </c>
      <c r="F180" s="59" t="s">
        <v>170</v>
      </c>
    </row>
    <row r="181" spans="1:6" x14ac:dyDescent="0.45">
      <c r="A181" s="59" t="s">
        <v>4</v>
      </c>
      <c r="B181" s="2">
        <v>45059</v>
      </c>
      <c r="C181" s="59" t="s">
        <v>5</v>
      </c>
      <c r="D181">
        <v>5500</v>
      </c>
      <c r="E181">
        <v>5</v>
      </c>
      <c r="F181" s="59" t="s">
        <v>170</v>
      </c>
    </row>
    <row r="182" spans="1:6" x14ac:dyDescent="0.45">
      <c r="A182" s="59" t="s">
        <v>4</v>
      </c>
      <c r="B182" s="2">
        <v>45059</v>
      </c>
      <c r="C182" s="59" t="s">
        <v>5</v>
      </c>
      <c r="D182">
        <v>5500</v>
      </c>
      <c r="E182">
        <v>5</v>
      </c>
      <c r="F182" s="59" t="s">
        <v>170</v>
      </c>
    </row>
    <row r="183" spans="1:6" x14ac:dyDescent="0.45">
      <c r="A183" s="59" t="s">
        <v>4</v>
      </c>
      <c r="B183" s="2">
        <v>45059</v>
      </c>
      <c r="C183" s="59" t="s">
        <v>10</v>
      </c>
      <c r="D183">
        <v>9.32</v>
      </c>
      <c r="E183">
        <v>5</v>
      </c>
      <c r="F183" s="59" t="s">
        <v>170</v>
      </c>
    </row>
    <row r="184" spans="1:6" x14ac:dyDescent="0.45">
      <c r="A184" s="59" t="s">
        <v>4</v>
      </c>
      <c r="B184" s="2">
        <v>45059</v>
      </c>
      <c r="C184" s="59" t="s">
        <v>5</v>
      </c>
      <c r="D184">
        <v>5500</v>
      </c>
      <c r="E184">
        <v>5</v>
      </c>
      <c r="F184" s="59" t="s">
        <v>170</v>
      </c>
    </row>
    <row r="185" spans="1:6" x14ac:dyDescent="0.45">
      <c r="A185" s="59" t="s">
        <v>4</v>
      </c>
      <c r="B185" s="2">
        <v>45059</v>
      </c>
      <c r="C185" s="59" t="s">
        <v>6</v>
      </c>
      <c r="D185">
        <v>14</v>
      </c>
      <c r="E185">
        <v>5</v>
      </c>
      <c r="F185" s="59" t="s">
        <v>170</v>
      </c>
    </row>
    <row r="186" spans="1:6" x14ac:dyDescent="0.45">
      <c r="A186" s="59" t="s">
        <v>4</v>
      </c>
      <c r="B186" s="2">
        <v>45059</v>
      </c>
      <c r="C186" s="59" t="s">
        <v>5</v>
      </c>
      <c r="D186">
        <v>5500</v>
      </c>
      <c r="E186">
        <v>5</v>
      </c>
      <c r="F186" s="59" t="s">
        <v>170</v>
      </c>
    </row>
    <row r="187" spans="1:6" x14ac:dyDescent="0.45">
      <c r="A187" s="59" t="s">
        <v>4</v>
      </c>
      <c r="B187" s="2">
        <v>45059</v>
      </c>
      <c r="C187" s="59" t="s">
        <v>10</v>
      </c>
      <c r="D187">
        <v>9.32</v>
      </c>
      <c r="E187">
        <v>5</v>
      </c>
      <c r="F187" s="59" t="s">
        <v>170</v>
      </c>
    </row>
    <row r="188" spans="1:6" x14ac:dyDescent="0.45">
      <c r="A188" s="59" t="s">
        <v>4</v>
      </c>
      <c r="B188" s="2">
        <v>45059</v>
      </c>
      <c r="C188" s="59" t="s">
        <v>5</v>
      </c>
      <c r="D188">
        <v>5500</v>
      </c>
      <c r="E188">
        <v>5</v>
      </c>
      <c r="F188" s="59" t="s">
        <v>170</v>
      </c>
    </row>
    <row r="189" spans="1:6" x14ac:dyDescent="0.45">
      <c r="A189" s="59" t="s">
        <v>4</v>
      </c>
      <c r="B189" s="2">
        <v>45059</v>
      </c>
      <c r="C189" s="59" t="s">
        <v>5</v>
      </c>
      <c r="D189">
        <v>5500</v>
      </c>
      <c r="E189">
        <v>5</v>
      </c>
      <c r="F189" s="59" t="s">
        <v>170</v>
      </c>
    </row>
    <row r="190" spans="1:6" x14ac:dyDescent="0.45">
      <c r="A190" s="59" t="s">
        <v>4</v>
      </c>
      <c r="B190" s="2">
        <v>45058</v>
      </c>
      <c r="C190" s="59" t="s">
        <v>5</v>
      </c>
      <c r="D190">
        <v>5500</v>
      </c>
      <c r="E190">
        <v>5</v>
      </c>
      <c r="F190" s="59" t="s">
        <v>170</v>
      </c>
    </row>
    <row r="191" spans="1:6" x14ac:dyDescent="0.45">
      <c r="A191" s="59" t="s">
        <v>4</v>
      </c>
      <c r="B191" s="2">
        <v>45058</v>
      </c>
      <c r="C191" s="59" t="s">
        <v>5</v>
      </c>
      <c r="D191">
        <v>5500</v>
      </c>
      <c r="E191">
        <v>5</v>
      </c>
      <c r="F191" s="59" t="s">
        <v>170</v>
      </c>
    </row>
    <row r="192" spans="1:6" x14ac:dyDescent="0.45">
      <c r="A192" s="59" t="s">
        <v>4</v>
      </c>
      <c r="B192" s="2">
        <v>45058</v>
      </c>
      <c r="C192" s="59" t="s">
        <v>5</v>
      </c>
      <c r="D192">
        <v>5500</v>
      </c>
      <c r="E192">
        <v>5</v>
      </c>
      <c r="F192" s="59" t="s">
        <v>170</v>
      </c>
    </row>
    <row r="193" spans="1:6" x14ac:dyDescent="0.45">
      <c r="A193" s="59" t="s">
        <v>4</v>
      </c>
      <c r="B193" s="2">
        <v>45057</v>
      </c>
      <c r="C193" s="59" t="s">
        <v>5</v>
      </c>
      <c r="D193">
        <v>5500</v>
      </c>
      <c r="E193">
        <v>5</v>
      </c>
      <c r="F193" s="59" t="s">
        <v>170</v>
      </c>
    </row>
    <row r="194" spans="1:6" x14ac:dyDescent="0.45">
      <c r="A194" s="59" t="s">
        <v>4</v>
      </c>
      <c r="B194" s="2">
        <v>45057</v>
      </c>
      <c r="C194" s="59" t="s">
        <v>6</v>
      </c>
      <c r="D194">
        <v>14</v>
      </c>
      <c r="E194">
        <v>5</v>
      </c>
      <c r="F194" s="59" t="s">
        <v>170</v>
      </c>
    </row>
    <row r="195" spans="1:6" x14ac:dyDescent="0.45">
      <c r="A195" s="59" t="s">
        <v>4</v>
      </c>
      <c r="B195" s="2">
        <v>45057</v>
      </c>
      <c r="C195" s="59" t="s">
        <v>10</v>
      </c>
      <c r="D195">
        <v>9.23</v>
      </c>
      <c r="E195">
        <v>5</v>
      </c>
      <c r="F195" s="59" t="s">
        <v>170</v>
      </c>
    </row>
    <row r="196" spans="1:6" x14ac:dyDescent="0.45">
      <c r="A196" s="59" t="s">
        <v>4</v>
      </c>
      <c r="B196" s="2">
        <v>45057</v>
      </c>
      <c r="C196" s="59" t="s">
        <v>5</v>
      </c>
      <c r="D196">
        <v>5500</v>
      </c>
      <c r="E196">
        <v>5</v>
      </c>
      <c r="F196" s="59" t="s">
        <v>170</v>
      </c>
    </row>
    <row r="197" spans="1:6" x14ac:dyDescent="0.45">
      <c r="A197" s="59" t="s">
        <v>4</v>
      </c>
      <c r="B197" s="2">
        <v>45056</v>
      </c>
      <c r="C197" s="59" t="s">
        <v>6</v>
      </c>
      <c r="D197">
        <v>14</v>
      </c>
      <c r="E197">
        <v>5</v>
      </c>
      <c r="F197" s="59" t="s">
        <v>170</v>
      </c>
    </row>
    <row r="198" spans="1:6" x14ac:dyDescent="0.45">
      <c r="A198" s="59" t="s">
        <v>4</v>
      </c>
      <c r="B198" s="2">
        <v>45056</v>
      </c>
      <c r="C198" s="59" t="s">
        <v>10</v>
      </c>
      <c r="D198">
        <v>9.2200000000000006</v>
      </c>
      <c r="E198">
        <v>5</v>
      </c>
      <c r="F198" s="59" t="s">
        <v>170</v>
      </c>
    </row>
    <row r="199" spans="1:6" x14ac:dyDescent="0.45">
      <c r="A199" s="59" t="s">
        <v>4</v>
      </c>
      <c r="B199" s="2">
        <v>45056</v>
      </c>
      <c r="C199" s="59" t="s">
        <v>5</v>
      </c>
      <c r="D199">
        <v>5500</v>
      </c>
      <c r="E199">
        <v>5</v>
      </c>
      <c r="F199" s="59" t="s">
        <v>170</v>
      </c>
    </row>
    <row r="200" spans="1:6" x14ac:dyDescent="0.45">
      <c r="A200" s="59" t="s">
        <v>4</v>
      </c>
      <c r="B200" s="2">
        <v>45056</v>
      </c>
      <c r="C200" s="59" t="s">
        <v>5</v>
      </c>
      <c r="D200">
        <v>5500</v>
      </c>
      <c r="E200">
        <v>5</v>
      </c>
      <c r="F200" s="59" t="s">
        <v>170</v>
      </c>
    </row>
    <row r="201" spans="1:6" x14ac:dyDescent="0.45">
      <c r="A201" s="59" t="s">
        <v>4</v>
      </c>
      <c r="B201" s="2">
        <v>45056</v>
      </c>
      <c r="C201" s="59" t="s">
        <v>5</v>
      </c>
      <c r="D201">
        <v>5500</v>
      </c>
      <c r="E201">
        <v>5</v>
      </c>
      <c r="F201" s="59" t="s">
        <v>170</v>
      </c>
    </row>
    <row r="202" spans="1:6" x14ac:dyDescent="0.45">
      <c r="A202" s="59" t="s">
        <v>4</v>
      </c>
      <c r="B202" s="2">
        <v>45056</v>
      </c>
      <c r="C202" s="59" t="s">
        <v>9</v>
      </c>
      <c r="D202">
        <v>156</v>
      </c>
      <c r="E202">
        <v>5</v>
      </c>
      <c r="F202" s="59" t="s">
        <v>170</v>
      </c>
    </row>
    <row r="203" spans="1:6" x14ac:dyDescent="0.45">
      <c r="A203" s="59" t="s">
        <v>4</v>
      </c>
      <c r="B203" s="2">
        <v>45056</v>
      </c>
      <c r="C203" s="59" t="s">
        <v>6</v>
      </c>
      <c r="D203">
        <v>14</v>
      </c>
      <c r="E203">
        <v>5</v>
      </c>
      <c r="F203" s="59" t="s">
        <v>170</v>
      </c>
    </row>
    <row r="204" spans="1:6" x14ac:dyDescent="0.45">
      <c r="A204" s="59" t="s">
        <v>4</v>
      </c>
      <c r="B204" s="2">
        <v>45056</v>
      </c>
      <c r="C204" s="59" t="s">
        <v>6</v>
      </c>
      <c r="D204">
        <v>14</v>
      </c>
      <c r="E204">
        <v>5</v>
      </c>
      <c r="F204" s="59" t="s">
        <v>170</v>
      </c>
    </row>
    <row r="205" spans="1:6" x14ac:dyDescent="0.45">
      <c r="A205" s="59" t="s">
        <v>4</v>
      </c>
      <c r="B205" s="2">
        <v>45055</v>
      </c>
      <c r="C205" s="59" t="s">
        <v>6</v>
      </c>
      <c r="D205">
        <v>14</v>
      </c>
      <c r="E205">
        <v>5</v>
      </c>
      <c r="F205" s="59" t="s">
        <v>170</v>
      </c>
    </row>
    <row r="206" spans="1:6" x14ac:dyDescent="0.45">
      <c r="A206" s="59" t="s">
        <v>4</v>
      </c>
      <c r="B206" s="2">
        <v>45055</v>
      </c>
      <c r="C206" s="59" t="s">
        <v>5</v>
      </c>
      <c r="D206">
        <v>5500</v>
      </c>
      <c r="E206">
        <v>5</v>
      </c>
      <c r="F206" s="59" t="s">
        <v>170</v>
      </c>
    </row>
    <row r="207" spans="1:6" x14ac:dyDescent="0.45">
      <c r="A207" s="59" t="s">
        <v>4</v>
      </c>
      <c r="B207" s="2">
        <v>45054</v>
      </c>
      <c r="C207" s="59" t="s">
        <v>5</v>
      </c>
      <c r="D207">
        <v>5500</v>
      </c>
      <c r="E207">
        <v>5</v>
      </c>
      <c r="F207" s="59" t="s">
        <v>170</v>
      </c>
    </row>
    <row r="208" spans="1:6" x14ac:dyDescent="0.45">
      <c r="A208" s="59" t="s">
        <v>4</v>
      </c>
      <c r="B208" s="2">
        <v>45054</v>
      </c>
      <c r="C208" s="59" t="s">
        <v>6</v>
      </c>
      <c r="D208">
        <v>14</v>
      </c>
      <c r="E208">
        <v>5</v>
      </c>
      <c r="F208" s="59" t="s">
        <v>170</v>
      </c>
    </row>
    <row r="209" spans="1:6" x14ac:dyDescent="0.45">
      <c r="A209" s="59" t="s">
        <v>4</v>
      </c>
      <c r="B209" s="2">
        <v>45054</v>
      </c>
      <c r="C209" s="59" t="s">
        <v>62</v>
      </c>
      <c r="D209">
        <v>28162</v>
      </c>
      <c r="E209">
        <v>5</v>
      </c>
      <c r="F209" s="59" t="s">
        <v>170</v>
      </c>
    </row>
    <row r="210" spans="1:6" x14ac:dyDescent="0.45">
      <c r="A210" s="59" t="s">
        <v>4</v>
      </c>
      <c r="B210" s="2">
        <v>45054</v>
      </c>
      <c r="C210" s="59" t="s">
        <v>5</v>
      </c>
      <c r="D210">
        <v>5500</v>
      </c>
      <c r="E210">
        <v>5</v>
      </c>
      <c r="F210" s="59" t="s">
        <v>170</v>
      </c>
    </row>
    <row r="211" spans="1:6" x14ac:dyDescent="0.45">
      <c r="A211" s="59" t="s">
        <v>4</v>
      </c>
      <c r="B211" s="2">
        <v>45053</v>
      </c>
      <c r="C211" s="59" t="s">
        <v>10</v>
      </c>
      <c r="D211">
        <v>9.1999999999999993</v>
      </c>
      <c r="E211">
        <v>5</v>
      </c>
      <c r="F211" s="59" t="s">
        <v>170</v>
      </c>
    </row>
    <row r="212" spans="1:6" x14ac:dyDescent="0.45">
      <c r="A212" s="59" t="s">
        <v>4</v>
      </c>
      <c r="B212" s="2">
        <v>45053</v>
      </c>
      <c r="C212" s="59" t="s">
        <v>10</v>
      </c>
      <c r="D212">
        <v>9.1999999999999993</v>
      </c>
      <c r="E212">
        <v>5</v>
      </c>
      <c r="F212" s="59" t="s">
        <v>170</v>
      </c>
    </row>
    <row r="213" spans="1:6" x14ac:dyDescent="0.45">
      <c r="A213" s="59" t="s">
        <v>4</v>
      </c>
      <c r="B213" s="2">
        <v>45053</v>
      </c>
      <c r="C213" s="59" t="s">
        <v>5</v>
      </c>
      <c r="D213">
        <v>5500</v>
      </c>
      <c r="E213">
        <v>5</v>
      </c>
      <c r="F213" s="59" t="s">
        <v>170</v>
      </c>
    </row>
    <row r="214" spans="1:6" x14ac:dyDescent="0.45">
      <c r="A214" s="59" t="s">
        <v>4</v>
      </c>
      <c r="B214" s="2">
        <v>45052</v>
      </c>
      <c r="C214" s="59" t="s">
        <v>9</v>
      </c>
      <c r="D214">
        <v>155</v>
      </c>
      <c r="E214">
        <v>5</v>
      </c>
      <c r="F214" s="59" t="s">
        <v>170</v>
      </c>
    </row>
    <row r="215" spans="1:6" x14ac:dyDescent="0.45">
      <c r="A215" s="59" t="s">
        <v>4</v>
      </c>
      <c r="B215" s="2">
        <v>45052</v>
      </c>
      <c r="C215" s="59" t="s">
        <v>6</v>
      </c>
      <c r="D215">
        <v>14</v>
      </c>
      <c r="E215">
        <v>5</v>
      </c>
      <c r="F215" s="59" t="s">
        <v>170</v>
      </c>
    </row>
    <row r="216" spans="1:6" x14ac:dyDescent="0.45">
      <c r="A216" s="59" t="s">
        <v>4</v>
      </c>
      <c r="B216" s="2">
        <v>45052</v>
      </c>
      <c r="C216" s="59" t="s">
        <v>5</v>
      </c>
      <c r="D216">
        <v>5500</v>
      </c>
      <c r="E216">
        <v>5</v>
      </c>
      <c r="F216" s="59" t="s">
        <v>170</v>
      </c>
    </row>
    <row r="217" spans="1:6" x14ac:dyDescent="0.45">
      <c r="A217" s="59" t="s">
        <v>4</v>
      </c>
      <c r="B217" s="2">
        <v>45052</v>
      </c>
      <c r="C217" s="59" t="s">
        <v>10</v>
      </c>
      <c r="D217">
        <v>9.1999999999999993</v>
      </c>
      <c r="E217">
        <v>5</v>
      </c>
      <c r="F217" s="59" t="s">
        <v>170</v>
      </c>
    </row>
    <row r="218" spans="1:6" x14ac:dyDescent="0.45">
      <c r="A218" s="59" t="s">
        <v>4</v>
      </c>
      <c r="B218" s="2">
        <v>45052</v>
      </c>
      <c r="C218" s="59" t="s">
        <v>5</v>
      </c>
      <c r="D218">
        <v>5500</v>
      </c>
      <c r="E218">
        <v>5</v>
      </c>
      <c r="F218" s="59" t="s">
        <v>170</v>
      </c>
    </row>
    <row r="219" spans="1:6" x14ac:dyDescent="0.45">
      <c r="A219" s="59" t="s">
        <v>4</v>
      </c>
      <c r="B219" s="2">
        <v>45052</v>
      </c>
      <c r="C219" s="59" t="s">
        <v>5</v>
      </c>
      <c r="D219">
        <v>5500</v>
      </c>
      <c r="E219">
        <v>5</v>
      </c>
      <c r="F219" s="59" t="s">
        <v>170</v>
      </c>
    </row>
    <row r="220" spans="1:6" x14ac:dyDescent="0.45">
      <c r="A220" s="59" t="s">
        <v>4</v>
      </c>
      <c r="B220" s="2">
        <v>45052</v>
      </c>
      <c r="C220" s="59" t="s">
        <v>5</v>
      </c>
      <c r="D220">
        <v>5500</v>
      </c>
      <c r="E220">
        <v>5</v>
      </c>
      <c r="F220" s="59" t="s">
        <v>170</v>
      </c>
    </row>
    <row r="221" spans="1:6" x14ac:dyDescent="0.45">
      <c r="A221" s="59" t="s">
        <v>4</v>
      </c>
      <c r="B221" s="2">
        <v>45052</v>
      </c>
      <c r="C221" s="59" t="s">
        <v>10</v>
      </c>
      <c r="D221">
        <v>9.1999999999999993</v>
      </c>
      <c r="E221">
        <v>5</v>
      </c>
      <c r="F221" s="59" t="s">
        <v>170</v>
      </c>
    </row>
    <row r="222" spans="1:6" x14ac:dyDescent="0.45">
      <c r="A222" s="59" t="s">
        <v>4</v>
      </c>
      <c r="B222" s="2">
        <v>45052</v>
      </c>
      <c r="C222" s="59" t="s">
        <v>5</v>
      </c>
      <c r="D222">
        <v>5500</v>
      </c>
      <c r="E222">
        <v>5</v>
      </c>
      <c r="F222" s="59" t="s">
        <v>170</v>
      </c>
    </row>
    <row r="223" spans="1:6" x14ac:dyDescent="0.45">
      <c r="A223" s="59" t="s">
        <v>4</v>
      </c>
      <c r="B223" s="2">
        <v>45052</v>
      </c>
      <c r="C223" s="59" t="s">
        <v>9</v>
      </c>
      <c r="D223">
        <v>155</v>
      </c>
      <c r="E223">
        <v>5</v>
      </c>
      <c r="F223" s="59" t="s">
        <v>170</v>
      </c>
    </row>
    <row r="224" spans="1:6" x14ac:dyDescent="0.45">
      <c r="A224" s="59" t="s">
        <v>4</v>
      </c>
      <c r="B224" s="2">
        <v>45051</v>
      </c>
      <c r="C224" s="59" t="s">
        <v>9</v>
      </c>
      <c r="D224">
        <v>156</v>
      </c>
      <c r="E224">
        <v>5</v>
      </c>
      <c r="F224" s="59" t="s">
        <v>170</v>
      </c>
    </row>
    <row r="225" spans="1:6" x14ac:dyDescent="0.45">
      <c r="A225" s="59" t="s">
        <v>4</v>
      </c>
      <c r="B225" s="2">
        <v>45051</v>
      </c>
      <c r="C225" s="59" t="s">
        <v>10</v>
      </c>
      <c r="D225">
        <v>9.1999999999999993</v>
      </c>
      <c r="E225">
        <v>5</v>
      </c>
      <c r="F225" s="59" t="s">
        <v>170</v>
      </c>
    </row>
    <row r="226" spans="1:6" x14ac:dyDescent="0.45">
      <c r="A226" s="59" t="s">
        <v>4</v>
      </c>
      <c r="B226" s="2">
        <v>45051</v>
      </c>
      <c r="C226" s="59" t="s">
        <v>5</v>
      </c>
      <c r="D226">
        <v>5500</v>
      </c>
      <c r="E226">
        <v>5</v>
      </c>
      <c r="F226" s="59" t="s">
        <v>170</v>
      </c>
    </row>
    <row r="227" spans="1:6" x14ac:dyDescent="0.45">
      <c r="A227" s="59" t="s">
        <v>4</v>
      </c>
      <c r="B227" s="2">
        <v>45049</v>
      </c>
      <c r="C227" s="59" t="s">
        <v>5</v>
      </c>
      <c r="D227">
        <v>5500</v>
      </c>
      <c r="E227">
        <v>5</v>
      </c>
      <c r="F227" s="59" t="s">
        <v>170</v>
      </c>
    </row>
    <row r="228" spans="1:6" x14ac:dyDescent="0.45">
      <c r="A228" s="59" t="s">
        <v>4</v>
      </c>
      <c r="B228" s="2">
        <v>45049</v>
      </c>
      <c r="C228" s="59" t="s">
        <v>5</v>
      </c>
      <c r="D228">
        <v>5500</v>
      </c>
      <c r="E228">
        <v>5</v>
      </c>
      <c r="F228" s="59" t="s">
        <v>170</v>
      </c>
    </row>
    <row r="229" spans="1:6" x14ac:dyDescent="0.45">
      <c r="A229" s="59" t="s">
        <v>4</v>
      </c>
      <c r="B229" s="2">
        <v>45049</v>
      </c>
      <c r="C229" s="59" t="s">
        <v>5</v>
      </c>
      <c r="D229">
        <v>5500</v>
      </c>
      <c r="E229">
        <v>5</v>
      </c>
      <c r="F229" s="59" t="s">
        <v>170</v>
      </c>
    </row>
    <row r="230" spans="1:6" x14ac:dyDescent="0.45">
      <c r="A230" s="59" t="s">
        <v>4</v>
      </c>
      <c r="B230" s="2">
        <v>45048</v>
      </c>
      <c r="C230" s="59" t="s">
        <v>5</v>
      </c>
      <c r="D230">
        <v>5500</v>
      </c>
      <c r="E230">
        <v>5</v>
      </c>
      <c r="F230" s="59" t="s">
        <v>170</v>
      </c>
    </row>
    <row r="231" spans="1:6" x14ac:dyDescent="0.45">
      <c r="A231" s="59" t="s">
        <v>4</v>
      </c>
      <c r="B231" s="2">
        <v>45047</v>
      </c>
      <c r="C231" s="59" t="s">
        <v>10</v>
      </c>
      <c r="D231">
        <v>9.31</v>
      </c>
      <c r="E231">
        <v>5</v>
      </c>
      <c r="F231" s="59" t="s">
        <v>170</v>
      </c>
    </row>
    <row r="232" spans="1:6" x14ac:dyDescent="0.45">
      <c r="A232" s="59" t="s">
        <v>4</v>
      </c>
      <c r="B232" s="2">
        <v>45047</v>
      </c>
      <c r="C232" s="59" t="s">
        <v>5</v>
      </c>
      <c r="D232">
        <v>5500</v>
      </c>
      <c r="E232">
        <v>5</v>
      </c>
      <c r="F232" s="59" t="s">
        <v>170</v>
      </c>
    </row>
    <row r="233" spans="1:6" x14ac:dyDescent="0.45">
      <c r="A233" s="59" t="s">
        <v>4</v>
      </c>
      <c r="B233" s="2">
        <v>45046</v>
      </c>
      <c r="C233" s="59" t="s">
        <v>5</v>
      </c>
      <c r="D233">
        <v>5500</v>
      </c>
      <c r="E233">
        <v>4</v>
      </c>
      <c r="F233" s="59" t="s">
        <v>68</v>
      </c>
    </row>
    <row r="234" spans="1:6" x14ac:dyDescent="0.45">
      <c r="A234" s="59" t="s">
        <v>4</v>
      </c>
      <c r="B234" s="2">
        <v>45046</v>
      </c>
      <c r="C234" s="59" t="s">
        <v>5</v>
      </c>
      <c r="D234">
        <v>5500</v>
      </c>
      <c r="E234">
        <v>4</v>
      </c>
      <c r="F234" s="59" t="s">
        <v>68</v>
      </c>
    </row>
    <row r="235" spans="1:6" x14ac:dyDescent="0.45">
      <c r="A235" s="59" t="s">
        <v>4</v>
      </c>
      <c r="B235" s="2">
        <v>45046</v>
      </c>
      <c r="C235" s="59" t="s">
        <v>9</v>
      </c>
      <c r="D235">
        <v>155</v>
      </c>
      <c r="E235">
        <v>4</v>
      </c>
      <c r="F235" s="59" t="s">
        <v>68</v>
      </c>
    </row>
    <row r="236" spans="1:6" x14ac:dyDescent="0.45">
      <c r="A236" s="59" t="s">
        <v>4</v>
      </c>
      <c r="B236" s="2">
        <v>45045</v>
      </c>
      <c r="C236" s="59" t="s">
        <v>6</v>
      </c>
      <c r="D236">
        <v>14</v>
      </c>
      <c r="E236">
        <v>4</v>
      </c>
      <c r="F236" s="59" t="s">
        <v>68</v>
      </c>
    </row>
    <row r="237" spans="1:6" x14ac:dyDescent="0.45">
      <c r="A237" s="59" t="s">
        <v>4</v>
      </c>
      <c r="B237" s="2">
        <v>45045</v>
      </c>
      <c r="C237" s="59" t="s">
        <v>5</v>
      </c>
      <c r="D237">
        <v>5500</v>
      </c>
      <c r="E237">
        <v>4</v>
      </c>
      <c r="F237" s="59" t="s">
        <v>68</v>
      </c>
    </row>
    <row r="238" spans="1:6" x14ac:dyDescent="0.45">
      <c r="A238" s="59" t="s">
        <v>4</v>
      </c>
      <c r="B238" s="2">
        <v>45045</v>
      </c>
      <c r="C238" s="59" t="s">
        <v>6</v>
      </c>
      <c r="D238">
        <v>14</v>
      </c>
      <c r="E238">
        <v>4</v>
      </c>
      <c r="F238" s="59" t="s">
        <v>68</v>
      </c>
    </row>
    <row r="239" spans="1:6" x14ac:dyDescent="0.45">
      <c r="A239" s="59" t="s">
        <v>4</v>
      </c>
      <c r="B239" s="2">
        <v>45045</v>
      </c>
      <c r="C239" s="59" t="s">
        <v>5</v>
      </c>
      <c r="D239">
        <v>5500</v>
      </c>
      <c r="E239">
        <v>4</v>
      </c>
      <c r="F239" s="59" t="s">
        <v>68</v>
      </c>
    </row>
    <row r="240" spans="1:6" x14ac:dyDescent="0.45">
      <c r="A240" s="59" t="s">
        <v>4</v>
      </c>
      <c r="B240" s="2">
        <v>45045</v>
      </c>
      <c r="C240" s="59" t="s">
        <v>6</v>
      </c>
      <c r="D240">
        <v>14</v>
      </c>
      <c r="E240">
        <v>4</v>
      </c>
      <c r="F240" s="59" t="s">
        <v>68</v>
      </c>
    </row>
    <row r="241" spans="1:6" x14ac:dyDescent="0.45">
      <c r="A241" s="59" t="s">
        <v>4</v>
      </c>
      <c r="B241" s="2">
        <v>45045</v>
      </c>
      <c r="C241" s="59" t="s">
        <v>5</v>
      </c>
      <c r="D241">
        <v>5500</v>
      </c>
      <c r="E241">
        <v>4</v>
      </c>
      <c r="F241" s="59" t="s">
        <v>68</v>
      </c>
    </row>
    <row r="242" spans="1:6" x14ac:dyDescent="0.45">
      <c r="A242" s="59" t="s">
        <v>4</v>
      </c>
      <c r="B242" s="2">
        <v>45044</v>
      </c>
      <c r="C242" s="59" t="s">
        <v>7</v>
      </c>
      <c r="D242">
        <v>1690</v>
      </c>
      <c r="E242">
        <v>4</v>
      </c>
      <c r="F242" s="59" t="s">
        <v>68</v>
      </c>
    </row>
    <row r="243" spans="1:6" x14ac:dyDescent="0.45">
      <c r="A243" s="59" t="s">
        <v>4</v>
      </c>
      <c r="B243" s="2">
        <v>45043</v>
      </c>
      <c r="C243" s="59" t="s">
        <v>5</v>
      </c>
      <c r="D243">
        <v>5500</v>
      </c>
      <c r="E243">
        <v>4</v>
      </c>
      <c r="F243" s="59" t="s">
        <v>68</v>
      </c>
    </row>
    <row r="244" spans="1:6" x14ac:dyDescent="0.45">
      <c r="A244" s="59" t="s">
        <v>4</v>
      </c>
      <c r="B244" s="2">
        <v>45043</v>
      </c>
      <c r="C244" s="59" t="s">
        <v>9</v>
      </c>
      <c r="D244">
        <v>157</v>
      </c>
      <c r="E244">
        <v>4</v>
      </c>
      <c r="F244" s="59" t="s">
        <v>68</v>
      </c>
    </row>
    <row r="245" spans="1:6" x14ac:dyDescent="0.45">
      <c r="A245" s="59" t="s">
        <v>4</v>
      </c>
      <c r="B245" s="2">
        <v>45042</v>
      </c>
      <c r="C245" s="59" t="s">
        <v>6</v>
      </c>
      <c r="D245">
        <v>14</v>
      </c>
      <c r="E245">
        <v>4</v>
      </c>
      <c r="F245" s="59" t="s">
        <v>68</v>
      </c>
    </row>
    <row r="246" spans="1:6" x14ac:dyDescent="0.45">
      <c r="A246" s="59" t="s">
        <v>4</v>
      </c>
      <c r="B246" s="2">
        <v>45042</v>
      </c>
      <c r="C246" s="59" t="s">
        <v>5</v>
      </c>
      <c r="D246">
        <v>5500</v>
      </c>
      <c r="E246">
        <v>4</v>
      </c>
      <c r="F246" s="59" t="s">
        <v>68</v>
      </c>
    </row>
    <row r="247" spans="1:6" x14ac:dyDescent="0.45">
      <c r="A247" s="59" t="s">
        <v>4</v>
      </c>
      <c r="B247" s="2">
        <v>45042</v>
      </c>
      <c r="C247" s="59" t="s">
        <v>6</v>
      </c>
      <c r="D247">
        <v>14</v>
      </c>
      <c r="E247">
        <v>4</v>
      </c>
      <c r="F247" s="59" t="s">
        <v>68</v>
      </c>
    </row>
    <row r="248" spans="1:6" x14ac:dyDescent="0.45">
      <c r="A248" s="59" t="s">
        <v>4</v>
      </c>
      <c r="B248" s="2">
        <v>45041</v>
      </c>
      <c r="C248" s="59" t="s">
        <v>6</v>
      </c>
      <c r="D248">
        <v>14</v>
      </c>
      <c r="E248">
        <v>4</v>
      </c>
      <c r="F248" s="59" t="s">
        <v>68</v>
      </c>
    </row>
    <row r="249" spans="1:6" x14ac:dyDescent="0.45">
      <c r="A249" s="59" t="s">
        <v>4</v>
      </c>
      <c r="B249" s="2">
        <v>45040</v>
      </c>
      <c r="C249" s="59" t="s">
        <v>10</v>
      </c>
      <c r="D249">
        <v>9.3800000000000008</v>
      </c>
      <c r="E249">
        <v>4</v>
      </c>
      <c r="F249" s="59" t="s">
        <v>68</v>
      </c>
    </row>
    <row r="250" spans="1:6" x14ac:dyDescent="0.45">
      <c r="A250" s="59" t="s">
        <v>4</v>
      </c>
      <c r="B250" s="2">
        <v>45040</v>
      </c>
      <c r="C250" s="59" t="s">
        <v>7</v>
      </c>
      <c r="D250">
        <v>1683</v>
      </c>
      <c r="E250">
        <v>4</v>
      </c>
      <c r="F250" s="59" t="s">
        <v>68</v>
      </c>
    </row>
    <row r="251" spans="1:6" x14ac:dyDescent="0.45">
      <c r="A251" s="59" t="s">
        <v>4</v>
      </c>
      <c r="B251" s="2">
        <v>45040</v>
      </c>
      <c r="C251" s="59" t="s">
        <v>6</v>
      </c>
      <c r="D251">
        <v>14</v>
      </c>
      <c r="E251">
        <v>4</v>
      </c>
      <c r="F251" s="59" t="s">
        <v>68</v>
      </c>
    </row>
    <row r="252" spans="1:6" x14ac:dyDescent="0.45">
      <c r="A252" s="59" t="s">
        <v>4</v>
      </c>
      <c r="B252" s="2">
        <v>45037</v>
      </c>
      <c r="C252" s="59" t="s">
        <v>5</v>
      </c>
      <c r="D252">
        <v>5500</v>
      </c>
      <c r="E252">
        <v>4</v>
      </c>
      <c r="F252" s="59" t="s">
        <v>68</v>
      </c>
    </row>
    <row r="253" spans="1:6" x14ac:dyDescent="0.45">
      <c r="A253" s="59" t="s">
        <v>4</v>
      </c>
      <c r="B253" s="2">
        <v>45036</v>
      </c>
      <c r="C253" s="59" t="s">
        <v>6</v>
      </c>
      <c r="D253">
        <v>14</v>
      </c>
      <c r="E253">
        <v>4</v>
      </c>
      <c r="F253" s="59" t="s">
        <v>68</v>
      </c>
    </row>
    <row r="254" spans="1:6" x14ac:dyDescent="0.45">
      <c r="A254" s="59" t="s">
        <v>4</v>
      </c>
      <c r="B254" s="2">
        <v>45034</v>
      </c>
      <c r="C254" s="59" t="s">
        <v>5</v>
      </c>
      <c r="D254">
        <v>5500</v>
      </c>
      <c r="E254">
        <v>4</v>
      </c>
      <c r="F254" s="59" t="s">
        <v>68</v>
      </c>
    </row>
    <row r="255" spans="1:6" x14ac:dyDescent="0.45">
      <c r="A255" s="59" t="s">
        <v>4</v>
      </c>
      <c r="B255" s="2">
        <v>45034</v>
      </c>
      <c r="C255" s="59" t="s">
        <v>6</v>
      </c>
      <c r="D255">
        <v>14</v>
      </c>
      <c r="E255">
        <v>4</v>
      </c>
      <c r="F255" s="59" t="s">
        <v>68</v>
      </c>
    </row>
    <row r="256" spans="1:6" x14ac:dyDescent="0.45">
      <c r="A256" s="59" t="s">
        <v>4</v>
      </c>
      <c r="B256" s="2">
        <v>45034</v>
      </c>
      <c r="C256" s="59" t="s">
        <v>5</v>
      </c>
      <c r="D256">
        <v>5500</v>
      </c>
      <c r="E256">
        <v>4</v>
      </c>
      <c r="F256" s="59" t="s">
        <v>68</v>
      </c>
    </row>
    <row r="257" spans="1:6" x14ac:dyDescent="0.45">
      <c r="A257" s="59" t="s">
        <v>4</v>
      </c>
      <c r="B257" s="2">
        <v>45034</v>
      </c>
      <c r="C257" s="59" t="s">
        <v>6</v>
      </c>
      <c r="D257">
        <v>14</v>
      </c>
      <c r="E257">
        <v>4</v>
      </c>
      <c r="F257" s="59" t="s">
        <v>68</v>
      </c>
    </row>
    <row r="258" spans="1:6" x14ac:dyDescent="0.45">
      <c r="A258" s="59" t="s">
        <v>4</v>
      </c>
      <c r="B258" s="2">
        <v>45033</v>
      </c>
      <c r="C258" s="59" t="s">
        <v>5</v>
      </c>
      <c r="D258">
        <v>5500</v>
      </c>
      <c r="E258">
        <v>4</v>
      </c>
      <c r="F258" s="59" t="s">
        <v>68</v>
      </c>
    </row>
    <row r="259" spans="1:6" x14ac:dyDescent="0.45">
      <c r="A259" s="59" t="s">
        <v>4</v>
      </c>
      <c r="B259" s="2">
        <v>45033</v>
      </c>
      <c r="C259" s="59" t="s">
        <v>11</v>
      </c>
      <c r="D259">
        <v>213.78</v>
      </c>
      <c r="E259">
        <v>4</v>
      </c>
      <c r="F259" s="59" t="s">
        <v>68</v>
      </c>
    </row>
    <row r="260" spans="1:6" x14ac:dyDescent="0.45">
      <c r="A260" s="59" t="s">
        <v>4</v>
      </c>
      <c r="B260" s="2">
        <v>45033</v>
      </c>
      <c r="C260" s="59" t="s">
        <v>5</v>
      </c>
      <c r="D260">
        <v>5500</v>
      </c>
      <c r="E260">
        <v>4</v>
      </c>
      <c r="F260" s="59" t="s">
        <v>68</v>
      </c>
    </row>
    <row r="261" spans="1:6" x14ac:dyDescent="0.45">
      <c r="A261" s="59" t="s">
        <v>4</v>
      </c>
      <c r="B261" s="2">
        <v>45033</v>
      </c>
      <c r="C261" s="59" t="s">
        <v>5</v>
      </c>
      <c r="D261">
        <v>5500</v>
      </c>
      <c r="E261">
        <v>4</v>
      </c>
      <c r="F261" s="59" t="s">
        <v>68</v>
      </c>
    </row>
    <row r="262" spans="1:6" x14ac:dyDescent="0.45">
      <c r="A262" s="59" t="s">
        <v>4</v>
      </c>
      <c r="B262" s="2">
        <v>45032</v>
      </c>
      <c r="C262" s="59" t="s">
        <v>10</v>
      </c>
      <c r="D262">
        <v>9.42</v>
      </c>
      <c r="E262">
        <v>4</v>
      </c>
      <c r="F262" s="59" t="s">
        <v>68</v>
      </c>
    </row>
    <row r="263" spans="1:6" x14ac:dyDescent="0.45">
      <c r="A263" s="59" t="s">
        <v>4</v>
      </c>
      <c r="B263" s="2">
        <v>45032</v>
      </c>
      <c r="C263" s="59" t="s">
        <v>5</v>
      </c>
      <c r="D263">
        <v>5500</v>
      </c>
      <c r="E263">
        <v>4</v>
      </c>
      <c r="F263" s="59" t="s">
        <v>68</v>
      </c>
    </row>
    <row r="264" spans="1:6" x14ac:dyDescent="0.45">
      <c r="A264" s="59" t="s">
        <v>4</v>
      </c>
      <c r="B264" s="2">
        <v>45032</v>
      </c>
      <c r="C264" s="59" t="s">
        <v>6</v>
      </c>
      <c r="D264">
        <v>14</v>
      </c>
      <c r="E264">
        <v>4</v>
      </c>
      <c r="F264" s="59" t="s">
        <v>68</v>
      </c>
    </row>
    <row r="265" spans="1:6" x14ac:dyDescent="0.45">
      <c r="A265" s="59" t="s">
        <v>4</v>
      </c>
      <c r="B265" s="2">
        <v>45032</v>
      </c>
      <c r="C265" s="59" t="s">
        <v>5</v>
      </c>
      <c r="D265">
        <v>5500</v>
      </c>
      <c r="E265">
        <v>4</v>
      </c>
      <c r="F265" s="59" t="s">
        <v>68</v>
      </c>
    </row>
    <row r="266" spans="1:6" x14ac:dyDescent="0.45">
      <c r="A266" s="59" t="s">
        <v>4</v>
      </c>
      <c r="B266" s="2">
        <v>45032</v>
      </c>
      <c r="C266" s="59" t="s">
        <v>6</v>
      </c>
      <c r="D266">
        <v>14</v>
      </c>
      <c r="E266">
        <v>4</v>
      </c>
      <c r="F266" s="59" t="s">
        <v>68</v>
      </c>
    </row>
    <row r="267" spans="1:6" x14ac:dyDescent="0.45">
      <c r="A267" s="59" t="s">
        <v>4</v>
      </c>
      <c r="B267" s="2">
        <v>45032</v>
      </c>
      <c r="C267" s="59" t="s">
        <v>7</v>
      </c>
      <c r="D267">
        <v>1658</v>
      </c>
      <c r="E267">
        <v>4</v>
      </c>
      <c r="F267" s="59" t="s">
        <v>68</v>
      </c>
    </row>
    <row r="268" spans="1:6" x14ac:dyDescent="0.45">
      <c r="A268" s="59" t="s">
        <v>4</v>
      </c>
      <c r="B268" s="2">
        <v>45031</v>
      </c>
      <c r="C268" s="59" t="s">
        <v>10</v>
      </c>
      <c r="D268">
        <v>9.31</v>
      </c>
      <c r="E268">
        <v>4</v>
      </c>
      <c r="F268" s="59" t="s">
        <v>68</v>
      </c>
    </row>
    <row r="269" spans="1:6" x14ac:dyDescent="0.45">
      <c r="A269" s="59" t="s">
        <v>4</v>
      </c>
      <c r="B269" s="2">
        <v>45031</v>
      </c>
      <c r="C269" s="59" t="s">
        <v>5</v>
      </c>
      <c r="D269">
        <v>5500</v>
      </c>
      <c r="E269">
        <v>4</v>
      </c>
      <c r="F269" s="59" t="s">
        <v>68</v>
      </c>
    </row>
    <row r="270" spans="1:6" x14ac:dyDescent="0.45">
      <c r="A270" s="59" t="s">
        <v>4</v>
      </c>
      <c r="B270" s="2">
        <v>45031</v>
      </c>
      <c r="C270" s="59" t="s">
        <v>10</v>
      </c>
      <c r="D270">
        <v>9.31</v>
      </c>
      <c r="E270">
        <v>4</v>
      </c>
      <c r="F270" s="59" t="s">
        <v>68</v>
      </c>
    </row>
    <row r="271" spans="1:6" x14ac:dyDescent="0.45">
      <c r="A271" s="59" t="s">
        <v>4</v>
      </c>
      <c r="B271" s="2">
        <v>45031</v>
      </c>
      <c r="C271" s="59" t="s">
        <v>5</v>
      </c>
      <c r="D271">
        <v>5500</v>
      </c>
      <c r="E271">
        <v>4</v>
      </c>
      <c r="F271" s="59" t="s">
        <v>68</v>
      </c>
    </row>
    <row r="272" spans="1:6" x14ac:dyDescent="0.45">
      <c r="A272" s="59" t="s">
        <v>4</v>
      </c>
      <c r="B272" s="2">
        <v>45030</v>
      </c>
      <c r="C272" s="59" t="s">
        <v>5</v>
      </c>
      <c r="D272">
        <v>5500</v>
      </c>
      <c r="E272">
        <v>4</v>
      </c>
      <c r="F272" s="59" t="s">
        <v>68</v>
      </c>
    </row>
    <row r="273" spans="1:6" x14ac:dyDescent="0.45">
      <c r="A273" s="59" t="s">
        <v>4</v>
      </c>
      <c r="B273" s="2">
        <v>45030</v>
      </c>
      <c r="C273" s="59" t="s">
        <v>7</v>
      </c>
      <c r="D273">
        <v>1672</v>
      </c>
      <c r="E273">
        <v>4</v>
      </c>
      <c r="F273" s="59" t="s">
        <v>68</v>
      </c>
    </row>
    <row r="274" spans="1:6" x14ac:dyDescent="0.45">
      <c r="A274" s="59" t="s">
        <v>4</v>
      </c>
      <c r="B274" s="2">
        <v>45030</v>
      </c>
      <c r="C274" s="59" t="s">
        <v>5</v>
      </c>
      <c r="D274">
        <v>5500</v>
      </c>
      <c r="E274">
        <v>4</v>
      </c>
      <c r="F274" s="59" t="s">
        <v>68</v>
      </c>
    </row>
    <row r="275" spans="1:6" x14ac:dyDescent="0.45">
      <c r="A275" s="59" t="s">
        <v>4</v>
      </c>
      <c r="B275" s="2">
        <v>45030</v>
      </c>
      <c r="C275" s="59" t="s">
        <v>5</v>
      </c>
      <c r="D275">
        <v>5500</v>
      </c>
      <c r="E275">
        <v>4</v>
      </c>
      <c r="F275" s="59" t="s">
        <v>68</v>
      </c>
    </row>
    <row r="276" spans="1:6" x14ac:dyDescent="0.45">
      <c r="A276" s="59" t="s">
        <v>4</v>
      </c>
      <c r="B276" s="2">
        <v>45030</v>
      </c>
      <c r="C276" s="59" t="s">
        <v>5</v>
      </c>
      <c r="D276">
        <v>5500</v>
      </c>
      <c r="E276">
        <v>4</v>
      </c>
      <c r="F276" s="59" t="s">
        <v>68</v>
      </c>
    </row>
    <row r="277" spans="1:6" x14ac:dyDescent="0.45">
      <c r="A277" s="59" t="s">
        <v>4</v>
      </c>
      <c r="B277" s="2">
        <v>45029</v>
      </c>
      <c r="C277" s="59" t="s">
        <v>6</v>
      </c>
      <c r="D277">
        <v>14</v>
      </c>
      <c r="E277">
        <v>4</v>
      </c>
      <c r="F277" s="59" t="s">
        <v>68</v>
      </c>
    </row>
    <row r="278" spans="1:6" x14ac:dyDescent="0.45">
      <c r="A278" s="59" t="s">
        <v>4</v>
      </c>
      <c r="B278" s="2">
        <v>45029</v>
      </c>
      <c r="C278" s="59" t="s">
        <v>5</v>
      </c>
      <c r="D278">
        <v>5500</v>
      </c>
      <c r="E278">
        <v>4</v>
      </c>
      <c r="F278" s="59" t="s">
        <v>68</v>
      </c>
    </row>
    <row r="279" spans="1:6" x14ac:dyDescent="0.45">
      <c r="A279" s="59" t="s">
        <v>4</v>
      </c>
      <c r="B279" s="2">
        <v>45028</v>
      </c>
      <c r="C279" s="59" t="s">
        <v>10</v>
      </c>
      <c r="D279">
        <v>9.3800000000000008</v>
      </c>
      <c r="E279">
        <v>4</v>
      </c>
      <c r="F279" s="59" t="s">
        <v>68</v>
      </c>
    </row>
    <row r="280" spans="1:6" x14ac:dyDescent="0.45">
      <c r="A280" s="59" t="s">
        <v>4</v>
      </c>
      <c r="B280" s="2">
        <v>45028</v>
      </c>
      <c r="C280" s="59" t="s">
        <v>5</v>
      </c>
      <c r="D280">
        <v>5500</v>
      </c>
      <c r="E280">
        <v>4</v>
      </c>
      <c r="F280" s="59" t="s">
        <v>68</v>
      </c>
    </row>
    <row r="281" spans="1:6" x14ac:dyDescent="0.45">
      <c r="A281" s="59" t="s">
        <v>4</v>
      </c>
      <c r="B281" s="2">
        <v>45028</v>
      </c>
      <c r="C281" s="59" t="s">
        <v>5</v>
      </c>
      <c r="D281">
        <v>5500</v>
      </c>
      <c r="E281">
        <v>4</v>
      </c>
      <c r="F281" s="59" t="s">
        <v>68</v>
      </c>
    </row>
    <row r="282" spans="1:6" x14ac:dyDescent="0.45">
      <c r="A282" s="59" t="s">
        <v>4</v>
      </c>
      <c r="B282" s="2">
        <v>45028</v>
      </c>
      <c r="C282" s="59" t="s">
        <v>5</v>
      </c>
      <c r="D282">
        <v>5500</v>
      </c>
      <c r="E282">
        <v>4</v>
      </c>
      <c r="F282" s="59" t="s">
        <v>68</v>
      </c>
    </row>
    <row r="283" spans="1:6" x14ac:dyDescent="0.45">
      <c r="A283" s="59" t="s">
        <v>4</v>
      </c>
      <c r="B283" s="2">
        <v>45028</v>
      </c>
      <c r="C283" s="59" t="s">
        <v>5</v>
      </c>
      <c r="D283">
        <v>5500</v>
      </c>
      <c r="E283">
        <v>4</v>
      </c>
      <c r="F283" s="59" t="s">
        <v>68</v>
      </c>
    </row>
    <row r="284" spans="1:6" x14ac:dyDescent="0.45">
      <c r="A284" s="59" t="s">
        <v>4</v>
      </c>
      <c r="B284" s="2">
        <v>45028</v>
      </c>
      <c r="C284" s="59" t="s">
        <v>5</v>
      </c>
      <c r="D284">
        <v>5500</v>
      </c>
      <c r="E284">
        <v>4</v>
      </c>
      <c r="F284" s="59" t="s">
        <v>68</v>
      </c>
    </row>
    <row r="285" spans="1:6" x14ac:dyDescent="0.45">
      <c r="A285" s="59" t="s">
        <v>4</v>
      </c>
      <c r="B285" s="2">
        <v>45027</v>
      </c>
      <c r="C285" s="59" t="s">
        <v>5</v>
      </c>
      <c r="D285">
        <v>5500</v>
      </c>
      <c r="E285">
        <v>4</v>
      </c>
      <c r="F285" s="59" t="s">
        <v>68</v>
      </c>
    </row>
    <row r="286" spans="1:6" x14ac:dyDescent="0.45">
      <c r="A286" s="59" t="s">
        <v>4</v>
      </c>
      <c r="B286" s="2">
        <v>45027</v>
      </c>
      <c r="C286" s="59" t="s">
        <v>6</v>
      </c>
      <c r="D286">
        <v>14</v>
      </c>
      <c r="E286">
        <v>4</v>
      </c>
      <c r="F286" s="59" t="s">
        <v>68</v>
      </c>
    </row>
    <row r="287" spans="1:6" x14ac:dyDescent="0.45">
      <c r="A287" s="59" t="s">
        <v>4</v>
      </c>
      <c r="B287" s="2">
        <v>45027</v>
      </c>
      <c r="C287" s="59" t="s">
        <v>6</v>
      </c>
      <c r="D287">
        <v>14</v>
      </c>
      <c r="E287">
        <v>4</v>
      </c>
      <c r="F287" s="59" t="s">
        <v>68</v>
      </c>
    </row>
    <row r="288" spans="1:6" x14ac:dyDescent="0.45">
      <c r="A288" s="59" t="s">
        <v>4</v>
      </c>
      <c r="B288" s="2">
        <v>45027</v>
      </c>
      <c r="C288" s="59" t="s">
        <v>6</v>
      </c>
      <c r="D288">
        <v>14</v>
      </c>
      <c r="E288">
        <v>4</v>
      </c>
      <c r="F288" s="59" t="s">
        <v>68</v>
      </c>
    </row>
    <row r="289" spans="1:6" x14ac:dyDescent="0.45">
      <c r="A289" s="59" t="s">
        <v>4</v>
      </c>
      <c r="B289" s="2">
        <v>45027</v>
      </c>
      <c r="C289" s="59" t="s">
        <v>6</v>
      </c>
      <c r="D289">
        <v>14</v>
      </c>
      <c r="E289">
        <v>4</v>
      </c>
      <c r="F289" s="59" t="s">
        <v>68</v>
      </c>
    </row>
    <row r="290" spans="1:6" x14ac:dyDescent="0.45">
      <c r="A290" s="59" t="s">
        <v>4</v>
      </c>
      <c r="B290" s="2">
        <v>45026</v>
      </c>
      <c r="C290" s="59" t="s">
        <v>5</v>
      </c>
      <c r="D290">
        <v>5500</v>
      </c>
      <c r="E290">
        <v>4</v>
      </c>
      <c r="F290" s="59" t="s">
        <v>68</v>
      </c>
    </row>
    <row r="291" spans="1:6" x14ac:dyDescent="0.45">
      <c r="A291" s="59" t="s">
        <v>4</v>
      </c>
      <c r="B291" s="2">
        <v>45026</v>
      </c>
      <c r="C291" s="59" t="s">
        <v>6</v>
      </c>
      <c r="D291">
        <v>14</v>
      </c>
      <c r="E291">
        <v>4</v>
      </c>
      <c r="F291" s="59" t="s">
        <v>68</v>
      </c>
    </row>
    <row r="292" spans="1:6" x14ac:dyDescent="0.45">
      <c r="A292" s="59" t="s">
        <v>4</v>
      </c>
      <c r="B292" s="2">
        <v>45026</v>
      </c>
      <c r="C292" s="59" t="s">
        <v>7</v>
      </c>
      <c r="D292">
        <v>1661</v>
      </c>
      <c r="E292">
        <v>4</v>
      </c>
      <c r="F292" s="59" t="s">
        <v>68</v>
      </c>
    </row>
    <row r="293" spans="1:6" x14ac:dyDescent="0.45">
      <c r="A293" s="59" t="s">
        <v>4</v>
      </c>
      <c r="B293" s="2">
        <v>45026</v>
      </c>
      <c r="C293" s="59" t="s">
        <v>6</v>
      </c>
      <c r="D293">
        <v>14</v>
      </c>
      <c r="E293">
        <v>4</v>
      </c>
      <c r="F293" s="59" t="s">
        <v>68</v>
      </c>
    </row>
    <row r="294" spans="1:6" x14ac:dyDescent="0.45">
      <c r="A294" s="59" t="s">
        <v>4</v>
      </c>
      <c r="B294" s="2">
        <v>45026</v>
      </c>
      <c r="C294" s="59" t="s">
        <v>5</v>
      </c>
      <c r="D294">
        <v>5500</v>
      </c>
      <c r="E294">
        <v>4</v>
      </c>
      <c r="F294" s="59" t="s">
        <v>68</v>
      </c>
    </row>
    <row r="295" spans="1:6" x14ac:dyDescent="0.45">
      <c r="A295" s="59" t="s">
        <v>4</v>
      </c>
      <c r="B295" s="2">
        <v>45025</v>
      </c>
      <c r="C295" s="59" t="s">
        <v>9</v>
      </c>
      <c r="D295">
        <v>141</v>
      </c>
      <c r="E295">
        <v>4</v>
      </c>
      <c r="F295" s="59" t="s">
        <v>68</v>
      </c>
    </row>
    <row r="296" spans="1:6" x14ac:dyDescent="0.45">
      <c r="A296" s="59" t="s">
        <v>4</v>
      </c>
      <c r="B296" s="2">
        <v>45025</v>
      </c>
      <c r="C296" s="59" t="s">
        <v>10</v>
      </c>
      <c r="D296">
        <v>9.3000000000000007</v>
      </c>
      <c r="E296">
        <v>4</v>
      </c>
      <c r="F296" s="59" t="s">
        <v>68</v>
      </c>
    </row>
    <row r="297" spans="1:6" x14ac:dyDescent="0.45">
      <c r="A297" s="59" t="s">
        <v>4</v>
      </c>
      <c r="B297" s="2">
        <v>45023</v>
      </c>
      <c r="C297" s="59" t="s">
        <v>5</v>
      </c>
      <c r="D297">
        <v>5500</v>
      </c>
      <c r="E297">
        <v>4</v>
      </c>
      <c r="F297" s="59" t="s">
        <v>68</v>
      </c>
    </row>
    <row r="298" spans="1:6" x14ac:dyDescent="0.45">
      <c r="A298" s="59" t="s">
        <v>4</v>
      </c>
      <c r="B298" s="2">
        <v>45023</v>
      </c>
      <c r="C298" s="59" t="s">
        <v>9</v>
      </c>
      <c r="D298">
        <v>142</v>
      </c>
      <c r="E298">
        <v>4</v>
      </c>
      <c r="F298" s="59" t="s">
        <v>68</v>
      </c>
    </row>
    <row r="299" spans="1:6" x14ac:dyDescent="0.45">
      <c r="A299" s="59" t="s">
        <v>4</v>
      </c>
      <c r="B299" s="2">
        <v>45023</v>
      </c>
      <c r="C299" s="59" t="s">
        <v>6</v>
      </c>
      <c r="D299">
        <v>14</v>
      </c>
      <c r="E299">
        <v>4</v>
      </c>
      <c r="F299" s="59" t="s">
        <v>68</v>
      </c>
    </row>
    <row r="300" spans="1:6" x14ac:dyDescent="0.45">
      <c r="A300" s="59" t="s">
        <v>4</v>
      </c>
      <c r="B300" s="2">
        <v>45023</v>
      </c>
      <c r="C300" s="59" t="s">
        <v>10</v>
      </c>
      <c r="D300">
        <v>9.3699999999999992</v>
      </c>
      <c r="E300">
        <v>4</v>
      </c>
      <c r="F300" s="59" t="s">
        <v>68</v>
      </c>
    </row>
    <row r="301" spans="1:6" x14ac:dyDescent="0.45">
      <c r="A301" s="59" t="s">
        <v>4</v>
      </c>
      <c r="B301" s="2">
        <v>45023</v>
      </c>
      <c r="C301" s="59" t="s">
        <v>5</v>
      </c>
      <c r="D301">
        <v>5500</v>
      </c>
      <c r="E301">
        <v>4</v>
      </c>
      <c r="F301" s="59" t="s">
        <v>68</v>
      </c>
    </row>
    <row r="302" spans="1:6" x14ac:dyDescent="0.45">
      <c r="A302" s="59" t="s">
        <v>4</v>
      </c>
      <c r="B302" s="2">
        <v>45023</v>
      </c>
      <c r="C302" s="59" t="s">
        <v>5</v>
      </c>
      <c r="D302">
        <v>5500</v>
      </c>
      <c r="E302">
        <v>4</v>
      </c>
      <c r="F302" s="59" t="s">
        <v>68</v>
      </c>
    </row>
    <row r="303" spans="1:6" x14ac:dyDescent="0.45">
      <c r="A303" s="59" t="s">
        <v>4</v>
      </c>
      <c r="B303" s="2">
        <v>45023</v>
      </c>
      <c r="C303" s="59" t="s">
        <v>5</v>
      </c>
      <c r="D303">
        <v>5500</v>
      </c>
      <c r="E303">
        <v>4</v>
      </c>
      <c r="F303" s="59" t="s">
        <v>68</v>
      </c>
    </row>
    <row r="304" spans="1:6" x14ac:dyDescent="0.45">
      <c r="A304" s="59" t="s">
        <v>4</v>
      </c>
      <c r="B304" s="2">
        <v>45023</v>
      </c>
      <c r="C304" s="59" t="s">
        <v>5</v>
      </c>
      <c r="D304">
        <v>5500</v>
      </c>
      <c r="E304">
        <v>4</v>
      </c>
      <c r="F304" s="59" t="s">
        <v>68</v>
      </c>
    </row>
    <row r="305" spans="1:6" x14ac:dyDescent="0.45">
      <c r="A305" s="59" t="s">
        <v>4</v>
      </c>
      <c r="B305" s="2">
        <v>45023</v>
      </c>
      <c r="C305" s="59" t="s">
        <v>6</v>
      </c>
      <c r="D305">
        <v>14</v>
      </c>
      <c r="E305">
        <v>4</v>
      </c>
      <c r="F305" s="59" t="s">
        <v>68</v>
      </c>
    </row>
    <row r="306" spans="1:6" x14ac:dyDescent="0.45">
      <c r="A306" s="59" t="s">
        <v>4</v>
      </c>
      <c r="B306" s="2">
        <v>45023</v>
      </c>
      <c r="C306" s="59" t="s">
        <v>5</v>
      </c>
      <c r="D306">
        <v>5500</v>
      </c>
      <c r="E306">
        <v>4</v>
      </c>
      <c r="F306" s="59" t="s">
        <v>68</v>
      </c>
    </row>
    <row r="307" spans="1:6" x14ac:dyDescent="0.45">
      <c r="A307" s="59" t="s">
        <v>4</v>
      </c>
      <c r="B307" s="2">
        <v>45023</v>
      </c>
      <c r="C307" s="59" t="s">
        <v>6</v>
      </c>
      <c r="D307">
        <v>14</v>
      </c>
      <c r="E307">
        <v>4</v>
      </c>
      <c r="F307" s="59" t="s">
        <v>68</v>
      </c>
    </row>
    <row r="308" spans="1:6" x14ac:dyDescent="0.45">
      <c r="A308" s="59" t="s">
        <v>4</v>
      </c>
      <c r="B308" s="2">
        <v>45023</v>
      </c>
      <c r="C308" s="59" t="s">
        <v>9</v>
      </c>
      <c r="D308">
        <v>142</v>
      </c>
      <c r="E308">
        <v>4</v>
      </c>
      <c r="F308" s="59" t="s">
        <v>68</v>
      </c>
    </row>
    <row r="309" spans="1:6" x14ac:dyDescent="0.45">
      <c r="A309" s="59" t="s">
        <v>4</v>
      </c>
      <c r="B309" s="2">
        <v>45023</v>
      </c>
      <c r="C309" s="59" t="s">
        <v>5</v>
      </c>
      <c r="D309">
        <v>5500</v>
      </c>
      <c r="E309">
        <v>4</v>
      </c>
      <c r="F309" s="59" t="s">
        <v>68</v>
      </c>
    </row>
    <row r="310" spans="1:6" x14ac:dyDescent="0.45">
      <c r="A310" s="59" t="s">
        <v>4</v>
      </c>
      <c r="B310" s="2">
        <v>45023</v>
      </c>
      <c r="C310" s="59" t="s">
        <v>5</v>
      </c>
      <c r="D310">
        <v>5500</v>
      </c>
      <c r="E310">
        <v>4</v>
      </c>
      <c r="F310" s="59" t="s">
        <v>68</v>
      </c>
    </row>
    <row r="311" spans="1:6" x14ac:dyDescent="0.45">
      <c r="A311" s="59" t="s">
        <v>4</v>
      </c>
      <c r="B311" s="2">
        <v>45023</v>
      </c>
      <c r="C311" s="59" t="s">
        <v>5</v>
      </c>
      <c r="D311">
        <v>5500</v>
      </c>
      <c r="E311">
        <v>4</v>
      </c>
      <c r="F311" s="59" t="s">
        <v>68</v>
      </c>
    </row>
    <row r="312" spans="1:6" x14ac:dyDescent="0.45">
      <c r="A312" s="59" t="s">
        <v>4</v>
      </c>
      <c r="B312" s="2">
        <v>45023</v>
      </c>
      <c r="C312" s="59" t="s">
        <v>5</v>
      </c>
      <c r="D312">
        <v>5500</v>
      </c>
      <c r="E312">
        <v>4</v>
      </c>
      <c r="F312" s="59" t="s">
        <v>68</v>
      </c>
    </row>
    <row r="313" spans="1:6" x14ac:dyDescent="0.45">
      <c r="A313" s="59" t="s">
        <v>4</v>
      </c>
      <c r="B313" s="2">
        <v>45023</v>
      </c>
      <c r="C313" s="59" t="s">
        <v>5</v>
      </c>
      <c r="D313">
        <v>5500</v>
      </c>
      <c r="E313">
        <v>4</v>
      </c>
      <c r="F313" s="59" t="s">
        <v>68</v>
      </c>
    </row>
    <row r="314" spans="1:6" x14ac:dyDescent="0.45">
      <c r="A314" s="59" t="s">
        <v>4</v>
      </c>
      <c r="B314" s="2">
        <v>45023</v>
      </c>
      <c r="C314" s="59" t="s">
        <v>6</v>
      </c>
      <c r="D314">
        <v>14</v>
      </c>
      <c r="E314">
        <v>4</v>
      </c>
      <c r="F314" s="59" t="s">
        <v>68</v>
      </c>
    </row>
    <row r="315" spans="1:6" x14ac:dyDescent="0.45">
      <c r="A315" s="59" t="s">
        <v>4</v>
      </c>
      <c r="B315" s="2">
        <v>45022</v>
      </c>
      <c r="C315" s="59" t="s">
        <v>6</v>
      </c>
      <c r="D315">
        <v>14</v>
      </c>
      <c r="E315">
        <v>4</v>
      </c>
      <c r="F315" s="59" t="s">
        <v>68</v>
      </c>
    </row>
    <row r="316" spans="1:6" x14ac:dyDescent="0.45">
      <c r="A316" s="59" t="s">
        <v>4</v>
      </c>
      <c r="B316" s="2">
        <v>45022</v>
      </c>
      <c r="C316" s="59" t="s">
        <v>5</v>
      </c>
      <c r="D316">
        <v>5500</v>
      </c>
      <c r="E316">
        <v>4</v>
      </c>
      <c r="F316" s="59" t="s">
        <v>68</v>
      </c>
    </row>
    <row r="317" spans="1:6" x14ac:dyDescent="0.45">
      <c r="A317" s="59" t="s">
        <v>4</v>
      </c>
      <c r="B317" s="2">
        <v>45022</v>
      </c>
      <c r="C317" s="59" t="s">
        <v>63</v>
      </c>
      <c r="D317">
        <v>13200.02</v>
      </c>
      <c r="E317">
        <v>4</v>
      </c>
      <c r="F317" s="59" t="s">
        <v>68</v>
      </c>
    </row>
    <row r="318" spans="1:6" x14ac:dyDescent="0.45">
      <c r="A318" s="59" t="s">
        <v>4</v>
      </c>
      <c r="B318" s="2">
        <v>45022</v>
      </c>
      <c r="C318" s="59" t="s">
        <v>5</v>
      </c>
      <c r="D318">
        <v>5500</v>
      </c>
      <c r="E318">
        <v>4</v>
      </c>
      <c r="F318" s="59" t="s">
        <v>68</v>
      </c>
    </row>
    <row r="319" spans="1:6" x14ac:dyDescent="0.45">
      <c r="A319" s="59" t="s">
        <v>4</v>
      </c>
      <c r="B319" s="2">
        <v>45022</v>
      </c>
      <c r="C319" s="59" t="s">
        <v>5</v>
      </c>
      <c r="D319">
        <v>5500</v>
      </c>
      <c r="E319">
        <v>4</v>
      </c>
      <c r="F319" s="59" t="s">
        <v>68</v>
      </c>
    </row>
    <row r="320" spans="1:6" x14ac:dyDescent="0.45">
      <c r="A320" s="59" t="s">
        <v>4</v>
      </c>
      <c r="B320" s="2">
        <v>45022</v>
      </c>
      <c r="C320" s="59" t="s">
        <v>5</v>
      </c>
      <c r="D320">
        <v>5500</v>
      </c>
      <c r="E320">
        <v>4</v>
      </c>
      <c r="F320" s="59" t="s">
        <v>68</v>
      </c>
    </row>
    <row r="321" spans="1:6" x14ac:dyDescent="0.45">
      <c r="A321" s="59" t="s">
        <v>4</v>
      </c>
      <c r="B321" s="2">
        <v>45022</v>
      </c>
      <c r="C321" s="59" t="s">
        <v>5</v>
      </c>
      <c r="D321">
        <v>5500</v>
      </c>
      <c r="E321">
        <v>4</v>
      </c>
      <c r="F321" s="59" t="s">
        <v>68</v>
      </c>
    </row>
    <row r="322" spans="1:6" x14ac:dyDescent="0.45">
      <c r="A322" s="59" t="s">
        <v>4</v>
      </c>
      <c r="B322" s="2">
        <v>45022</v>
      </c>
      <c r="C322" s="59" t="s">
        <v>5</v>
      </c>
      <c r="D322">
        <v>5500</v>
      </c>
      <c r="E322">
        <v>4</v>
      </c>
      <c r="F322" s="59" t="s">
        <v>68</v>
      </c>
    </row>
    <row r="323" spans="1:6" x14ac:dyDescent="0.45">
      <c r="A323" s="59" t="s">
        <v>4</v>
      </c>
      <c r="B323" s="2">
        <v>45022</v>
      </c>
      <c r="C323" s="59" t="s">
        <v>5</v>
      </c>
      <c r="D323">
        <v>5500</v>
      </c>
      <c r="E323">
        <v>4</v>
      </c>
      <c r="F323" s="59" t="s">
        <v>68</v>
      </c>
    </row>
    <row r="324" spans="1:6" x14ac:dyDescent="0.45">
      <c r="A324" s="59" t="s">
        <v>4</v>
      </c>
      <c r="B324" s="2">
        <v>45022</v>
      </c>
      <c r="C324" s="59" t="s">
        <v>5</v>
      </c>
      <c r="D324">
        <v>5500</v>
      </c>
      <c r="E324">
        <v>4</v>
      </c>
      <c r="F324" s="59" t="s">
        <v>68</v>
      </c>
    </row>
    <row r="325" spans="1:6" x14ac:dyDescent="0.45">
      <c r="A325" s="59" t="s">
        <v>4</v>
      </c>
      <c r="B325" s="2">
        <v>45022</v>
      </c>
      <c r="C325" s="59" t="s">
        <v>10</v>
      </c>
      <c r="D325">
        <v>9.35</v>
      </c>
      <c r="E325">
        <v>4</v>
      </c>
      <c r="F325" s="59" t="s">
        <v>68</v>
      </c>
    </row>
    <row r="326" spans="1:6" x14ac:dyDescent="0.45">
      <c r="A326" s="59" t="s">
        <v>4</v>
      </c>
      <c r="B326" s="2">
        <v>45022</v>
      </c>
      <c r="C326" s="59" t="s">
        <v>6</v>
      </c>
      <c r="D326">
        <v>14</v>
      </c>
      <c r="E326">
        <v>4</v>
      </c>
      <c r="F326" s="59" t="s">
        <v>68</v>
      </c>
    </row>
    <row r="327" spans="1:6" x14ac:dyDescent="0.45">
      <c r="A327" s="59" t="s">
        <v>4</v>
      </c>
      <c r="B327" s="2">
        <v>45022</v>
      </c>
      <c r="C327" s="59" t="s">
        <v>5</v>
      </c>
      <c r="D327">
        <v>5500</v>
      </c>
      <c r="E327">
        <v>4</v>
      </c>
      <c r="F327" s="59" t="s">
        <v>68</v>
      </c>
    </row>
    <row r="328" spans="1:6" x14ac:dyDescent="0.45">
      <c r="A328" s="59" t="s">
        <v>4</v>
      </c>
      <c r="B328" s="2">
        <v>45022</v>
      </c>
      <c r="C328" s="59" t="s">
        <v>7</v>
      </c>
      <c r="D328">
        <v>1657</v>
      </c>
      <c r="E328">
        <v>4</v>
      </c>
      <c r="F328" s="59" t="s">
        <v>68</v>
      </c>
    </row>
    <row r="329" spans="1:6" x14ac:dyDescent="0.45">
      <c r="A329" s="59" t="s">
        <v>14</v>
      </c>
      <c r="B329" s="2">
        <v>45021</v>
      </c>
      <c r="C329" s="59" t="s">
        <v>6</v>
      </c>
      <c r="D329">
        <v>4.7</v>
      </c>
      <c r="E329">
        <v>4</v>
      </c>
      <c r="F329" s="59" t="s">
        <v>68</v>
      </c>
    </row>
    <row r="330" spans="1:6" x14ac:dyDescent="0.45">
      <c r="A330" s="59" t="s">
        <v>4</v>
      </c>
      <c r="B330" s="2">
        <v>45021</v>
      </c>
      <c r="C330" s="59" t="s">
        <v>10</v>
      </c>
      <c r="D330">
        <v>9.34</v>
      </c>
      <c r="E330">
        <v>4</v>
      </c>
      <c r="F330" s="59" t="s">
        <v>68</v>
      </c>
    </row>
    <row r="331" spans="1:6" x14ac:dyDescent="0.45">
      <c r="A331" s="59" t="s">
        <v>4</v>
      </c>
      <c r="B331" s="2">
        <v>45021</v>
      </c>
      <c r="C331" s="59" t="s">
        <v>6</v>
      </c>
      <c r="D331">
        <v>14</v>
      </c>
      <c r="E331">
        <v>4</v>
      </c>
      <c r="F331" s="59" t="s">
        <v>68</v>
      </c>
    </row>
    <row r="332" spans="1:6" x14ac:dyDescent="0.45">
      <c r="A332" s="59" t="s">
        <v>4</v>
      </c>
      <c r="B332" s="2">
        <v>45021</v>
      </c>
      <c r="C332" s="59" t="s">
        <v>5</v>
      </c>
      <c r="D332">
        <v>5500</v>
      </c>
      <c r="E332">
        <v>4</v>
      </c>
      <c r="F332" s="59" t="s">
        <v>68</v>
      </c>
    </row>
    <row r="333" spans="1:6" x14ac:dyDescent="0.45">
      <c r="A333" s="59" t="s">
        <v>4</v>
      </c>
      <c r="B333" s="2">
        <v>45021</v>
      </c>
      <c r="C333" s="59" t="s">
        <v>5</v>
      </c>
      <c r="D333">
        <v>5500</v>
      </c>
      <c r="E333">
        <v>4</v>
      </c>
      <c r="F333" s="59" t="s">
        <v>68</v>
      </c>
    </row>
    <row r="334" spans="1:6" x14ac:dyDescent="0.45">
      <c r="A334" s="59" t="s">
        <v>4</v>
      </c>
      <c r="B334" s="2">
        <v>45021</v>
      </c>
      <c r="C334" s="59" t="s">
        <v>5</v>
      </c>
      <c r="D334">
        <v>5500</v>
      </c>
      <c r="E334">
        <v>4</v>
      </c>
      <c r="F334" s="59" t="s">
        <v>68</v>
      </c>
    </row>
    <row r="335" spans="1:6" x14ac:dyDescent="0.45">
      <c r="A335" s="59" t="s">
        <v>4</v>
      </c>
      <c r="B335" s="2">
        <v>45021</v>
      </c>
      <c r="C335" s="59" t="s">
        <v>5</v>
      </c>
      <c r="D335">
        <v>5500</v>
      </c>
      <c r="E335">
        <v>4</v>
      </c>
      <c r="F335" s="59" t="s">
        <v>68</v>
      </c>
    </row>
    <row r="336" spans="1:6" x14ac:dyDescent="0.45">
      <c r="A336" s="59" t="s">
        <v>4</v>
      </c>
      <c r="B336" s="2">
        <v>45021</v>
      </c>
      <c r="C336" s="59" t="s">
        <v>5</v>
      </c>
      <c r="D336">
        <v>5500</v>
      </c>
      <c r="E336">
        <v>4</v>
      </c>
      <c r="F336" s="59" t="s">
        <v>68</v>
      </c>
    </row>
    <row r="337" spans="1:6" x14ac:dyDescent="0.45">
      <c r="A337" s="59" t="s">
        <v>4</v>
      </c>
      <c r="B337" s="2">
        <v>45021</v>
      </c>
      <c r="C337" s="59" t="s">
        <v>5</v>
      </c>
      <c r="D337">
        <v>5500</v>
      </c>
      <c r="E337">
        <v>4</v>
      </c>
      <c r="F337" s="59" t="s">
        <v>68</v>
      </c>
    </row>
    <row r="338" spans="1:6" x14ac:dyDescent="0.45">
      <c r="A338" s="59" t="s">
        <v>14</v>
      </c>
      <c r="B338" s="2">
        <v>45021</v>
      </c>
      <c r="C338" s="59" t="s">
        <v>6</v>
      </c>
      <c r="D338">
        <v>4.7</v>
      </c>
      <c r="E338">
        <v>4</v>
      </c>
      <c r="F338" s="59" t="s">
        <v>68</v>
      </c>
    </row>
    <row r="339" spans="1:6" x14ac:dyDescent="0.45">
      <c r="A339" s="59" t="s">
        <v>4</v>
      </c>
      <c r="B339" s="2">
        <v>45021</v>
      </c>
      <c r="C339" s="59" t="s">
        <v>5</v>
      </c>
      <c r="D339">
        <v>5500</v>
      </c>
      <c r="E339">
        <v>4</v>
      </c>
      <c r="F339" s="59" t="s">
        <v>68</v>
      </c>
    </row>
    <row r="340" spans="1:6" x14ac:dyDescent="0.45">
      <c r="A340" s="59" t="s">
        <v>4</v>
      </c>
      <c r="B340" s="2">
        <v>45021</v>
      </c>
      <c r="C340" s="59" t="s">
        <v>10</v>
      </c>
      <c r="D340">
        <v>9.34</v>
      </c>
      <c r="E340">
        <v>4</v>
      </c>
      <c r="F340" s="59" t="s">
        <v>68</v>
      </c>
    </row>
    <row r="341" spans="1:6" x14ac:dyDescent="0.45">
      <c r="A341" s="59" t="s">
        <v>4</v>
      </c>
      <c r="B341" s="2">
        <v>45021</v>
      </c>
      <c r="C341" s="59" t="s">
        <v>5</v>
      </c>
      <c r="D341">
        <v>5500</v>
      </c>
      <c r="E341">
        <v>4</v>
      </c>
      <c r="F341" s="59" t="s">
        <v>68</v>
      </c>
    </row>
    <row r="342" spans="1:6" x14ac:dyDescent="0.45">
      <c r="A342" s="59" t="s">
        <v>4</v>
      </c>
      <c r="B342" s="2">
        <v>45021</v>
      </c>
      <c r="C342" s="59" t="s">
        <v>5</v>
      </c>
      <c r="D342">
        <v>5500</v>
      </c>
      <c r="E342">
        <v>4</v>
      </c>
      <c r="F342" s="59" t="s">
        <v>68</v>
      </c>
    </row>
    <row r="343" spans="1:6" x14ac:dyDescent="0.45">
      <c r="A343" s="59" t="s">
        <v>4</v>
      </c>
      <c r="B343" s="2">
        <v>45021</v>
      </c>
      <c r="C343" s="59" t="s">
        <v>6</v>
      </c>
      <c r="D343">
        <v>14</v>
      </c>
      <c r="E343">
        <v>4</v>
      </c>
      <c r="F343" s="59" t="s">
        <v>68</v>
      </c>
    </row>
    <row r="344" spans="1:6" x14ac:dyDescent="0.45">
      <c r="A344" s="59" t="s">
        <v>14</v>
      </c>
      <c r="B344" s="2">
        <v>45021</v>
      </c>
      <c r="C344" s="59" t="s">
        <v>6</v>
      </c>
      <c r="D344">
        <v>4.7</v>
      </c>
      <c r="E344">
        <v>4</v>
      </c>
      <c r="F344" s="59" t="s">
        <v>68</v>
      </c>
    </row>
    <row r="345" spans="1:6" x14ac:dyDescent="0.45">
      <c r="A345" s="59" t="s">
        <v>4</v>
      </c>
      <c r="B345" s="2">
        <v>45021</v>
      </c>
      <c r="C345" s="59" t="s">
        <v>6</v>
      </c>
      <c r="D345">
        <v>14</v>
      </c>
      <c r="E345">
        <v>4</v>
      </c>
      <c r="F345" s="59" t="s">
        <v>68</v>
      </c>
    </row>
    <row r="346" spans="1:6" x14ac:dyDescent="0.45">
      <c r="A346" s="59" t="s">
        <v>4</v>
      </c>
      <c r="B346" s="2">
        <v>45021</v>
      </c>
      <c r="C346" s="59" t="s">
        <v>5</v>
      </c>
      <c r="D346">
        <v>5500</v>
      </c>
      <c r="E346">
        <v>4</v>
      </c>
      <c r="F346" s="59" t="s">
        <v>68</v>
      </c>
    </row>
    <row r="347" spans="1:6" x14ac:dyDescent="0.45">
      <c r="A347" s="59" t="s">
        <v>4</v>
      </c>
      <c r="B347" s="2">
        <v>45021</v>
      </c>
      <c r="C347" s="59" t="s">
        <v>10</v>
      </c>
      <c r="D347">
        <v>9.34</v>
      </c>
      <c r="E347">
        <v>4</v>
      </c>
      <c r="F347" s="59" t="s">
        <v>68</v>
      </c>
    </row>
    <row r="348" spans="1:6" x14ac:dyDescent="0.45">
      <c r="A348" s="59" t="s">
        <v>4</v>
      </c>
      <c r="B348" s="2">
        <v>45021</v>
      </c>
      <c r="C348" s="59" t="s">
        <v>5</v>
      </c>
      <c r="D348">
        <v>5500</v>
      </c>
      <c r="E348">
        <v>4</v>
      </c>
      <c r="F348" s="59" t="s">
        <v>68</v>
      </c>
    </row>
    <row r="349" spans="1:6" x14ac:dyDescent="0.45">
      <c r="A349" s="59" t="s">
        <v>4</v>
      </c>
      <c r="B349" s="2">
        <v>45021</v>
      </c>
      <c r="C349" s="59" t="s">
        <v>9</v>
      </c>
      <c r="D349">
        <v>147</v>
      </c>
      <c r="E349">
        <v>4</v>
      </c>
      <c r="F349" s="59" t="s">
        <v>68</v>
      </c>
    </row>
    <row r="350" spans="1:6" x14ac:dyDescent="0.45">
      <c r="A350" s="59" t="s">
        <v>4</v>
      </c>
      <c r="B350" s="2">
        <v>45021</v>
      </c>
      <c r="C350" s="59" t="s">
        <v>6</v>
      </c>
      <c r="D350">
        <v>14</v>
      </c>
      <c r="E350">
        <v>4</v>
      </c>
      <c r="F350" s="59" t="s">
        <v>68</v>
      </c>
    </row>
    <row r="351" spans="1:6" x14ac:dyDescent="0.45">
      <c r="A351" s="59" t="s">
        <v>4</v>
      </c>
      <c r="B351" s="2">
        <v>45021</v>
      </c>
      <c r="C351" s="59" t="s">
        <v>6</v>
      </c>
      <c r="D351">
        <v>14</v>
      </c>
      <c r="E351">
        <v>4</v>
      </c>
      <c r="F351" s="59" t="s">
        <v>68</v>
      </c>
    </row>
    <row r="352" spans="1:6" x14ac:dyDescent="0.45">
      <c r="A352" s="59" t="s">
        <v>4</v>
      </c>
      <c r="B352" s="2">
        <v>45021</v>
      </c>
      <c r="C352" s="59" t="s">
        <v>5</v>
      </c>
      <c r="D352">
        <v>5500</v>
      </c>
      <c r="E352">
        <v>4</v>
      </c>
      <c r="F352" s="59" t="s">
        <v>68</v>
      </c>
    </row>
    <row r="353" spans="1:6" x14ac:dyDescent="0.45">
      <c r="A353" s="59" t="s">
        <v>4</v>
      </c>
      <c r="B353" s="2">
        <v>45020</v>
      </c>
      <c r="C353" s="59" t="s">
        <v>5</v>
      </c>
      <c r="D353">
        <v>5500</v>
      </c>
      <c r="E353">
        <v>4</v>
      </c>
      <c r="F353" s="59" t="s">
        <v>68</v>
      </c>
    </row>
    <row r="354" spans="1:6" x14ac:dyDescent="0.45">
      <c r="A354" s="59" t="s">
        <v>4</v>
      </c>
      <c r="B354" s="2">
        <v>45020</v>
      </c>
      <c r="C354" s="59" t="s">
        <v>10</v>
      </c>
      <c r="D354">
        <v>9.3800000000000008</v>
      </c>
      <c r="E354">
        <v>4</v>
      </c>
      <c r="F354" s="59" t="s">
        <v>68</v>
      </c>
    </row>
    <row r="355" spans="1:6" x14ac:dyDescent="0.45">
      <c r="A355" s="59" t="s">
        <v>4</v>
      </c>
      <c r="B355" s="2">
        <v>45020</v>
      </c>
      <c r="C355" s="59" t="s">
        <v>5</v>
      </c>
      <c r="D355">
        <v>5500</v>
      </c>
      <c r="E355">
        <v>4</v>
      </c>
      <c r="F355" s="59" t="s">
        <v>68</v>
      </c>
    </row>
    <row r="356" spans="1:6" x14ac:dyDescent="0.45">
      <c r="A356" s="59" t="s">
        <v>4</v>
      </c>
      <c r="B356" s="2">
        <v>45020</v>
      </c>
      <c r="C356" s="59" t="s">
        <v>5</v>
      </c>
      <c r="D356">
        <v>5500</v>
      </c>
      <c r="E356">
        <v>4</v>
      </c>
      <c r="F356" s="59" t="s">
        <v>68</v>
      </c>
    </row>
    <row r="357" spans="1:6" x14ac:dyDescent="0.45">
      <c r="A357" s="59" t="s">
        <v>4</v>
      </c>
      <c r="B357" s="2">
        <v>45020</v>
      </c>
      <c r="C357" s="59" t="s">
        <v>5</v>
      </c>
      <c r="D357">
        <v>5500</v>
      </c>
      <c r="E357">
        <v>4</v>
      </c>
      <c r="F357" s="59" t="s">
        <v>68</v>
      </c>
    </row>
    <row r="358" spans="1:6" x14ac:dyDescent="0.45">
      <c r="A358" s="59" t="s">
        <v>4</v>
      </c>
      <c r="B358" s="2">
        <v>45020</v>
      </c>
      <c r="C358" s="59" t="s">
        <v>10</v>
      </c>
      <c r="D358">
        <v>9.3800000000000008</v>
      </c>
      <c r="E358">
        <v>4</v>
      </c>
      <c r="F358" s="59" t="s">
        <v>68</v>
      </c>
    </row>
    <row r="359" spans="1:6" x14ac:dyDescent="0.45">
      <c r="A359" s="59" t="s">
        <v>4</v>
      </c>
      <c r="B359" s="2">
        <v>45020</v>
      </c>
      <c r="C359" s="59" t="s">
        <v>5</v>
      </c>
      <c r="D359">
        <v>5500</v>
      </c>
      <c r="E359">
        <v>4</v>
      </c>
      <c r="F359" s="59" t="s">
        <v>68</v>
      </c>
    </row>
    <row r="360" spans="1:6" x14ac:dyDescent="0.45">
      <c r="A360" s="59" t="s">
        <v>4</v>
      </c>
      <c r="B360" s="2">
        <v>45020</v>
      </c>
      <c r="C360" s="59" t="s">
        <v>5</v>
      </c>
      <c r="D360">
        <v>5500</v>
      </c>
      <c r="E360">
        <v>4</v>
      </c>
      <c r="F360" s="59" t="s">
        <v>68</v>
      </c>
    </row>
    <row r="361" spans="1:6" x14ac:dyDescent="0.45">
      <c r="A361" s="59" t="s">
        <v>4</v>
      </c>
      <c r="B361" s="2">
        <v>45020</v>
      </c>
      <c r="C361" s="59" t="s">
        <v>6</v>
      </c>
      <c r="D361">
        <v>14</v>
      </c>
      <c r="E361">
        <v>4</v>
      </c>
      <c r="F361" s="59" t="s">
        <v>68</v>
      </c>
    </row>
    <row r="362" spans="1:6" x14ac:dyDescent="0.45">
      <c r="A362" s="59" t="s">
        <v>4</v>
      </c>
      <c r="B362" s="2">
        <v>45020</v>
      </c>
      <c r="C362" s="59" t="s">
        <v>6</v>
      </c>
      <c r="D362">
        <v>14</v>
      </c>
      <c r="E362">
        <v>4</v>
      </c>
      <c r="F362" s="59" t="s">
        <v>68</v>
      </c>
    </row>
    <row r="363" spans="1:6" x14ac:dyDescent="0.45">
      <c r="A363" s="59" t="s">
        <v>4</v>
      </c>
      <c r="B363" s="2">
        <v>45020</v>
      </c>
      <c r="C363" s="59" t="s">
        <v>5</v>
      </c>
      <c r="D363">
        <v>5500</v>
      </c>
      <c r="E363">
        <v>4</v>
      </c>
      <c r="F363" s="59" t="s">
        <v>68</v>
      </c>
    </row>
    <row r="364" spans="1:6" x14ac:dyDescent="0.45">
      <c r="A364" s="59" t="s">
        <v>4</v>
      </c>
      <c r="B364" s="2">
        <v>45020</v>
      </c>
      <c r="C364" s="59" t="s">
        <v>5</v>
      </c>
      <c r="D364">
        <v>5500</v>
      </c>
      <c r="E364">
        <v>4</v>
      </c>
      <c r="F364" s="59" t="s">
        <v>68</v>
      </c>
    </row>
    <row r="365" spans="1:6" x14ac:dyDescent="0.45">
      <c r="A365" s="59" t="s">
        <v>4</v>
      </c>
      <c r="B365" s="2">
        <v>45020</v>
      </c>
      <c r="C365" s="59" t="s">
        <v>5</v>
      </c>
      <c r="D365">
        <v>5500</v>
      </c>
      <c r="E365">
        <v>4</v>
      </c>
      <c r="F365" s="59" t="s">
        <v>68</v>
      </c>
    </row>
    <row r="366" spans="1:6" x14ac:dyDescent="0.45">
      <c r="A366" s="59" t="s">
        <v>4</v>
      </c>
      <c r="B366" s="2">
        <v>45020</v>
      </c>
      <c r="C366" s="59" t="s">
        <v>5</v>
      </c>
      <c r="D366">
        <v>5500</v>
      </c>
      <c r="E366">
        <v>4</v>
      </c>
      <c r="F366" s="59" t="s">
        <v>68</v>
      </c>
    </row>
    <row r="367" spans="1:6" x14ac:dyDescent="0.45">
      <c r="A367" s="59" t="s">
        <v>4</v>
      </c>
      <c r="B367" s="2">
        <v>45020</v>
      </c>
      <c r="C367" s="59" t="s">
        <v>9</v>
      </c>
      <c r="D367">
        <v>147</v>
      </c>
      <c r="E367">
        <v>4</v>
      </c>
      <c r="F367" s="59" t="s">
        <v>68</v>
      </c>
    </row>
    <row r="368" spans="1:6" x14ac:dyDescent="0.45">
      <c r="A368" s="59" t="s">
        <v>4</v>
      </c>
      <c r="B368" s="2">
        <v>45020</v>
      </c>
      <c r="C368" s="59" t="s">
        <v>5</v>
      </c>
      <c r="D368">
        <v>5500</v>
      </c>
      <c r="E368">
        <v>4</v>
      </c>
      <c r="F368" s="59" t="s">
        <v>68</v>
      </c>
    </row>
    <row r="369" spans="1:6" x14ac:dyDescent="0.45">
      <c r="A369" s="59" t="s">
        <v>4</v>
      </c>
      <c r="B369" s="2">
        <v>45020</v>
      </c>
      <c r="C369" s="59" t="s">
        <v>5</v>
      </c>
      <c r="D369">
        <v>5500</v>
      </c>
      <c r="E369">
        <v>4</v>
      </c>
      <c r="F369" s="59" t="s">
        <v>68</v>
      </c>
    </row>
    <row r="370" spans="1:6" x14ac:dyDescent="0.45">
      <c r="A370" s="59" t="s">
        <v>4</v>
      </c>
      <c r="B370" s="2">
        <v>45020</v>
      </c>
      <c r="C370" s="59" t="s">
        <v>6</v>
      </c>
      <c r="D370">
        <v>14</v>
      </c>
      <c r="E370">
        <v>4</v>
      </c>
      <c r="F370" s="59" t="s">
        <v>68</v>
      </c>
    </row>
    <row r="371" spans="1:6" x14ac:dyDescent="0.45">
      <c r="A371" s="59" t="s">
        <v>4</v>
      </c>
      <c r="B371" s="2">
        <v>45020</v>
      </c>
      <c r="C371" s="59" t="s">
        <v>5</v>
      </c>
      <c r="D371">
        <v>5500</v>
      </c>
      <c r="E371">
        <v>4</v>
      </c>
      <c r="F371" s="59" t="s">
        <v>68</v>
      </c>
    </row>
    <row r="372" spans="1:6" x14ac:dyDescent="0.45">
      <c r="A372" s="59" t="s">
        <v>4</v>
      </c>
      <c r="B372" s="2">
        <v>45020</v>
      </c>
      <c r="C372" s="59" t="s">
        <v>7</v>
      </c>
      <c r="D372">
        <v>1648</v>
      </c>
      <c r="E372">
        <v>4</v>
      </c>
      <c r="F372" s="59" t="s">
        <v>68</v>
      </c>
    </row>
    <row r="373" spans="1:6" x14ac:dyDescent="0.45">
      <c r="A373" s="59" t="s">
        <v>4</v>
      </c>
      <c r="B373" s="2">
        <v>45020</v>
      </c>
      <c r="C373" s="59" t="s">
        <v>7</v>
      </c>
      <c r="D373">
        <v>1648</v>
      </c>
      <c r="E373">
        <v>4</v>
      </c>
      <c r="F373" s="59" t="s">
        <v>68</v>
      </c>
    </row>
    <row r="374" spans="1:6" x14ac:dyDescent="0.45">
      <c r="A374" s="59" t="s">
        <v>4</v>
      </c>
      <c r="B374" s="2">
        <v>45019</v>
      </c>
      <c r="C374" s="59" t="s">
        <v>5</v>
      </c>
      <c r="D374">
        <v>5500</v>
      </c>
      <c r="E374">
        <v>4</v>
      </c>
      <c r="F374" s="59" t="s">
        <v>68</v>
      </c>
    </row>
    <row r="375" spans="1:6" x14ac:dyDescent="0.45">
      <c r="A375" s="59" t="s">
        <v>4</v>
      </c>
      <c r="B375" s="2">
        <v>45019</v>
      </c>
      <c r="C375" s="59" t="s">
        <v>5</v>
      </c>
      <c r="D375">
        <v>5500</v>
      </c>
      <c r="E375">
        <v>4</v>
      </c>
      <c r="F375" s="59" t="s">
        <v>68</v>
      </c>
    </row>
    <row r="376" spans="1:6" x14ac:dyDescent="0.45">
      <c r="A376" s="59" t="s">
        <v>4</v>
      </c>
      <c r="B376" s="2">
        <v>45019</v>
      </c>
      <c r="C376" s="59" t="s">
        <v>6</v>
      </c>
      <c r="D376">
        <v>14</v>
      </c>
      <c r="E376">
        <v>4</v>
      </c>
      <c r="F376" s="59" t="s">
        <v>68</v>
      </c>
    </row>
    <row r="377" spans="1:6" x14ac:dyDescent="0.45">
      <c r="A377" s="59" t="s">
        <v>4</v>
      </c>
      <c r="B377" s="2">
        <v>45019</v>
      </c>
      <c r="C377" s="59" t="s">
        <v>5</v>
      </c>
      <c r="D377">
        <v>5500</v>
      </c>
      <c r="E377">
        <v>4</v>
      </c>
      <c r="F377" s="59" t="s">
        <v>68</v>
      </c>
    </row>
    <row r="378" spans="1:6" x14ac:dyDescent="0.45">
      <c r="A378" s="59" t="s">
        <v>4</v>
      </c>
      <c r="B378" s="2">
        <v>45019</v>
      </c>
      <c r="C378" s="59" t="s">
        <v>10</v>
      </c>
      <c r="D378">
        <v>9.48</v>
      </c>
      <c r="E378">
        <v>4</v>
      </c>
      <c r="F378" s="59" t="s">
        <v>68</v>
      </c>
    </row>
    <row r="379" spans="1:6" x14ac:dyDescent="0.45">
      <c r="A379" s="59" t="s">
        <v>4</v>
      </c>
      <c r="B379" s="2">
        <v>45019</v>
      </c>
      <c r="C379" s="59" t="s">
        <v>6</v>
      </c>
      <c r="D379">
        <v>14</v>
      </c>
      <c r="E379">
        <v>4</v>
      </c>
      <c r="F379" s="59" t="s">
        <v>68</v>
      </c>
    </row>
    <row r="380" spans="1:6" x14ac:dyDescent="0.45">
      <c r="A380" s="59" t="s">
        <v>4</v>
      </c>
      <c r="B380" s="2">
        <v>45019</v>
      </c>
      <c r="C380" s="59" t="s">
        <v>5</v>
      </c>
      <c r="D380">
        <v>5500</v>
      </c>
      <c r="E380">
        <v>4</v>
      </c>
      <c r="F380" s="59" t="s">
        <v>68</v>
      </c>
    </row>
    <row r="381" spans="1:6" x14ac:dyDescent="0.45">
      <c r="A381" s="59" t="s">
        <v>4</v>
      </c>
      <c r="B381" s="2">
        <v>45019</v>
      </c>
      <c r="C381" s="59" t="s">
        <v>5</v>
      </c>
      <c r="D381">
        <v>5500</v>
      </c>
      <c r="E381">
        <v>4</v>
      </c>
      <c r="F381" s="59" t="s">
        <v>68</v>
      </c>
    </row>
    <row r="382" spans="1:6" x14ac:dyDescent="0.45">
      <c r="A382" s="59" t="s">
        <v>4</v>
      </c>
      <c r="B382" s="2">
        <v>45019</v>
      </c>
      <c r="C382" s="59" t="s">
        <v>5</v>
      </c>
      <c r="D382">
        <v>5500</v>
      </c>
      <c r="E382">
        <v>4</v>
      </c>
      <c r="F382" s="59" t="s">
        <v>68</v>
      </c>
    </row>
    <row r="383" spans="1:6" x14ac:dyDescent="0.45">
      <c r="A383" s="59" t="s">
        <v>4</v>
      </c>
      <c r="B383" s="2">
        <v>45019</v>
      </c>
      <c r="C383" s="59" t="s">
        <v>10</v>
      </c>
      <c r="D383">
        <v>9.48</v>
      </c>
      <c r="E383">
        <v>4</v>
      </c>
      <c r="F383" s="59" t="s">
        <v>68</v>
      </c>
    </row>
    <row r="384" spans="1:6" x14ac:dyDescent="0.45">
      <c r="A384" s="59" t="s">
        <v>4</v>
      </c>
      <c r="B384" s="2">
        <v>45019</v>
      </c>
      <c r="C384" s="59" t="s">
        <v>5</v>
      </c>
      <c r="D384">
        <v>5500</v>
      </c>
      <c r="E384">
        <v>4</v>
      </c>
      <c r="F384" s="59" t="s">
        <v>68</v>
      </c>
    </row>
    <row r="385" spans="1:6" x14ac:dyDescent="0.45">
      <c r="A385" s="59" t="s">
        <v>4</v>
      </c>
      <c r="B385" s="2">
        <v>45019</v>
      </c>
      <c r="C385" s="59" t="s">
        <v>5</v>
      </c>
      <c r="D385">
        <v>5500</v>
      </c>
      <c r="E385">
        <v>4</v>
      </c>
      <c r="F385" s="59" t="s">
        <v>68</v>
      </c>
    </row>
    <row r="386" spans="1:6" x14ac:dyDescent="0.45">
      <c r="A386" s="59" t="s">
        <v>4</v>
      </c>
      <c r="B386" s="2">
        <v>45019</v>
      </c>
      <c r="C386" s="59" t="s">
        <v>5</v>
      </c>
      <c r="D386">
        <v>5500</v>
      </c>
      <c r="E386">
        <v>4</v>
      </c>
      <c r="F386" s="59" t="s">
        <v>68</v>
      </c>
    </row>
    <row r="387" spans="1:6" x14ac:dyDescent="0.45">
      <c r="A387" s="59" t="s">
        <v>4</v>
      </c>
      <c r="B387" s="2">
        <v>45019</v>
      </c>
      <c r="C387" s="59" t="s">
        <v>5</v>
      </c>
      <c r="D387">
        <v>5500</v>
      </c>
      <c r="E387">
        <v>4</v>
      </c>
      <c r="F387" s="59" t="s">
        <v>68</v>
      </c>
    </row>
    <row r="388" spans="1:6" x14ac:dyDescent="0.45">
      <c r="A388" s="59" t="s">
        <v>4</v>
      </c>
      <c r="B388" s="2">
        <v>45019</v>
      </c>
      <c r="C388" s="59" t="s">
        <v>6</v>
      </c>
      <c r="D388">
        <v>14</v>
      </c>
      <c r="E388">
        <v>4</v>
      </c>
      <c r="F388" s="59" t="s">
        <v>68</v>
      </c>
    </row>
    <row r="389" spans="1:6" x14ac:dyDescent="0.45">
      <c r="A389" s="59" t="s">
        <v>4</v>
      </c>
      <c r="B389" s="2">
        <v>45019</v>
      </c>
      <c r="C389" s="59" t="s">
        <v>10</v>
      </c>
      <c r="D389">
        <v>9.48</v>
      </c>
      <c r="E389">
        <v>4</v>
      </c>
      <c r="F389" s="59" t="s">
        <v>68</v>
      </c>
    </row>
    <row r="390" spans="1:6" x14ac:dyDescent="0.45">
      <c r="A390" s="59" t="s">
        <v>4</v>
      </c>
      <c r="B390" s="2">
        <v>45019</v>
      </c>
      <c r="C390" s="59" t="s">
        <v>5</v>
      </c>
      <c r="D390">
        <v>5500</v>
      </c>
      <c r="E390">
        <v>4</v>
      </c>
      <c r="F390" s="59" t="s">
        <v>68</v>
      </c>
    </row>
    <row r="391" spans="1:6" x14ac:dyDescent="0.45">
      <c r="A391" s="59" t="s">
        <v>4</v>
      </c>
      <c r="B391" s="2">
        <v>45019</v>
      </c>
      <c r="C391" s="59" t="s">
        <v>5</v>
      </c>
      <c r="D391">
        <v>5500</v>
      </c>
      <c r="E391">
        <v>4</v>
      </c>
      <c r="F391" s="59" t="s">
        <v>68</v>
      </c>
    </row>
    <row r="392" spans="1:6" x14ac:dyDescent="0.45">
      <c r="A392" s="59" t="s">
        <v>4</v>
      </c>
      <c r="B392" s="2">
        <v>45019</v>
      </c>
      <c r="C392" s="59" t="s">
        <v>5</v>
      </c>
      <c r="D392">
        <v>5500</v>
      </c>
      <c r="E392">
        <v>4</v>
      </c>
      <c r="F392" s="59" t="s">
        <v>68</v>
      </c>
    </row>
    <row r="393" spans="1:6" x14ac:dyDescent="0.45">
      <c r="A393" s="59" t="s">
        <v>4</v>
      </c>
      <c r="B393" s="2">
        <v>45019</v>
      </c>
      <c r="C393" s="59" t="s">
        <v>5</v>
      </c>
      <c r="D393">
        <v>5500</v>
      </c>
      <c r="E393">
        <v>4</v>
      </c>
      <c r="F393" s="59" t="s">
        <v>68</v>
      </c>
    </row>
    <row r="394" spans="1:6" x14ac:dyDescent="0.45">
      <c r="A394" s="59" t="s">
        <v>4</v>
      </c>
      <c r="B394" s="2">
        <v>45019</v>
      </c>
      <c r="C394" s="59" t="s">
        <v>6</v>
      </c>
      <c r="D394">
        <v>14</v>
      </c>
      <c r="E394">
        <v>4</v>
      </c>
      <c r="F394" s="59" t="s">
        <v>68</v>
      </c>
    </row>
    <row r="395" spans="1:6" x14ac:dyDescent="0.45">
      <c r="A395" s="59" t="s">
        <v>4</v>
      </c>
      <c r="B395" s="2">
        <v>45019</v>
      </c>
      <c r="C395" s="59" t="s">
        <v>10</v>
      </c>
      <c r="D395">
        <v>9.48</v>
      </c>
      <c r="E395">
        <v>4</v>
      </c>
      <c r="F395" s="59" t="s">
        <v>68</v>
      </c>
    </row>
    <row r="396" spans="1:6" x14ac:dyDescent="0.45">
      <c r="A396" s="59" t="s">
        <v>4</v>
      </c>
      <c r="B396" s="2">
        <v>45019</v>
      </c>
      <c r="C396" s="59" t="s">
        <v>5</v>
      </c>
      <c r="D396">
        <v>5500</v>
      </c>
      <c r="E396">
        <v>4</v>
      </c>
      <c r="F396" s="59" t="s">
        <v>68</v>
      </c>
    </row>
    <row r="397" spans="1:6" x14ac:dyDescent="0.45">
      <c r="A397" s="59" t="s">
        <v>4</v>
      </c>
      <c r="B397" s="2">
        <v>45019</v>
      </c>
      <c r="C397" s="59" t="s">
        <v>5</v>
      </c>
      <c r="D397">
        <v>5500</v>
      </c>
      <c r="E397">
        <v>4</v>
      </c>
      <c r="F397" s="59" t="s">
        <v>68</v>
      </c>
    </row>
    <row r="398" spans="1:6" x14ac:dyDescent="0.45">
      <c r="A398" s="59" t="s">
        <v>4</v>
      </c>
      <c r="B398" s="2">
        <v>45019</v>
      </c>
      <c r="C398" s="59" t="s">
        <v>5</v>
      </c>
      <c r="D398">
        <v>5500</v>
      </c>
      <c r="E398">
        <v>4</v>
      </c>
      <c r="F398" s="59" t="s">
        <v>68</v>
      </c>
    </row>
    <row r="399" spans="1:6" x14ac:dyDescent="0.45">
      <c r="A399" s="59" t="s">
        <v>4</v>
      </c>
      <c r="B399" s="2">
        <v>45019</v>
      </c>
      <c r="C399" s="59" t="s">
        <v>5</v>
      </c>
      <c r="D399">
        <v>5500</v>
      </c>
      <c r="E399">
        <v>4</v>
      </c>
      <c r="F399" s="59" t="s">
        <v>68</v>
      </c>
    </row>
    <row r="400" spans="1:6" x14ac:dyDescent="0.45">
      <c r="A400" s="59" t="s">
        <v>4</v>
      </c>
      <c r="B400" s="2">
        <v>45019</v>
      </c>
      <c r="C400" s="59" t="s">
        <v>5</v>
      </c>
      <c r="D400">
        <v>5500</v>
      </c>
      <c r="E400">
        <v>4</v>
      </c>
      <c r="F400" s="59" t="s">
        <v>68</v>
      </c>
    </row>
    <row r="401" spans="1:6" x14ac:dyDescent="0.45">
      <c r="A401" s="59" t="s">
        <v>4</v>
      </c>
      <c r="B401" s="2">
        <v>45019</v>
      </c>
      <c r="C401" s="59" t="s">
        <v>6</v>
      </c>
      <c r="D401">
        <v>14</v>
      </c>
      <c r="E401">
        <v>4</v>
      </c>
      <c r="F401" s="59" t="s">
        <v>68</v>
      </c>
    </row>
    <row r="402" spans="1:6" x14ac:dyDescent="0.45">
      <c r="A402" s="59" t="s">
        <v>4</v>
      </c>
      <c r="B402" s="2">
        <v>45019</v>
      </c>
      <c r="C402" s="59" t="s">
        <v>9</v>
      </c>
      <c r="D402">
        <v>153</v>
      </c>
      <c r="E402">
        <v>4</v>
      </c>
      <c r="F402" s="59" t="s">
        <v>68</v>
      </c>
    </row>
    <row r="403" spans="1:6" x14ac:dyDescent="0.45">
      <c r="A403" s="59" t="s">
        <v>4</v>
      </c>
      <c r="B403" s="2">
        <v>45019</v>
      </c>
      <c r="C403" s="59" t="s">
        <v>6</v>
      </c>
      <c r="D403">
        <v>14</v>
      </c>
      <c r="E403">
        <v>4</v>
      </c>
      <c r="F403" s="59" t="s">
        <v>68</v>
      </c>
    </row>
    <row r="404" spans="1:6" x14ac:dyDescent="0.45">
      <c r="A404" s="59" t="s">
        <v>4</v>
      </c>
      <c r="B404" s="2">
        <v>45019</v>
      </c>
      <c r="C404" s="59" t="s">
        <v>10</v>
      </c>
      <c r="D404">
        <v>9.48</v>
      </c>
      <c r="E404">
        <v>4</v>
      </c>
      <c r="F404" s="59" t="s">
        <v>68</v>
      </c>
    </row>
    <row r="405" spans="1:6" x14ac:dyDescent="0.45">
      <c r="A405" s="59" t="s">
        <v>4</v>
      </c>
      <c r="B405" s="2">
        <v>45019</v>
      </c>
      <c r="C405" s="59" t="s">
        <v>10</v>
      </c>
      <c r="D405">
        <v>9.48</v>
      </c>
      <c r="E405">
        <v>4</v>
      </c>
      <c r="F405" s="59" t="s">
        <v>68</v>
      </c>
    </row>
    <row r="406" spans="1:6" x14ac:dyDescent="0.45">
      <c r="A406" s="59" t="s">
        <v>4</v>
      </c>
      <c r="B406" s="2">
        <v>45019</v>
      </c>
      <c r="C406" s="59" t="s">
        <v>5</v>
      </c>
      <c r="D406">
        <v>5500</v>
      </c>
      <c r="E406">
        <v>4</v>
      </c>
      <c r="F406" s="59" t="s">
        <v>68</v>
      </c>
    </row>
    <row r="407" spans="1:6" x14ac:dyDescent="0.45">
      <c r="A407" s="59" t="s">
        <v>4</v>
      </c>
      <c r="B407" s="2">
        <v>45019</v>
      </c>
      <c r="C407" s="59" t="s">
        <v>9</v>
      </c>
      <c r="D407">
        <v>153</v>
      </c>
      <c r="E407">
        <v>4</v>
      </c>
      <c r="F407" s="59" t="s">
        <v>68</v>
      </c>
    </row>
    <row r="408" spans="1:6" x14ac:dyDescent="0.45">
      <c r="A408" s="59" t="s">
        <v>4</v>
      </c>
      <c r="B408" s="2">
        <v>45019</v>
      </c>
      <c r="C408" s="59" t="s">
        <v>6</v>
      </c>
      <c r="D408">
        <v>14</v>
      </c>
      <c r="E408">
        <v>4</v>
      </c>
      <c r="F408" s="59" t="s">
        <v>68</v>
      </c>
    </row>
    <row r="409" spans="1:6" x14ac:dyDescent="0.45">
      <c r="A409" s="59" t="s">
        <v>4</v>
      </c>
      <c r="B409" s="2">
        <v>45019</v>
      </c>
      <c r="C409" s="59" t="s">
        <v>5</v>
      </c>
      <c r="D409">
        <v>5500</v>
      </c>
      <c r="E409">
        <v>4</v>
      </c>
      <c r="F409" s="59" t="s">
        <v>68</v>
      </c>
    </row>
    <row r="410" spans="1:6" x14ac:dyDescent="0.45">
      <c r="A410" s="59" t="s">
        <v>4</v>
      </c>
      <c r="B410" s="2">
        <v>45019</v>
      </c>
      <c r="C410" s="59" t="s">
        <v>5</v>
      </c>
      <c r="D410">
        <v>5500</v>
      </c>
      <c r="E410">
        <v>4</v>
      </c>
      <c r="F410" s="59" t="s">
        <v>68</v>
      </c>
    </row>
    <row r="411" spans="1:6" x14ac:dyDescent="0.45">
      <c r="A411" s="59" t="s">
        <v>4</v>
      </c>
      <c r="B411" s="2">
        <v>45019</v>
      </c>
      <c r="C411" s="59" t="s">
        <v>5</v>
      </c>
      <c r="D411">
        <v>5500</v>
      </c>
      <c r="E411">
        <v>4</v>
      </c>
      <c r="F411" s="59" t="s">
        <v>68</v>
      </c>
    </row>
    <row r="412" spans="1:6" x14ac:dyDescent="0.45">
      <c r="A412" s="59" t="s">
        <v>4</v>
      </c>
      <c r="B412" s="2">
        <v>45019</v>
      </c>
      <c r="C412" s="59" t="s">
        <v>6</v>
      </c>
      <c r="D412">
        <v>14</v>
      </c>
      <c r="E412">
        <v>4</v>
      </c>
      <c r="F412" s="59" t="s">
        <v>68</v>
      </c>
    </row>
    <row r="413" spans="1:6" x14ac:dyDescent="0.45">
      <c r="A413" s="59" t="s">
        <v>4</v>
      </c>
      <c r="B413" s="2">
        <v>45019</v>
      </c>
      <c r="C413" s="59" t="s">
        <v>5</v>
      </c>
      <c r="D413">
        <v>5500</v>
      </c>
      <c r="E413">
        <v>4</v>
      </c>
      <c r="F413" s="59" t="s">
        <v>68</v>
      </c>
    </row>
    <row r="414" spans="1:6" x14ac:dyDescent="0.45">
      <c r="A414" s="59" t="s">
        <v>4</v>
      </c>
      <c r="B414" s="2">
        <v>45019</v>
      </c>
      <c r="C414" s="59" t="s">
        <v>5</v>
      </c>
      <c r="D414">
        <v>5500</v>
      </c>
      <c r="E414">
        <v>4</v>
      </c>
      <c r="F414" s="59" t="s">
        <v>68</v>
      </c>
    </row>
    <row r="415" spans="1:6" x14ac:dyDescent="0.45">
      <c r="A415" s="59" t="s">
        <v>4</v>
      </c>
      <c r="B415" s="2">
        <v>45019</v>
      </c>
      <c r="C415" s="59" t="s">
        <v>5</v>
      </c>
      <c r="D415">
        <v>5500</v>
      </c>
      <c r="E415">
        <v>4</v>
      </c>
      <c r="F415" s="59" t="s">
        <v>68</v>
      </c>
    </row>
    <row r="416" spans="1:6" x14ac:dyDescent="0.45">
      <c r="A416" s="59" t="s">
        <v>4</v>
      </c>
      <c r="B416" s="2">
        <v>45019</v>
      </c>
      <c r="C416" s="59" t="s">
        <v>5</v>
      </c>
      <c r="D416">
        <v>5500</v>
      </c>
      <c r="E416">
        <v>4</v>
      </c>
      <c r="F416" s="59" t="s">
        <v>68</v>
      </c>
    </row>
    <row r="417" spans="1:6" x14ac:dyDescent="0.45">
      <c r="A417" s="59" t="s">
        <v>4</v>
      </c>
      <c r="B417" s="2">
        <v>45018</v>
      </c>
      <c r="C417" s="59" t="s">
        <v>5</v>
      </c>
      <c r="D417">
        <v>5500</v>
      </c>
      <c r="E417">
        <v>4</v>
      </c>
      <c r="F417" s="59" t="s">
        <v>68</v>
      </c>
    </row>
    <row r="418" spans="1:6" x14ac:dyDescent="0.45">
      <c r="A418" s="59" t="s">
        <v>4</v>
      </c>
      <c r="B418" s="2">
        <v>45018</v>
      </c>
      <c r="C418" s="59" t="s">
        <v>5</v>
      </c>
      <c r="D418">
        <v>5500</v>
      </c>
      <c r="E418">
        <v>4</v>
      </c>
      <c r="F418" s="59" t="s">
        <v>68</v>
      </c>
    </row>
    <row r="419" spans="1:6" x14ac:dyDescent="0.45">
      <c r="A419" s="59" t="s">
        <v>4</v>
      </c>
      <c r="B419" s="2">
        <v>45018</v>
      </c>
      <c r="C419" s="59" t="s">
        <v>6</v>
      </c>
      <c r="D419">
        <v>12</v>
      </c>
      <c r="E419">
        <v>4</v>
      </c>
      <c r="F419" s="59" t="s">
        <v>68</v>
      </c>
    </row>
    <row r="420" spans="1:6" x14ac:dyDescent="0.45">
      <c r="A420" s="59" t="s">
        <v>4</v>
      </c>
      <c r="B420" s="2">
        <v>45018</v>
      </c>
      <c r="C420" s="59" t="s">
        <v>5</v>
      </c>
      <c r="D420">
        <v>5500</v>
      </c>
      <c r="E420">
        <v>4</v>
      </c>
      <c r="F420" s="59" t="s">
        <v>68</v>
      </c>
    </row>
    <row r="421" spans="1:6" x14ac:dyDescent="0.45">
      <c r="A421" s="59" t="s">
        <v>14</v>
      </c>
      <c r="B421" s="2">
        <v>45014</v>
      </c>
      <c r="C421" s="59" t="s">
        <v>5</v>
      </c>
      <c r="D421">
        <v>6500</v>
      </c>
      <c r="E421">
        <v>3</v>
      </c>
      <c r="F421" s="59" t="s">
        <v>20</v>
      </c>
    </row>
    <row r="422" spans="1:6" x14ac:dyDescent="0.45">
      <c r="A422" s="59" t="s">
        <v>14</v>
      </c>
      <c r="B422" s="2">
        <v>45014</v>
      </c>
      <c r="C422" s="59" t="s">
        <v>5</v>
      </c>
      <c r="D422">
        <v>6500</v>
      </c>
      <c r="E422">
        <v>3</v>
      </c>
      <c r="F422" s="59" t="s">
        <v>20</v>
      </c>
    </row>
    <row r="423" spans="1:6" x14ac:dyDescent="0.45">
      <c r="A423" s="59" t="s">
        <v>14</v>
      </c>
      <c r="B423" s="2">
        <v>45014</v>
      </c>
      <c r="C423" s="59" t="s">
        <v>5</v>
      </c>
      <c r="D423">
        <v>6500</v>
      </c>
      <c r="E423">
        <v>3</v>
      </c>
      <c r="F423" s="59" t="s">
        <v>20</v>
      </c>
    </row>
    <row r="424" spans="1:6" x14ac:dyDescent="0.45">
      <c r="A424" s="59" t="s">
        <v>14</v>
      </c>
      <c r="B424" s="2">
        <v>45014</v>
      </c>
      <c r="C424" s="59" t="s">
        <v>5</v>
      </c>
      <c r="D424">
        <v>6500</v>
      </c>
      <c r="E424">
        <v>3</v>
      </c>
      <c r="F424" s="59" t="s">
        <v>20</v>
      </c>
    </row>
    <row r="425" spans="1:6" x14ac:dyDescent="0.45">
      <c r="A425" s="59"/>
      <c r="B425" s="2"/>
      <c r="C425" s="59"/>
      <c r="D425">
        <v>423</v>
      </c>
      <c r="F425" s="59"/>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2BEA-B40D-4186-8C22-2EF2111263F9}">
  <dimension ref="A1:P425"/>
  <sheetViews>
    <sheetView topLeftCell="A410" zoomScale="160" zoomScaleNormal="160" workbookViewId="0">
      <selection sqref="A1:D424"/>
    </sheetView>
  </sheetViews>
  <sheetFormatPr defaultColWidth="9.21875" defaultRowHeight="18.350000000000001" x14ac:dyDescent="0.45"/>
  <cols>
    <col min="1" max="1" width="28.44140625" customWidth="1"/>
    <col min="2" max="2" width="18.33203125" bestFit="1" customWidth="1"/>
    <col min="3" max="3" width="11.21875" bestFit="1" customWidth="1"/>
    <col min="4" max="4" width="15.6640625" customWidth="1"/>
    <col min="5" max="5" width="7.6640625" customWidth="1"/>
    <col min="6" max="6" width="12" customWidth="1"/>
    <col min="7" max="7" width="24.88671875" customWidth="1"/>
    <col min="8" max="8" width="26.21875" customWidth="1"/>
    <col min="9" max="9" width="29.77734375" customWidth="1"/>
    <col min="10" max="10" width="21.33203125" customWidth="1"/>
    <col min="11" max="11" width="31.77734375" customWidth="1"/>
    <col min="12" max="12" width="38" customWidth="1"/>
    <col min="13" max="13" width="26.109375" customWidth="1"/>
    <col min="14" max="14" width="16.88671875" customWidth="1"/>
    <col min="15" max="15" width="8.44140625" customWidth="1"/>
    <col min="16" max="16" width="12.6640625" customWidth="1"/>
    <col min="17" max="17" width="16.77734375" customWidth="1"/>
    <col min="18" max="18" width="9.77734375" customWidth="1"/>
    <col min="19" max="19" width="11.21875" customWidth="1"/>
    <col min="20" max="20" width="10.109375" customWidth="1"/>
    <col min="21" max="21" width="12.77734375" customWidth="1"/>
  </cols>
  <sheetData>
    <row r="1" spans="1:16" x14ac:dyDescent="0.45">
      <c r="A1" t="s">
        <v>0</v>
      </c>
      <c r="B1" t="s">
        <v>1</v>
      </c>
      <c r="C1" t="s">
        <v>2</v>
      </c>
      <c r="D1" t="s">
        <v>58</v>
      </c>
    </row>
    <row r="2" spans="1:16" x14ac:dyDescent="0.45">
      <c r="A2" t="s">
        <v>4</v>
      </c>
      <c r="B2" s="1">
        <v>45244</v>
      </c>
      <c r="C2" t="s">
        <v>7</v>
      </c>
      <c r="D2">
        <v>1042</v>
      </c>
    </row>
    <row r="3" spans="1:16" x14ac:dyDescent="0.45">
      <c r="A3" t="s">
        <v>4</v>
      </c>
      <c r="B3" s="1">
        <v>45243</v>
      </c>
      <c r="C3" t="s">
        <v>5</v>
      </c>
      <c r="D3">
        <v>5500</v>
      </c>
      <c r="E3" s="7"/>
      <c r="I3" s="7"/>
    </row>
    <row r="4" spans="1:16" x14ac:dyDescent="0.45">
      <c r="A4" t="s">
        <v>4</v>
      </c>
      <c r="B4" s="1">
        <v>45243</v>
      </c>
      <c r="C4" t="s">
        <v>5</v>
      </c>
      <c r="D4">
        <v>5500</v>
      </c>
    </row>
    <row r="5" spans="1:16" x14ac:dyDescent="0.45">
      <c r="A5" t="s">
        <v>4</v>
      </c>
      <c r="B5" s="1">
        <v>45118</v>
      </c>
      <c r="C5" t="s">
        <v>5</v>
      </c>
      <c r="D5">
        <v>5500</v>
      </c>
    </row>
    <row r="6" spans="1:16" x14ac:dyDescent="0.45">
      <c r="A6" t="s">
        <v>4</v>
      </c>
      <c r="B6" s="1">
        <v>45118</v>
      </c>
      <c r="C6" t="s">
        <v>6</v>
      </c>
      <c r="D6">
        <v>15</v>
      </c>
      <c r="I6" s="7"/>
    </row>
    <row r="7" spans="1:16" x14ac:dyDescent="0.45">
      <c r="A7" t="s">
        <v>4</v>
      </c>
      <c r="B7" s="1">
        <v>45118</v>
      </c>
      <c r="C7" t="s">
        <v>59</v>
      </c>
      <c r="D7">
        <v>4239.28</v>
      </c>
    </row>
    <row r="8" spans="1:16" x14ac:dyDescent="0.45">
      <c r="A8" t="str">
        <f ca="1">SUBSTITUTE(Table356[[#This Row],[Products]],"@","A")</f>
        <v>DATA ANALYSIS MADE EASY</v>
      </c>
      <c r="B8" s="1">
        <v>45117</v>
      </c>
      <c r="C8" t="s">
        <v>5</v>
      </c>
      <c r="D8">
        <v>5500</v>
      </c>
      <c r="E8" s="7"/>
    </row>
    <row r="9" spans="1:16" x14ac:dyDescent="0.45">
      <c r="A9" t="str">
        <f ca="1">SUBSTITUTE(Table356[[#This Row],[Products]],"@","A")</f>
        <v>DATA ANALYSIS MADE EASY</v>
      </c>
      <c r="B9" s="1">
        <v>45117</v>
      </c>
      <c r="C9" t="s">
        <v>5</v>
      </c>
      <c r="D9">
        <v>5500</v>
      </c>
      <c r="I9" s="7"/>
    </row>
    <row r="10" spans="1:16" x14ac:dyDescent="0.45">
      <c r="A10" t="s">
        <v>4</v>
      </c>
      <c r="B10" s="1">
        <v>45117</v>
      </c>
      <c r="C10" t="s">
        <v>7</v>
      </c>
      <c r="D10">
        <v>1042</v>
      </c>
      <c r="J10" s="9"/>
      <c r="P10" s="10"/>
    </row>
    <row r="11" spans="1:16" x14ac:dyDescent="0.45">
      <c r="A11" t="str">
        <f ca="1">SUBSTITUTE(Table356[[#This Row],[Products]],"@","A")</f>
        <v>DATA ANALYSIS MADE EASY</v>
      </c>
      <c r="B11" s="1">
        <v>45116</v>
      </c>
      <c r="C11" t="s">
        <v>5</v>
      </c>
      <c r="D11">
        <v>5500</v>
      </c>
    </row>
    <row r="12" spans="1:16" x14ac:dyDescent="0.45">
      <c r="A12" t="str">
        <f ca="1">SUBSTITUTE(Table356[[#This Row],[Products]],"@","A")</f>
        <v>DATA ANALYSIS MADE EASY</v>
      </c>
      <c r="B12" s="1">
        <v>45114</v>
      </c>
      <c r="C12" t="s">
        <v>5</v>
      </c>
      <c r="D12">
        <v>5500</v>
      </c>
      <c r="H12" s="7"/>
      <c r="L12" s="7"/>
      <c r="M12" s="7"/>
      <c r="N12" s="7"/>
    </row>
    <row r="13" spans="1:16" x14ac:dyDescent="0.45">
      <c r="A13" t="str">
        <f ca="1">SUBSTITUTE(Table356[[#This Row],[Products]],"@","A")</f>
        <v>DATA ANALYSIS MADE EASY</v>
      </c>
      <c r="B13" s="1">
        <v>45112</v>
      </c>
      <c r="C13" t="s">
        <v>5</v>
      </c>
      <c r="D13">
        <v>5500</v>
      </c>
      <c r="E13" s="7"/>
      <c r="N13" s="7"/>
    </row>
    <row r="14" spans="1:16" x14ac:dyDescent="0.45">
      <c r="A14" t="str">
        <f ca="1">SUBSTITUTE(Table356[[#This Row],[Products]],"@","A")</f>
        <v>DATA ANALYSIS MADE EASY</v>
      </c>
      <c r="B14" s="1">
        <v>45112</v>
      </c>
      <c r="C14" t="s">
        <v>5</v>
      </c>
      <c r="D14">
        <v>5500</v>
      </c>
    </row>
    <row r="15" spans="1:16" x14ac:dyDescent="0.45">
      <c r="A15" t="s">
        <v>4</v>
      </c>
      <c r="B15" s="1">
        <v>45110</v>
      </c>
      <c r="C15" t="s">
        <v>5</v>
      </c>
      <c r="D15">
        <v>5500</v>
      </c>
      <c r="L15" s="7"/>
      <c r="M15" s="7"/>
      <c r="N15" s="7"/>
    </row>
    <row r="16" spans="1:16" x14ac:dyDescent="0.45">
      <c r="A16" t="s">
        <v>4</v>
      </c>
      <c r="B16" s="1">
        <v>45109</v>
      </c>
      <c r="C16" t="s">
        <v>6</v>
      </c>
      <c r="D16">
        <v>15</v>
      </c>
      <c r="L16" s="7"/>
      <c r="M16" s="7"/>
      <c r="N16" s="7"/>
    </row>
    <row r="17" spans="1:14" x14ac:dyDescent="0.45">
      <c r="A17" t="s">
        <v>4</v>
      </c>
      <c r="B17" s="1">
        <v>45109</v>
      </c>
      <c r="C17" t="s">
        <v>7</v>
      </c>
      <c r="D17">
        <v>1058</v>
      </c>
      <c r="L17" s="7"/>
      <c r="M17" s="7"/>
      <c r="N17" s="7"/>
    </row>
    <row r="18" spans="1:14" x14ac:dyDescent="0.45">
      <c r="A18" t="s">
        <v>4</v>
      </c>
      <c r="B18" s="1">
        <v>45108</v>
      </c>
      <c r="C18" t="s">
        <v>6</v>
      </c>
      <c r="D18">
        <v>15</v>
      </c>
    </row>
    <row r="19" spans="1:14" x14ac:dyDescent="0.45">
      <c r="A19" t="s">
        <v>4</v>
      </c>
      <c r="B19" s="1">
        <v>45108</v>
      </c>
      <c r="C19" t="s">
        <v>5</v>
      </c>
      <c r="D19">
        <v>5500</v>
      </c>
    </row>
    <row r="20" spans="1:14" x14ac:dyDescent="0.45">
      <c r="A20" t="s">
        <v>60</v>
      </c>
      <c r="B20" s="1">
        <v>45107</v>
      </c>
      <c r="C20" t="s">
        <v>9</v>
      </c>
      <c r="D20">
        <v>59</v>
      </c>
    </row>
    <row r="21" spans="1:14" x14ac:dyDescent="0.45">
      <c r="A21" t="s">
        <v>4</v>
      </c>
      <c r="B21" s="1">
        <v>45107</v>
      </c>
      <c r="C21" t="s">
        <v>5</v>
      </c>
      <c r="D21">
        <v>5500</v>
      </c>
    </row>
    <row r="22" spans="1:14" x14ac:dyDescent="0.45">
      <c r="A22" t="s">
        <v>60</v>
      </c>
      <c r="B22" s="1">
        <v>45107</v>
      </c>
      <c r="C22" t="s">
        <v>9</v>
      </c>
      <c r="D22">
        <v>59</v>
      </c>
    </row>
    <row r="23" spans="1:14" x14ac:dyDescent="0.45">
      <c r="A23" t="s">
        <v>4</v>
      </c>
      <c r="B23" s="1">
        <v>45107</v>
      </c>
      <c r="C23" t="s">
        <v>9</v>
      </c>
      <c r="D23">
        <v>92</v>
      </c>
    </row>
    <row r="24" spans="1:14" x14ac:dyDescent="0.45">
      <c r="A24" t="s">
        <v>4</v>
      </c>
      <c r="B24" s="1">
        <v>45107</v>
      </c>
      <c r="C24" t="s">
        <v>10</v>
      </c>
      <c r="D24">
        <v>8.51</v>
      </c>
    </row>
    <row r="25" spans="1:14" x14ac:dyDescent="0.45">
      <c r="A25" t="s">
        <v>60</v>
      </c>
      <c r="B25" s="1">
        <v>45107</v>
      </c>
      <c r="C25" t="s">
        <v>9</v>
      </c>
      <c r="D25">
        <v>59</v>
      </c>
    </row>
    <row r="26" spans="1:14" x14ac:dyDescent="0.45">
      <c r="A26" t="s">
        <v>60</v>
      </c>
      <c r="B26" s="1">
        <v>45107</v>
      </c>
      <c r="C26" t="s">
        <v>9</v>
      </c>
      <c r="D26">
        <v>59</v>
      </c>
    </row>
    <row r="27" spans="1:14" x14ac:dyDescent="0.45">
      <c r="A27" t="s">
        <v>60</v>
      </c>
      <c r="B27" s="1">
        <v>45107</v>
      </c>
      <c r="C27" t="s">
        <v>9</v>
      </c>
      <c r="D27">
        <v>59</v>
      </c>
    </row>
    <row r="28" spans="1:14" x14ac:dyDescent="0.45">
      <c r="A28" t="s">
        <v>60</v>
      </c>
      <c r="B28" s="1">
        <v>45107</v>
      </c>
      <c r="C28" t="s">
        <v>9</v>
      </c>
      <c r="D28">
        <v>59</v>
      </c>
    </row>
    <row r="29" spans="1:14" x14ac:dyDescent="0.45">
      <c r="A29" t="s">
        <v>60</v>
      </c>
      <c r="B29" s="1">
        <v>45107</v>
      </c>
      <c r="C29" t="s">
        <v>9</v>
      </c>
      <c r="D29">
        <v>59</v>
      </c>
    </row>
    <row r="30" spans="1:14" x14ac:dyDescent="0.45">
      <c r="A30" t="s">
        <v>60</v>
      </c>
      <c r="B30" s="1">
        <v>45107</v>
      </c>
      <c r="C30" t="s">
        <v>9</v>
      </c>
      <c r="D30">
        <v>59</v>
      </c>
    </row>
    <row r="31" spans="1:14" x14ac:dyDescent="0.45">
      <c r="A31" t="s">
        <v>60</v>
      </c>
      <c r="B31" s="1">
        <v>45107</v>
      </c>
      <c r="C31" t="s">
        <v>9</v>
      </c>
      <c r="D31">
        <v>59</v>
      </c>
    </row>
    <row r="32" spans="1:14" x14ac:dyDescent="0.45">
      <c r="A32" t="s">
        <v>60</v>
      </c>
      <c r="B32" s="1">
        <v>45107</v>
      </c>
      <c r="C32" t="s">
        <v>9</v>
      </c>
      <c r="D32">
        <v>59</v>
      </c>
    </row>
    <row r="33" spans="1:4" x14ac:dyDescent="0.45">
      <c r="A33" t="s">
        <v>4</v>
      </c>
      <c r="B33" s="1">
        <v>45106</v>
      </c>
      <c r="C33" t="s">
        <v>6</v>
      </c>
      <c r="D33">
        <v>15</v>
      </c>
    </row>
    <row r="34" spans="1:4" x14ac:dyDescent="0.45">
      <c r="A34" t="s">
        <v>4</v>
      </c>
      <c r="B34" s="1">
        <v>45106</v>
      </c>
      <c r="C34" t="s">
        <v>9</v>
      </c>
      <c r="D34">
        <v>91</v>
      </c>
    </row>
    <row r="35" spans="1:4" x14ac:dyDescent="0.45">
      <c r="A35" t="s">
        <v>4</v>
      </c>
      <c r="B35" s="1">
        <v>45106</v>
      </c>
      <c r="C35" t="s">
        <v>6</v>
      </c>
      <c r="D35">
        <v>15</v>
      </c>
    </row>
    <row r="36" spans="1:4" x14ac:dyDescent="0.45">
      <c r="A36" t="s">
        <v>4</v>
      </c>
      <c r="B36" s="1">
        <v>45105</v>
      </c>
      <c r="C36" t="s">
        <v>10</v>
      </c>
      <c r="D36">
        <v>8.51</v>
      </c>
    </row>
    <row r="37" spans="1:4" x14ac:dyDescent="0.45">
      <c r="A37" t="s">
        <v>4</v>
      </c>
      <c r="B37" s="1">
        <v>45104</v>
      </c>
      <c r="C37" t="s">
        <v>6</v>
      </c>
      <c r="D37">
        <v>15</v>
      </c>
    </row>
    <row r="38" spans="1:4" x14ac:dyDescent="0.45">
      <c r="A38" t="s">
        <v>4</v>
      </c>
      <c r="B38" s="1">
        <v>45102</v>
      </c>
      <c r="C38" t="s">
        <v>5</v>
      </c>
      <c r="D38">
        <v>5500</v>
      </c>
    </row>
    <row r="39" spans="1:4" x14ac:dyDescent="0.45">
      <c r="A39" t="s">
        <v>4</v>
      </c>
      <c r="B39" s="1">
        <v>45101</v>
      </c>
      <c r="C39" t="s">
        <v>9</v>
      </c>
      <c r="D39">
        <v>84</v>
      </c>
    </row>
    <row r="40" spans="1:4" x14ac:dyDescent="0.45">
      <c r="A40" t="s">
        <v>4</v>
      </c>
      <c r="B40" s="1">
        <v>45100</v>
      </c>
      <c r="C40" t="s">
        <v>5</v>
      </c>
      <c r="D40">
        <v>5500</v>
      </c>
    </row>
    <row r="41" spans="1:4" x14ac:dyDescent="0.45">
      <c r="A41" t="s">
        <v>4</v>
      </c>
      <c r="B41" s="1">
        <v>45099</v>
      </c>
      <c r="C41" t="s">
        <v>5</v>
      </c>
      <c r="D41">
        <v>5500</v>
      </c>
    </row>
    <row r="42" spans="1:4" x14ac:dyDescent="0.45">
      <c r="A42" t="s">
        <v>4</v>
      </c>
      <c r="B42" s="1">
        <v>45099</v>
      </c>
      <c r="C42" t="s">
        <v>5</v>
      </c>
      <c r="D42">
        <v>5500</v>
      </c>
    </row>
    <row r="43" spans="1:4" x14ac:dyDescent="0.45">
      <c r="A43" t="s">
        <v>4</v>
      </c>
      <c r="B43" s="1">
        <v>45099</v>
      </c>
      <c r="C43" t="s">
        <v>6</v>
      </c>
      <c r="D43">
        <v>15</v>
      </c>
    </row>
    <row r="44" spans="1:4" x14ac:dyDescent="0.45">
      <c r="A44" t="s">
        <v>4</v>
      </c>
      <c r="B44" s="1">
        <v>45099</v>
      </c>
      <c r="C44" t="s">
        <v>7</v>
      </c>
      <c r="D44">
        <v>1161</v>
      </c>
    </row>
    <row r="45" spans="1:4" x14ac:dyDescent="0.45">
      <c r="A45" t="s">
        <v>4</v>
      </c>
      <c r="B45" s="1">
        <v>45097</v>
      </c>
      <c r="C45" t="s">
        <v>6</v>
      </c>
      <c r="D45">
        <v>15</v>
      </c>
    </row>
    <row r="46" spans="1:4" x14ac:dyDescent="0.45">
      <c r="A46" t="s">
        <v>4</v>
      </c>
      <c r="B46" s="1">
        <v>45097</v>
      </c>
      <c r="C46" t="s">
        <v>6</v>
      </c>
      <c r="D46">
        <v>15</v>
      </c>
    </row>
    <row r="47" spans="1:4" x14ac:dyDescent="0.45">
      <c r="A47" t="s">
        <v>4</v>
      </c>
      <c r="B47" s="1">
        <v>45096</v>
      </c>
      <c r="C47" t="s">
        <v>6</v>
      </c>
      <c r="D47">
        <v>12.27</v>
      </c>
    </row>
    <row r="48" spans="1:4" x14ac:dyDescent="0.45">
      <c r="A48" t="s">
        <v>4</v>
      </c>
      <c r="B48" s="1">
        <v>45096</v>
      </c>
      <c r="C48" t="s">
        <v>6</v>
      </c>
      <c r="D48">
        <v>15</v>
      </c>
    </row>
    <row r="49" spans="1:4" x14ac:dyDescent="0.45">
      <c r="A49" t="s">
        <v>4</v>
      </c>
      <c r="B49" s="1">
        <v>45096</v>
      </c>
      <c r="C49" t="s">
        <v>6</v>
      </c>
      <c r="D49">
        <v>12.27</v>
      </c>
    </row>
    <row r="50" spans="1:4" x14ac:dyDescent="0.45">
      <c r="A50" t="s">
        <v>4</v>
      </c>
      <c r="B50" s="1">
        <v>45096</v>
      </c>
      <c r="C50" t="s">
        <v>5</v>
      </c>
      <c r="D50">
        <v>5500</v>
      </c>
    </row>
    <row r="51" spans="1:4" x14ac:dyDescent="0.45">
      <c r="A51" t="s">
        <v>4</v>
      </c>
      <c r="B51" s="1">
        <v>45096</v>
      </c>
      <c r="C51" t="s">
        <v>5</v>
      </c>
      <c r="D51">
        <v>4500.1000000000004</v>
      </c>
    </row>
    <row r="52" spans="1:4" x14ac:dyDescent="0.45">
      <c r="A52" t="s">
        <v>4</v>
      </c>
      <c r="B52" s="1">
        <v>45096</v>
      </c>
      <c r="C52" t="s">
        <v>10</v>
      </c>
      <c r="D52">
        <v>6.96</v>
      </c>
    </row>
    <row r="53" spans="1:4" x14ac:dyDescent="0.45">
      <c r="A53" t="s">
        <v>4</v>
      </c>
      <c r="B53" s="1">
        <v>45096</v>
      </c>
      <c r="C53" t="s">
        <v>10</v>
      </c>
      <c r="D53">
        <v>6.51</v>
      </c>
    </row>
    <row r="54" spans="1:4" x14ac:dyDescent="0.45">
      <c r="A54" t="s">
        <v>4</v>
      </c>
      <c r="B54" s="1">
        <v>45095</v>
      </c>
      <c r="C54" t="s">
        <v>10</v>
      </c>
      <c r="D54">
        <v>6.51</v>
      </c>
    </row>
    <row r="55" spans="1:4" x14ac:dyDescent="0.45">
      <c r="A55" t="s">
        <v>4</v>
      </c>
      <c r="B55" s="1">
        <v>45095</v>
      </c>
      <c r="C55" t="s">
        <v>11</v>
      </c>
      <c r="D55">
        <v>124.68</v>
      </c>
    </row>
    <row r="56" spans="1:4" x14ac:dyDescent="0.45">
      <c r="A56" t="s">
        <v>4</v>
      </c>
      <c r="B56" s="1">
        <v>45095</v>
      </c>
      <c r="C56" t="s">
        <v>5</v>
      </c>
      <c r="D56">
        <v>4500.1000000000004</v>
      </c>
    </row>
    <row r="57" spans="1:4" x14ac:dyDescent="0.45">
      <c r="A57" t="s">
        <v>4</v>
      </c>
      <c r="B57" s="1">
        <v>45095</v>
      </c>
      <c r="C57" t="s">
        <v>6</v>
      </c>
      <c r="D57">
        <v>15</v>
      </c>
    </row>
    <row r="58" spans="1:4" x14ac:dyDescent="0.45">
      <c r="A58" t="s">
        <v>4</v>
      </c>
      <c r="B58" s="1">
        <v>45094</v>
      </c>
      <c r="C58" t="s">
        <v>6</v>
      </c>
      <c r="D58">
        <v>15</v>
      </c>
    </row>
    <row r="59" spans="1:4" x14ac:dyDescent="0.45">
      <c r="A59" t="s">
        <v>4</v>
      </c>
      <c r="B59" s="1">
        <v>45094</v>
      </c>
      <c r="C59" t="s">
        <v>5</v>
      </c>
      <c r="D59">
        <v>4500.1000000000004</v>
      </c>
    </row>
    <row r="60" spans="1:4" x14ac:dyDescent="0.45">
      <c r="A60" t="s">
        <v>4</v>
      </c>
      <c r="B60" s="1">
        <v>45093</v>
      </c>
      <c r="C60" t="s">
        <v>6</v>
      </c>
      <c r="D60">
        <v>15</v>
      </c>
    </row>
    <row r="61" spans="1:4" x14ac:dyDescent="0.45">
      <c r="A61" t="s">
        <v>4</v>
      </c>
      <c r="B61" s="1">
        <v>45093</v>
      </c>
      <c r="C61" t="s">
        <v>5</v>
      </c>
      <c r="D61">
        <v>4500.1000000000004</v>
      </c>
    </row>
    <row r="62" spans="1:4" x14ac:dyDescent="0.45">
      <c r="A62" t="s">
        <v>4</v>
      </c>
      <c r="B62" s="1">
        <v>45093</v>
      </c>
      <c r="C62" t="s">
        <v>6</v>
      </c>
      <c r="D62">
        <v>15</v>
      </c>
    </row>
    <row r="63" spans="1:4" x14ac:dyDescent="0.45">
      <c r="A63" t="s">
        <v>4</v>
      </c>
      <c r="B63" s="1">
        <v>45093</v>
      </c>
      <c r="C63" t="s">
        <v>5</v>
      </c>
      <c r="D63">
        <v>5500</v>
      </c>
    </row>
    <row r="64" spans="1:4" x14ac:dyDescent="0.45">
      <c r="A64" t="s">
        <v>4</v>
      </c>
      <c r="B64" s="1">
        <v>45093</v>
      </c>
      <c r="C64" t="s">
        <v>5</v>
      </c>
      <c r="D64">
        <v>5500</v>
      </c>
    </row>
    <row r="65" spans="1:4" x14ac:dyDescent="0.45">
      <c r="A65" t="s">
        <v>4</v>
      </c>
      <c r="B65" s="1">
        <v>45093</v>
      </c>
      <c r="C65" t="s">
        <v>6</v>
      </c>
      <c r="D65">
        <v>12.27</v>
      </c>
    </row>
    <row r="66" spans="1:4" x14ac:dyDescent="0.45">
      <c r="A66" t="s">
        <v>4</v>
      </c>
      <c r="B66" s="1">
        <v>45092</v>
      </c>
      <c r="C66" t="s">
        <v>5</v>
      </c>
      <c r="D66">
        <v>4500.1000000000004</v>
      </c>
    </row>
    <row r="67" spans="1:4" x14ac:dyDescent="0.45">
      <c r="A67" t="s">
        <v>60</v>
      </c>
      <c r="B67" s="1">
        <v>45092</v>
      </c>
      <c r="C67" t="s">
        <v>6</v>
      </c>
      <c r="D67">
        <v>9</v>
      </c>
    </row>
    <row r="68" spans="1:4" x14ac:dyDescent="0.45">
      <c r="A68" t="s">
        <v>4</v>
      </c>
      <c r="B68" s="1">
        <v>45091</v>
      </c>
      <c r="C68" t="s">
        <v>5</v>
      </c>
      <c r="D68">
        <v>5500</v>
      </c>
    </row>
    <row r="69" spans="1:4" x14ac:dyDescent="0.45">
      <c r="A69" t="s">
        <v>4</v>
      </c>
      <c r="B69" s="1">
        <v>45091</v>
      </c>
      <c r="C69" t="s">
        <v>5</v>
      </c>
      <c r="D69">
        <v>5500</v>
      </c>
    </row>
    <row r="70" spans="1:4" x14ac:dyDescent="0.45">
      <c r="A70" t="s">
        <v>4</v>
      </c>
      <c r="B70" s="1">
        <v>45090</v>
      </c>
      <c r="C70" t="s">
        <v>7</v>
      </c>
      <c r="D70">
        <v>1255</v>
      </c>
    </row>
    <row r="71" spans="1:4" x14ac:dyDescent="0.45">
      <c r="A71" t="s">
        <v>4</v>
      </c>
      <c r="B71" s="1">
        <v>45089</v>
      </c>
      <c r="C71" t="s">
        <v>5</v>
      </c>
      <c r="D71">
        <v>5500</v>
      </c>
    </row>
    <row r="72" spans="1:4" x14ac:dyDescent="0.45">
      <c r="A72" t="s">
        <v>60</v>
      </c>
      <c r="B72" s="1">
        <v>45089</v>
      </c>
      <c r="C72" t="s">
        <v>10</v>
      </c>
      <c r="D72">
        <v>4.1900000000000004</v>
      </c>
    </row>
    <row r="73" spans="1:4" x14ac:dyDescent="0.45">
      <c r="A73" t="s">
        <v>60</v>
      </c>
      <c r="B73" s="1">
        <v>45089</v>
      </c>
      <c r="C73" t="s">
        <v>5</v>
      </c>
      <c r="D73">
        <v>2500</v>
      </c>
    </row>
    <row r="74" spans="1:4" x14ac:dyDescent="0.45">
      <c r="A74" t="s">
        <v>60</v>
      </c>
      <c r="B74" s="1">
        <v>45089</v>
      </c>
      <c r="C74" t="s">
        <v>5</v>
      </c>
      <c r="D74">
        <v>2500</v>
      </c>
    </row>
    <row r="75" spans="1:4" x14ac:dyDescent="0.45">
      <c r="A75" t="s">
        <v>60</v>
      </c>
      <c r="B75" s="1">
        <v>45089</v>
      </c>
      <c r="C75" t="s">
        <v>5</v>
      </c>
      <c r="D75">
        <v>3500</v>
      </c>
    </row>
    <row r="76" spans="1:4" x14ac:dyDescent="0.45">
      <c r="A76" t="s">
        <v>4</v>
      </c>
      <c r="B76" s="1">
        <v>45089</v>
      </c>
      <c r="C76" t="s">
        <v>5</v>
      </c>
      <c r="D76">
        <v>5500</v>
      </c>
    </row>
    <row r="77" spans="1:4" x14ac:dyDescent="0.45">
      <c r="A77" t="s">
        <v>60</v>
      </c>
      <c r="B77" s="1">
        <v>45089</v>
      </c>
      <c r="C77" t="s">
        <v>10</v>
      </c>
      <c r="D77">
        <v>20</v>
      </c>
    </row>
    <row r="78" spans="1:4" x14ac:dyDescent="0.45">
      <c r="A78" t="s">
        <v>4</v>
      </c>
      <c r="B78" s="1">
        <v>45088</v>
      </c>
      <c r="C78" t="s">
        <v>6</v>
      </c>
      <c r="D78">
        <v>15</v>
      </c>
    </row>
    <row r="79" spans="1:4" x14ac:dyDescent="0.45">
      <c r="A79" t="s">
        <v>4</v>
      </c>
      <c r="B79" s="1">
        <v>45088</v>
      </c>
      <c r="C79" t="s">
        <v>5</v>
      </c>
      <c r="D79">
        <v>5500</v>
      </c>
    </row>
    <row r="80" spans="1:4" x14ac:dyDescent="0.45">
      <c r="A80" t="s">
        <v>4</v>
      </c>
      <c r="B80" s="1">
        <v>45088</v>
      </c>
      <c r="C80" t="s">
        <v>5</v>
      </c>
      <c r="D80">
        <v>5500</v>
      </c>
    </row>
    <row r="81" spans="1:4" x14ac:dyDescent="0.45">
      <c r="A81" t="s">
        <v>4</v>
      </c>
      <c r="B81" s="1">
        <v>45088</v>
      </c>
      <c r="C81" t="s">
        <v>6</v>
      </c>
      <c r="D81">
        <v>15</v>
      </c>
    </row>
    <row r="82" spans="1:4" x14ac:dyDescent="0.45">
      <c r="A82" t="s">
        <v>4</v>
      </c>
      <c r="B82" s="1">
        <v>45088</v>
      </c>
      <c r="C82" t="s">
        <v>5</v>
      </c>
      <c r="D82">
        <v>5500</v>
      </c>
    </row>
    <row r="83" spans="1:4" x14ac:dyDescent="0.45">
      <c r="A83" t="s">
        <v>4</v>
      </c>
      <c r="B83" s="1">
        <v>45088</v>
      </c>
      <c r="C83" t="s">
        <v>10</v>
      </c>
      <c r="D83">
        <v>9.24</v>
      </c>
    </row>
    <row r="84" spans="1:4" x14ac:dyDescent="0.45">
      <c r="A84" t="s">
        <v>4</v>
      </c>
      <c r="B84" s="1">
        <v>45088</v>
      </c>
      <c r="C84" t="s">
        <v>5</v>
      </c>
      <c r="D84">
        <v>5500</v>
      </c>
    </row>
    <row r="85" spans="1:4" x14ac:dyDescent="0.45">
      <c r="A85" t="s">
        <v>4</v>
      </c>
      <c r="B85" s="1">
        <v>45088</v>
      </c>
      <c r="C85" t="s">
        <v>5</v>
      </c>
      <c r="D85">
        <v>5500</v>
      </c>
    </row>
    <row r="86" spans="1:4" x14ac:dyDescent="0.45">
      <c r="A86" t="s">
        <v>4</v>
      </c>
      <c r="B86" s="1">
        <v>45088</v>
      </c>
      <c r="C86" t="s">
        <v>5</v>
      </c>
      <c r="D86">
        <v>5500</v>
      </c>
    </row>
    <row r="87" spans="1:4" x14ac:dyDescent="0.45">
      <c r="A87" t="s">
        <v>4</v>
      </c>
      <c r="B87" s="1">
        <v>45088</v>
      </c>
      <c r="C87" t="s">
        <v>5</v>
      </c>
      <c r="D87">
        <v>5500</v>
      </c>
    </row>
    <row r="88" spans="1:4" x14ac:dyDescent="0.45">
      <c r="A88" t="s">
        <v>4</v>
      </c>
      <c r="B88" s="1">
        <v>45088</v>
      </c>
      <c r="C88" t="s">
        <v>6</v>
      </c>
      <c r="D88">
        <v>15</v>
      </c>
    </row>
    <row r="89" spans="1:4" x14ac:dyDescent="0.45">
      <c r="A89" t="s">
        <v>4</v>
      </c>
      <c r="B89" s="1">
        <v>45088</v>
      </c>
      <c r="C89" t="s">
        <v>5</v>
      </c>
      <c r="D89">
        <v>5500</v>
      </c>
    </row>
    <row r="90" spans="1:4" x14ac:dyDescent="0.45">
      <c r="A90" t="s">
        <v>4</v>
      </c>
      <c r="B90" s="1">
        <v>45086</v>
      </c>
      <c r="C90" t="s">
        <v>6</v>
      </c>
      <c r="D90">
        <v>15</v>
      </c>
    </row>
    <row r="91" spans="1:4" x14ac:dyDescent="0.45">
      <c r="A91" t="s">
        <v>4</v>
      </c>
      <c r="B91" s="1">
        <v>45084</v>
      </c>
      <c r="C91" t="s">
        <v>5</v>
      </c>
      <c r="D91">
        <v>5500</v>
      </c>
    </row>
    <row r="92" spans="1:4" x14ac:dyDescent="0.45">
      <c r="A92" t="s">
        <v>4</v>
      </c>
      <c r="B92" s="1">
        <v>45084</v>
      </c>
      <c r="C92" t="s">
        <v>7</v>
      </c>
      <c r="D92">
        <v>1710</v>
      </c>
    </row>
    <row r="93" spans="1:4" x14ac:dyDescent="0.45">
      <c r="A93" t="s">
        <v>4</v>
      </c>
      <c r="B93" s="1">
        <v>45084</v>
      </c>
      <c r="C93" t="s">
        <v>6</v>
      </c>
      <c r="D93">
        <v>15</v>
      </c>
    </row>
    <row r="94" spans="1:4" x14ac:dyDescent="0.45">
      <c r="A94" t="s">
        <v>4</v>
      </c>
      <c r="B94" s="1">
        <v>45083</v>
      </c>
      <c r="C94" t="s">
        <v>6</v>
      </c>
      <c r="D94">
        <v>15</v>
      </c>
    </row>
    <row r="95" spans="1:4" x14ac:dyDescent="0.45">
      <c r="A95" t="s">
        <v>4</v>
      </c>
      <c r="B95" s="1">
        <v>45083</v>
      </c>
      <c r="C95" t="s">
        <v>5</v>
      </c>
      <c r="D95">
        <v>5500</v>
      </c>
    </row>
    <row r="96" spans="1:4" x14ac:dyDescent="0.45">
      <c r="A96" t="s">
        <v>4</v>
      </c>
      <c r="B96" s="1">
        <v>45083</v>
      </c>
      <c r="C96" t="s">
        <v>5</v>
      </c>
      <c r="D96">
        <v>5500</v>
      </c>
    </row>
    <row r="97" spans="1:4" x14ac:dyDescent="0.45">
      <c r="A97" t="s">
        <v>4</v>
      </c>
      <c r="B97" s="1">
        <v>45083</v>
      </c>
      <c r="C97" t="s">
        <v>6</v>
      </c>
      <c r="D97">
        <v>15</v>
      </c>
    </row>
    <row r="98" spans="1:4" x14ac:dyDescent="0.45">
      <c r="A98" t="s">
        <v>4</v>
      </c>
      <c r="B98" s="1">
        <v>45082</v>
      </c>
      <c r="C98" t="s">
        <v>5</v>
      </c>
      <c r="D98">
        <v>5500</v>
      </c>
    </row>
    <row r="99" spans="1:4" x14ac:dyDescent="0.45">
      <c r="A99" t="s">
        <v>4</v>
      </c>
      <c r="B99" s="1">
        <v>45082</v>
      </c>
      <c r="C99" t="s">
        <v>5</v>
      </c>
      <c r="D99">
        <v>5500</v>
      </c>
    </row>
    <row r="100" spans="1:4" x14ac:dyDescent="0.45">
      <c r="A100" t="s">
        <v>4</v>
      </c>
      <c r="B100" s="1">
        <v>45082</v>
      </c>
      <c r="C100" t="s">
        <v>6</v>
      </c>
      <c r="D100">
        <v>15</v>
      </c>
    </row>
    <row r="101" spans="1:4" x14ac:dyDescent="0.45">
      <c r="A101" t="s">
        <v>4</v>
      </c>
      <c r="B101" s="1">
        <v>45081</v>
      </c>
      <c r="C101" t="s">
        <v>10</v>
      </c>
      <c r="D101">
        <v>9.31</v>
      </c>
    </row>
    <row r="102" spans="1:4" x14ac:dyDescent="0.45">
      <c r="A102" t="s">
        <v>4</v>
      </c>
      <c r="B102" s="1">
        <v>45080</v>
      </c>
      <c r="C102" t="s">
        <v>6</v>
      </c>
      <c r="D102">
        <v>15</v>
      </c>
    </row>
    <row r="103" spans="1:4" x14ac:dyDescent="0.45">
      <c r="A103" t="s">
        <v>4</v>
      </c>
      <c r="B103" s="1">
        <v>45080</v>
      </c>
      <c r="C103" t="s">
        <v>6</v>
      </c>
      <c r="D103">
        <v>15</v>
      </c>
    </row>
    <row r="104" spans="1:4" x14ac:dyDescent="0.45">
      <c r="A104" t="s">
        <v>4</v>
      </c>
      <c r="B104" s="1">
        <v>45080</v>
      </c>
      <c r="C104" t="s">
        <v>5</v>
      </c>
      <c r="D104">
        <v>5500</v>
      </c>
    </row>
    <row r="105" spans="1:4" x14ac:dyDescent="0.45">
      <c r="A105" t="s">
        <v>4</v>
      </c>
      <c r="B105" s="1">
        <v>45080</v>
      </c>
      <c r="C105" t="s">
        <v>10</v>
      </c>
      <c r="D105">
        <v>9.33</v>
      </c>
    </row>
    <row r="106" spans="1:4" x14ac:dyDescent="0.45">
      <c r="A106" t="s">
        <v>4</v>
      </c>
      <c r="B106" s="1">
        <v>45080</v>
      </c>
      <c r="C106" t="s">
        <v>6</v>
      </c>
      <c r="D106">
        <v>15</v>
      </c>
    </row>
    <row r="107" spans="1:4" x14ac:dyDescent="0.45">
      <c r="A107" t="s">
        <v>4</v>
      </c>
      <c r="B107" s="1">
        <v>45080</v>
      </c>
      <c r="C107" t="s">
        <v>5</v>
      </c>
      <c r="D107">
        <v>5500</v>
      </c>
    </row>
    <row r="108" spans="1:4" x14ac:dyDescent="0.45">
      <c r="A108" t="s">
        <v>4</v>
      </c>
      <c r="B108" s="1">
        <v>45079</v>
      </c>
      <c r="C108" t="s">
        <v>5</v>
      </c>
      <c r="D108">
        <v>5500</v>
      </c>
    </row>
    <row r="109" spans="1:4" x14ac:dyDescent="0.45">
      <c r="A109" t="s">
        <v>4</v>
      </c>
      <c r="B109" s="1">
        <v>45079</v>
      </c>
      <c r="C109" t="s">
        <v>6</v>
      </c>
      <c r="D109">
        <v>15</v>
      </c>
    </row>
    <row r="110" spans="1:4" x14ac:dyDescent="0.45">
      <c r="A110" t="s">
        <v>4</v>
      </c>
      <c r="B110" s="1">
        <v>45078</v>
      </c>
      <c r="C110" t="s">
        <v>5</v>
      </c>
      <c r="D110">
        <v>5500</v>
      </c>
    </row>
    <row r="111" spans="1:4" x14ac:dyDescent="0.45">
      <c r="A111" t="s">
        <v>4</v>
      </c>
      <c r="B111" s="1">
        <v>45078</v>
      </c>
      <c r="C111" t="s">
        <v>5</v>
      </c>
      <c r="D111">
        <v>5500</v>
      </c>
    </row>
    <row r="112" spans="1:4" x14ac:dyDescent="0.45">
      <c r="A112" t="s">
        <v>4</v>
      </c>
      <c r="B112" s="1">
        <v>45077</v>
      </c>
      <c r="C112" t="s">
        <v>5</v>
      </c>
      <c r="D112">
        <v>5500</v>
      </c>
    </row>
    <row r="113" spans="1:4" x14ac:dyDescent="0.45">
      <c r="A113" t="s">
        <v>4</v>
      </c>
      <c r="B113" s="1">
        <v>45077</v>
      </c>
      <c r="C113" t="s">
        <v>5</v>
      </c>
      <c r="D113">
        <v>5500</v>
      </c>
    </row>
    <row r="114" spans="1:4" x14ac:dyDescent="0.45">
      <c r="A114" t="s">
        <v>4</v>
      </c>
      <c r="B114" s="1">
        <v>45076</v>
      </c>
      <c r="C114" t="s">
        <v>6</v>
      </c>
      <c r="D114">
        <v>15</v>
      </c>
    </row>
    <row r="115" spans="1:4" x14ac:dyDescent="0.45">
      <c r="A115" t="s">
        <v>4</v>
      </c>
      <c r="B115" s="1">
        <v>45076</v>
      </c>
      <c r="C115" t="s">
        <v>5</v>
      </c>
      <c r="D115">
        <v>5500</v>
      </c>
    </row>
    <row r="116" spans="1:4" x14ac:dyDescent="0.45">
      <c r="A116" t="s">
        <v>4</v>
      </c>
      <c r="B116" s="1">
        <v>45075</v>
      </c>
      <c r="C116" t="s">
        <v>10</v>
      </c>
      <c r="D116">
        <v>9.41</v>
      </c>
    </row>
    <row r="117" spans="1:4" x14ac:dyDescent="0.45">
      <c r="A117" t="s">
        <v>4</v>
      </c>
      <c r="B117" s="1">
        <v>45075</v>
      </c>
      <c r="C117" t="s">
        <v>9</v>
      </c>
      <c r="D117">
        <v>147</v>
      </c>
    </row>
    <row r="118" spans="1:4" x14ac:dyDescent="0.45">
      <c r="A118" t="s">
        <v>4</v>
      </c>
      <c r="B118" s="1">
        <v>45075</v>
      </c>
      <c r="C118" t="s">
        <v>5</v>
      </c>
      <c r="D118">
        <v>5500</v>
      </c>
    </row>
    <row r="119" spans="1:4" x14ac:dyDescent="0.45">
      <c r="A119" t="s">
        <v>4</v>
      </c>
      <c r="B119" s="1">
        <v>45075</v>
      </c>
      <c r="C119" t="s">
        <v>5</v>
      </c>
      <c r="D119">
        <v>5500</v>
      </c>
    </row>
    <row r="120" spans="1:4" x14ac:dyDescent="0.45">
      <c r="A120" t="s">
        <v>4</v>
      </c>
      <c r="B120" s="1">
        <v>45075</v>
      </c>
      <c r="C120" t="s">
        <v>5</v>
      </c>
      <c r="D120">
        <v>5500</v>
      </c>
    </row>
    <row r="121" spans="1:4" x14ac:dyDescent="0.45">
      <c r="A121" t="s">
        <v>4</v>
      </c>
      <c r="B121" s="1">
        <v>45075</v>
      </c>
      <c r="C121" t="s">
        <v>6</v>
      </c>
      <c r="D121">
        <v>15</v>
      </c>
    </row>
    <row r="122" spans="1:4" x14ac:dyDescent="0.45">
      <c r="A122" t="s">
        <v>4</v>
      </c>
      <c r="B122" s="1">
        <v>45075</v>
      </c>
      <c r="C122" t="s">
        <v>7</v>
      </c>
      <c r="D122">
        <v>1716</v>
      </c>
    </row>
    <row r="123" spans="1:4" x14ac:dyDescent="0.45">
      <c r="A123" t="s">
        <v>4</v>
      </c>
      <c r="B123" s="1">
        <v>45075</v>
      </c>
      <c r="C123" t="s">
        <v>5</v>
      </c>
      <c r="D123">
        <v>5500</v>
      </c>
    </row>
    <row r="124" spans="1:4" x14ac:dyDescent="0.45">
      <c r="A124" t="s">
        <v>4</v>
      </c>
      <c r="B124" s="1">
        <v>45075</v>
      </c>
      <c r="C124" t="s">
        <v>5</v>
      </c>
      <c r="D124">
        <v>5500</v>
      </c>
    </row>
    <row r="125" spans="1:4" x14ac:dyDescent="0.45">
      <c r="A125" t="s">
        <v>4</v>
      </c>
      <c r="B125" s="1">
        <v>45075</v>
      </c>
      <c r="C125" t="s">
        <v>5</v>
      </c>
      <c r="D125">
        <v>5500</v>
      </c>
    </row>
    <row r="126" spans="1:4" x14ac:dyDescent="0.45">
      <c r="A126" t="s">
        <v>4</v>
      </c>
      <c r="B126" s="1">
        <v>45075</v>
      </c>
      <c r="C126" t="s">
        <v>6</v>
      </c>
      <c r="D126">
        <v>15</v>
      </c>
    </row>
    <row r="127" spans="1:4" x14ac:dyDescent="0.45">
      <c r="A127" t="s">
        <v>4</v>
      </c>
      <c r="B127" s="1">
        <v>45074</v>
      </c>
      <c r="C127" t="s">
        <v>6</v>
      </c>
      <c r="D127">
        <v>15</v>
      </c>
    </row>
    <row r="128" spans="1:4" x14ac:dyDescent="0.45">
      <c r="A128" t="s">
        <v>4</v>
      </c>
      <c r="B128" s="1">
        <v>45074</v>
      </c>
      <c r="C128" t="s">
        <v>5</v>
      </c>
      <c r="D128">
        <v>5500</v>
      </c>
    </row>
    <row r="129" spans="1:4" x14ac:dyDescent="0.45">
      <c r="A129" t="s">
        <v>4</v>
      </c>
      <c r="B129" s="1">
        <v>45074</v>
      </c>
      <c r="C129" t="s">
        <v>6</v>
      </c>
      <c r="D129">
        <v>15</v>
      </c>
    </row>
    <row r="130" spans="1:4" x14ac:dyDescent="0.45">
      <c r="A130" t="s">
        <v>4</v>
      </c>
      <c r="B130" s="1">
        <v>45074</v>
      </c>
      <c r="C130" t="s">
        <v>7</v>
      </c>
      <c r="D130">
        <v>1715</v>
      </c>
    </row>
    <row r="131" spans="1:4" x14ac:dyDescent="0.45">
      <c r="A131" t="s">
        <v>4</v>
      </c>
      <c r="B131" s="1">
        <v>45072</v>
      </c>
      <c r="C131" t="s">
        <v>59</v>
      </c>
      <c r="D131">
        <v>7299.03</v>
      </c>
    </row>
    <row r="132" spans="1:4" x14ac:dyDescent="0.45">
      <c r="A132" t="s">
        <v>4</v>
      </c>
      <c r="B132" s="1">
        <v>45071</v>
      </c>
      <c r="C132" t="s">
        <v>61</v>
      </c>
      <c r="D132">
        <v>44143</v>
      </c>
    </row>
    <row r="133" spans="1:4" x14ac:dyDescent="0.45">
      <c r="A133" t="s">
        <v>4</v>
      </c>
      <c r="B133" s="1">
        <v>45071</v>
      </c>
      <c r="C133" t="s">
        <v>6</v>
      </c>
      <c r="D133">
        <v>15</v>
      </c>
    </row>
    <row r="134" spans="1:4" x14ac:dyDescent="0.45">
      <c r="A134" t="s">
        <v>4</v>
      </c>
      <c r="B134" s="1">
        <v>45071</v>
      </c>
      <c r="C134" t="s">
        <v>5</v>
      </c>
      <c r="D134">
        <v>5500</v>
      </c>
    </row>
    <row r="135" spans="1:4" x14ac:dyDescent="0.45">
      <c r="A135" t="s">
        <v>4</v>
      </c>
      <c r="B135" s="1">
        <v>45071</v>
      </c>
      <c r="C135" t="s">
        <v>6</v>
      </c>
      <c r="D135">
        <v>15</v>
      </c>
    </row>
    <row r="136" spans="1:4" x14ac:dyDescent="0.45">
      <c r="A136" t="s">
        <v>4</v>
      </c>
      <c r="B136" s="1">
        <v>45071</v>
      </c>
      <c r="C136" t="s">
        <v>5</v>
      </c>
      <c r="D136">
        <v>5500</v>
      </c>
    </row>
    <row r="137" spans="1:4" x14ac:dyDescent="0.45">
      <c r="A137" t="s">
        <v>4</v>
      </c>
      <c r="B137" s="1">
        <v>45069</v>
      </c>
      <c r="C137" t="s">
        <v>5</v>
      </c>
      <c r="D137">
        <v>10500</v>
      </c>
    </row>
    <row r="138" spans="1:4" x14ac:dyDescent="0.45">
      <c r="A138" t="s">
        <v>4</v>
      </c>
      <c r="B138" s="1">
        <v>45069</v>
      </c>
      <c r="C138" t="s">
        <v>5</v>
      </c>
      <c r="D138">
        <v>10500</v>
      </c>
    </row>
    <row r="139" spans="1:4" x14ac:dyDescent="0.45">
      <c r="A139" t="s">
        <v>4</v>
      </c>
      <c r="B139" s="1">
        <v>45069</v>
      </c>
      <c r="C139" t="s">
        <v>5</v>
      </c>
      <c r="D139">
        <v>10500</v>
      </c>
    </row>
    <row r="140" spans="1:4" x14ac:dyDescent="0.45">
      <c r="A140" t="s">
        <v>4</v>
      </c>
      <c r="B140" s="1">
        <v>45067</v>
      </c>
      <c r="C140" t="s">
        <v>5</v>
      </c>
      <c r="D140">
        <v>10500</v>
      </c>
    </row>
    <row r="141" spans="1:4" x14ac:dyDescent="0.45">
      <c r="A141" t="s">
        <v>4</v>
      </c>
      <c r="B141" s="1">
        <v>45067</v>
      </c>
      <c r="C141" t="s">
        <v>6</v>
      </c>
      <c r="D141">
        <v>21</v>
      </c>
    </row>
    <row r="142" spans="1:4" x14ac:dyDescent="0.45">
      <c r="A142" t="s">
        <v>4</v>
      </c>
      <c r="B142" s="1">
        <v>45067</v>
      </c>
      <c r="C142" t="s">
        <v>6</v>
      </c>
      <c r="D142">
        <v>21</v>
      </c>
    </row>
    <row r="143" spans="1:4" x14ac:dyDescent="0.45">
      <c r="A143" t="s">
        <v>4</v>
      </c>
      <c r="B143" s="1">
        <v>45067</v>
      </c>
      <c r="C143" t="s">
        <v>5</v>
      </c>
      <c r="D143">
        <v>10500</v>
      </c>
    </row>
    <row r="144" spans="1:4" x14ac:dyDescent="0.45">
      <c r="A144" t="s">
        <v>4</v>
      </c>
      <c r="B144" s="1">
        <v>45066</v>
      </c>
      <c r="C144" t="s">
        <v>10</v>
      </c>
      <c r="D144">
        <v>17.84</v>
      </c>
    </row>
    <row r="145" spans="1:4" x14ac:dyDescent="0.45">
      <c r="A145" t="s">
        <v>4</v>
      </c>
      <c r="B145" s="1">
        <v>45066</v>
      </c>
      <c r="C145" t="s">
        <v>10</v>
      </c>
      <c r="D145">
        <v>17.84</v>
      </c>
    </row>
    <row r="146" spans="1:4" x14ac:dyDescent="0.45">
      <c r="A146" t="s">
        <v>4</v>
      </c>
      <c r="B146" s="1">
        <v>45066</v>
      </c>
      <c r="C146" t="s">
        <v>6</v>
      </c>
      <c r="D146">
        <v>21</v>
      </c>
    </row>
    <row r="147" spans="1:4" x14ac:dyDescent="0.45">
      <c r="A147" t="s">
        <v>4</v>
      </c>
      <c r="B147" s="1">
        <v>45066</v>
      </c>
      <c r="C147" t="s">
        <v>6</v>
      </c>
      <c r="D147">
        <v>21</v>
      </c>
    </row>
    <row r="148" spans="1:4" x14ac:dyDescent="0.45">
      <c r="A148" t="s">
        <v>4</v>
      </c>
      <c r="B148" s="1">
        <v>45066</v>
      </c>
      <c r="C148" t="s">
        <v>5</v>
      </c>
      <c r="D148">
        <v>10500</v>
      </c>
    </row>
    <row r="149" spans="1:4" x14ac:dyDescent="0.45">
      <c r="A149" t="s">
        <v>4</v>
      </c>
      <c r="B149" s="1">
        <v>45066</v>
      </c>
      <c r="C149" t="s">
        <v>5</v>
      </c>
      <c r="D149">
        <v>10500</v>
      </c>
    </row>
    <row r="150" spans="1:4" x14ac:dyDescent="0.45">
      <c r="A150" t="s">
        <v>4</v>
      </c>
      <c r="B150" s="1">
        <v>45065</v>
      </c>
      <c r="C150" t="s">
        <v>6</v>
      </c>
      <c r="D150">
        <v>21</v>
      </c>
    </row>
    <row r="151" spans="1:4" x14ac:dyDescent="0.45">
      <c r="A151" t="s">
        <v>4</v>
      </c>
      <c r="B151" s="1">
        <v>45064</v>
      </c>
      <c r="C151" t="s">
        <v>6</v>
      </c>
      <c r="D151">
        <v>21</v>
      </c>
    </row>
    <row r="152" spans="1:4" x14ac:dyDescent="0.45">
      <c r="A152" t="s">
        <v>4</v>
      </c>
      <c r="B152" s="1">
        <v>45063</v>
      </c>
      <c r="C152" t="s">
        <v>5</v>
      </c>
      <c r="D152">
        <v>10500</v>
      </c>
    </row>
    <row r="153" spans="1:4" x14ac:dyDescent="0.45">
      <c r="A153" t="s">
        <v>4</v>
      </c>
      <c r="B153" s="1">
        <v>45063</v>
      </c>
      <c r="C153" t="s">
        <v>10</v>
      </c>
      <c r="D153">
        <v>17.829999999999998</v>
      </c>
    </row>
    <row r="154" spans="1:4" x14ac:dyDescent="0.45">
      <c r="A154" t="s">
        <v>4</v>
      </c>
      <c r="B154" s="1">
        <v>45063</v>
      </c>
      <c r="C154" t="s">
        <v>10</v>
      </c>
      <c r="D154">
        <v>17.829999999999998</v>
      </c>
    </row>
    <row r="155" spans="1:4" x14ac:dyDescent="0.45">
      <c r="A155" t="s">
        <v>4</v>
      </c>
      <c r="B155" s="1">
        <v>45062</v>
      </c>
      <c r="C155" t="s">
        <v>5</v>
      </c>
      <c r="D155">
        <v>10500</v>
      </c>
    </row>
    <row r="156" spans="1:4" x14ac:dyDescent="0.45">
      <c r="A156" t="s">
        <v>4</v>
      </c>
      <c r="B156" s="1">
        <v>45062</v>
      </c>
      <c r="C156" t="s">
        <v>5</v>
      </c>
      <c r="D156">
        <v>5500</v>
      </c>
    </row>
    <row r="157" spans="1:4" x14ac:dyDescent="0.45">
      <c r="A157" t="s">
        <v>4</v>
      </c>
      <c r="B157" s="1">
        <v>45062</v>
      </c>
      <c r="C157" t="s">
        <v>10</v>
      </c>
      <c r="D157">
        <v>9.3000000000000007</v>
      </c>
    </row>
    <row r="158" spans="1:4" x14ac:dyDescent="0.45">
      <c r="A158" t="s">
        <v>4</v>
      </c>
      <c r="B158" s="1">
        <v>45062</v>
      </c>
      <c r="C158" t="s">
        <v>6</v>
      </c>
      <c r="D158">
        <v>14</v>
      </c>
    </row>
    <row r="159" spans="1:4" x14ac:dyDescent="0.45">
      <c r="A159" t="s">
        <v>4</v>
      </c>
      <c r="B159" s="1">
        <v>45062</v>
      </c>
      <c r="C159" t="s">
        <v>5</v>
      </c>
      <c r="D159">
        <v>5500</v>
      </c>
    </row>
    <row r="160" spans="1:4" x14ac:dyDescent="0.45">
      <c r="A160" t="s">
        <v>4</v>
      </c>
      <c r="B160" s="1">
        <v>45061</v>
      </c>
      <c r="C160" t="s">
        <v>10</v>
      </c>
      <c r="D160">
        <v>9.3000000000000007</v>
      </c>
    </row>
    <row r="161" spans="1:4" x14ac:dyDescent="0.45">
      <c r="A161" t="s">
        <v>4</v>
      </c>
      <c r="B161" s="1">
        <v>45061</v>
      </c>
      <c r="C161" t="s">
        <v>59</v>
      </c>
      <c r="D161">
        <v>7171.38</v>
      </c>
    </row>
    <row r="162" spans="1:4" x14ac:dyDescent="0.45">
      <c r="A162" t="s">
        <v>4</v>
      </c>
      <c r="B162" s="1">
        <v>45061</v>
      </c>
      <c r="C162" t="s">
        <v>6</v>
      </c>
      <c r="D162">
        <v>14</v>
      </c>
    </row>
    <row r="163" spans="1:4" x14ac:dyDescent="0.45">
      <c r="A163" t="s">
        <v>4</v>
      </c>
      <c r="B163" s="1">
        <v>45061</v>
      </c>
      <c r="C163" t="s">
        <v>5</v>
      </c>
      <c r="D163">
        <v>5500</v>
      </c>
    </row>
    <row r="164" spans="1:4" x14ac:dyDescent="0.45">
      <c r="A164" t="s">
        <v>4</v>
      </c>
      <c r="B164" s="1">
        <v>45061</v>
      </c>
      <c r="C164" t="s">
        <v>6</v>
      </c>
      <c r="D164">
        <v>14</v>
      </c>
    </row>
    <row r="165" spans="1:4" x14ac:dyDescent="0.45">
      <c r="A165" t="s">
        <v>4</v>
      </c>
      <c r="B165" s="1">
        <v>45061</v>
      </c>
      <c r="C165" t="s">
        <v>7</v>
      </c>
      <c r="D165">
        <v>1691</v>
      </c>
    </row>
    <row r="166" spans="1:4" x14ac:dyDescent="0.45">
      <c r="A166" t="s">
        <v>4</v>
      </c>
      <c r="B166" s="1">
        <v>45061</v>
      </c>
      <c r="C166" t="s">
        <v>5</v>
      </c>
      <c r="D166">
        <v>5500</v>
      </c>
    </row>
    <row r="167" spans="1:4" x14ac:dyDescent="0.45">
      <c r="A167" t="s">
        <v>4</v>
      </c>
      <c r="B167" s="1">
        <v>45061</v>
      </c>
      <c r="C167" t="s">
        <v>6</v>
      </c>
      <c r="D167">
        <v>14</v>
      </c>
    </row>
    <row r="168" spans="1:4" x14ac:dyDescent="0.45">
      <c r="A168" t="s">
        <v>4</v>
      </c>
      <c r="B168" s="1">
        <v>45061</v>
      </c>
      <c r="C168" t="s">
        <v>5</v>
      </c>
      <c r="D168">
        <v>5500</v>
      </c>
    </row>
    <row r="169" spans="1:4" x14ac:dyDescent="0.45">
      <c r="A169" t="s">
        <v>4</v>
      </c>
      <c r="B169" s="1">
        <v>45060</v>
      </c>
      <c r="C169" t="s">
        <v>9</v>
      </c>
      <c r="D169">
        <v>154</v>
      </c>
    </row>
    <row r="170" spans="1:4" x14ac:dyDescent="0.45">
      <c r="A170" t="s">
        <v>4</v>
      </c>
      <c r="B170" s="1">
        <v>45060</v>
      </c>
      <c r="C170" t="s">
        <v>5</v>
      </c>
      <c r="D170">
        <v>5500</v>
      </c>
    </row>
    <row r="171" spans="1:4" x14ac:dyDescent="0.45">
      <c r="A171" t="s">
        <v>4</v>
      </c>
      <c r="B171" s="1">
        <v>45060</v>
      </c>
      <c r="C171" t="s">
        <v>6</v>
      </c>
      <c r="D171">
        <v>14</v>
      </c>
    </row>
    <row r="172" spans="1:4" x14ac:dyDescent="0.45">
      <c r="A172" t="s">
        <v>4</v>
      </c>
      <c r="B172" s="1">
        <v>45060</v>
      </c>
      <c r="C172" t="s">
        <v>6</v>
      </c>
      <c r="D172">
        <v>14</v>
      </c>
    </row>
    <row r="173" spans="1:4" x14ac:dyDescent="0.45">
      <c r="A173" t="s">
        <v>4</v>
      </c>
      <c r="B173" s="1">
        <v>45060</v>
      </c>
      <c r="C173" t="s">
        <v>6</v>
      </c>
      <c r="D173">
        <v>14</v>
      </c>
    </row>
    <row r="174" spans="1:4" x14ac:dyDescent="0.45">
      <c r="A174" t="s">
        <v>4</v>
      </c>
      <c r="B174" s="1">
        <v>45060</v>
      </c>
      <c r="C174" t="s">
        <v>5</v>
      </c>
      <c r="D174">
        <v>5500</v>
      </c>
    </row>
    <row r="175" spans="1:4" x14ac:dyDescent="0.45">
      <c r="A175" t="s">
        <v>4</v>
      </c>
      <c r="B175" s="1">
        <v>45060</v>
      </c>
      <c r="C175" t="s">
        <v>5</v>
      </c>
      <c r="D175">
        <v>5500</v>
      </c>
    </row>
    <row r="176" spans="1:4" x14ac:dyDescent="0.45">
      <c r="A176" t="s">
        <v>4</v>
      </c>
      <c r="B176" s="1">
        <v>45060</v>
      </c>
      <c r="C176" t="s">
        <v>11</v>
      </c>
      <c r="D176">
        <v>229.93</v>
      </c>
    </row>
    <row r="177" spans="1:4" x14ac:dyDescent="0.45">
      <c r="A177" t="s">
        <v>4</v>
      </c>
      <c r="B177" s="1">
        <v>45060</v>
      </c>
      <c r="C177" t="s">
        <v>5</v>
      </c>
      <c r="D177">
        <v>5500</v>
      </c>
    </row>
    <row r="178" spans="1:4" x14ac:dyDescent="0.45">
      <c r="A178" t="s">
        <v>4</v>
      </c>
      <c r="B178" s="1">
        <v>45060</v>
      </c>
      <c r="C178" t="s">
        <v>5</v>
      </c>
      <c r="D178">
        <v>5500</v>
      </c>
    </row>
    <row r="179" spans="1:4" x14ac:dyDescent="0.45">
      <c r="A179" t="s">
        <v>4</v>
      </c>
      <c r="B179" s="1">
        <v>45059</v>
      </c>
      <c r="C179" t="s">
        <v>10</v>
      </c>
      <c r="D179">
        <v>9.32</v>
      </c>
    </row>
    <row r="180" spans="1:4" x14ac:dyDescent="0.45">
      <c r="A180" t="s">
        <v>4</v>
      </c>
      <c r="B180" s="1">
        <v>45059</v>
      </c>
      <c r="C180" t="s">
        <v>10</v>
      </c>
      <c r="D180">
        <v>9.32</v>
      </c>
    </row>
    <row r="181" spans="1:4" x14ac:dyDescent="0.45">
      <c r="A181" t="s">
        <v>4</v>
      </c>
      <c r="B181" s="1">
        <v>45059</v>
      </c>
      <c r="C181" t="s">
        <v>5</v>
      </c>
      <c r="D181">
        <v>5500</v>
      </c>
    </row>
    <row r="182" spans="1:4" x14ac:dyDescent="0.45">
      <c r="A182" t="s">
        <v>4</v>
      </c>
      <c r="B182" s="1">
        <v>45059</v>
      </c>
      <c r="C182" t="s">
        <v>5</v>
      </c>
      <c r="D182">
        <v>5500</v>
      </c>
    </row>
    <row r="183" spans="1:4" x14ac:dyDescent="0.45">
      <c r="A183" t="s">
        <v>4</v>
      </c>
      <c r="B183" s="1">
        <v>45059</v>
      </c>
      <c r="C183" t="s">
        <v>10</v>
      </c>
      <c r="D183">
        <v>9.32</v>
      </c>
    </row>
    <row r="184" spans="1:4" x14ac:dyDescent="0.45">
      <c r="A184" t="s">
        <v>4</v>
      </c>
      <c r="B184" s="1">
        <v>45059</v>
      </c>
      <c r="C184" t="s">
        <v>5</v>
      </c>
      <c r="D184">
        <v>5500</v>
      </c>
    </row>
    <row r="185" spans="1:4" x14ac:dyDescent="0.45">
      <c r="A185" t="s">
        <v>4</v>
      </c>
      <c r="B185" s="1">
        <v>45059</v>
      </c>
      <c r="C185" t="s">
        <v>6</v>
      </c>
      <c r="D185">
        <v>14</v>
      </c>
    </row>
    <row r="186" spans="1:4" x14ac:dyDescent="0.45">
      <c r="A186" t="s">
        <v>4</v>
      </c>
      <c r="B186" s="1">
        <v>45059</v>
      </c>
      <c r="C186" t="s">
        <v>5</v>
      </c>
      <c r="D186">
        <v>5500</v>
      </c>
    </row>
    <row r="187" spans="1:4" x14ac:dyDescent="0.45">
      <c r="A187" t="s">
        <v>4</v>
      </c>
      <c r="B187" s="1">
        <v>45059</v>
      </c>
      <c r="C187" t="s">
        <v>10</v>
      </c>
      <c r="D187">
        <v>9.32</v>
      </c>
    </row>
    <row r="188" spans="1:4" x14ac:dyDescent="0.45">
      <c r="A188" t="s">
        <v>4</v>
      </c>
      <c r="B188" s="1">
        <v>45059</v>
      </c>
      <c r="C188" t="s">
        <v>5</v>
      </c>
      <c r="D188">
        <v>5500</v>
      </c>
    </row>
    <row r="189" spans="1:4" x14ac:dyDescent="0.45">
      <c r="A189" t="s">
        <v>4</v>
      </c>
      <c r="B189" s="1">
        <v>45059</v>
      </c>
      <c r="C189" t="s">
        <v>5</v>
      </c>
      <c r="D189">
        <v>5500</v>
      </c>
    </row>
    <row r="190" spans="1:4" x14ac:dyDescent="0.45">
      <c r="A190" t="s">
        <v>4</v>
      </c>
      <c r="B190" s="1">
        <v>45058</v>
      </c>
      <c r="C190" t="s">
        <v>5</v>
      </c>
      <c r="D190">
        <v>5500</v>
      </c>
    </row>
    <row r="191" spans="1:4" x14ac:dyDescent="0.45">
      <c r="A191" t="s">
        <v>4</v>
      </c>
      <c r="B191" s="1">
        <v>45058</v>
      </c>
      <c r="C191" t="s">
        <v>5</v>
      </c>
      <c r="D191">
        <v>5500</v>
      </c>
    </row>
    <row r="192" spans="1:4" x14ac:dyDescent="0.45">
      <c r="A192" t="s">
        <v>4</v>
      </c>
      <c r="B192" s="1">
        <v>45058</v>
      </c>
      <c r="C192" t="s">
        <v>5</v>
      </c>
      <c r="D192">
        <v>5500</v>
      </c>
    </row>
    <row r="193" spans="1:4" x14ac:dyDescent="0.45">
      <c r="A193" t="s">
        <v>4</v>
      </c>
      <c r="B193" s="1">
        <v>45057</v>
      </c>
      <c r="C193" t="s">
        <v>5</v>
      </c>
      <c r="D193">
        <v>5500</v>
      </c>
    </row>
    <row r="194" spans="1:4" x14ac:dyDescent="0.45">
      <c r="A194" t="s">
        <v>4</v>
      </c>
      <c r="B194" s="1">
        <v>45057</v>
      </c>
      <c r="C194" t="s">
        <v>6</v>
      </c>
      <c r="D194">
        <v>14</v>
      </c>
    </row>
    <row r="195" spans="1:4" x14ac:dyDescent="0.45">
      <c r="A195" t="s">
        <v>4</v>
      </c>
      <c r="B195" s="1">
        <v>45057</v>
      </c>
      <c r="C195" t="s">
        <v>10</v>
      </c>
      <c r="D195">
        <v>9.23</v>
      </c>
    </row>
    <row r="196" spans="1:4" x14ac:dyDescent="0.45">
      <c r="A196" t="s">
        <v>4</v>
      </c>
      <c r="B196" s="1">
        <v>45057</v>
      </c>
      <c r="C196" t="s">
        <v>5</v>
      </c>
      <c r="D196">
        <v>5500</v>
      </c>
    </row>
    <row r="197" spans="1:4" x14ac:dyDescent="0.45">
      <c r="A197" t="s">
        <v>4</v>
      </c>
      <c r="B197" s="1">
        <v>45056</v>
      </c>
      <c r="C197" t="s">
        <v>6</v>
      </c>
      <c r="D197">
        <v>14</v>
      </c>
    </row>
    <row r="198" spans="1:4" x14ac:dyDescent="0.45">
      <c r="A198" t="s">
        <v>4</v>
      </c>
      <c r="B198" s="1">
        <v>45056</v>
      </c>
      <c r="C198" t="s">
        <v>10</v>
      </c>
      <c r="D198">
        <v>9.2200000000000006</v>
      </c>
    </row>
    <row r="199" spans="1:4" x14ac:dyDescent="0.45">
      <c r="A199" t="s">
        <v>4</v>
      </c>
      <c r="B199" s="1">
        <v>45056</v>
      </c>
      <c r="C199" t="s">
        <v>5</v>
      </c>
      <c r="D199">
        <v>5500</v>
      </c>
    </row>
    <row r="200" spans="1:4" x14ac:dyDescent="0.45">
      <c r="A200" t="s">
        <v>4</v>
      </c>
      <c r="B200" s="1">
        <v>45056</v>
      </c>
      <c r="C200" t="s">
        <v>5</v>
      </c>
      <c r="D200">
        <v>5500</v>
      </c>
    </row>
    <row r="201" spans="1:4" x14ac:dyDescent="0.45">
      <c r="A201" t="s">
        <v>4</v>
      </c>
      <c r="B201" s="1">
        <v>45056</v>
      </c>
      <c r="C201" t="s">
        <v>5</v>
      </c>
      <c r="D201">
        <v>5500</v>
      </c>
    </row>
    <row r="202" spans="1:4" x14ac:dyDescent="0.45">
      <c r="A202" t="s">
        <v>4</v>
      </c>
      <c r="B202" s="1">
        <v>45056</v>
      </c>
      <c r="C202" t="s">
        <v>9</v>
      </c>
      <c r="D202">
        <v>156</v>
      </c>
    </row>
    <row r="203" spans="1:4" x14ac:dyDescent="0.45">
      <c r="A203" t="s">
        <v>4</v>
      </c>
      <c r="B203" s="1">
        <v>45056</v>
      </c>
      <c r="C203" t="s">
        <v>6</v>
      </c>
      <c r="D203">
        <v>14</v>
      </c>
    </row>
    <row r="204" spans="1:4" x14ac:dyDescent="0.45">
      <c r="A204" t="s">
        <v>4</v>
      </c>
      <c r="B204" s="1">
        <v>45056</v>
      </c>
      <c r="C204" t="s">
        <v>6</v>
      </c>
      <c r="D204">
        <v>14</v>
      </c>
    </row>
    <row r="205" spans="1:4" x14ac:dyDescent="0.45">
      <c r="A205" t="s">
        <v>4</v>
      </c>
      <c r="B205" s="1">
        <v>45055</v>
      </c>
      <c r="C205" t="s">
        <v>6</v>
      </c>
      <c r="D205">
        <v>14</v>
      </c>
    </row>
    <row r="206" spans="1:4" x14ac:dyDescent="0.45">
      <c r="A206" t="s">
        <v>4</v>
      </c>
      <c r="B206" s="1">
        <v>45055</v>
      </c>
      <c r="C206" t="s">
        <v>5</v>
      </c>
      <c r="D206">
        <v>5500</v>
      </c>
    </row>
    <row r="207" spans="1:4" x14ac:dyDescent="0.45">
      <c r="A207" t="s">
        <v>4</v>
      </c>
      <c r="B207" s="1">
        <v>45054</v>
      </c>
      <c r="C207" t="s">
        <v>5</v>
      </c>
      <c r="D207">
        <v>5500</v>
      </c>
    </row>
    <row r="208" spans="1:4" x14ac:dyDescent="0.45">
      <c r="A208" t="s">
        <v>4</v>
      </c>
      <c r="B208" s="1">
        <v>45054</v>
      </c>
      <c r="C208" t="s">
        <v>6</v>
      </c>
      <c r="D208">
        <v>14</v>
      </c>
    </row>
    <row r="209" spans="1:4" x14ac:dyDescent="0.45">
      <c r="A209" t="s">
        <v>4</v>
      </c>
      <c r="B209" s="1">
        <v>45054</v>
      </c>
      <c r="C209" t="s">
        <v>62</v>
      </c>
      <c r="D209">
        <v>28162</v>
      </c>
    </row>
    <row r="210" spans="1:4" x14ac:dyDescent="0.45">
      <c r="A210" t="s">
        <v>4</v>
      </c>
      <c r="B210" s="1">
        <v>45054</v>
      </c>
      <c r="C210" t="s">
        <v>5</v>
      </c>
      <c r="D210">
        <v>5500</v>
      </c>
    </row>
    <row r="211" spans="1:4" x14ac:dyDescent="0.45">
      <c r="A211" t="s">
        <v>4</v>
      </c>
      <c r="B211" s="1">
        <v>45053</v>
      </c>
      <c r="C211" t="s">
        <v>10</v>
      </c>
      <c r="D211">
        <v>9.1999999999999993</v>
      </c>
    </row>
    <row r="212" spans="1:4" x14ac:dyDescent="0.45">
      <c r="A212" t="s">
        <v>4</v>
      </c>
      <c r="B212" s="1">
        <v>45053</v>
      </c>
      <c r="C212" t="s">
        <v>10</v>
      </c>
      <c r="D212">
        <v>9.1999999999999993</v>
      </c>
    </row>
    <row r="213" spans="1:4" x14ac:dyDescent="0.45">
      <c r="A213" t="s">
        <v>4</v>
      </c>
      <c r="B213" s="1">
        <v>45053</v>
      </c>
      <c r="C213" t="s">
        <v>5</v>
      </c>
      <c r="D213">
        <v>5500</v>
      </c>
    </row>
    <row r="214" spans="1:4" x14ac:dyDescent="0.45">
      <c r="A214" t="s">
        <v>4</v>
      </c>
      <c r="B214" s="1">
        <v>45052</v>
      </c>
      <c r="C214" t="s">
        <v>9</v>
      </c>
      <c r="D214">
        <v>155</v>
      </c>
    </row>
    <row r="215" spans="1:4" x14ac:dyDescent="0.45">
      <c r="A215" t="s">
        <v>4</v>
      </c>
      <c r="B215" s="1">
        <v>45052</v>
      </c>
      <c r="C215" t="s">
        <v>6</v>
      </c>
      <c r="D215">
        <v>14</v>
      </c>
    </row>
    <row r="216" spans="1:4" x14ac:dyDescent="0.45">
      <c r="A216" t="s">
        <v>4</v>
      </c>
      <c r="B216" s="1">
        <v>45052</v>
      </c>
      <c r="C216" t="s">
        <v>5</v>
      </c>
      <c r="D216">
        <v>5500</v>
      </c>
    </row>
    <row r="217" spans="1:4" x14ac:dyDescent="0.45">
      <c r="A217" t="s">
        <v>4</v>
      </c>
      <c r="B217" s="1">
        <v>45052</v>
      </c>
      <c r="C217" t="s">
        <v>10</v>
      </c>
      <c r="D217">
        <v>9.1999999999999993</v>
      </c>
    </row>
    <row r="218" spans="1:4" x14ac:dyDescent="0.45">
      <c r="A218" t="s">
        <v>4</v>
      </c>
      <c r="B218" s="1">
        <v>45052</v>
      </c>
      <c r="C218" t="s">
        <v>5</v>
      </c>
      <c r="D218">
        <v>5500</v>
      </c>
    </row>
    <row r="219" spans="1:4" x14ac:dyDescent="0.45">
      <c r="A219" t="s">
        <v>4</v>
      </c>
      <c r="B219" s="1">
        <v>45052</v>
      </c>
      <c r="C219" t="s">
        <v>5</v>
      </c>
      <c r="D219">
        <v>5500</v>
      </c>
    </row>
    <row r="220" spans="1:4" x14ac:dyDescent="0.45">
      <c r="A220" t="s">
        <v>4</v>
      </c>
      <c r="B220" s="1">
        <v>45052</v>
      </c>
      <c r="C220" t="s">
        <v>5</v>
      </c>
      <c r="D220">
        <v>5500</v>
      </c>
    </row>
    <row r="221" spans="1:4" x14ac:dyDescent="0.45">
      <c r="A221" t="s">
        <v>4</v>
      </c>
      <c r="B221" s="1">
        <v>45052</v>
      </c>
      <c r="C221" t="s">
        <v>10</v>
      </c>
      <c r="D221">
        <v>9.1999999999999993</v>
      </c>
    </row>
    <row r="222" spans="1:4" x14ac:dyDescent="0.45">
      <c r="A222" t="s">
        <v>4</v>
      </c>
      <c r="B222" s="1">
        <v>45052</v>
      </c>
      <c r="C222" t="s">
        <v>5</v>
      </c>
      <c r="D222">
        <v>5500</v>
      </c>
    </row>
    <row r="223" spans="1:4" x14ac:dyDescent="0.45">
      <c r="A223" t="s">
        <v>4</v>
      </c>
      <c r="B223" s="1">
        <v>45052</v>
      </c>
      <c r="C223" t="s">
        <v>9</v>
      </c>
      <c r="D223">
        <v>155</v>
      </c>
    </row>
    <row r="224" spans="1:4" x14ac:dyDescent="0.45">
      <c r="A224" t="s">
        <v>4</v>
      </c>
      <c r="B224" s="1">
        <v>45051</v>
      </c>
      <c r="C224" t="s">
        <v>9</v>
      </c>
      <c r="D224">
        <v>156</v>
      </c>
    </row>
    <row r="225" spans="1:4" x14ac:dyDescent="0.45">
      <c r="A225" t="s">
        <v>4</v>
      </c>
      <c r="B225" s="1">
        <v>45051</v>
      </c>
      <c r="C225" t="s">
        <v>10</v>
      </c>
      <c r="D225">
        <v>9.1999999999999993</v>
      </c>
    </row>
    <row r="226" spans="1:4" x14ac:dyDescent="0.45">
      <c r="A226" t="s">
        <v>4</v>
      </c>
      <c r="B226" s="1">
        <v>45051</v>
      </c>
      <c r="C226" t="s">
        <v>5</v>
      </c>
      <c r="D226">
        <v>5500</v>
      </c>
    </row>
    <row r="227" spans="1:4" x14ac:dyDescent="0.45">
      <c r="A227" t="s">
        <v>4</v>
      </c>
      <c r="B227" s="1">
        <v>45049</v>
      </c>
      <c r="C227" t="s">
        <v>5</v>
      </c>
      <c r="D227">
        <v>5500</v>
      </c>
    </row>
    <row r="228" spans="1:4" x14ac:dyDescent="0.45">
      <c r="A228" t="s">
        <v>4</v>
      </c>
      <c r="B228" s="1">
        <v>45049</v>
      </c>
      <c r="C228" t="s">
        <v>5</v>
      </c>
      <c r="D228">
        <v>5500</v>
      </c>
    </row>
    <row r="229" spans="1:4" x14ac:dyDescent="0.45">
      <c r="A229" t="s">
        <v>4</v>
      </c>
      <c r="B229" s="1">
        <v>45049</v>
      </c>
      <c r="C229" t="s">
        <v>5</v>
      </c>
      <c r="D229">
        <v>5500</v>
      </c>
    </row>
    <row r="230" spans="1:4" x14ac:dyDescent="0.45">
      <c r="A230" t="s">
        <v>4</v>
      </c>
      <c r="B230" s="1">
        <v>45048</v>
      </c>
      <c r="C230" t="s">
        <v>5</v>
      </c>
      <c r="D230">
        <v>5500</v>
      </c>
    </row>
    <row r="231" spans="1:4" x14ac:dyDescent="0.45">
      <c r="A231" t="s">
        <v>4</v>
      </c>
      <c r="B231" s="1">
        <v>45047</v>
      </c>
      <c r="C231" t="s">
        <v>10</v>
      </c>
      <c r="D231">
        <v>9.31</v>
      </c>
    </row>
    <row r="232" spans="1:4" x14ac:dyDescent="0.45">
      <c r="A232" t="s">
        <v>4</v>
      </c>
      <c r="B232" s="1">
        <v>45047</v>
      </c>
      <c r="C232" t="s">
        <v>5</v>
      </c>
      <c r="D232">
        <v>5500</v>
      </c>
    </row>
    <row r="233" spans="1:4" x14ac:dyDescent="0.45">
      <c r="A233" t="s">
        <v>4</v>
      </c>
      <c r="B233" s="1">
        <v>45046</v>
      </c>
      <c r="C233" t="s">
        <v>5</v>
      </c>
      <c r="D233">
        <v>5500</v>
      </c>
    </row>
    <row r="234" spans="1:4" x14ac:dyDescent="0.45">
      <c r="A234" t="s">
        <v>4</v>
      </c>
      <c r="B234" s="1">
        <v>45046</v>
      </c>
      <c r="C234" t="s">
        <v>5</v>
      </c>
      <c r="D234">
        <v>5500</v>
      </c>
    </row>
    <row r="235" spans="1:4" x14ac:dyDescent="0.45">
      <c r="A235" t="s">
        <v>4</v>
      </c>
      <c r="B235" s="1">
        <v>45046</v>
      </c>
      <c r="C235" t="s">
        <v>9</v>
      </c>
      <c r="D235">
        <v>155</v>
      </c>
    </row>
    <row r="236" spans="1:4" x14ac:dyDescent="0.45">
      <c r="A236" t="s">
        <v>4</v>
      </c>
      <c r="B236" s="1">
        <v>45045</v>
      </c>
      <c r="C236" t="s">
        <v>6</v>
      </c>
      <c r="D236">
        <v>14</v>
      </c>
    </row>
    <row r="237" spans="1:4" x14ac:dyDescent="0.45">
      <c r="A237" t="s">
        <v>4</v>
      </c>
      <c r="B237" s="1">
        <v>45045</v>
      </c>
      <c r="C237" t="s">
        <v>5</v>
      </c>
      <c r="D237">
        <v>5500</v>
      </c>
    </row>
    <row r="238" spans="1:4" x14ac:dyDescent="0.45">
      <c r="A238" t="s">
        <v>4</v>
      </c>
      <c r="B238" s="1">
        <v>45045</v>
      </c>
      <c r="C238" t="s">
        <v>6</v>
      </c>
      <c r="D238">
        <v>14</v>
      </c>
    </row>
    <row r="239" spans="1:4" x14ac:dyDescent="0.45">
      <c r="A239" t="s">
        <v>4</v>
      </c>
      <c r="B239" s="1">
        <v>45045</v>
      </c>
      <c r="C239" t="s">
        <v>5</v>
      </c>
      <c r="D239">
        <v>5500</v>
      </c>
    </row>
    <row r="240" spans="1:4" x14ac:dyDescent="0.45">
      <c r="A240" t="s">
        <v>4</v>
      </c>
      <c r="B240" s="1">
        <v>45045</v>
      </c>
      <c r="C240" t="s">
        <v>6</v>
      </c>
      <c r="D240">
        <v>14</v>
      </c>
    </row>
    <row r="241" spans="1:4" x14ac:dyDescent="0.45">
      <c r="A241" t="s">
        <v>4</v>
      </c>
      <c r="B241" s="1">
        <v>45045</v>
      </c>
      <c r="C241" t="s">
        <v>5</v>
      </c>
      <c r="D241">
        <v>5500</v>
      </c>
    </row>
    <row r="242" spans="1:4" x14ac:dyDescent="0.45">
      <c r="A242" t="s">
        <v>4</v>
      </c>
      <c r="B242" s="1">
        <v>45044</v>
      </c>
      <c r="C242" t="s">
        <v>7</v>
      </c>
      <c r="D242">
        <v>1690</v>
      </c>
    </row>
    <row r="243" spans="1:4" x14ac:dyDescent="0.45">
      <c r="A243" t="s">
        <v>4</v>
      </c>
      <c r="B243" s="1">
        <v>45043</v>
      </c>
      <c r="C243" t="s">
        <v>5</v>
      </c>
      <c r="D243">
        <v>5500</v>
      </c>
    </row>
    <row r="244" spans="1:4" x14ac:dyDescent="0.45">
      <c r="A244" t="s">
        <v>4</v>
      </c>
      <c r="B244" s="1">
        <v>45043</v>
      </c>
      <c r="C244" t="s">
        <v>9</v>
      </c>
      <c r="D244">
        <v>157</v>
      </c>
    </row>
    <row r="245" spans="1:4" x14ac:dyDescent="0.45">
      <c r="A245" t="s">
        <v>4</v>
      </c>
      <c r="B245" s="1">
        <v>45042</v>
      </c>
      <c r="C245" t="s">
        <v>6</v>
      </c>
      <c r="D245">
        <v>14</v>
      </c>
    </row>
    <row r="246" spans="1:4" x14ac:dyDescent="0.45">
      <c r="A246" t="s">
        <v>4</v>
      </c>
      <c r="B246" s="1">
        <v>45042</v>
      </c>
      <c r="C246" t="s">
        <v>5</v>
      </c>
      <c r="D246">
        <v>5500</v>
      </c>
    </row>
    <row r="247" spans="1:4" x14ac:dyDescent="0.45">
      <c r="A247" t="s">
        <v>4</v>
      </c>
      <c r="B247" s="1">
        <v>45042</v>
      </c>
      <c r="C247" t="s">
        <v>6</v>
      </c>
      <c r="D247">
        <v>14</v>
      </c>
    </row>
    <row r="248" spans="1:4" x14ac:dyDescent="0.45">
      <c r="A248" t="s">
        <v>4</v>
      </c>
      <c r="B248" s="1">
        <v>45041</v>
      </c>
      <c r="C248" t="s">
        <v>6</v>
      </c>
      <c r="D248">
        <v>14</v>
      </c>
    </row>
    <row r="249" spans="1:4" x14ac:dyDescent="0.45">
      <c r="A249" t="s">
        <v>4</v>
      </c>
      <c r="B249" s="1">
        <v>45040</v>
      </c>
      <c r="C249" t="s">
        <v>10</v>
      </c>
      <c r="D249">
        <v>9.3800000000000008</v>
      </c>
    </row>
    <row r="250" spans="1:4" x14ac:dyDescent="0.45">
      <c r="A250" t="s">
        <v>4</v>
      </c>
      <c r="B250" s="1">
        <v>45040</v>
      </c>
      <c r="C250" t="s">
        <v>7</v>
      </c>
      <c r="D250">
        <v>1683</v>
      </c>
    </row>
    <row r="251" spans="1:4" x14ac:dyDescent="0.45">
      <c r="A251" t="s">
        <v>4</v>
      </c>
      <c r="B251" s="1">
        <v>45040</v>
      </c>
      <c r="C251" t="s">
        <v>6</v>
      </c>
      <c r="D251">
        <v>14</v>
      </c>
    </row>
    <row r="252" spans="1:4" x14ac:dyDescent="0.45">
      <c r="A252" t="s">
        <v>4</v>
      </c>
      <c r="B252" s="1">
        <v>45037</v>
      </c>
      <c r="C252" t="s">
        <v>5</v>
      </c>
      <c r="D252">
        <v>5500</v>
      </c>
    </row>
    <row r="253" spans="1:4" x14ac:dyDescent="0.45">
      <c r="A253" t="s">
        <v>4</v>
      </c>
      <c r="B253" s="1">
        <v>45036</v>
      </c>
      <c r="C253" t="s">
        <v>6</v>
      </c>
      <c r="D253">
        <v>14</v>
      </c>
    </row>
    <row r="254" spans="1:4" x14ac:dyDescent="0.45">
      <c r="A254" t="s">
        <v>4</v>
      </c>
      <c r="B254" s="1">
        <v>45034</v>
      </c>
      <c r="C254" t="s">
        <v>5</v>
      </c>
      <c r="D254">
        <v>5500</v>
      </c>
    </row>
    <row r="255" spans="1:4" x14ac:dyDescent="0.45">
      <c r="A255" t="s">
        <v>4</v>
      </c>
      <c r="B255" s="1">
        <v>45034</v>
      </c>
      <c r="C255" t="s">
        <v>6</v>
      </c>
      <c r="D255">
        <v>14</v>
      </c>
    </row>
    <row r="256" spans="1:4" x14ac:dyDescent="0.45">
      <c r="A256" t="s">
        <v>4</v>
      </c>
      <c r="B256" s="1">
        <v>45034</v>
      </c>
      <c r="C256" t="s">
        <v>5</v>
      </c>
      <c r="D256">
        <v>5500</v>
      </c>
    </row>
    <row r="257" spans="1:4" x14ac:dyDescent="0.45">
      <c r="A257" t="s">
        <v>4</v>
      </c>
      <c r="B257" s="1">
        <v>45034</v>
      </c>
      <c r="C257" t="s">
        <v>6</v>
      </c>
      <c r="D257">
        <v>14</v>
      </c>
    </row>
    <row r="258" spans="1:4" x14ac:dyDescent="0.45">
      <c r="A258" t="s">
        <v>4</v>
      </c>
      <c r="B258" s="1">
        <v>45033</v>
      </c>
      <c r="C258" t="s">
        <v>5</v>
      </c>
      <c r="D258">
        <v>5500</v>
      </c>
    </row>
    <row r="259" spans="1:4" x14ac:dyDescent="0.45">
      <c r="A259" t="s">
        <v>4</v>
      </c>
      <c r="B259" s="1">
        <v>45033</v>
      </c>
      <c r="C259" t="s">
        <v>11</v>
      </c>
      <c r="D259">
        <v>213.78</v>
      </c>
    </row>
    <row r="260" spans="1:4" x14ac:dyDescent="0.45">
      <c r="A260" t="s">
        <v>4</v>
      </c>
      <c r="B260" s="1">
        <v>45033</v>
      </c>
      <c r="C260" t="s">
        <v>5</v>
      </c>
      <c r="D260">
        <v>5500</v>
      </c>
    </row>
    <row r="261" spans="1:4" x14ac:dyDescent="0.45">
      <c r="A261" t="s">
        <v>4</v>
      </c>
      <c r="B261" s="1">
        <v>45033</v>
      </c>
      <c r="C261" t="s">
        <v>5</v>
      </c>
      <c r="D261">
        <v>5500</v>
      </c>
    </row>
    <row r="262" spans="1:4" x14ac:dyDescent="0.45">
      <c r="A262" t="s">
        <v>4</v>
      </c>
      <c r="B262" s="1">
        <v>45032</v>
      </c>
      <c r="C262" t="s">
        <v>10</v>
      </c>
      <c r="D262">
        <v>9.42</v>
      </c>
    </row>
    <row r="263" spans="1:4" x14ac:dyDescent="0.45">
      <c r="A263" t="s">
        <v>4</v>
      </c>
      <c r="B263" s="1">
        <v>45032</v>
      </c>
      <c r="C263" t="s">
        <v>5</v>
      </c>
      <c r="D263">
        <v>5500</v>
      </c>
    </row>
    <row r="264" spans="1:4" x14ac:dyDescent="0.45">
      <c r="A264" t="s">
        <v>4</v>
      </c>
      <c r="B264" s="1">
        <v>45032</v>
      </c>
      <c r="C264" t="s">
        <v>6</v>
      </c>
      <c r="D264">
        <v>14</v>
      </c>
    </row>
    <row r="265" spans="1:4" x14ac:dyDescent="0.45">
      <c r="A265" t="s">
        <v>4</v>
      </c>
      <c r="B265" s="1">
        <v>45032</v>
      </c>
      <c r="C265" t="s">
        <v>5</v>
      </c>
      <c r="D265">
        <v>5500</v>
      </c>
    </row>
    <row r="266" spans="1:4" x14ac:dyDescent="0.45">
      <c r="A266" t="s">
        <v>4</v>
      </c>
      <c r="B266" s="1">
        <v>45032</v>
      </c>
      <c r="C266" t="s">
        <v>6</v>
      </c>
      <c r="D266">
        <v>14</v>
      </c>
    </row>
    <row r="267" spans="1:4" x14ac:dyDescent="0.45">
      <c r="A267" t="s">
        <v>4</v>
      </c>
      <c r="B267" s="1">
        <v>45032</v>
      </c>
      <c r="C267" t="s">
        <v>7</v>
      </c>
      <c r="D267">
        <v>1658</v>
      </c>
    </row>
    <row r="268" spans="1:4" x14ac:dyDescent="0.45">
      <c r="A268" t="s">
        <v>4</v>
      </c>
      <c r="B268" s="1">
        <v>45031</v>
      </c>
      <c r="C268" t="s">
        <v>10</v>
      </c>
      <c r="D268">
        <v>9.31</v>
      </c>
    </row>
    <row r="269" spans="1:4" x14ac:dyDescent="0.45">
      <c r="A269" t="s">
        <v>4</v>
      </c>
      <c r="B269" s="1">
        <v>45031</v>
      </c>
      <c r="C269" t="s">
        <v>5</v>
      </c>
      <c r="D269">
        <v>5500</v>
      </c>
    </row>
    <row r="270" spans="1:4" x14ac:dyDescent="0.45">
      <c r="A270" t="s">
        <v>4</v>
      </c>
      <c r="B270" s="1">
        <v>45031</v>
      </c>
      <c r="C270" t="s">
        <v>10</v>
      </c>
      <c r="D270">
        <v>9.31</v>
      </c>
    </row>
    <row r="271" spans="1:4" x14ac:dyDescent="0.45">
      <c r="A271" t="s">
        <v>4</v>
      </c>
      <c r="B271" s="1">
        <v>45031</v>
      </c>
      <c r="C271" t="s">
        <v>5</v>
      </c>
      <c r="D271">
        <v>5500</v>
      </c>
    </row>
    <row r="272" spans="1:4" x14ac:dyDescent="0.45">
      <c r="A272" t="s">
        <v>4</v>
      </c>
      <c r="B272" s="1">
        <v>45030</v>
      </c>
      <c r="C272" t="s">
        <v>5</v>
      </c>
      <c r="D272">
        <v>5500</v>
      </c>
    </row>
    <row r="273" spans="1:4" x14ac:dyDescent="0.45">
      <c r="A273" t="s">
        <v>4</v>
      </c>
      <c r="B273" s="1">
        <v>45030</v>
      </c>
      <c r="C273" t="s">
        <v>7</v>
      </c>
      <c r="D273">
        <v>1672</v>
      </c>
    </row>
    <row r="274" spans="1:4" x14ac:dyDescent="0.45">
      <c r="A274" t="s">
        <v>4</v>
      </c>
      <c r="B274" s="1">
        <v>45030</v>
      </c>
      <c r="C274" t="s">
        <v>5</v>
      </c>
      <c r="D274">
        <v>5500</v>
      </c>
    </row>
    <row r="275" spans="1:4" x14ac:dyDescent="0.45">
      <c r="A275" t="s">
        <v>4</v>
      </c>
      <c r="B275" s="1">
        <v>45030</v>
      </c>
      <c r="C275" t="s">
        <v>5</v>
      </c>
      <c r="D275">
        <v>5500</v>
      </c>
    </row>
    <row r="276" spans="1:4" x14ac:dyDescent="0.45">
      <c r="A276" t="s">
        <v>4</v>
      </c>
      <c r="B276" s="1">
        <v>45030</v>
      </c>
      <c r="C276" t="s">
        <v>5</v>
      </c>
      <c r="D276">
        <v>5500</v>
      </c>
    </row>
    <row r="277" spans="1:4" x14ac:dyDescent="0.45">
      <c r="A277" t="s">
        <v>4</v>
      </c>
      <c r="B277" s="1">
        <v>45029</v>
      </c>
      <c r="C277" t="s">
        <v>6</v>
      </c>
      <c r="D277">
        <v>14</v>
      </c>
    </row>
    <row r="278" spans="1:4" x14ac:dyDescent="0.45">
      <c r="A278" t="s">
        <v>4</v>
      </c>
      <c r="B278" s="1">
        <v>45029</v>
      </c>
      <c r="C278" t="s">
        <v>5</v>
      </c>
      <c r="D278">
        <v>5500</v>
      </c>
    </row>
    <row r="279" spans="1:4" x14ac:dyDescent="0.45">
      <c r="A279" t="s">
        <v>4</v>
      </c>
      <c r="B279" s="1">
        <v>45028</v>
      </c>
      <c r="C279" t="s">
        <v>10</v>
      </c>
      <c r="D279">
        <v>9.3800000000000008</v>
      </c>
    </row>
    <row r="280" spans="1:4" x14ac:dyDescent="0.45">
      <c r="A280" t="s">
        <v>4</v>
      </c>
      <c r="B280" s="1">
        <v>45028</v>
      </c>
      <c r="C280" t="s">
        <v>5</v>
      </c>
      <c r="D280">
        <v>5500</v>
      </c>
    </row>
    <row r="281" spans="1:4" x14ac:dyDescent="0.45">
      <c r="A281" t="s">
        <v>4</v>
      </c>
      <c r="B281" s="1">
        <v>45028</v>
      </c>
      <c r="C281" t="s">
        <v>5</v>
      </c>
      <c r="D281">
        <v>5500</v>
      </c>
    </row>
    <row r="282" spans="1:4" x14ac:dyDescent="0.45">
      <c r="A282" t="s">
        <v>4</v>
      </c>
      <c r="B282" s="1">
        <v>45028</v>
      </c>
      <c r="C282" t="s">
        <v>5</v>
      </c>
      <c r="D282">
        <v>5500</v>
      </c>
    </row>
    <row r="283" spans="1:4" x14ac:dyDescent="0.45">
      <c r="A283" t="s">
        <v>4</v>
      </c>
      <c r="B283" s="1">
        <v>45028</v>
      </c>
      <c r="C283" t="s">
        <v>5</v>
      </c>
      <c r="D283">
        <v>5500</v>
      </c>
    </row>
    <row r="284" spans="1:4" x14ac:dyDescent="0.45">
      <c r="A284" t="s">
        <v>4</v>
      </c>
      <c r="B284" s="1">
        <v>45028</v>
      </c>
      <c r="C284" t="s">
        <v>5</v>
      </c>
      <c r="D284">
        <v>5500</v>
      </c>
    </row>
    <row r="285" spans="1:4" x14ac:dyDescent="0.45">
      <c r="A285" t="s">
        <v>4</v>
      </c>
      <c r="B285" s="1">
        <v>45027</v>
      </c>
      <c r="C285" t="s">
        <v>5</v>
      </c>
      <c r="D285">
        <v>5500</v>
      </c>
    </row>
    <row r="286" spans="1:4" x14ac:dyDescent="0.45">
      <c r="A286" t="s">
        <v>4</v>
      </c>
      <c r="B286" s="1">
        <v>45027</v>
      </c>
      <c r="C286" t="s">
        <v>6</v>
      </c>
      <c r="D286">
        <v>14</v>
      </c>
    </row>
    <row r="287" spans="1:4" x14ac:dyDescent="0.45">
      <c r="A287" t="s">
        <v>4</v>
      </c>
      <c r="B287" s="1">
        <v>45027</v>
      </c>
      <c r="C287" t="s">
        <v>6</v>
      </c>
      <c r="D287">
        <v>14</v>
      </c>
    </row>
    <row r="288" spans="1:4" x14ac:dyDescent="0.45">
      <c r="A288" t="s">
        <v>4</v>
      </c>
      <c r="B288" s="1">
        <v>45027</v>
      </c>
      <c r="C288" t="s">
        <v>6</v>
      </c>
      <c r="D288">
        <v>14</v>
      </c>
    </row>
    <row r="289" spans="1:4" x14ac:dyDescent="0.45">
      <c r="A289" t="s">
        <v>4</v>
      </c>
      <c r="B289" s="1">
        <v>45027</v>
      </c>
      <c r="C289" t="s">
        <v>6</v>
      </c>
      <c r="D289">
        <v>14</v>
      </c>
    </row>
    <row r="290" spans="1:4" x14ac:dyDescent="0.45">
      <c r="A290" t="s">
        <v>4</v>
      </c>
      <c r="B290" s="1">
        <v>45026</v>
      </c>
      <c r="C290" t="s">
        <v>5</v>
      </c>
      <c r="D290">
        <v>5500</v>
      </c>
    </row>
    <row r="291" spans="1:4" x14ac:dyDescent="0.45">
      <c r="A291" t="s">
        <v>4</v>
      </c>
      <c r="B291" s="1">
        <v>45026</v>
      </c>
      <c r="C291" t="s">
        <v>6</v>
      </c>
      <c r="D291">
        <v>14</v>
      </c>
    </row>
    <row r="292" spans="1:4" x14ac:dyDescent="0.45">
      <c r="A292" t="s">
        <v>4</v>
      </c>
      <c r="B292" s="1">
        <v>45026</v>
      </c>
      <c r="C292" t="s">
        <v>7</v>
      </c>
      <c r="D292">
        <v>1661</v>
      </c>
    </row>
    <row r="293" spans="1:4" x14ac:dyDescent="0.45">
      <c r="A293" t="s">
        <v>4</v>
      </c>
      <c r="B293" s="1">
        <v>45026</v>
      </c>
      <c r="C293" t="s">
        <v>6</v>
      </c>
      <c r="D293">
        <v>14</v>
      </c>
    </row>
    <row r="294" spans="1:4" x14ac:dyDescent="0.45">
      <c r="A294" t="s">
        <v>4</v>
      </c>
      <c r="B294" s="1">
        <v>45026</v>
      </c>
      <c r="C294" t="s">
        <v>5</v>
      </c>
      <c r="D294">
        <v>5500</v>
      </c>
    </row>
    <row r="295" spans="1:4" x14ac:dyDescent="0.45">
      <c r="A295" t="s">
        <v>4</v>
      </c>
      <c r="B295" s="1">
        <v>45025</v>
      </c>
      <c r="C295" t="s">
        <v>9</v>
      </c>
      <c r="D295">
        <v>141</v>
      </c>
    </row>
    <row r="296" spans="1:4" x14ac:dyDescent="0.45">
      <c r="A296" t="s">
        <v>4</v>
      </c>
      <c r="B296" s="1">
        <v>45025</v>
      </c>
      <c r="C296" t="s">
        <v>10</v>
      </c>
      <c r="D296">
        <v>9.3000000000000007</v>
      </c>
    </row>
    <row r="297" spans="1:4" x14ac:dyDescent="0.45">
      <c r="A297" t="s">
        <v>4</v>
      </c>
      <c r="B297" s="1">
        <v>45023</v>
      </c>
      <c r="C297" t="s">
        <v>5</v>
      </c>
      <c r="D297">
        <v>5500</v>
      </c>
    </row>
    <row r="298" spans="1:4" x14ac:dyDescent="0.45">
      <c r="A298" t="s">
        <v>4</v>
      </c>
      <c r="B298" s="1">
        <v>45023</v>
      </c>
      <c r="C298" t="s">
        <v>9</v>
      </c>
      <c r="D298">
        <v>142</v>
      </c>
    </row>
    <row r="299" spans="1:4" x14ac:dyDescent="0.45">
      <c r="A299" t="s">
        <v>4</v>
      </c>
      <c r="B299" s="1">
        <v>45023</v>
      </c>
      <c r="C299" t="s">
        <v>6</v>
      </c>
      <c r="D299">
        <v>14</v>
      </c>
    </row>
    <row r="300" spans="1:4" x14ac:dyDescent="0.45">
      <c r="A300" t="s">
        <v>4</v>
      </c>
      <c r="B300" s="1">
        <v>45023</v>
      </c>
      <c r="C300" t="s">
        <v>10</v>
      </c>
      <c r="D300">
        <v>9.3699999999999992</v>
      </c>
    </row>
    <row r="301" spans="1:4" x14ac:dyDescent="0.45">
      <c r="A301" t="s">
        <v>4</v>
      </c>
      <c r="B301" s="1">
        <v>45023</v>
      </c>
      <c r="C301" t="s">
        <v>5</v>
      </c>
      <c r="D301">
        <v>5500</v>
      </c>
    </row>
    <row r="302" spans="1:4" x14ac:dyDescent="0.45">
      <c r="A302" t="s">
        <v>4</v>
      </c>
      <c r="B302" s="1">
        <v>45023</v>
      </c>
      <c r="C302" t="s">
        <v>5</v>
      </c>
      <c r="D302">
        <v>5500</v>
      </c>
    </row>
    <row r="303" spans="1:4" x14ac:dyDescent="0.45">
      <c r="A303" t="s">
        <v>4</v>
      </c>
      <c r="B303" s="1">
        <v>45023</v>
      </c>
      <c r="C303" t="s">
        <v>5</v>
      </c>
      <c r="D303">
        <v>5500</v>
      </c>
    </row>
    <row r="304" spans="1:4" x14ac:dyDescent="0.45">
      <c r="A304" t="s">
        <v>4</v>
      </c>
      <c r="B304" s="1">
        <v>45023</v>
      </c>
      <c r="C304" t="s">
        <v>5</v>
      </c>
      <c r="D304">
        <v>5500</v>
      </c>
    </row>
    <row r="305" spans="1:4" x14ac:dyDescent="0.45">
      <c r="A305" t="s">
        <v>4</v>
      </c>
      <c r="B305" s="1">
        <v>45023</v>
      </c>
      <c r="C305" t="s">
        <v>6</v>
      </c>
      <c r="D305">
        <v>14</v>
      </c>
    </row>
    <row r="306" spans="1:4" x14ac:dyDescent="0.45">
      <c r="A306" t="s">
        <v>4</v>
      </c>
      <c r="B306" s="1">
        <v>45023</v>
      </c>
      <c r="C306" t="s">
        <v>5</v>
      </c>
      <c r="D306">
        <v>5500</v>
      </c>
    </row>
    <row r="307" spans="1:4" x14ac:dyDescent="0.45">
      <c r="A307" t="s">
        <v>4</v>
      </c>
      <c r="B307" s="1">
        <v>45023</v>
      </c>
      <c r="C307" t="s">
        <v>6</v>
      </c>
      <c r="D307">
        <v>14</v>
      </c>
    </row>
    <row r="308" spans="1:4" x14ac:dyDescent="0.45">
      <c r="A308" t="s">
        <v>4</v>
      </c>
      <c r="B308" s="1">
        <v>45023</v>
      </c>
      <c r="C308" t="s">
        <v>9</v>
      </c>
      <c r="D308">
        <v>142</v>
      </c>
    </row>
    <row r="309" spans="1:4" x14ac:dyDescent="0.45">
      <c r="A309" t="s">
        <v>4</v>
      </c>
      <c r="B309" s="1">
        <v>45023</v>
      </c>
      <c r="C309" t="s">
        <v>5</v>
      </c>
      <c r="D309">
        <v>5500</v>
      </c>
    </row>
    <row r="310" spans="1:4" x14ac:dyDescent="0.45">
      <c r="A310" t="s">
        <v>4</v>
      </c>
      <c r="B310" s="1">
        <v>45023</v>
      </c>
      <c r="C310" t="s">
        <v>5</v>
      </c>
      <c r="D310">
        <v>5500</v>
      </c>
    </row>
    <row r="311" spans="1:4" x14ac:dyDescent="0.45">
      <c r="A311" t="s">
        <v>4</v>
      </c>
      <c r="B311" s="1">
        <v>45023</v>
      </c>
      <c r="C311" t="s">
        <v>5</v>
      </c>
      <c r="D311">
        <v>5500</v>
      </c>
    </row>
    <row r="312" spans="1:4" x14ac:dyDescent="0.45">
      <c r="A312" t="s">
        <v>4</v>
      </c>
      <c r="B312" s="1">
        <v>45023</v>
      </c>
      <c r="C312" t="s">
        <v>5</v>
      </c>
      <c r="D312">
        <v>5500</v>
      </c>
    </row>
    <row r="313" spans="1:4" x14ac:dyDescent="0.45">
      <c r="A313" t="s">
        <v>4</v>
      </c>
      <c r="B313" s="1">
        <v>45023</v>
      </c>
      <c r="C313" t="s">
        <v>5</v>
      </c>
      <c r="D313">
        <v>5500</v>
      </c>
    </row>
    <row r="314" spans="1:4" x14ac:dyDescent="0.45">
      <c r="A314" t="s">
        <v>4</v>
      </c>
      <c r="B314" s="1">
        <v>45023</v>
      </c>
      <c r="C314" t="s">
        <v>6</v>
      </c>
      <c r="D314">
        <v>14</v>
      </c>
    </row>
    <row r="315" spans="1:4" x14ac:dyDescent="0.45">
      <c r="A315" t="s">
        <v>4</v>
      </c>
      <c r="B315" s="1">
        <v>45022</v>
      </c>
      <c r="C315" t="s">
        <v>6</v>
      </c>
      <c r="D315">
        <v>14</v>
      </c>
    </row>
    <row r="316" spans="1:4" x14ac:dyDescent="0.45">
      <c r="A316" t="s">
        <v>4</v>
      </c>
      <c r="B316" s="1">
        <v>45022</v>
      </c>
      <c r="C316" t="s">
        <v>5</v>
      </c>
      <c r="D316">
        <v>5500</v>
      </c>
    </row>
    <row r="317" spans="1:4" x14ac:dyDescent="0.45">
      <c r="A317" t="s">
        <v>4</v>
      </c>
      <c r="B317" s="1">
        <v>45022</v>
      </c>
      <c r="C317" t="s">
        <v>63</v>
      </c>
      <c r="D317">
        <v>13200.02</v>
      </c>
    </row>
    <row r="318" spans="1:4" x14ac:dyDescent="0.45">
      <c r="A318" t="s">
        <v>4</v>
      </c>
      <c r="B318" s="1">
        <v>45022</v>
      </c>
      <c r="C318" t="s">
        <v>5</v>
      </c>
      <c r="D318">
        <v>5500</v>
      </c>
    </row>
    <row r="319" spans="1:4" x14ac:dyDescent="0.45">
      <c r="A319" t="s">
        <v>4</v>
      </c>
      <c r="B319" s="1">
        <v>45022</v>
      </c>
      <c r="C319" t="s">
        <v>5</v>
      </c>
      <c r="D319">
        <v>5500</v>
      </c>
    </row>
    <row r="320" spans="1:4" x14ac:dyDescent="0.45">
      <c r="A320" t="s">
        <v>4</v>
      </c>
      <c r="B320" s="1">
        <v>45022</v>
      </c>
      <c r="C320" t="s">
        <v>5</v>
      </c>
      <c r="D320">
        <v>5500</v>
      </c>
    </row>
    <row r="321" spans="1:4" x14ac:dyDescent="0.45">
      <c r="A321" t="s">
        <v>4</v>
      </c>
      <c r="B321" s="1">
        <v>45022</v>
      </c>
      <c r="C321" t="s">
        <v>5</v>
      </c>
      <c r="D321">
        <v>5500</v>
      </c>
    </row>
    <row r="322" spans="1:4" x14ac:dyDescent="0.45">
      <c r="A322" t="s">
        <v>4</v>
      </c>
      <c r="B322" s="1">
        <v>45022</v>
      </c>
      <c r="C322" t="s">
        <v>5</v>
      </c>
      <c r="D322">
        <v>5500</v>
      </c>
    </row>
    <row r="323" spans="1:4" x14ac:dyDescent="0.45">
      <c r="A323" t="s">
        <v>4</v>
      </c>
      <c r="B323" s="1">
        <v>45022</v>
      </c>
      <c r="C323" t="s">
        <v>5</v>
      </c>
      <c r="D323">
        <v>5500</v>
      </c>
    </row>
    <row r="324" spans="1:4" x14ac:dyDescent="0.45">
      <c r="A324" t="s">
        <v>4</v>
      </c>
      <c r="B324" s="1">
        <v>45022</v>
      </c>
      <c r="C324" t="s">
        <v>5</v>
      </c>
      <c r="D324">
        <v>5500</v>
      </c>
    </row>
    <row r="325" spans="1:4" x14ac:dyDescent="0.45">
      <c r="A325" t="s">
        <v>4</v>
      </c>
      <c r="B325" s="1">
        <v>45022</v>
      </c>
      <c r="C325" t="s">
        <v>10</v>
      </c>
      <c r="D325">
        <v>9.35</v>
      </c>
    </row>
    <row r="326" spans="1:4" x14ac:dyDescent="0.45">
      <c r="A326" t="s">
        <v>4</v>
      </c>
      <c r="B326" s="1">
        <v>45022</v>
      </c>
      <c r="C326" t="s">
        <v>6</v>
      </c>
      <c r="D326">
        <v>14</v>
      </c>
    </row>
    <row r="327" spans="1:4" x14ac:dyDescent="0.45">
      <c r="A327" t="s">
        <v>4</v>
      </c>
      <c r="B327" s="1">
        <v>45022</v>
      </c>
      <c r="C327" t="s">
        <v>5</v>
      </c>
      <c r="D327">
        <v>5500</v>
      </c>
    </row>
    <row r="328" spans="1:4" x14ac:dyDescent="0.45">
      <c r="A328" t="s">
        <v>4</v>
      </c>
      <c r="B328" s="1">
        <v>45022</v>
      </c>
      <c r="C328" t="s">
        <v>7</v>
      </c>
      <c r="D328">
        <v>1657</v>
      </c>
    </row>
    <row r="329" spans="1:4" x14ac:dyDescent="0.45">
      <c r="A329" t="s">
        <v>14</v>
      </c>
      <c r="B329" s="1">
        <v>45021</v>
      </c>
      <c r="C329" t="s">
        <v>6</v>
      </c>
      <c r="D329">
        <v>4.7</v>
      </c>
    </row>
    <row r="330" spans="1:4" x14ac:dyDescent="0.45">
      <c r="A330" t="s">
        <v>4</v>
      </c>
      <c r="B330" s="1">
        <v>45021</v>
      </c>
      <c r="C330" t="s">
        <v>10</v>
      </c>
      <c r="D330">
        <v>9.34</v>
      </c>
    </row>
    <row r="331" spans="1:4" x14ac:dyDescent="0.45">
      <c r="A331" t="s">
        <v>4</v>
      </c>
      <c r="B331" s="1">
        <v>45021</v>
      </c>
      <c r="C331" t="s">
        <v>6</v>
      </c>
      <c r="D331">
        <v>14</v>
      </c>
    </row>
    <row r="332" spans="1:4" x14ac:dyDescent="0.45">
      <c r="A332" t="s">
        <v>4</v>
      </c>
      <c r="B332" s="1">
        <v>45021</v>
      </c>
      <c r="C332" t="s">
        <v>5</v>
      </c>
      <c r="D332">
        <v>5500</v>
      </c>
    </row>
    <row r="333" spans="1:4" x14ac:dyDescent="0.45">
      <c r="A333" t="s">
        <v>4</v>
      </c>
      <c r="B333" s="1">
        <v>45021</v>
      </c>
      <c r="C333" t="s">
        <v>5</v>
      </c>
      <c r="D333">
        <v>5500</v>
      </c>
    </row>
    <row r="334" spans="1:4" x14ac:dyDescent="0.45">
      <c r="A334" t="s">
        <v>4</v>
      </c>
      <c r="B334" s="1">
        <v>45021</v>
      </c>
      <c r="C334" t="s">
        <v>5</v>
      </c>
      <c r="D334">
        <v>5500</v>
      </c>
    </row>
    <row r="335" spans="1:4" x14ac:dyDescent="0.45">
      <c r="A335" t="s">
        <v>4</v>
      </c>
      <c r="B335" s="1">
        <v>45021</v>
      </c>
      <c r="C335" t="s">
        <v>5</v>
      </c>
      <c r="D335">
        <v>5500</v>
      </c>
    </row>
    <row r="336" spans="1:4" x14ac:dyDescent="0.45">
      <c r="A336" t="s">
        <v>4</v>
      </c>
      <c r="B336" s="1">
        <v>45021</v>
      </c>
      <c r="C336" t="s">
        <v>5</v>
      </c>
      <c r="D336">
        <v>5500</v>
      </c>
    </row>
    <row r="337" spans="1:4" x14ac:dyDescent="0.45">
      <c r="A337" t="s">
        <v>4</v>
      </c>
      <c r="B337" s="1">
        <v>45021</v>
      </c>
      <c r="C337" t="s">
        <v>5</v>
      </c>
      <c r="D337">
        <v>5500</v>
      </c>
    </row>
    <row r="338" spans="1:4" x14ac:dyDescent="0.45">
      <c r="A338" t="s">
        <v>14</v>
      </c>
      <c r="B338" s="1">
        <v>45021</v>
      </c>
      <c r="C338" t="s">
        <v>6</v>
      </c>
      <c r="D338">
        <v>4.7</v>
      </c>
    </row>
    <row r="339" spans="1:4" x14ac:dyDescent="0.45">
      <c r="A339" t="s">
        <v>4</v>
      </c>
      <c r="B339" s="1">
        <v>45021</v>
      </c>
      <c r="C339" t="s">
        <v>5</v>
      </c>
      <c r="D339">
        <v>5500</v>
      </c>
    </row>
    <row r="340" spans="1:4" x14ac:dyDescent="0.45">
      <c r="A340" t="s">
        <v>4</v>
      </c>
      <c r="B340" s="1">
        <v>45021</v>
      </c>
      <c r="C340" t="s">
        <v>10</v>
      </c>
      <c r="D340">
        <v>9.34</v>
      </c>
    </row>
    <row r="341" spans="1:4" x14ac:dyDescent="0.45">
      <c r="A341" t="s">
        <v>4</v>
      </c>
      <c r="B341" s="1">
        <v>45021</v>
      </c>
      <c r="C341" t="s">
        <v>5</v>
      </c>
      <c r="D341">
        <v>5500</v>
      </c>
    </row>
    <row r="342" spans="1:4" x14ac:dyDescent="0.45">
      <c r="A342" t="s">
        <v>4</v>
      </c>
      <c r="B342" s="1">
        <v>45021</v>
      </c>
      <c r="C342" t="s">
        <v>5</v>
      </c>
      <c r="D342">
        <v>5500</v>
      </c>
    </row>
    <row r="343" spans="1:4" x14ac:dyDescent="0.45">
      <c r="A343" t="s">
        <v>4</v>
      </c>
      <c r="B343" s="1">
        <v>45021</v>
      </c>
      <c r="C343" t="s">
        <v>6</v>
      </c>
      <c r="D343">
        <v>14</v>
      </c>
    </row>
    <row r="344" spans="1:4" x14ac:dyDescent="0.45">
      <c r="A344" t="s">
        <v>14</v>
      </c>
      <c r="B344" s="1">
        <v>45021</v>
      </c>
      <c r="C344" t="s">
        <v>6</v>
      </c>
      <c r="D344">
        <v>4.7</v>
      </c>
    </row>
    <row r="345" spans="1:4" x14ac:dyDescent="0.45">
      <c r="A345" t="s">
        <v>4</v>
      </c>
      <c r="B345" s="1">
        <v>45021</v>
      </c>
      <c r="C345" t="s">
        <v>6</v>
      </c>
      <c r="D345">
        <v>14</v>
      </c>
    </row>
    <row r="346" spans="1:4" x14ac:dyDescent="0.45">
      <c r="A346" t="s">
        <v>4</v>
      </c>
      <c r="B346" s="1">
        <v>45021</v>
      </c>
      <c r="C346" t="s">
        <v>5</v>
      </c>
      <c r="D346">
        <v>5500</v>
      </c>
    </row>
    <row r="347" spans="1:4" x14ac:dyDescent="0.45">
      <c r="A347" t="s">
        <v>4</v>
      </c>
      <c r="B347" s="1">
        <v>45021</v>
      </c>
      <c r="C347" t="s">
        <v>10</v>
      </c>
      <c r="D347">
        <v>9.34</v>
      </c>
    </row>
    <row r="348" spans="1:4" x14ac:dyDescent="0.45">
      <c r="A348" t="s">
        <v>4</v>
      </c>
      <c r="B348" s="1">
        <v>45021</v>
      </c>
      <c r="C348" t="s">
        <v>5</v>
      </c>
      <c r="D348">
        <v>5500</v>
      </c>
    </row>
    <row r="349" spans="1:4" x14ac:dyDescent="0.45">
      <c r="A349" t="s">
        <v>4</v>
      </c>
      <c r="B349" s="1">
        <v>45021</v>
      </c>
      <c r="C349" t="s">
        <v>9</v>
      </c>
      <c r="D349">
        <v>147</v>
      </c>
    </row>
    <row r="350" spans="1:4" x14ac:dyDescent="0.45">
      <c r="A350" t="s">
        <v>4</v>
      </c>
      <c r="B350" s="1">
        <v>45021</v>
      </c>
      <c r="C350" t="s">
        <v>6</v>
      </c>
      <c r="D350">
        <v>14</v>
      </c>
    </row>
    <row r="351" spans="1:4" x14ac:dyDescent="0.45">
      <c r="A351" t="s">
        <v>4</v>
      </c>
      <c r="B351" s="1">
        <v>45021</v>
      </c>
      <c r="C351" t="s">
        <v>6</v>
      </c>
      <c r="D351">
        <v>14</v>
      </c>
    </row>
    <row r="352" spans="1:4" x14ac:dyDescent="0.45">
      <c r="A352" t="s">
        <v>4</v>
      </c>
      <c r="B352" s="1">
        <v>45021</v>
      </c>
      <c r="C352" t="s">
        <v>5</v>
      </c>
      <c r="D352">
        <v>5500</v>
      </c>
    </row>
    <row r="353" spans="1:4" x14ac:dyDescent="0.45">
      <c r="A353" t="s">
        <v>4</v>
      </c>
      <c r="B353" s="1">
        <v>45020</v>
      </c>
      <c r="C353" t="s">
        <v>5</v>
      </c>
      <c r="D353">
        <v>5500</v>
      </c>
    </row>
    <row r="354" spans="1:4" x14ac:dyDescent="0.45">
      <c r="A354" t="s">
        <v>4</v>
      </c>
      <c r="B354" s="1">
        <v>45020</v>
      </c>
      <c r="C354" t="s">
        <v>10</v>
      </c>
      <c r="D354">
        <v>9.3800000000000008</v>
      </c>
    </row>
    <row r="355" spans="1:4" x14ac:dyDescent="0.45">
      <c r="A355" t="s">
        <v>4</v>
      </c>
      <c r="B355" s="1">
        <v>45020</v>
      </c>
      <c r="C355" t="s">
        <v>5</v>
      </c>
      <c r="D355">
        <v>5500</v>
      </c>
    </row>
    <row r="356" spans="1:4" x14ac:dyDescent="0.45">
      <c r="A356" t="s">
        <v>4</v>
      </c>
      <c r="B356" s="1">
        <v>45020</v>
      </c>
      <c r="C356" t="s">
        <v>5</v>
      </c>
      <c r="D356">
        <v>5500</v>
      </c>
    </row>
    <row r="357" spans="1:4" x14ac:dyDescent="0.45">
      <c r="A357" t="s">
        <v>4</v>
      </c>
      <c r="B357" s="1">
        <v>45020</v>
      </c>
      <c r="C357" t="s">
        <v>5</v>
      </c>
      <c r="D357">
        <v>5500</v>
      </c>
    </row>
    <row r="358" spans="1:4" x14ac:dyDescent="0.45">
      <c r="A358" t="s">
        <v>4</v>
      </c>
      <c r="B358" s="1">
        <v>45020</v>
      </c>
      <c r="C358" t="s">
        <v>10</v>
      </c>
      <c r="D358">
        <v>9.3800000000000008</v>
      </c>
    </row>
    <row r="359" spans="1:4" x14ac:dyDescent="0.45">
      <c r="A359" t="s">
        <v>4</v>
      </c>
      <c r="B359" s="1">
        <v>45020</v>
      </c>
      <c r="C359" t="s">
        <v>5</v>
      </c>
      <c r="D359">
        <v>5500</v>
      </c>
    </row>
    <row r="360" spans="1:4" x14ac:dyDescent="0.45">
      <c r="A360" t="s">
        <v>4</v>
      </c>
      <c r="B360" s="1">
        <v>45020</v>
      </c>
      <c r="C360" t="s">
        <v>5</v>
      </c>
      <c r="D360">
        <v>5500</v>
      </c>
    </row>
    <row r="361" spans="1:4" x14ac:dyDescent="0.45">
      <c r="A361" t="s">
        <v>4</v>
      </c>
      <c r="B361" s="1">
        <v>45020</v>
      </c>
      <c r="C361" t="s">
        <v>6</v>
      </c>
      <c r="D361">
        <v>14</v>
      </c>
    </row>
    <row r="362" spans="1:4" x14ac:dyDescent="0.45">
      <c r="A362" t="s">
        <v>4</v>
      </c>
      <c r="B362" s="1">
        <v>45020</v>
      </c>
      <c r="C362" t="s">
        <v>6</v>
      </c>
      <c r="D362">
        <v>14</v>
      </c>
    </row>
    <row r="363" spans="1:4" x14ac:dyDescent="0.45">
      <c r="A363" t="s">
        <v>4</v>
      </c>
      <c r="B363" s="1">
        <v>45020</v>
      </c>
      <c r="C363" t="s">
        <v>5</v>
      </c>
      <c r="D363">
        <v>5500</v>
      </c>
    </row>
    <row r="364" spans="1:4" x14ac:dyDescent="0.45">
      <c r="A364" t="s">
        <v>4</v>
      </c>
      <c r="B364" s="1">
        <v>45020</v>
      </c>
      <c r="C364" t="s">
        <v>5</v>
      </c>
      <c r="D364">
        <v>5500</v>
      </c>
    </row>
    <row r="365" spans="1:4" x14ac:dyDescent="0.45">
      <c r="A365" t="s">
        <v>4</v>
      </c>
      <c r="B365" s="1">
        <v>45020</v>
      </c>
      <c r="C365" t="s">
        <v>5</v>
      </c>
      <c r="D365">
        <v>5500</v>
      </c>
    </row>
    <row r="366" spans="1:4" x14ac:dyDescent="0.45">
      <c r="A366" t="s">
        <v>4</v>
      </c>
      <c r="B366" s="1">
        <v>45020</v>
      </c>
      <c r="C366" t="s">
        <v>5</v>
      </c>
      <c r="D366">
        <v>5500</v>
      </c>
    </row>
    <row r="367" spans="1:4" x14ac:dyDescent="0.45">
      <c r="A367" t="s">
        <v>4</v>
      </c>
      <c r="B367" s="1">
        <v>45020</v>
      </c>
      <c r="C367" t="s">
        <v>9</v>
      </c>
      <c r="D367">
        <v>147</v>
      </c>
    </row>
    <row r="368" spans="1:4" x14ac:dyDescent="0.45">
      <c r="A368" t="s">
        <v>4</v>
      </c>
      <c r="B368" s="1">
        <v>45020</v>
      </c>
      <c r="C368" t="s">
        <v>5</v>
      </c>
      <c r="D368">
        <v>5500</v>
      </c>
    </row>
    <row r="369" spans="1:4" x14ac:dyDescent="0.45">
      <c r="A369" t="s">
        <v>4</v>
      </c>
      <c r="B369" s="1">
        <v>45020</v>
      </c>
      <c r="C369" t="s">
        <v>5</v>
      </c>
      <c r="D369">
        <v>5500</v>
      </c>
    </row>
    <row r="370" spans="1:4" x14ac:dyDescent="0.45">
      <c r="A370" t="s">
        <v>4</v>
      </c>
      <c r="B370" s="1">
        <v>45020</v>
      </c>
      <c r="C370" t="s">
        <v>6</v>
      </c>
      <c r="D370">
        <v>14</v>
      </c>
    </row>
    <row r="371" spans="1:4" x14ac:dyDescent="0.45">
      <c r="A371" t="s">
        <v>4</v>
      </c>
      <c r="B371" s="1">
        <v>45020</v>
      </c>
      <c r="C371" t="s">
        <v>5</v>
      </c>
      <c r="D371">
        <v>5500</v>
      </c>
    </row>
    <row r="372" spans="1:4" x14ac:dyDescent="0.45">
      <c r="A372" t="s">
        <v>4</v>
      </c>
      <c r="B372" s="1">
        <v>45020</v>
      </c>
      <c r="C372" t="s">
        <v>7</v>
      </c>
      <c r="D372">
        <v>1648</v>
      </c>
    </row>
    <row r="373" spans="1:4" x14ac:dyDescent="0.45">
      <c r="A373" t="s">
        <v>4</v>
      </c>
      <c r="B373" s="1">
        <v>45020</v>
      </c>
      <c r="C373" t="s">
        <v>7</v>
      </c>
      <c r="D373">
        <v>1648</v>
      </c>
    </row>
    <row r="374" spans="1:4" x14ac:dyDescent="0.45">
      <c r="A374" t="s">
        <v>4</v>
      </c>
      <c r="B374" s="1">
        <v>45019</v>
      </c>
      <c r="C374" t="s">
        <v>5</v>
      </c>
      <c r="D374">
        <v>5500</v>
      </c>
    </row>
    <row r="375" spans="1:4" x14ac:dyDescent="0.45">
      <c r="A375" t="s">
        <v>4</v>
      </c>
      <c r="B375" s="1">
        <v>45019</v>
      </c>
      <c r="C375" t="s">
        <v>5</v>
      </c>
      <c r="D375">
        <v>5500</v>
      </c>
    </row>
    <row r="376" spans="1:4" x14ac:dyDescent="0.45">
      <c r="A376" t="s">
        <v>4</v>
      </c>
      <c r="B376" s="1">
        <v>45019</v>
      </c>
      <c r="C376" t="s">
        <v>6</v>
      </c>
      <c r="D376">
        <v>14</v>
      </c>
    </row>
    <row r="377" spans="1:4" x14ac:dyDescent="0.45">
      <c r="A377" t="s">
        <v>4</v>
      </c>
      <c r="B377" s="1">
        <v>45019</v>
      </c>
      <c r="C377" t="s">
        <v>5</v>
      </c>
      <c r="D377">
        <v>5500</v>
      </c>
    </row>
    <row r="378" spans="1:4" x14ac:dyDescent="0.45">
      <c r="A378" t="s">
        <v>4</v>
      </c>
      <c r="B378" s="1">
        <v>45019</v>
      </c>
      <c r="C378" t="s">
        <v>10</v>
      </c>
      <c r="D378">
        <v>9.48</v>
      </c>
    </row>
    <row r="379" spans="1:4" x14ac:dyDescent="0.45">
      <c r="A379" t="s">
        <v>4</v>
      </c>
      <c r="B379" s="1">
        <v>45019</v>
      </c>
      <c r="C379" t="s">
        <v>6</v>
      </c>
      <c r="D379">
        <v>14</v>
      </c>
    </row>
    <row r="380" spans="1:4" x14ac:dyDescent="0.45">
      <c r="A380" t="s">
        <v>4</v>
      </c>
      <c r="B380" s="1">
        <v>45019</v>
      </c>
      <c r="C380" t="s">
        <v>5</v>
      </c>
      <c r="D380">
        <v>5500</v>
      </c>
    </row>
    <row r="381" spans="1:4" x14ac:dyDescent="0.45">
      <c r="A381" t="s">
        <v>4</v>
      </c>
      <c r="B381" s="1">
        <v>45019</v>
      </c>
      <c r="C381" t="s">
        <v>5</v>
      </c>
      <c r="D381">
        <v>5500</v>
      </c>
    </row>
    <row r="382" spans="1:4" x14ac:dyDescent="0.45">
      <c r="A382" t="s">
        <v>4</v>
      </c>
      <c r="B382" s="1">
        <v>45019</v>
      </c>
      <c r="C382" t="s">
        <v>5</v>
      </c>
      <c r="D382">
        <v>5500</v>
      </c>
    </row>
    <row r="383" spans="1:4" x14ac:dyDescent="0.45">
      <c r="A383" t="s">
        <v>4</v>
      </c>
      <c r="B383" s="1">
        <v>45019</v>
      </c>
      <c r="C383" t="s">
        <v>10</v>
      </c>
      <c r="D383">
        <v>9.48</v>
      </c>
    </row>
    <row r="384" spans="1:4" x14ac:dyDescent="0.45">
      <c r="A384" t="s">
        <v>4</v>
      </c>
      <c r="B384" s="1">
        <v>45019</v>
      </c>
      <c r="C384" t="s">
        <v>5</v>
      </c>
      <c r="D384">
        <v>5500</v>
      </c>
    </row>
    <row r="385" spans="1:4" x14ac:dyDescent="0.45">
      <c r="A385" t="s">
        <v>4</v>
      </c>
      <c r="B385" s="1">
        <v>45019</v>
      </c>
      <c r="C385" t="s">
        <v>5</v>
      </c>
      <c r="D385">
        <v>5500</v>
      </c>
    </row>
    <row r="386" spans="1:4" x14ac:dyDescent="0.45">
      <c r="A386" t="s">
        <v>4</v>
      </c>
      <c r="B386" s="1">
        <v>45019</v>
      </c>
      <c r="C386" t="s">
        <v>5</v>
      </c>
      <c r="D386">
        <v>5500</v>
      </c>
    </row>
    <row r="387" spans="1:4" x14ac:dyDescent="0.45">
      <c r="A387" t="s">
        <v>4</v>
      </c>
      <c r="B387" s="1">
        <v>45019</v>
      </c>
      <c r="C387" t="s">
        <v>5</v>
      </c>
      <c r="D387">
        <v>5500</v>
      </c>
    </row>
    <row r="388" spans="1:4" x14ac:dyDescent="0.45">
      <c r="A388" t="s">
        <v>4</v>
      </c>
      <c r="B388" s="1">
        <v>45019</v>
      </c>
      <c r="C388" t="s">
        <v>6</v>
      </c>
      <c r="D388">
        <v>14</v>
      </c>
    </row>
    <row r="389" spans="1:4" x14ac:dyDescent="0.45">
      <c r="A389" t="s">
        <v>4</v>
      </c>
      <c r="B389" s="1">
        <v>45019</v>
      </c>
      <c r="C389" t="s">
        <v>10</v>
      </c>
      <c r="D389">
        <v>9.48</v>
      </c>
    </row>
    <row r="390" spans="1:4" x14ac:dyDescent="0.45">
      <c r="A390" t="s">
        <v>4</v>
      </c>
      <c r="B390" s="1">
        <v>45019</v>
      </c>
      <c r="C390" t="s">
        <v>5</v>
      </c>
      <c r="D390">
        <v>5500</v>
      </c>
    </row>
    <row r="391" spans="1:4" x14ac:dyDescent="0.45">
      <c r="A391" t="s">
        <v>4</v>
      </c>
      <c r="B391" s="1">
        <v>45019</v>
      </c>
      <c r="C391" t="s">
        <v>5</v>
      </c>
      <c r="D391">
        <v>5500</v>
      </c>
    </row>
    <row r="392" spans="1:4" x14ac:dyDescent="0.45">
      <c r="A392" t="s">
        <v>4</v>
      </c>
      <c r="B392" s="1">
        <v>45019</v>
      </c>
      <c r="C392" t="s">
        <v>5</v>
      </c>
      <c r="D392">
        <v>5500</v>
      </c>
    </row>
    <row r="393" spans="1:4" x14ac:dyDescent="0.45">
      <c r="A393" t="s">
        <v>4</v>
      </c>
      <c r="B393" s="1">
        <v>45019</v>
      </c>
      <c r="C393" t="s">
        <v>5</v>
      </c>
      <c r="D393">
        <v>5500</v>
      </c>
    </row>
    <row r="394" spans="1:4" x14ac:dyDescent="0.45">
      <c r="A394" t="s">
        <v>4</v>
      </c>
      <c r="B394" s="1">
        <v>45019</v>
      </c>
      <c r="C394" t="s">
        <v>6</v>
      </c>
      <c r="D394">
        <v>14</v>
      </c>
    </row>
    <row r="395" spans="1:4" x14ac:dyDescent="0.45">
      <c r="A395" t="s">
        <v>4</v>
      </c>
      <c r="B395" s="1">
        <v>45019</v>
      </c>
      <c r="C395" t="s">
        <v>10</v>
      </c>
      <c r="D395">
        <v>9.48</v>
      </c>
    </row>
    <row r="396" spans="1:4" x14ac:dyDescent="0.45">
      <c r="A396" t="s">
        <v>4</v>
      </c>
      <c r="B396" s="1">
        <v>45019</v>
      </c>
      <c r="C396" t="s">
        <v>5</v>
      </c>
      <c r="D396">
        <v>5500</v>
      </c>
    </row>
    <row r="397" spans="1:4" x14ac:dyDescent="0.45">
      <c r="A397" t="s">
        <v>4</v>
      </c>
      <c r="B397" s="1">
        <v>45019</v>
      </c>
      <c r="C397" t="s">
        <v>5</v>
      </c>
      <c r="D397">
        <v>5500</v>
      </c>
    </row>
    <row r="398" spans="1:4" x14ac:dyDescent="0.45">
      <c r="A398" t="s">
        <v>4</v>
      </c>
      <c r="B398" s="1">
        <v>45019</v>
      </c>
      <c r="C398" t="s">
        <v>5</v>
      </c>
      <c r="D398">
        <v>5500</v>
      </c>
    </row>
    <row r="399" spans="1:4" x14ac:dyDescent="0.45">
      <c r="A399" t="s">
        <v>4</v>
      </c>
      <c r="B399" s="1">
        <v>45019</v>
      </c>
      <c r="C399" t="s">
        <v>5</v>
      </c>
      <c r="D399">
        <v>5500</v>
      </c>
    </row>
    <row r="400" spans="1:4" x14ac:dyDescent="0.45">
      <c r="A400" t="s">
        <v>4</v>
      </c>
      <c r="B400" s="1">
        <v>45019</v>
      </c>
      <c r="C400" t="s">
        <v>5</v>
      </c>
      <c r="D400">
        <v>5500</v>
      </c>
    </row>
    <row r="401" spans="1:4" x14ac:dyDescent="0.45">
      <c r="A401" t="s">
        <v>4</v>
      </c>
      <c r="B401" s="1">
        <v>45019</v>
      </c>
      <c r="C401" t="s">
        <v>6</v>
      </c>
      <c r="D401">
        <v>14</v>
      </c>
    </row>
    <row r="402" spans="1:4" x14ac:dyDescent="0.45">
      <c r="A402" t="s">
        <v>4</v>
      </c>
      <c r="B402" s="1">
        <v>45019</v>
      </c>
      <c r="C402" t="s">
        <v>9</v>
      </c>
      <c r="D402">
        <v>153</v>
      </c>
    </row>
    <row r="403" spans="1:4" x14ac:dyDescent="0.45">
      <c r="A403" t="s">
        <v>4</v>
      </c>
      <c r="B403" s="1">
        <v>45019</v>
      </c>
      <c r="C403" t="s">
        <v>6</v>
      </c>
      <c r="D403">
        <v>14</v>
      </c>
    </row>
    <row r="404" spans="1:4" x14ac:dyDescent="0.45">
      <c r="A404" t="s">
        <v>4</v>
      </c>
      <c r="B404" s="1">
        <v>45019</v>
      </c>
      <c r="C404" t="s">
        <v>10</v>
      </c>
      <c r="D404">
        <v>9.48</v>
      </c>
    </row>
    <row r="405" spans="1:4" x14ac:dyDescent="0.45">
      <c r="A405" t="s">
        <v>4</v>
      </c>
      <c r="B405" s="1">
        <v>45019</v>
      </c>
      <c r="C405" t="s">
        <v>10</v>
      </c>
      <c r="D405">
        <v>9.48</v>
      </c>
    </row>
    <row r="406" spans="1:4" x14ac:dyDescent="0.45">
      <c r="A406" t="s">
        <v>4</v>
      </c>
      <c r="B406" s="1">
        <v>45019</v>
      </c>
      <c r="C406" t="s">
        <v>5</v>
      </c>
      <c r="D406">
        <v>5500</v>
      </c>
    </row>
    <row r="407" spans="1:4" x14ac:dyDescent="0.45">
      <c r="A407" t="s">
        <v>4</v>
      </c>
      <c r="B407" s="1">
        <v>45019</v>
      </c>
      <c r="C407" t="s">
        <v>9</v>
      </c>
      <c r="D407">
        <v>153</v>
      </c>
    </row>
    <row r="408" spans="1:4" x14ac:dyDescent="0.45">
      <c r="A408" t="s">
        <v>4</v>
      </c>
      <c r="B408" s="1">
        <v>45019</v>
      </c>
      <c r="C408" t="s">
        <v>6</v>
      </c>
      <c r="D408">
        <v>14</v>
      </c>
    </row>
    <row r="409" spans="1:4" x14ac:dyDescent="0.45">
      <c r="A409" t="s">
        <v>4</v>
      </c>
      <c r="B409" s="1">
        <v>45019</v>
      </c>
      <c r="C409" t="s">
        <v>5</v>
      </c>
      <c r="D409">
        <v>5500</v>
      </c>
    </row>
    <row r="410" spans="1:4" x14ac:dyDescent="0.45">
      <c r="A410" t="s">
        <v>4</v>
      </c>
      <c r="B410" s="1">
        <v>45019</v>
      </c>
      <c r="C410" t="s">
        <v>5</v>
      </c>
      <c r="D410">
        <v>5500</v>
      </c>
    </row>
    <row r="411" spans="1:4" x14ac:dyDescent="0.45">
      <c r="A411" t="s">
        <v>4</v>
      </c>
      <c r="B411" s="1">
        <v>45019</v>
      </c>
      <c r="C411" t="s">
        <v>5</v>
      </c>
      <c r="D411">
        <v>5500</v>
      </c>
    </row>
    <row r="412" spans="1:4" x14ac:dyDescent="0.45">
      <c r="A412" t="s">
        <v>4</v>
      </c>
      <c r="B412" s="1">
        <v>45019</v>
      </c>
      <c r="C412" t="s">
        <v>6</v>
      </c>
      <c r="D412">
        <v>14</v>
      </c>
    </row>
    <row r="413" spans="1:4" x14ac:dyDescent="0.45">
      <c r="A413" t="s">
        <v>4</v>
      </c>
      <c r="B413" s="1">
        <v>45019</v>
      </c>
      <c r="C413" t="s">
        <v>5</v>
      </c>
      <c r="D413">
        <v>5500</v>
      </c>
    </row>
    <row r="414" spans="1:4" x14ac:dyDescent="0.45">
      <c r="A414" t="s">
        <v>4</v>
      </c>
      <c r="B414" s="1">
        <v>45019</v>
      </c>
      <c r="C414" t="s">
        <v>5</v>
      </c>
      <c r="D414">
        <v>5500</v>
      </c>
    </row>
    <row r="415" spans="1:4" x14ac:dyDescent="0.45">
      <c r="A415" t="s">
        <v>4</v>
      </c>
      <c r="B415" s="1">
        <v>45019</v>
      </c>
      <c r="C415" t="s">
        <v>5</v>
      </c>
      <c r="D415">
        <v>5500</v>
      </c>
    </row>
    <row r="416" spans="1:4" x14ac:dyDescent="0.45">
      <c r="A416" t="s">
        <v>4</v>
      </c>
      <c r="B416" s="1">
        <v>45019</v>
      </c>
      <c r="C416" t="s">
        <v>5</v>
      </c>
      <c r="D416">
        <v>5500</v>
      </c>
    </row>
    <row r="417" spans="1:4" x14ac:dyDescent="0.45">
      <c r="A417" t="s">
        <v>4</v>
      </c>
      <c r="B417" s="1">
        <v>45018</v>
      </c>
      <c r="C417" t="s">
        <v>5</v>
      </c>
      <c r="D417">
        <v>5500</v>
      </c>
    </row>
    <row r="418" spans="1:4" x14ac:dyDescent="0.45">
      <c r="A418" t="s">
        <v>4</v>
      </c>
      <c r="B418" s="1">
        <v>45018</v>
      </c>
      <c r="C418" t="s">
        <v>5</v>
      </c>
      <c r="D418">
        <v>5500</v>
      </c>
    </row>
    <row r="419" spans="1:4" x14ac:dyDescent="0.45">
      <c r="A419" t="s">
        <v>4</v>
      </c>
      <c r="B419" s="1">
        <v>45018</v>
      </c>
      <c r="C419" t="s">
        <v>6</v>
      </c>
      <c r="D419">
        <v>12</v>
      </c>
    </row>
    <row r="420" spans="1:4" x14ac:dyDescent="0.45">
      <c r="A420" t="s">
        <v>4</v>
      </c>
      <c r="B420" s="1">
        <v>45018</v>
      </c>
      <c r="C420" t="s">
        <v>5</v>
      </c>
      <c r="D420">
        <v>5500</v>
      </c>
    </row>
    <row r="421" spans="1:4" x14ac:dyDescent="0.45">
      <c r="A421" t="s">
        <v>14</v>
      </c>
      <c r="B421" s="1">
        <v>45014</v>
      </c>
      <c r="C421" t="s">
        <v>5</v>
      </c>
      <c r="D421">
        <v>6500</v>
      </c>
    </row>
    <row r="422" spans="1:4" x14ac:dyDescent="0.45">
      <c r="A422" t="s">
        <v>14</v>
      </c>
      <c r="B422" s="1">
        <v>45014</v>
      </c>
      <c r="C422" t="s">
        <v>5</v>
      </c>
      <c r="D422">
        <v>6500</v>
      </c>
    </row>
    <row r="423" spans="1:4" x14ac:dyDescent="0.45">
      <c r="A423" t="s">
        <v>14</v>
      </c>
      <c r="B423" s="1">
        <v>45014</v>
      </c>
      <c r="C423" t="s">
        <v>5</v>
      </c>
      <c r="D423">
        <v>6500</v>
      </c>
    </row>
    <row r="424" spans="1:4" x14ac:dyDescent="0.45">
      <c r="A424" t="s">
        <v>14</v>
      </c>
      <c r="B424" s="1">
        <v>45014</v>
      </c>
      <c r="C424" t="s">
        <v>5</v>
      </c>
      <c r="D424">
        <v>6500</v>
      </c>
    </row>
    <row r="425" spans="1:4" x14ac:dyDescent="0.45">
      <c r="B425" s="1"/>
      <c r="D425">
        <f>SUBTOTAL(102,Table356[REVENUE])</f>
        <v>423</v>
      </c>
    </row>
  </sheetData>
  <conditionalFormatting sqref="B1:B1048576">
    <cfRule type="timePeriod" dxfId="6" priority="2" timePeriod="lastMonth">
      <formula>AND(MONTH(B1)=MONTH(EDATE(TODAY(),0-1)),YEAR(B1)=YEAR(EDATE(TODAY(),0-1)))</formula>
    </cfRule>
  </conditionalFormatting>
  <conditionalFormatting sqref="B2:B424">
    <cfRule type="timePeriod" dxfId="5" priority="1" timePeriod="thisMonth">
      <formula>AND(MONTH(B2)=MONTH(TODAY()),YEAR(B2)=YEAR(TODAY()))</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8192-FA3B-46FE-95DF-79D4995E7077}">
  <dimension ref="A1:W8"/>
  <sheetViews>
    <sheetView zoomScale="130" zoomScaleNormal="130" workbookViewId="0">
      <selection activeCell="D3" sqref="D3"/>
    </sheetView>
  </sheetViews>
  <sheetFormatPr defaultRowHeight="18.350000000000001" x14ac:dyDescent="0.45"/>
  <cols>
    <col min="1" max="1" width="11.33203125" customWidth="1"/>
    <col min="2" max="2" width="13.33203125" customWidth="1"/>
    <col min="3" max="3" width="13.6640625" customWidth="1"/>
    <col min="4" max="4" width="19.21875" customWidth="1"/>
    <col min="6" max="6" width="10.6640625" customWidth="1"/>
    <col min="7" max="7" width="14.44140625" customWidth="1"/>
    <col min="8" max="8" width="13.44140625" customWidth="1"/>
    <col min="9" max="10" width="16.44140625" customWidth="1"/>
    <col min="11" max="11" width="15.6640625" bestFit="1" customWidth="1"/>
    <col min="12" max="41" width="8.77734375" customWidth="1"/>
  </cols>
  <sheetData>
    <row r="1" spans="1:23" x14ac:dyDescent="0.45">
      <c r="A1" s="19" t="s">
        <v>69</v>
      </c>
      <c r="B1" s="21" t="s">
        <v>70</v>
      </c>
      <c r="C1" s="19" t="s">
        <v>71</v>
      </c>
      <c r="D1" s="19" t="s">
        <v>72</v>
      </c>
      <c r="E1" s="19" t="s">
        <v>73</v>
      </c>
      <c r="F1" s="19" t="s">
        <v>74</v>
      </c>
      <c r="G1" s="19" t="s">
        <v>75</v>
      </c>
      <c r="H1" s="19"/>
      <c r="I1" s="19"/>
      <c r="J1" s="19"/>
      <c r="K1" s="19"/>
      <c r="W1" s="8"/>
    </row>
    <row r="2" spans="1:23" x14ac:dyDescent="0.45">
      <c r="A2" t="s">
        <v>76</v>
      </c>
      <c r="B2" s="1">
        <v>45204.900046296294</v>
      </c>
      <c r="C2" t="s">
        <v>77</v>
      </c>
      <c r="D2" t="s">
        <v>78</v>
      </c>
      <c r="E2" s="22">
        <v>63512</v>
      </c>
      <c r="F2" s="23">
        <v>4000</v>
      </c>
      <c r="G2" s="23">
        <v>3000</v>
      </c>
      <c r="I2" s="19" t="s">
        <v>79</v>
      </c>
      <c r="J2" s="19"/>
      <c r="K2" s="19" t="s">
        <v>81</v>
      </c>
    </row>
    <row r="3" spans="1:23" x14ac:dyDescent="0.45">
      <c r="A3" t="s">
        <v>82</v>
      </c>
      <c r="B3" s="1">
        <v>45202.672743055555</v>
      </c>
      <c r="C3" t="s">
        <v>83</v>
      </c>
      <c r="D3" t="s">
        <v>84</v>
      </c>
      <c r="E3" s="22">
        <v>75006</v>
      </c>
      <c r="F3" s="23">
        <v>2198</v>
      </c>
      <c r="G3" s="23">
        <v>1900</v>
      </c>
    </row>
    <row r="4" spans="1:23" x14ac:dyDescent="0.45">
      <c r="A4" t="s">
        <v>85</v>
      </c>
      <c r="B4" s="1">
        <v>45202.502025462964</v>
      </c>
      <c r="C4" t="s">
        <v>86</v>
      </c>
      <c r="D4" t="s">
        <v>87</v>
      </c>
      <c r="E4" s="22">
        <v>69847</v>
      </c>
      <c r="F4" s="23">
        <v>3826</v>
      </c>
      <c r="G4" s="23">
        <v>3000</v>
      </c>
    </row>
    <row r="5" spans="1:23" x14ac:dyDescent="0.45">
      <c r="A5" t="s">
        <v>88</v>
      </c>
      <c r="B5" s="1">
        <v>45196.466805555552</v>
      </c>
      <c r="C5" t="s">
        <v>89</v>
      </c>
      <c r="D5" t="s">
        <v>84</v>
      </c>
      <c r="E5" s="22">
        <v>89073</v>
      </c>
      <c r="F5" s="23">
        <v>3950</v>
      </c>
      <c r="G5" s="23">
        <v>3000</v>
      </c>
    </row>
    <row r="6" spans="1:23" x14ac:dyDescent="0.45">
      <c r="A6" t="s">
        <v>90</v>
      </c>
      <c r="B6" s="1">
        <v>45194.702152777776</v>
      </c>
      <c r="C6" t="s">
        <v>91</v>
      </c>
      <c r="D6" t="s">
        <v>87</v>
      </c>
      <c r="E6" s="22">
        <v>109231</v>
      </c>
      <c r="F6" s="23">
        <v>4959</v>
      </c>
      <c r="G6" s="23">
        <v>4500</v>
      </c>
      <c r="I6" s="24"/>
      <c r="J6" s="24"/>
      <c r="K6" s="24"/>
    </row>
    <row r="7" spans="1:23" x14ac:dyDescent="0.45">
      <c r="A7" t="s">
        <v>92</v>
      </c>
      <c r="B7" s="1">
        <v>45182.672129629631</v>
      </c>
      <c r="C7" t="s">
        <v>93</v>
      </c>
      <c r="D7" t="s">
        <v>94</v>
      </c>
      <c r="E7" s="22">
        <v>34853</v>
      </c>
      <c r="F7" s="23">
        <v>4349</v>
      </c>
      <c r="G7" s="23">
        <v>3500</v>
      </c>
      <c r="K7" s="19"/>
    </row>
    <row r="8" spans="1:23" x14ac:dyDescent="0.45">
      <c r="I8" s="19" t="s">
        <v>80</v>
      </c>
      <c r="J8" s="19"/>
      <c r="K8" s="19" t="s">
        <v>123</v>
      </c>
    </row>
  </sheetData>
  <phoneticPr fontId="1" type="noConversion"/>
  <dataValidations count="1">
    <dataValidation type="list" allowBlank="1" showInputMessage="1" showErrorMessage="1" sqref="I4:J4 K4" xr:uid="{014F1A97-7942-485E-AA21-9E756FAECD96}">
      <formula1>$A$2:$A$7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3E957-52B4-4190-AC19-6F98DD12FE50}">
  <dimension ref="A1:H19"/>
  <sheetViews>
    <sheetView zoomScale="115" zoomScaleNormal="115" workbookViewId="0">
      <selection activeCell="A6" sqref="A6"/>
    </sheetView>
  </sheetViews>
  <sheetFormatPr defaultRowHeight="18.350000000000001" x14ac:dyDescent="0.45"/>
  <cols>
    <col min="1" max="2" width="27.109375" customWidth="1"/>
    <col min="3" max="3" width="15.77734375" customWidth="1"/>
    <col min="4" max="4" width="8.77734375" customWidth="1"/>
    <col min="5" max="5" width="10.21875" customWidth="1"/>
  </cols>
  <sheetData>
    <row r="1" spans="1:8" ht="19" thickBot="1" x14ac:dyDescent="0.5">
      <c r="A1" s="25" t="s">
        <v>69</v>
      </c>
      <c r="B1" s="25" t="s">
        <v>65</v>
      </c>
      <c r="C1" s="26" t="s">
        <v>72</v>
      </c>
      <c r="D1" s="26" t="s">
        <v>73</v>
      </c>
      <c r="E1" s="26" t="s">
        <v>74</v>
      </c>
      <c r="F1" s="26" t="s">
        <v>75</v>
      </c>
      <c r="G1" s="26" t="s">
        <v>95</v>
      </c>
      <c r="H1" s="32" t="s">
        <v>122</v>
      </c>
    </row>
    <row r="2" spans="1:8" ht="19" thickTop="1" x14ac:dyDescent="0.45">
      <c r="A2" s="31" t="s">
        <v>96</v>
      </c>
      <c r="B2" s="27"/>
      <c r="C2" s="28" t="s">
        <v>97</v>
      </c>
      <c r="D2" s="28">
        <v>63512</v>
      </c>
      <c r="E2" s="28">
        <v>4000</v>
      </c>
      <c r="F2" s="28">
        <v>3000</v>
      </c>
      <c r="G2" s="28">
        <v>1000</v>
      </c>
      <c r="H2" s="31" t="s">
        <v>96</v>
      </c>
    </row>
    <row r="3" spans="1:8" x14ac:dyDescent="0.45">
      <c r="A3" s="31" t="s">
        <v>96</v>
      </c>
      <c r="B3" s="29"/>
      <c r="C3" s="30" t="s">
        <v>98</v>
      </c>
      <c r="D3" s="30">
        <v>95135</v>
      </c>
      <c r="E3" s="30">
        <v>2500</v>
      </c>
      <c r="F3" s="30">
        <v>2000</v>
      </c>
      <c r="G3" s="30">
        <v>500</v>
      </c>
      <c r="H3" s="31" t="s">
        <v>96</v>
      </c>
    </row>
    <row r="4" spans="1:8" x14ac:dyDescent="0.45">
      <c r="A4" s="31" t="s">
        <v>96</v>
      </c>
      <c r="B4" s="29"/>
      <c r="C4" s="30" t="s">
        <v>98</v>
      </c>
      <c r="D4" s="30">
        <v>101354</v>
      </c>
      <c r="E4" s="30">
        <v>2000</v>
      </c>
      <c r="F4" s="30">
        <v>1500</v>
      </c>
      <c r="G4" s="30">
        <v>500</v>
      </c>
      <c r="H4" s="31" t="s">
        <v>96</v>
      </c>
    </row>
    <row r="5" spans="1:8" x14ac:dyDescent="0.45">
      <c r="A5" s="31" t="s">
        <v>99</v>
      </c>
      <c r="B5" s="29"/>
      <c r="C5" s="30" t="s">
        <v>84</v>
      </c>
      <c r="D5" s="30">
        <v>75006</v>
      </c>
      <c r="E5" s="30">
        <v>2198</v>
      </c>
      <c r="F5" s="30">
        <v>1900</v>
      </c>
      <c r="G5" s="30">
        <v>298</v>
      </c>
      <c r="H5" s="31" t="s">
        <v>99</v>
      </c>
    </row>
    <row r="6" spans="1:8" x14ac:dyDescent="0.45">
      <c r="A6" s="31" t="s">
        <v>100</v>
      </c>
      <c r="B6" s="29"/>
      <c r="C6" s="30" t="s">
        <v>87</v>
      </c>
      <c r="D6" s="30">
        <v>69847</v>
      </c>
      <c r="E6" s="30">
        <v>3826</v>
      </c>
      <c r="F6" s="30">
        <v>3000</v>
      </c>
      <c r="G6" s="30">
        <v>826</v>
      </c>
      <c r="H6" s="31" t="s">
        <v>100</v>
      </c>
    </row>
    <row r="7" spans="1:8" x14ac:dyDescent="0.45">
      <c r="A7" s="31" t="s">
        <v>100</v>
      </c>
      <c r="B7" s="29"/>
      <c r="C7" s="30" t="s">
        <v>87</v>
      </c>
      <c r="D7" s="30">
        <v>55233</v>
      </c>
      <c r="E7" s="30">
        <v>2970</v>
      </c>
      <c r="F7" s="30">
        <v>2500</v>
      </c>
      <c r="G7" s="30">
        <v>470</v>
      </c>
      <c r="H7" s="31" t="s">
        <v>100</v>
      </c>
    </row>
    <row r="8" spans="1:8" x14ac:dyDescent="0.45">
      <c r="A8" s="31" t="s">
        <v>101</v>
      </c>
      <c r="B8" s="29"/>
      <c r="C8" s="30" t="s">
        <v>84</v>
      </c>
      <c r="D8" s="30">
        <v>87278</v>
      </c>
      <c r="E8" s="30">
        <v>2224</v>
      </c>
      <c r="F8" s="30">
        <v>2100</v>
      </c>
      <c r="G8" s="30">
        <v>124</v>
      </c>
      <c r="H8" s="31" t="s">
        <v>101</v>
      </c>
    </row>
    <row r="9" spans="1:8" x14ac:dyDescent="0.45">
      <c r="A9" s="31" t="s">
        <v>101</v>
      </c>
      <c r="B9" s="29"/>
      <c r="C9" s="30" t="s">
        <v>98</v>
      </c>
      <c r="D9" s="30">
        <v>130684</v>
      </c>
      <c r="E9" s="30">
        <v>2798</v>
      </c>
      <c r="F9" s="30">
        <v>2200</v>
      </c>
      <c r="G9" s="30">
        <v>598</v>
      </c>
      <c r="H9" s="31" t="s">
        <v>101</v>
      </c>
    </row>
    <row r="10" spans="1:8" x14ac:dyDescent="0.45">
      <c r="A10" s="31" t="s">
        <v>101</v>
      </c>
      <c r="B10" s="29"/>
      <c r="C10" s="30" t="s">
        <v>102</v>
      </c>
      <c r="D10" s="30">
        <v>59169</v>
      </c>
      <c r="E10" s="30">
        <v>2160</v>
      </c>
      <c r="F10" s="30">
        <v>2000</v>
      </c>
      <c r="G10" s="30">
        <v>160</v>
      </c>
      <c r="H10" s="31" t="s">
        <v>101</v>
      </c>
    </row>
    <row r="11" spans="1:8" x14ac:dyDescent="0.45">
      <c r="A11" s="31" t="s">
        <v>103</v>
      </c>
      <c r="B11" s="29"/>
      <c r="C11" s="30" t="s">
        <v>102</v>
      </c>
      <c r="D11" s="30">
        <v>138789</v>
      </c>
      <c r="E11" s="30">
        <v>2723</v>
      </c>
      <c r="F11" s="30">
        <v>1900</v>
      </c>
      <c r="G11" s="30">
        <v>823</v>
      </c>
      <c r="H11" s="31" t="s">
        <v>103</v>
      </c>
    </row>
    <row r="12" spans="1:8" x14ac:dyDescent="0.45">
      <c r="A12" s="31" t="s">
        <v>104</v>
      </c>
      <c r="B12" s="29"/>
      <c r="C12" s="30" t="s">
        <v>84</v>
      </c>
      <c r="D12" s="30">
        <v>89073</v>
      </c>
      <c r="E12" s="30">
        <v>3950</v>
      </c>
      <c r="F12" s="30">
        <v>3000</v>
      </c>
      <c r="G12" s="30">
        <v>950</v>
      </c>
      <c r="H12" s="31" t="s">
        <v>104</v>
      </c>
    </row>
    <row r="13" spans="1:8" x14ac:dyDescent="0.45">
      <c r="A13" s="31" t="s">
        <v>105</v>
      </c>
      <c r="B13" s="29"/>
      <c r="C13" s="30" t="s">
        <v>87</v>
      </c>
      <c r="D13" s="30">
        <v>109231</v>
      </c>
      <c r="E13" s="30">
        <v>4959</v>
      </c>
      <c r="F13" s="30">
        <v>4500</v>
      </c>
      <c r="G13" s="30">
        <v>459</v>
      </c>
      <c r="H13" s="31" t="s">
        <v>105</v>
      </c>
    </row>
    <row r="14" spans="1:8" x14ac:dyDescent="0.45">
      <c r="A14" s="31" t="s">
        <v>106</v>
      </c>
      <c r="B14" s="29"/>
      <c r="C14" s="30" t="s">
        <v>84</v>
      </c>
      <c r="D14" s="30">
        <v>87675</v>
      </c>
      <c r="E14" s="30">
        <v>3791</v>
      </c>
      <c r="F14" s="30">
        <v>3500</v>
      </c>
      <c r="G14" s="30">
        <v>291</v>
      </c>
      <c r="H14" s="31" t="s">
        <v>106</v>
      </c>
    </row>
    <row r="15" spans="1:8" x14ac:dyDescent="0.45">
      <c r="A15" s="31" t="s">
        <v>106</v>
      </c>
      <c r="B15" s="29"/>
      <c r="C15" s="30" t="s">
        <v>102</v>
      </c>
      <c r="D15" s="30">
        <v>140811</v>
      </c>
      <c r="E15" s="30">
        <v>2340</v>
      </c>
      <c r="F15" s="30">
        <v>2000</v>
      </c>
      <c r="G15" s="30">
        <v>340</v>
      </c>
      <c r="H15" s="31" t="s">
        <v>106</v>
      </c>
    </row>
    <row r="16" spans="1:8" x14ac:dyDescent="0.45">
      <c r="A16" s="31" t="s">
        <v>107</v>
      </c>
      <c r="B16" s="29"/>
      <c r="C16" s="30" t="s">
        <v>102</v>
      </c>
      <c r="D16" s="30">
        <v>139300</v>
      </c>
      <c r="E16" s="30">
        <v>3361</v>
      </c>
      <c r="F16" s="30">
        <v>3000</v>
      </c>
      <c r="G16" s="30">
        <v>361</v>
      </c>
      <c r="H16" s="31" t="s">
        <v>107</v>
      </c>
    </row>
    <row r="17" spans="1:8" x14ac:dyDescent="0.45">
      <c r="A17" s="31" t="s">
        <v>108</v>
      </c>
      <c r="B17" s="29"/>
      <c r="C17" s="30" t="s">
        <v>84</v>
      </c>
      <c r="D17" s="30">
        <v>63259</v>
      </c>
      <c r="E17" s="30">
        <v>3196</v>
      </c>
      <c r="F17" s="30">
        <v>3050</v>
      </c>
      <c r="G17" s="30">
        <v>146</v>
      </c>
      <c r="H17" s="31" t="s">
        <v>108</v>
      </c>
    </row>
    <row r="18" spans="1:8" x14ac:dyDescent="0.45">
      <c r="A18" s="31" t="s">
        <v>108</v>
      </c>
      <c r="B18" s="29"/>
      <c r="C18" s="30" t="s">
        <v>78</v>
      </c>
      <c r="D18" s="30">
        <v>40826</v>
      </c>
      <c r="E18" s="30">
        <v>4397</v>
      </c>
      <c r="F18" s="30">
        <v>3900</v>
      </c>
      <c r="G18" s="30">
        <v>497</v>
      </c>
      <c r="H18" s="31" t="s">
        <v>108</v>
      </c>
    </row>
    <row r="19" spans="1:8" x14ac:dyDescent="0.45">
      <c r="A19" s="31" t="s">
        <v>109</v>
      </c>
      <c r="B19" s="29"/>
      <c r="C19" s="30" t="s">
        <v>98</v>
      </c>
      <c r="D19" s="30">
        <v>41560</v>
      </c>
      <c r="E19" s="30">
        <v>3706</v>
      </c>
      <c r="F19" s="30">
        <v>3100</v>
      </c>
      <c r="G19" s="30">
        <v>606</v>
      </c>
      <c r="H19" s="31" t="s">
        <v>109</v>
      </c>
    </row>
  </sheetData>
  <conditionalFormatting sqref="A1:B1 A20:B1048576 B2:B19">
    <cfRule type="duplicateValues" dxfId="4" priority="1"/>
  </conditionalFormatting>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576F3-429D-4847-93C1-7920F04BE1C0}">
  <dimension ref="A1:E424"/>
  <sheetViews>
    <sheetView zoomScale="130" zoomScaleNormal="130" workbookViewId="0">
      <selection activeCell="F4" sqref="F4"/>
    </sheetView>
  </sheetViews>
  <sheetFormatPr defaultRowHeight="18.350000000000001" x14ac:dyDescent="0.45"/>
  <cols>
    <col min="1" max="1" width="34.44140625" customWidth="1"/>
    <col min="2" max="2" width="15.77734375" customWidth="1"/>
    <col min="3" max="3" width="8.77734375" customWidth="1"/>
    <col min="4" max="4" width="10.21875" customWidth="1"/>
    <col min="5" max="5" width="16" bestFit="1" customWidth="1"/>
    <col min="6" max="6" width="17.33203125" bestFit="1" customWidth="1"/>
    <col min="7" max="7" width="19.77734375" customWidth="1"/>
  </cols>
  <sheetData>
    <row r="1" spans="1:5" x14ac:dyDescent="0.45">
      <c r="A1" t="s">
        <v>0</v>
      </c>
      <c r="B1" t="s">
        <v>1</v>
      </c>
      <c r="C1" t="s">
        <v>2</v>
      </c>
      <c r="D1" t="s">
        <v>58</v>
      </c>
      <c r="E1" t="s">
        <v>116</v>
      </c>
    </row>
    <row r="2" spans="1:5" x14ac:dyDescent="0.45">
      <c r="A2" t="s">
        <v>4</v>
      </c>
      <c r="B2" s="1">
        <v>45118</v>
      </c>
      <c r="C2" t="s">
        <v>5</v>
      </c>
      <c r="D2">
        <v>5500</v>
      </c>
      <c r="E2" cm="1">
        <f t="array" ref="E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 spans="1:5" x14ac:dyDescent="0.45">
      <c r="A3" t="s">
        <v>4</v>
      </c>
      <c r="B3" s="1">
        <v>45118</v>
      </c>
      <c r="C3" t="s">
        <v>6</v>
      </c>
      <c r="D3">
        <v>15</v>
      </c>
      <c r="E3" cm="1">
        <f t="array" ref="E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 spans="1:5" x14ac:dyDescent="0.45">
      <c r="A4" t="s">
        <v>4</v>
      </c>
      <c r="B4" s="1">
        <v>45118</v>
      </c>
      <c r="C4" t="s">
        <v>59</v>
      </c>
      <c r="D4">
        <v>4239.28</v>
      </c>
      <c r="E4" cm="1">
        <f t="array" ref="E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6782.848</v>
      </c>
    </row>
    <row r="5" spans="1:5" x14ac:dyDescent="0.45">
      <c r="A5" t="s">
        <v>60</v>
      </c>
      <c r="B5" s="1">
        <v>45107</v>
      </c>
      <c r="C5" t="s">
        <v>9</v>
      </c>
      <c r="D5">
        <v>59</v>
      </c>
      <c r="E5" cm="1">
        <f t="array" ref="E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6" spans="1:5" x14ac:dyDescent="0.45">
      <c r="A6" t="s">
        <v>4</v>
      </c>
      <c r="B6" s="1">
        <v>45117</v>
      </c>
      <c r="C6" t="s">
        <v>5</v>
      </c>
      <c r="D6">
        <v>5500</v>
      </c>
      <c r="E6" cm="1">
        <f t="array" ref="E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 spans="1:5" x14ac:dyDescent="0.45">
      <c r="A7" t="s">
        <v>4</v>
      </c>
      <c r="B7" s="1">
        <v>45117</v>
      </c>
      <c r="C7" t="s">
        <v>5</v>
      </c>
      <c r="D7">
        <v>5500</v>
      </c>
      <c r="E7" cm="1">
        <f t="array" ref="E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 spans="1:5" x14ac:dyDescent="0.45">
      <c r="A8" t="s">
        <v>4</v>
      </c>
      <c r="B8" s="1">
        <v>45116</v>
      </c>
      <c r="C8" t="s">
        <v>5</v>
      </c>
      <c r="D8">
        <v>5500</v>
      </c>
      <c r="E8" cm="1">
        <f t="array" ref="E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 spans="1:5" x14ac:dyDescent="0.45">
      <c r="A9" t="s">
        <v>4</v>
      </c>
      <c r="B9" s="1">
        <v>45114</v>
      </c>
      <c r="C9" t="s">
        <v>5</v>
      </c>
      <c r="D9">
        <v>5500</v>
      </c>
      <c r="E9" cm="1">
        <f t="array" ref="E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 spans="1:5" x14ac:dyDescent="0.45">
      <c r="A10" t="s">
        <v>4</v>
      </c>
      <c r="B10" s="1">
        <v>45112</v>
      </c>
      <c r="C10" t="s">
        <v>5</v>
      </c>
      <c r="D10">
        <v>5500</v>
      </c>
      <c r="E10" cm="1">
        <f t="array" ref="E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 spans="1:5" x14ac:dyDescent="0.45">
      <c r="A11" t="s">
        <v>4</v>
      </c>
      <c r="B11" s="1">
        <v>45112</v>
      </c>
      <c r="C11" t="s">
        <v>5</v>
      </c>
      <c r="D11">
        <v>5500</v>
      </c>
      <c r="E11" cm="1">
        <f t="array" ref="E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 spans="1:5" x14ac:dyDescent="0.45">
      <c r="A12" t="s">
        <v>4</v>
      </c>
      <c r="B12" s="1">
        <v>45110</v>
      </c>
      <c r="C12" t="s">
        <v>5</v>
      </c>
      <c r="D12">
        <v>5500</v>
      </c>
      <c r="E12" cm="1">
        <f t="array" ref="E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 spans="1:5" x14ac:dyDescent="0.45">
      <c r="A13" t="s">
        <v>4</v>
      </c>
      <c r="B13" s="1">
        <v>45109</v>
      </c>
      <c r="C13" t="s">
        <v>6</v>
      </c>
      <c r="D13">
        <v>15</v>
      </c>
      <c r="E13" cm="1">
        <f t="array" ref="E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14" spans="1:5" x14ac:dyDescent="0.45">
      <c r="A14" t="s">
        <v>4</v>
      </c>
      <c r="B14" s="1">
        <v>45109</v>
      </c>
      <c r="C14" t="s">
        <v>7</v>
      </c>
      <c r="D14">
        <v>1058</v>
      </c>
      <c r="E14" cm="1">
        <f t="array" ref="E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5713.2000000000007</v>
      </c>
    </row>
    <row r="15" spans="1:5" x14ac:dyDescent="0.45">
      <c r="A15" t="s">
        <v>4</v>
      </c>
      <c r="B15" s="1">
        <v>45108</v>
      </c>
      <c r="C15" t="s">
        <v>6</v>
      </c>
      <c r="D15">
        <v>15</v>
      </c>
      <c r="E15" cm="1">
        <f t="array" ref="E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16" spans="1:5" x14ac:dyDescent="0.45">
      <c r="A16" t="s">
        <v>4</v>
      </c>
      <c r="B16" s="1">
        <v>45108</v>
      </c>
      <c r="C16" t="s">
        <v>5</v>
      </c>
      <c r="D16">
        <v>5500</v>
      </c>
      <c r="E16" cm="1">
        <f t="array" ref="E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 spans="1:5" x14ac:dyDescent="0.45">
      <c r="A17" t="s">
        <v>4</v>
      </c>
      <c r="B17" s="1">
        <v>45107</v>
      </c>
      <c r="C17" t="s">
        <v>5</v>
      </c>
      <c r="D17">
        <v>5500</v>
      </c>
      <c r="E17" cm="1">
        <f t="array" ref="E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 spans="1:5" x14ac:dyDescent="0.45">
      <c r="A18" t="s">
        <v>60</v>
      </c>
      <c r="B18" s="1">
        <v>45107</v>
      </c>
      <c r="C18" t="s">
        <v>9</v>
      </c>
      <c r="D18">
        <v>59</v>
      </c>
      <c r="E18" cm="1">
        <f t="array" ref="E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 spans="1:5" x14ac:dyDescent="0.45">
      <c r="A19" t="s">
        <v>4</v>
      </c>
      <c r="B19" s="1">
        <v>45093</v>
      </c>
      <c r="C19" t="s">
        <v>6</v>
      </c>
      <c r="D19">
        <v>15</v>
      </c>
      <c r="E19" cm="1">
        <f t="array" ref="E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20" spans="1:5" x14ac:dyDescent="0.45">
      <c r="A20" t="s">
        <v>4</v>
      </c>
      <c r="B20" s="1">
        <v>45093</v>
      </c>
      <c r="C20" t="s">
        <v>5</v>
      </c>
      <c r="D20">
        <v>4500.1000000000004</v>
      </c>
      <c r="E20" cm="1">
        <f t="array" ref="E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4500.1000000000004</v>
      </c>
    </row>
    <row r="21" spans="1:5" x14ac:dyDescent="0.45">
      <c r="A21" t="s">
        <v>4</v>
      </c>
      <c r="B21" s="1">
        <v>45093</v>
      </c>
      <c r="C21" t="s">
        <v>6</v>
      </c>
      <c r="D21">
        <v>15</v>
      </c>
      <c r="E21" cm="1">
        <f t="array" ref="E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22" spans="1:5" x14ac:dyDescent="0.45">
      <c r="A22" t="s">
        <v>4</v>
      </c>
      <c r="B22" s="1">
        <v>45093</v>
      </c>
      <c r="C22" t="s">
        <v>5</v>
      </c>
      <c r="D22">
        <v>5500</v>
      </c>
      <c r="E22" cm="1">
        <f t="array" ref="E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 spans="1:5" x14ac:dyDescent="0.45">
      <c r="A23" t="s">
        <v>4</v>
      </c>
      <c r="B23" s="1">
        <v>45093</v>
      </c>
      <c r="C23" t="s">
        <v>5</v>
      </c>
      <c r="D23">
        <v>5500</v>
      </c>
      <c r="E23" cm="1">
        <f t="array" ref="E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 spans="1:5" x14ac:dyDescent="0.45">
      <c r="A24" t="s">
        <v>4</v>
      </c>
      <c r="B24" s="1">
        <v>45093</v>
      </c>
      <c r="C24" t="s">
        <v>6</v>
      </c>
      <c r="D24">
        <v>12.27</v>
      </c>
      <c r="E24" cm="1">
        <f t="array" ref="E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12270</v>
      </c>
    </row>
    <row r="25" spans="1:5" x14ac:dyDescent="0.45">
      <c r="A25" t="s">
        <v>4</v>
      </c>
      <c r="B25" s="1">
        <v>45092</v>
      </c>
      <c r="C25" t="s">
        <v>5</v>
      </c>
      <c r="D25">
        <v>4500.1000000000004</v>
      </c>
      <c r="E25" cm="1">
        <f t="array" ref="E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4500.1000000000004</v>
      </c>
    </row>
    <row r="26" spans="1:5" x14ac:dyDescent="0.45">
      <c r="A26" t="s">
        <v>60</v>
      </c>
      <c r="B26" s="1">
        <v>45092</v>
      </c>
      <c r="C26" t="s">
        <v>6</v>
      </c>
      <c r="D26">
        <v>9</v>
      </c>
      <c r="E26" cm="1">
        <f t="array" ref="E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9000</v>
      </c>
    </row>
    <row r="27" spans="1:5" x14ac:dyDescent="0.45">
      <c r="A27" t="s">
        <v>4</v>
      </c>
      <c r="B27" s="1">
        <v>45091</v>
      </c>
      <c r="C27" t="s">
        <v>5</v>
      </c>
      <c r="D27">
        <v>5500</v>
      </c>
      <c r="E27" cm="1">
        <f t="array" ref="E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 spans="1:5" x14ac:dyDescent="0.45">
      <c r="A28" t="s">
        <v>4</v>
      </c>
      <c r="B28" s="1">
        <v>45091</v>
      </c>
      <c r="C28" t="s">
        <v>5</v>
      </c>
      <c r="D28">
        <v>5500</v>
      </c>
      <c r="E28" cm="1">
        <f t="array" ref="E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 spans="1:5" x14ac:dyDescent="0.45">
      <c r="A29" t="s">
        <v>4</v>
      </c>
      <c r="B29" s="1">
        <v>45090</v>
      </c>
      <c r="C29" t="s">
        <v>7</v>
      </c>
      <c r="D29">
        <v>1255</v>
      </c>
      <c r="E29" cm="1">
        <f t="array" ref="E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6777</v>
      </c>
    </row>
    <row r="30" spans="1:5" x14ac:dyDescent="0.45">
      <c r="A30" t="s">
        <v>4</v>
      </c>
      <c r="B30" s="1">
        <v>45089</v>
      </c>
      <c r="C30" t="s">
        <v>5</v>
      </c>
      <c r="D30">
        <v>5500</v>
      </c>
      <c r="E30" cm="1">
        <f t="array" ref="E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 spans="1:5" x14ac:dyDescent="0.45">
      <c r="A31" t="s">
        <v>60</v>
      </c>
      <c r="B31" s="1">
        <v>45089</v>
      </c>
      <c r="C31" t="s">
        <v>10</v>
      </c>
      <c r="D31">
        <v>4.1900000000000004</v>
      </c>
      <c r="E31" cm="1">
        <f t="array" ref="E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5028.0000000000009</v>
      </c>
    </row>
    <row r="32" spans="1:5" x14ac:dyDescent="0.45">
      <c r="A32" t="s">
        <v>60</v>
      </c>
      <c r="B32" s="1">
        <v>45089</v>
      </c>
      <c r="C32" t="s">
        <v>5</v>
      </c>
      <c r="D32">
        <v>2500</v>
      </c>
      <c r="E32" cm="1">
        <f t="array" ref="E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2500</v>
      </c>
    </row>
    <row r="33" spans="1:5" x14ac:dyDescent="0.45">
      <c r="A33" t="s">
        <v>60</v>
      </c>
      <c r="B33" s="1">
        <v>45089</v>
      </c>
      <c r="C33" t="s">
        <v>5</v>
      </c>
      <c r="D33">
        <v>2500</v>
      </c>
      <c r="E33" cm="1">
        <f t="array" ref="E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2500</v>
      </c>
    </row>
    <row r="34" spans="1:5" x14ac:dyDescent="0.45">
      <c r="A34" t="s">
        <v>60</v>
      </c>
      <c r="B34" s="1">
        <v>45089</v>
      </c>
      <c r="C34" t="s">
        <v>5</v>
      </c>
      <c r="D34">
        <v>3500</v>
      </c>
      <c r="E34" cm="1">
        <f t="array" ref="E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3500</v>
      </c>
    </row>
    <row r="35" spans="1:5" x14ac:dyDescent="0.45">
      <c r="A35" t="s">
        <v>4</v>
      </c>
      <c r="B35" s="1">
        <v>45088</v>
      </c>
      <c r="C35" t="s">
        <v>6</v>
      </c>
      <c r="D35">
        <v>15</v>
      </c>
      <c r="E35" cm="1">
        <f t="array" ref="E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36" spans="1:5" x14ac:dyDescent="0.45">
      <c r="A36" t="s">
        <v>4</v>
      </c>
      <c r="B36" s="1">
        <v>45089</v>
      </c>
      <c r="C36" t="s">
        <v>5</v>
      </c>
      <c r="D36">
        <v>5500</v>
      </c>
      <c r="E36" cm="1">
        <f t="array" ref="E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 spans="1:5" x14ac:dyDescent="0.45">
      <c r="A37" t="s">
        <v>4</v>
      </c>
      <c r="B37" s="1">
        <v>45088</v>
      </c>
      <c r="C37" t="s">
        <v>5</v>
      </c>
      <c r="D37">
        <v>5500</v>
      </c>
      <c r="E37" cm="1">
        <f t="array" ref="E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 spans="1:5" x14ac:dyDescent="0.45">
      <c r="A38" t="s">
        <v>4</v>
      </c>
      <c r="B38" s="1">
        <v>45088</v>
      </c>
      <c r="C38" t="s">
        <v>5</v>
      </c>
      <c r="D38">
        <v>5500</v>
      </c>
      <c r="E38" cm="1">
        <f t="array" ref="E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 spans="1:5" x14ac:dyDescent="0.45">
      <c r="A39" t="s">
        <v>4</v>
      </c>
      <c r="B39" s="1">
        <v>45088</v>
      </c>
      <c r="C39" t="s">
        <v>6</v>
      </c>
      <c r="D39">
        <v>15</v>
      </c>
      <c r="E39" cm="1">
        <f t="array" ref="E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0" spans="1:5" x14ac:dyDescent="0.45">
      <c r="A40" t="s">
        <v>4</v>
      </c>
      <c r="B40" s="1">
        <v>45088</v>
      </c>
      <c r="C40" t="s">
        <v>5</v>
      </c>
      <c r="D40">
        <v>5500</v>
      </c>
      <c r="E40" cm="1">
        <f t="array" ref="E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 spans="1:5" x14ac:dyDescent="0.45">
      <c r="A41" t="s">
        <v>4</v>
      </c>
      <c r="B41" s="1">
        <v>45088</v>
      </c>
      <c r="C41" t="s">
        <v>10</v>
      </c>
      <c r="D41">
        <v>9.24</v>
      </c>
      <c r="E41" cm="1">
        <f t="array" ref="E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11088</v>
      </c>
    </row>
    <row r="42" spans="1:5" x14ac:dyDescent="0.45">
      <c r="A42" t="s">
        <v>4</v>
      </c>
      <c r="B42" s="1">
        <v>45088</v>
      </c>
      <c r="C42" t="s">
        <v>5</v>
      </c>
      <c r="D42">
        <v>5500</v>
      </c>
      <c r="E42" cm="1">
        <f t="array" ref="E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3" spans="1:5" x14ac:dyDescent="0.45">
      <c r="A43" t="s">
        <v>4</v>
      </c>
      <c r="B43" s="1">
        <v>45088</v>
      </c>
      <c r="C43" t="s">
        <v>5</v>
      </c>
      <c r="D43">
        <v>5500</v>
      </c>
      <c r="E43" cm="1">
        <f t="array" ref="E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4" spans="1:5" x14ac:dyDescent="0.45">
      <c r="A44" t="s">
        <v>4</v>
      </c>
      <c r="B44" s="1">
        <v>45088</v>
      </c>
      <c r="C44" t="s">
        <v>5</v>
      </c>
      <c r="D44">
        <v>5500</v>
      </c>
      <c r="E44" cm="1">
        <f t="array" ref="E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5" spans="1:5" x14ac:dyDescent="0.45">
      <c r="A45" t="s">
        <v>4</v>
      </c>
      <c r="B45" s="1">
        <v>45088</v>
      </c>
      <c r="C45" t="s">
        <v>5</v>
      </c>
      <c r="D45">
        <v>5500</v>
      </c>
      <c r="E45" cm="1">
        <f t="array" ref="E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6" spans="1:5" x14ac:dyDescent="0.45">
      <c r="A46" t="s">
        <v>4</v>
      </c>
      <c r="B46" s="1">
        <v>45088</v>
      </c>
      <c r="C46" t="s">
        <v>6</v>
      </c>
      <c r="D46">
        <v>15</v>
      </c>
      <c r="E46" cm="1">
        <f t="array" ref="E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7" spans="1:5" x14ac:dyDescent="0.45">
      <c r="A47" t="s">
        <v>4</v>
      </c>
      <c r="B47" s="1">
        <v>45062</v>
      </c>
      <c r="C47" t="s">
        <v>5</v>
      </c>
      <c r="D47">
        <v>5500</v>
      </c>
      <c r="E47" cm="1">
        <f t="array" ref="E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8" spans="1:5" x14ac:dyDescent="0.45">
      <c r="A48" t="s">
        <v>4</v>
      </c>
      <c r="B48" s="1">
        <v>45061</v>
      </c>
      <c r="C48" t="s">
        <v>10</v>
      </c>
      <c r="D48">
        <v>9.3000000000000007</v>
      </c>
      <c r="E48" cm="1">
        <f t="array" ref="E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49" spans="1:5" x14ac:dyDescent="0.45">
      <c r="A49" t="s">
        <v>4</v>
      </c>
      <c r="B49" s="1">
        <v>45061</v>
      </c>
      <c r="C49" t="s">
        <v>59</v>
      </c>
      <c r="D49">
        <v>7171.38</v>
      </c>
      <c r="E49" cm="1">
        <f t="array" ref="E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11474.208000000001</v>
      </c>
    </row>
    <row r="50" spans="1:5" x14ac:dyDescent="0.45">
      <c r="A50" t="s">
        <v>4</v>
      </c>
      <c r="B50" s="1">
        <v>45061</v>
      </c>
      <c r="C50" t="s">
        <v>6</v>
      </c>
      <c r="D50">
        <v>14</v>
      </c>
      <c r="E50" cm="1">
        <f t="array" ref="E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1" spans="1:5" x14ac:dyDescent="0.45">
      <c r="A51" t="s">
        <v>4</v>
      </c>
      <c r="B51" s="1">
        <v>45061</v>
      </c>
      <c r="C51" t="s">
        <v>5</v>
      </c>
      <c r="D51">
        <v>5500</v>
      </c>
      <c r="E51" cm="1">
        <f t="array" ref="E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2" spans="1:5" x14ac:dyDescent="0.45">
      <c r="A52" t="s">
        <v>4</v>
      </c>
      <c r="B52" s="1">
        <v>45061</v>
      </c>
      <c r="C52" t="s">
        <v>6</v>
      </c>
      <c r="D52">
        <v>14</v>
      </c>
      <c r="E52" cm="1">
        <f t="array" ref="E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3" spans="1:5" x14ac:dyDescent="0.45">
      <c r="A53" t="s">
        <v>4</v>
      </c>
      <c r="B53" s="1">
        <v>45061</v>
      </c>
      <c r="C53" t="s">
        <v>7</v>
      </c>
      <c r="D53">
        <v>1691</v>
      </c>
      <c r="E53" cm="1">
        <f t="array" ref="E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9131.4000000000015</v>
      </c>
    </row>
    <row r="54" spans="1:5" x14ac:dyDescent="0.45">
      <c r="A54" t="s">
        <v>4</v>
      </c>
      <c r="B54" s="1">
        <v>45061</v>
      </c>
      <c r="C54" t="s">
        <v>5</v>
      </c>
      <c r="D54">
        <v>5500</v>
      </c>
      <c r="E54" cm="1">
        <f t="array" ref="E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5" spans="1:5" x14ac:dyDescent="0.45">
      <c r="A55" t="s">
        <v>4</v>
      </c>
      <c r="B55" s="1">
        <v>45061</v>
      </c>
      <c r="C55" t="s">
        <v>6</v>
      </c>
      <c r="D55">
        <v>14</v>
      </c>
      <c r="E55" cm="1">
        <f t="array" ref="E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6" spans="1:5" x14ac:dyDescent="0.45">
      <c r="A56" t="s">
        <v>4</v>
      </c>
      <c r="B56" s="1">
        <v>45061</v>
      </c>
      <c r="C56" t="s">
        <v>5</v>
      </c>
      <c r="D56">
        <v>5500</v>
      </c>
      <c r="E56" cm="1">
        <f t="array" ref="E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7" spans="1:5" x14ac:dyDescent="0.45">
      <c r="A57" t="s">
        <v>4</v>
      </c>
      <c r="B57" s="1">
        <v>45060</v>
      </c>
      <c r="C57" t="s">
        <v>9</v>
      </c>
      <c r="D57">
        <v>154</v>
      </c>
      <c r="E57" cm="1">
        <f t="array" ref="E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12320</v>
      </c>
    </row>
    <row r="58" spans="1:5" x14ac:dyDescent="0.45">
      <c r="A58" t="s">
        <v>4</v>
      </c>
      <c r="B58" s="1">
        <v>45060</v>
      </c>
      <c r="C58" t="s">
        <v>5</v>
      </c>
      <c r="D58">
        <v>5500</v>
      </c>
      <c r="E58" cm="1">
        <f t="array" ref="E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9" spans="1:5" x14ac:dyDescent="0.45">
      <c r="A59" t="s">
        <v>4</v>
      </c>
      <c r="B59" s="1">
        <v>45060</v>
      </c>
      <c r="C59" t="s">
        <v>6</v>
      </c>
      <c r="D59">
        <v>14</v>
      </c>
      <c r="E59" cm="1">
        <f t="array" ref="E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0" spans="1:5" x14ac:dyDescent="0.45">
      <c r="A60" t="s">
        <v>4</v>
      </c>
      <c r="B60" s="1">
        <v>45060</v>
      </c>
      <c r="C60" t="s">
        <v>6</v>
      </c>
      <c r="D60">
        <v>14</v>
      </c>
      <c r="E60" cm="1">
        <f t="array" ref="E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1" spans="1:5" x14ac:dyDescent="0.45">
      <c r="A61" t="s">
        <v>4</v>
      </c>
      <c r="B61" s="1">
        <v>45060</v>
      </c>
      <c r="C61" t="s">
        <v>6</v>
      </c>
      <c r="D61">
        <v>14</v>
      </c>
      <c r="E61" cm="1">
        <f t="array" ref="E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2" spans="1:5" x14ac:dyDescent="0.45">
      <c r="A62" t="s">
        <v>4</v>
      </c>
      <c r="B62" s="1">
        <v>45060</v>
      </c>
      <c r="C62" t="s">
        <v>5</v>
      </c>
      <c r="D62">
        <v>5500</v>
      </c>
      <c r="E62" cm="1">
        <f t="array" ref="E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3" spans="1:5" x14ac:dyDescent="0.45">
      <c r="A63" t="s">
        <v>4</v>
      </c>
      <c r="B63" s="1">
        <v>45060</v>
      </c>
      <c r="C63" t="s">
        <v>5</v>
      </c>
      <c r="D63">
        <v>5500</v>
      </c>
      <c r="E63" cm="1">
        <f t="array" ref="E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4" spans="1:5" x14ac:dyDescent="0.45">
      <c r="A64" t="s">
        <v>4</v>
      </c>
      <c r="B64" s="1">
        <v>45060</v>
      </c>
      <c r="C64" t="s">
        <v>11</v>
      </c>
      <c r="D64">
        <v>229.93</v>
      </c>
      <c r="E64" cm="1">
        <f t="array" ref="E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3448.9500000000003</v>
      </c>
    </row>
    <row r="65" spans="1:5" x14ac:dyDescent="0.45">
      <c r="A65" t="s">
        <v>4</v>
      </c>
      <c r="B65" s="1">
        <v>45060</v>
      </c>
      <c r="C65" t="s">
        <v>5</v>
      </c>
      <c r="D65">
        <v>5500</v>
      </c>
      <c r="E65" cm="1">
        <f t="array" ref="E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6" spans="1:5" x14ac:dyDescent="0.45">
      <c r="A66" t="s">
        <v>4</v>
      </c>
      <c r="B66" s="1">
        <v>45060</v>
      </c>
      <c r="C66" t="s">
        <v>5</v>
      </c>
      <c r="D66">
        <v>5500</v>
      </c>
      <c r="E66" cm="1">
        <f t="array" ref="E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7" spans="1:5" x14ac:dyDescent="0.45">
      <c r="A67" t="s">
        <v>4</v>
      </c>
      <c r="B67" s="1">
        <v>45060</v>
      </c>
      <c r="C67" t="s">
        <v>5</v>
      </c>
      <c r="D67">
        <v>5500</v>
      </c>
      <c r="E67" cm="1">
        <f t="array" ref="E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8" spans="1:5" x14ac:dyDescent="0.45">
      <c r="A68" t="s">
        <v>4</v>
      </c>
      <c r="B68" s="1">
        <v>45059</v>
      </c>
      <c r="C68" t="s">
        <v>10</v>
      </c>
      <c r="D68">
        <v>9.32</v>
      </c>
      <c r="E68" cm="1">
        <f t="array" ref="E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69" spans="1:5" x14ac:dyDescent="0.45">
      <c r="A69" t="s">
        <v>4</v>
      </c>
      <c r="B69" s="1">
        <v>45059</v>
      </c>
      <c r="C69" t="s">
        <v>5</v>
      </c>
      <c r="D69">
        <v>5500</v>
      </c>
      <c r="E69" cm="1">
        <f t="array" ref="E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0" spans="1:5" x14ac:dyDescent="0.45">
      <c r="A70" t="s">
        <v>4</v>
      </c>
      <c r="B70" s="1">
        <v>45059</v>
      </c>
      <c r="C70" t="s">
        <v>5</v>
      </c>
      <c r="D70">
        <v>5500</v>
      </c>
      <c r="E70" cm="1">
        <f t="array" ref="E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1" spans="1:5" x14ac:dyDescent="0.45">
      <c r="A71" t="s">
        <v>4</v>
      </c>
      <c r="B71" s="1">
        <v>45059</v>
      </c>
      <c r="C71" t="s">
        <v>10</v>
      </c>
      <c r="D71">
        <v>9.32</v>
      </c>
      <c r="E71" cm="1">
        <f t="array" ref="E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2" spans="1:5" x14ac:dyDescent="0.45">
      <c r="A72" t="s">
        <v>4</v>
      </c>
      <c r="B72" s="1">
        <v>45059</v>
      </c>
      <c r="C72" t="s">
        <v>5</v>
      </c>
      <c r="D72">
        <v>5500</v>
      </c>
      <c r="E72" cm="1">
        <f t="array" ref="E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3" spans="1:5" x14ac:dyDescent="0.45">
      <c r="A73" t="s">
        <v>4</v>
      </c>
      <c r="B73" s="1">
        <v>45059</v>
      </c>
      <c r="C73" t="s">
        <v>5</v>
      </c>
      <c r="D73">
        <v>5500</v>
      </c>
      <c r="E73" cm="1">
        <f t="array" ref="E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4" spans="1:5" x14ac:dyDescent="0.45">
      <c r="A74" t="s">
        <v>4</v>
      </c>
      <c r="B74" s="1">
        <v>45059</v>
      </c>
      <c r="C74" t="s">
        <v>10</v>
      </c>
      <c r="D74">
        <v>9.32</v>
      </c>
      <c r="E74" cm="1">
        <f t="array" ref="E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5" spans="1:5" x14ac:dyDescent="0.45">
      <c r="A75" t="s">
        <v>4</v>
      </c>
      <c r="B75" s="1">
        <v>45059</v>
      </c>
      <c r="C75" t="s">
        <v>5</v>
      </c>
      <c r="D75">
        <v>5500</v>
      </c>
      <c r="E75" cm="1">
        <f t="array" ref="E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6" spans="1:5" x14ac:dyDescent="0.45">
      <c r="A76" t="s">
        <v>4</v>
      </c>
      <c r="B76" s="1">
        <v>45059</v>
      </c>
      <c r="C76" t="s">
        <v>6</v>
      </c>
      <c r="D76">
        <v>14</v>
      </c>
      <c r="E76" cm="1">
        <f t="array" ref="E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77" spans="1:5" x14ac:dyDescent="0.45">
      <c r="A77" t="s">
        <v>4</v>
      </c>
      <c r="B77" s="1">
        <v>45059</v>
      </c>
      <c r="C77" t="s">
        <v>5</v>
      </c>
      <c r="D77">
        <v>5500</v>
      </c>
      <c r="E77" cm="1">
        <f t="array" ref="E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8" spans="1:5" x14ac:dyDescent="0.45">
      <c r="A78" t="s">
        <v>4</v>
      </c>
      <c r="B78" s="1">
        <v>45059</v>
      </c>
      <c r="C78" t="s">
        <v>10</v>
      </c>
      <c r="D78">
        <v>9.32</v>
      </c>
      <c r="E78" cm="1">
        <f t="array" ref="E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9" spans="1:5" x14ac:dyDescent="0.45">
      <c r="A79" t="s">
        <v>4</v>
      </c>
      <c r="B79" s="1">
        <v>45059</v>
      </c>
      <c r="C79" t="s">
        <v>5</v>
      </c>
      <c r="D79">
        <v>5500</v>
      </c>
      <c r="E79" cm="1">
        <f t="array" ref="E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0" spans="1:5" x14ac:dyDescent="0.45">
      <c r="A80" t="s">
        <v>4</v>
      </c>
      <c r="B80" s="1">
        <v>45059</v>
      </c>
      <c r="C80" t="s">
        <v>5</v>
      </c>
      <c r="D80">
        <v>5500</v>
      </c>
      <c r="E80" cm="1">
        <f t="array" ref="E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1" spans="1:5" x14ac:dyDescent="0.45">
      <c r="A81" t="s">
        <v>4</v>
      </c>
      <c r="B81" s="1">
        <v>45058</v>
      </c>
      <c r="C81" t="s">
        <v>5</v>
      </c>
      <c r="D81">
        <v>5500</v>
      </c>
      <c r="E81" cm="1">
        <f t="array" ref="E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2" spans="1:5" x14ac:dyDescent="0.45">
      <c r="A82" t="s">
        <v>4</v>
      </c>
      <c r="B82" s="1">
        <v>45058</v>
      </c>
      <c r="C82" t="s">
        <v>5</v>
      </c>
      <c r="D82">
        <v>5500</v>
      </c>
      <c r="E82" cm="1">
        <f t="array" ref="E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3" spans="1:5" x14ac:dyDescent="0.45">
      <c r="A83" t="s">
        <v>4</v>
      </c>
      <c r="B83" s="1">
        <v>45058</v>
      </c>
      <c r="C83" t="s">
        <v>5</v>
      </c>
      <c r="D83">
        <v>5500</v>
      </c>
      <c r="E83" cm="1">
        <f t="array" ref="E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4" spans="1:5" x14ac:dyDescent="0.45">
      <c r="A84" t="s">
        <v>4</v>
      </c>
      <c r="B84" s="1">
        <v>45057</v>
      </c>
      <c r="C84" t="s">
        <v>5</v>
      </c>
      <c r="D84">
        <v>5500</v>
      </c>
      <c r="E84" cm="1">
        <f t="array" ref="E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5" spans="1:5" x14ac:dyDescent="0.45">
      <c r="A85" t="s">
        <v>4</v>
      </c>
      <c r="B85" s="1">
        <v>45057</v>
      </c>
      <c r="C85" t="s">
        <v>6</v>
      </c>
      <c r="D85">
        <v>14</v>
      </c>
      <c r="E85" cm="1">
        <f t="array" ref="E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86" spans="1:5" x14ac:dyDescent="0.45">
      <c r="A86" t="s">
        <v>4</v>
      </c>
      <c r="B86" s="1">
        <v>45057</v>
      </c>
      <c r="C86" t="s">
        <v>10</v>
      </c>
      <c r="D86">
        <v>9.23</v>
      </c>
      <c r="E86" cm="1">
        <f t="array" ref="E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11076</v>
      </c>
    </row>
    <row r="87" spans="1:5" x14ac:dyDescent="0.45">
      <c r="A87" t="s">
        <v>4</v>
      </c>
      <c r="B87" s="1">
        <v>45057</v>
      </c>
      <c r="C87" t="s">
        <v>5</v>
      </c>
      <c r="D87">
        <v>5500</v>
      </c>
      <c r="E87" cm="1">
        <f t="array" ref="E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8" spans="1:5" x14ac:dyDescent="0.45">
      <c r="A88" t="s">
        <v>4</v>
      </c>
      <c r="B88" s="1">
        <v>45056</v>
      </c>
      <c r="C88" t="s">
        <v>6</v>
      </c>
      <c r="D88">
        <v>14</v>
      </c>
      <c r="E88" cm="1">
        <f t="array" ref="E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89" spans="1:5" x14ac:dyDescent="0.45">
      <c r="A89" t="s">
        <v>4</v>
      </c>
      <c r="B89" s="1">
        <v>45056</v>
      </c>
      <c r="C89" t="s">
        <v>10</v>
      </c>
      <c r="D89">
        <v>9.2200000000000006</v>
      </c>
      <c r="E89" cm="1">
        <f t="array" ref="E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11064</v>
      </c>
    </row>
    <row r="90" spans="1:5" x14ac:dyDescent="0.45">
      <c r="A90" t="s">
        <v>4</v>
      </c>
      <c r="B90" s="1">
        <v>45056</v>
      </c>
      <c r="C90" t="s">
        <v>5</v>
      </c>
      <c r="D90">
        <v>5500</v>
      </c>
      <c r="E90" cm="1">
        <f t="array" ref="E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1" spans="1:5" x14ac:dyDescent="0.45">
      <c r="A91" t="s">
        <v>4</v>
      </c>
      <c r="B91" s="1">
        <v>45056</v>
      </c>
      <c r="C91" t="s">
        <v>5</v>
      </c>
      <c r="D91">
        <v>5500</v>
      </c>
      <c r="E91" cm="1">
        <f t="array" ref="E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2" spans="1:5" x14ac:dyDescent="0.45">
      <c r="A92" t="s">
        <v>4</v>
      </c>
      <c r="B92" s="1">
        <v>45056</v>
      </c>
      <c r="C92" t="s">
        <v>5</v>
      </c>
      <c r="D92">
        <v>5500</v>
      </c>
      <c r="E92" cm="1">
        <f t="array" ref="E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3" spans="1:5" x14ac:dyDescent="0.45">
      <c r="A93" t="s">
        <v>4</v>
      </c>
      <c r="B93" s="1">
        <v>45056</v>
      </c>
      <c r="C93" t="s">
        <v>9</v>
      </c>
      <c r="D93">
        <v>156</v>
      </c>
      <c r="E93" cm="1">
        <f t="array" ref="E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12480</v>
      </c>
    </row>
    <row r="94" spans="1:5" x14ac:dyDescent="0.45">
      <c r="A94" t="s">
        <v>4</v>
      </c>
      <c r="B94" s="1">
        <v>45056</v>
      </c>
      <c r="C94" t="s">
        <v>6</v>
      </c>
      <c r="D94">
        <v>14</v>
      </c>
      <c r="E94" cm="1">
        <f t="array" ref="E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5" spans="1:5" x14ac:dyDescent="0.45">
      <c r="A95" t="s">
        <v>4</v>
      </c>
      <c r="B95" s="1">
        <v>45056</v>
      </c>
      <c r="C95" t="s">
        <v>6</v>
      </c>
      <c r="D95">
        <v>14</v>
      </c>
      <c r="E95" cm="1">
        <f t="array" ref="E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6" spans="1:5" x14ac:dyDescent="0.45">
      <c r="A96" t="s">
        <v>4</v>
      </c>
      <c r="B96" s="1">
        <v>45055</v>
      </c>
      <c r="C96" t="s">
        <v>6</v>
      </c>
      <c r="D96">
        <v>14</v>
      </c>
      <c r="E96" cm="1">
        <f t="array" ref="E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7" spans="1:5" x14ac:dyDescent="0.45">
      <c r="A97" t="s">
        <v>4</v>
      </c>
      <c r="B97" s="1">
        <v>45055</v>
      </c>
      <c r="C97" t="s">
        <v>5</v>
      </c>
      <c r="D97">
        <v>5500</v>
      </c>
      <c r="E97" cm="1">
        <f t="array" ref="E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8" spans="1:5" x14ac:dyDescent="0.45">
      <c r="A98" t="s">
        <v>4</v>
      </c>
      <c r="B98" s="1">
        <v>45054</v>
      </c>
      <c r="C98" t="s">
        <v>5</v>
      </c>
      <c r="D98">
        <v>5500</v>
      </c>
      <c r="E98" cm="1">
        <f t="array" ref="E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9" spans="1:5" x14ac:dyDescent="0.45">
      <c r="A99" t="s">
        <v>4</v>
      </c>
      <c r="B99" s="1">
        <v>45054</v>
      </c>
      <c r="C99" t="s">
        <v>6</v>
      </c>
      <c r="D99">
        <v>14</v>
      </c>
      <c r="E99" cm="1">
        <f t="array" ref="E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00" spans="1:5" x14ac:dyDescent="0.45">
      <c r="A100" t="s">
        <v>4</v>
      </c>
      <c r="B100" s="1">
        <v>45054</v>
      </c>
      <c r="C100" t="s">
        <v>62</v>
      </c>
      <c r="D100">
        <v>28162</v>
      </c>
      <c r="E100" cm="1">
        <f t="array" ref="E1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5632.4000000000005</v>
      </c>
    </row>
    <row r="101" spans="1:5" x14ac:dyDescent="0.45">
      <c r="A101" t="s">
        <v>4</v>
      </c>
      <c r="B101" s="1">
        <v>45054</v>
      </c>
      <c r="C101" t="s">
        <v>5</v>
      </c>
      <c r="D101">
        <v>5500</v>
      </c>
      <c r="E101" cm="1">
        <f t="array" ref="E1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2" spans="1:5" x14ac:dyDescent="0.45">
      <c r="A102" t="s">
        <v>4</v>
      </c>
      <c r="B102" s="1">
        <v>45053</v>
      </c>
      <c r="C102" t="s">
        <v>10</v>
      </c>
      <c r="D102">
        <v>9.1999999999999993</v>
      </c>
      <c r="E102" cm="1">
        <f t="array" ref="E1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3" spans="1:5" x14ac:dyDescent="0.45">
      <c r="A103" t="s">
        <v>4</v>
      </c>
      <c r="B103" s="1">
        <v>45053</v>
      </c>
      <c r="C103" t="s">
        <v>10</v>
      </c>
      <c r="D103">
        <v>9.1999999999999993</v>
      </c>
      <c r="E103" cm="1">
        <f t="array" ref="E1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4" spans="1:5" x14ac:dyDescent="0.45">
      <c r="A104" t="s">
        <v>4</v>
      </c>
      <c r="B104" s="1">
        <v>45053</v>
      </c>
      <c r="C104" t="s">
        <v>5</v>
      </c>
      <c r="D104">
        <v>5500</v>
      </c>
      <c r="E104" cm="1">
        <f t="array" ref="E1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5" spans="1:5" x14ac:dyDescent="0.45">
      <c r="A105" t="s">
        <v>4</v>
      </c>
      <c r="B105" s="1">
        <v>45052</v>
      </c>
      <c r="C105" t="s">
        <v>9</v>
      </c>
      <c r="D105">
        <v>155</v>
      </c>
      <c r="E105" cm="1">
        <f t="array" ref="E1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06" spans="1:5" x14ac:dyDescent="0.45">
      <c r="A106" t="s">
        <v>4</v>
      </c>
      <c r="B106" s="1">
        <v>45052</v>
      </c>
      <c r="C106" t="s">
        <v>6</v>
      </c>
      <c r="D106">
        <v>14</v>
      </c>
      <c r="E106" cm="1">
        <f t="array" ref="E1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07" spans="1:5" x14ac:dyDescent="0.45">
      <c r="A107" t="s">
        <v>4</v>
      </c>
      <c r="B107" s="1">
        <v>45052</v>
      </c>
      <c r="C107" t="s">
        <v>5</v>
      </c>
      <c r="D107">
        <v>5500</v>
      </c>
      <c r="E107" cm="1">
        <f t="array" ref="E1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8" spans="1:5" x14ac:dyDescent="0.45">
      <c r="A108" t="s">
        <v>4</v>
      </c>
      <c r="B108" s="1">
        <v>45052</v>
      </c>
      <c r="C108" t="s">
        <v>10</v>
      </c>
      <c r="D108">
        <v>9.1999999999999993</v>
      </c>
      <c r="E108" cm="1">
        <f t="array" ref="E1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9" spans="1:5" x14ac:dyDescent="0.45">
      <c r="A109" t="s">
        <v>4</v>
      </c>
      <c r="B109" s="1">
        <v>45052</v>
      </c>
      <c r="C109" t="s">
        <v>5</v>
      </c>
      <c r="D109">
        <v>5500</v>
      </c>
      <c r="E109" cm="1">
        <f t="array" ref="E1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0" spans="1:5" x14ac:dyDescent="0.45">
      <c r="A110" t="s">
        <v>4</v>
      </c>
      <c r="B110" s="1">
        <v>45052</v>
      </c>
      <c r="C110" t="s">
        <v>5</v>
      </c>
      <c r="D110">
        <v>5500</v>
      </c>
      <c r="E110" cm="1">
        <f t="array" ref="E1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1" spans="1:5" x14ac:dyDescent="0.45">
      <c r="A111" t="s">
        <v>4</v>
      </c>
      <c r="B111" s="1">
        <v>45052</v>
      </c>
      <c r="C111" t="s">
        <v>5</v>
      </c>
      <c r="D111">
        <v>5500</v>
      </c>
      <c r="E111" cm="1">
        <f t="array" ref="E1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2" spans="1:5" x14ac:dyDescent="0.45">
      <c r="A112" t="s">
        <v>4</v>
      </c>
      <c r="B112" s="1">
        <v>45052</v>
      </c>
      <c r="C112" t="s">
        <v>10</v>
      </c>
      <c r="D112">
        <v>9.1999999999999993</v>
      </c>
      <c r="E112" cm="1">
        <f t="array" ref="E1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13" spans="1:5" x14ac:dyDescent="0.45">
      <c r="A113" t="s">
        <v>4</v>
      </c>
      <c r="B113" s="1">
        <v>45052</v>
      </c>
      <c r="C113" t="s">
        <v>5</v>
      </c>
      <c r="D113">
        <v>5500</v>
      </c>
      <c r="E113" cm="1">
        <f t="array" ref="E1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4" spans="1:5" x14ac:dyDescent="0.45">
      <c r="A114" t="s">
        <v>4</v>
      </c>
      <c r="B114" s="1">
        <v>45052</v>
      </c>
      <c r="C114" t="s">
        <v>9</v>
      </c>
      <c r="D114">
        <v>155</v>
      </c>
      <c r="E114" cm="1">
        <f t="array" ref="E1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15" spans="1:5" x14ac:dyDescent="0.45">
      <c r="A115" t="s">
        <v>4</v>
      </c>
      <c r="B115" s="1">
        <v>45051</v>
      </c>
      <c r="C115" t="s">
        <v>9</v>
      </c>
      <c r="D115">
        <v>156</v>
      </c>
      <c r="E115" cm="1">
        <f t="array" ref="E1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12480</v>
      </c>
    </row>
    <row r="116" spans="1:5" x14ac:dyDescent="0.45">
      <c r="A116" t="s">
        <v>4</v>
      </c>
      <c r="B116" s="1">
        <v>45051</v>
      </c>
      <c r="C116" t="s">
        <v>10</v>
      </c>
      <c r="D116">
        <v>9.1999999999999993</v>
      </c>
      <c r="E116" cm="1">
        <f t="array" ref="E1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17" spans="1:5" x14ac:dyDescent="0.45">
      <c r="A117" t="s">
        <v>4</v>
      </c>
      <c r="B117" s="1">
        <v>45051</v>
      </c>
      <c r="C117" t="s">
        <v>5</v>
      </c>
      <c r="D117">
        <v>5500</v>
      </c>
      <c r="E117" cm="1">
        <f t="array" ref="E1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8" spans="1:5" x14ac:dyDescent="0.45">
      <c r="A118" t="s">
        <v>4</v>
      </c>
      <c r="B118" s="1">
        <v>45049</v>
      </c>
      <c r="C118" t="s">
        <v>5</v>
      </c>
      <c r="D118">
        <v>5500</v>
      </c>
      <c r="E118" cm="1">
        <f t="array" ref="E1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9" spans="1:5" x14ac:dyDescent="0.45">
      <c r="A119" t="s">
        <v>4</v>
      </c>
      <c r="B119" s="1">
        <v>45049</v>
      </c>
      <c r="C119" t="s">
        <v>5</v>
      </c>
      <c r="D119">
        <v>5500</v>
      </c>
      <c r="E119" cm="1">
        <f t="array" ref="E1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0" spans="1:5" x14ac:dyDescent="0.45">
      <c r="A120" t="s">
        <v>4</v>
      </c>
      <c r="B120" s="1">
        <v>45049</v>
      </c>
      <c r="C120" t="s">
        <v>5</v>
      </c>
      <c r="D120">
        <v>5500</v>
      </c>
      <c r="E120" cm="1">
        <f t="array" ref="E1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1" spans="1:5" x14ac:dyDescent="0.45">
      <c r="A121" t="s">
        <v>4</v>
      </c>
      <c r="B121" s="1">
        <v>45048</v>
      </c>
      <c r="C121" t="s">
        <v>5</v>
      </c>
      <c r="D121">
        <v>5500</v>
      </c>
      <c r="E121" cm="1">
        <f t="array" ref="E1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2" spans="1:5" x14ac:dyDescent="0.45">
      <c r="A122" t="s">
        <v>4</v>
      </c>
      <c r="B122" s="1">
        <v>45047</v>
      </c>
      <c r="C122" t="s">
        <v>10</v>
      </c>
      <c r="D122">
        <v>9.31</v>
      </c>
      <c r="E122" cm="1">
        <f t="array" ref="E1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23" spans="1:5" x14ac:dyDescent="0.45">
      <c r="A123" t="s">
        <v>4</v>
      </c>
      <c r="B123" s="1">
        <v>45047</v>
      </c>
      <c r="C123" t="s">
        <v>5</v>
      </c>
      <c r="D123">
        <v>5500</v>
      </c>
      <c r="E123" cm="1">
        <f t="array" ref="E1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4" spans="1:5" x14ac:dyDescent="0.45">
      <c r="A124" t="s">
        <v>4</v>
      </c>
      <c r="B124" s="1">
        <v>45046</v>
      </c>
      <c r="C124" t="s">
        <v>5</v>
      </c>
      <c r="D124">
        <v>5500</v>
      </c>
      <c r="E124" cm="1">
        <f t="array" ref="E1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5" spans="1:5" x14ac:dyDescent="0.45">
      <c r="A125" t="s">
        <v>4</v>
      </c>
      <c r="B125" s="1">
        <v>45046</v>
      </c>
      <c r="C125" t="s">
        <v>5</v>
      </c>
      <c r="D125">
        <v>5500</v>
      </c>
      <c r="E125" cm="1">
        <f t="array" ref="E1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6" spans="1:5" x14ac:dyDescent="0.45">
      <c r="A126" t="s">
        <v>4</v>
      </c>
      <c r="B126" s="1">
        <v>45046</v>
      </c>
      <c r="C126" t="s">
        <v>9</v>
      </c>
      <c r="D126">
        <v>155</v>
      </c>
      <c r="E126" cm="1">
        <f t="array" ref="E1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27" spans="1:5" x14ac:dyDescent="0.45">
      <c r="A127" t="s">
        <v>4</v>
      </c>
      <c r="B127" s="1">
        <v>45045</v>
      </c>
      <c r="C127" t="s">
        <v>6</v>
      </c>
      <c r="D127">
        <v>14</v>
      </c>
      <c r="E127" cm="1">
        <f t="array" ref="E1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28" spans="1:5" x14ac:dyDescent="0.45">
      <c r="A128" t="s">
        <v>4</v>
      </c>
      <c r="B128" s="1">
        <v>45045</v>
      </c>
      <c r="C128" t="s">
        <v>5</v>
      </c>
      <c r="D128">
        <v>5500</v>
      </c>
      <c r="E128" cm="1">
        <f t="array" ref="E1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9" spans="1:5" x14ac:dyDescent="0.45">
      <c r="A129" t="s">
        <v>4</v>
      </c>
      <c r="B129" s="1">
        <v>45045</v>
      </c>
      <c r="C129" t="s">
        <v>6</v>
      </c>
      <c r="D129">
        <v>14</v>
      </c>
      <c r="E129" cm="1">
        <f t="array" ref="E1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0" spans="1:5" x14ac:dyDescent="0.45">
      <c r="A130" t="s">
        <v>4</v>
      </c>
      <c r="B130" s="1">
        <v>45045</v>
      </c>
      <c r="C130" t="s">
        <v>5</v>
      </c>
      <c r="D130">
        <v>5500</v>
      </c>
      <c r="E130" cm="1">
        <f t="array" ref="E1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1" spans="1:5" x14ac:dyDescent="0.45">
      <c r="A131" t="s">
        <v>4</v>
      </c>
      <c r="B131" s="1">
        <v>45045</v>
      </c>
      <c r="C131" t="s">
        <v>6</v>
      </c>
      <c r="D131">
        <v>14</v>
      </c>
      <c r="E131" cm="1">
        <f t="array" ref="E1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2" spans="1:5" x14ac:dyDescent="0.45">
      <c r="A132" t="s">
        <v>4</v>
      </c>
      <c r="B132" s="1">
        <v>45045</v>
      </c>
      <c r="C132" t="s">
        <v>5</v>
      </c>
      <c r="D132">
        <v>5500</v>
      </c>
      <c r="E132" cm="1">
        <f t="array" ref="E1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3" spans="1:5" x14ac:dyDescent="0.45">
      <c r="A133" t="s">
        <v>4</v>
      </c>
      <c r="B133" s="1">
        <v>45044</v>
      </c>
      <c r="C133" t="s">
        <v>7</v>
      </c>
      <c r="D133">
        <v>1690</v>
      </c>
      <c r="E133" cm="1">
        <f t="array" ref="E1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9126</v>
      </c>
    </row>
    <row r="134" spans="1:5" x14ac:dyDescent="0.45">
      <c r="A134" t="s">
        <v>4</v>
      </c>
      <c r="B134" s="1">
        <v>45043</v>
      </c>
      <c r="C134" t="s">
        <v>5</v>
      </c>
      <c r="D134">
        <v>5500</v>
      </c>
      <c r="E134" cm="1">
        <f t="array" ref="E1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5" spans="1:5" x14ac:dyDescent="0.45">
      <c r="A135" t="s">
        <v>4</v>
      </c>
      <c r="B135" s="1">
        <v>45043</v>
      </c>
      <c r="C135" t="s">
        <v>9</v>
      </c>
      <c r="D135">
        <v>157</v>
      </c>
      <c r="E135" cm="1">
        <f t="array" ref="E1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12560</v>
      </c>
    </row>
    <row r="136" spans="1:5" x14ac:dyDescent="0.45">
      <c r="A136" t="s">
        <v>4</v>
      </c>
      <c r="B136" s="1">
        <v>45042</v>
      </c>
      <c r="C136" t="s">
        <v>6</v>
      </c>
      <c r="D136">
        <v>14</v>
      </c>
      <c r="E136" cm="1">
        <f t="array" ref="E1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7" spans="1:5" x14ac:dyDescent="0.45">
      <c r="A137" t="s">
        <v>4</v>
      </c>
      <c r="B137" s="1">
        <v>45042</v>
      </c>
      <c r="C137" t="s">
        <v>5</v>
      </c>
      <c r="D137">
        <v>5500</v>
      </c>
      <c r="E137" cm="1">
        <f t="array" ref="E1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8" spans="1:5" x14ac:dyDescent="0.45">
      <c r="A138" t="s">
        <v>4</v>
      </c>
      <c r="B138" s="1">
        <v>45042</v>
      </c>
      <c r="C138" t="s">
        <v>6</v>
      </c>
      <c r="D138">
        <v>14</v>
      </c>
      <c r="E138" cm="1">
        <f t="array" ref="E1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9" spans="1:5" x14ac:dyDescent="0.45">
      <c r="A139" t="s">
        <v>4</v>
      </c>
      <c r="B139" s="1">
        <v>45041</v>
      </c>
      <c r="C139" t="s">
        <v>6</v>
      </c>
      <c r="D139">
        <v>14</v>
      </c>
      <c r="E139" cm="1">
        <f t="array" ref="E1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0" spans="1:5" x14ac:dyDescent="0.45">
      <c r="A140" t="s">
        <v>4</v>
      </c>
      <c r="B140" s="1">
        <v>45040</v>
      </c>
      <c r="C140" t="s">
        <v>10</v>
      </c>
      <c r="D140">
        <v>9.3800000000000008</v>
      </c>
      <c r="E140" cm="1">
        <f t="array" ref="E1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141" spans="1:5" x14ac:dyDescent="0.45">
      <c r="A141" t="s">
        <v>4</v>
      </c>
      <c r="B141" s="1">
        <v>45040</v>
      </c>
      <c r="C141" t="s">
        <v>7</v>
      </c>
      <c r="D141">
        <v>1683</v>
      </c>
      <c r="E141" cm="1">
        <f t="array" ref="E1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9088.2000000000007</v>
      </c>
    </row>
    <row r="142" spans="1:5" x14ac:dyDescent="0.45">
      <c r="A142" t="s">
        <v>4</v>
      </c>
      <c r="B142" s="1">
        <v>45040</v>
      </c>
      <c r="C142" t="s">
        <v>6</v>
      </c>
      <c r="D142">
        <v>14</v>
      </c>
      <c r="E142" cm="1">
        <f t="array" ref="E1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3" spans="1:5" x14ac:dyDescent="0.45">
      <c r="A143" t="s">
        <v>4</v>
      </c>
      <c r="B143" s="1">
        <v>45037</v>
      </c>
      <c r="C143" t="s">
        <v>5</v>
      </c>
      <c r="D143">
        <v>5500</v>
      </c>
      <c r="E143" cm="1">
        <f t="array" ref="E1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4" spans="1:5" x14ac:dyDescent="0.45">
      <c r="A144" t="s">
        <v>4</v>
      </c>
      <c r="B144" s="1">
        <v>45036</v>
      </c>
      <c r="C144" t="s">
        <v>6</v>
      </c>
      <c r="D144">
        <v>14</v>
      </c>
      <c r="E144" cm="1">
        <f t="array" ref="E1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5" spans="1:5" x14ac:dyDescent="0.45">
      <c r="A145" t="s">
        <v>4</v>
      </c>
      <c r="B145" s="1">
        <v>45034</v>
      </c>
      <c r="C145" t="s">
        <v>5</v>
      </c>
      <c r="D145">
        <v>5500</v>
      </c>
      <c r="E145" cm="1">
        <f t="array" ref="E1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6" spans="1:5" x14ac:dyDescent="0.45">
      <c r="A146" t="s">
        <v>4</v>
      </c>
      <c r="B146" s="1">
        <v>45034</v>
      </c>
      <c r="C146" t="s">
        <v>6</v>
      </c>
      <c r="D146">
        <v>14</v>
      </c>
      <c r="E146" cm="1">
        <f t="array" ref="E1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7" spans="1:5" x14ac:dyDescent="0.45">
      <c r="A147" t="s">
        <v>4</v>
      </c>
      <c r="B147" s="1">
        <v>45034</v>
      </c>
      <c r="C147" t="s">
        <v>5</v>
      </c>
      <c r="D147">
        <v>5500</v>
      </c>
      <c r="E147" cm="1">
        <f t="array" ref="E1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8" spans="1:5" x14ac:dyDescent="0.45">
      <c r="A148" t="s">
        <v>4</v>
      </c>
      <c r="B148" s="1">
        <v>45034</v>
      </c>
      <c r="C148" t="s">
        <v>6</v>
      </c>
      <c r="D148">
        <v>14</v>
      </c>
      <c r="E148" cm="1">
        <f t="array" ref="E1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9" spans="1:5" x14ac:dyDescent="0.45">
      <c r="A149" t="s">
        <v>4</v>
      </c>
      <c r="B149" s="1">
        <v>45033</v>
      </c>
      <c r="C149" t="s">
        <v>5</v>
      </c>
      <c r="D149">
        <v>5500</v>
      </c>
      <c r="E149" cm="1">
        <f t="array" ref="E1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0" spans="1:5" x14ac:dyDescent="0.45">
      <c r="A150" t="s">
        <v>4</v>
      </c>
      <c r="B150" s="1">
        <v>45033</v>
      </c>
      <c r="C150" t="s">
        <v>11</v>
      </c>
      <c r="D150">
        <v>213.78</v>
      </c>
      <c r="E150" cm="1">
        <f t="array" ref="E1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3206.7</v>
      </c>
    </row>
    <row r="151" spans="1:5" x14ac:dyDescent="0.45">
      <c r="A151" t="s">
        <v>4</v>
      </c>
      <c r="B151" s="1">
        <v>45033</v>
      </c>
      <c r="C151" t="s">
        <v>5</v>
      </c>
      <c r="D151">
        <v>5500</v>
      </c>
      <c r="E151" cm="1">
        <f t="array" ref="E1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2" spans="1:5" x14ac:dyDescent="0.45">
      <c r="A152" t="s">
        <v>4</v>
      </c>
      <c r="B152" s="1">
        <v>45033</v>
      </c>
      <c r="C152" t="s">
        <v>5</v>
      </c>
      <c r="D152">
        <v>5500</v>
      </c>
      <c r="E152" cm="1">
        <f t="array" ref="E1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3" spans="1:5" x14ac:dyDescent="0.45">
      <c r="A153" t="s">
        <v>4</v>
      </c>
      <c r="B153" s="1">
        <v>45032</v>
      </c>
      <c r="C153" t="s">
        <v>10</v>
      </c>
      <c r="D153">
        <v>9.42</v>
      </c>
      <c r="E153" cm="1">
        <f t="array" ref="E1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11304</v>
      </c>
    </row>
    <row r="154" spans="1:5" x14ac:dyDescent="0.45">
      <c r="A154" t="s">
        <v>4</v>
      </c>
      <c r="B154" s="1">
        <v>45032</v>
      </c>
      <c r="C154" t="s">
        <v>5</v>
      </c>
      <c r="D154">
        <v>5500</v>
      </c>
      <c r="E154" cm="1">
        <f t="array" ref="E1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5" spans="1:5" x14ac:dyDescent="0.45">
      <c r="A155" t="s">
        <v>4</v>
      </c>
      <c r="B155" s="1">
        <v>45032</v>
      </c>
      <c r="C155" t="s">
        <v>6</v>
      </c>
      <c r="D155">
        <v>14</v>
      </c>
      <c r="E155" cm="1">
        <f t="array" ref="E1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56" spans="1:5" x14ac:dyDescent="0.45">
      <c r="A156" t="s">
        <v>4</v>
      </c>
      <c r="B156" s="1">
        <v>45032</v>
      </c>
      <c r="C156" t="s">
        <v>5</v>
      </c>
      <c r="D156">
        <v>5500</v>
      </c>
      <c r="E156" cm="1">
        <f t="array" ref="E1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7" spans="1:5" x14ac:dyDescent="0.45">
      <c r="A157" t="s">
        <v>4</v>
      </c>
      <c r="B157" s="1">
        <v>45032</v>
      </c>
      <c r="C157" t="s">
        <v>6</v>
      </c>
      <c r="D157">
        <v>14</v>
      </c>
      <c r="E157" cm="1">
        <f t="array" ref="E1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58" spans="1:5" x14ac:dyDescent="0.45">
      <c r="A158" t="s">
        <v>4</v>
      </c>
      <c r="B158" s="1">
        <v>45032</v>
      </c>
      <c r="C158" t="s">
        <v>7</v>
      </c>
      <c r="D158">
        <v>1658</v>
      </c>
      <c r="E158" cm="1">
        <f t="array" ref="E1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8953.2000000000007</v>
      </c>
    </row>
    <row r="159" spans="1:5" x14ac:dyDescent="0.45">
      <c r="A159" t="s">
        <v>4</v>
      </c>
      <c r="B159" s="1">
        <v>45031</v>
      </c>
      <c r="C159" t="s">
        <v>10</v>
      </c>
      <c r="D159">
        <v>9.31</v>
      </c>
      <c r="E159" cm="1">
        <f t="array" ref="E1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60" spans="1:5" x14ac:dyDescent="0.45">
      <c r="A160" t="s">
        <v>4</v>
      </c>
      <c r="B160" s="1">
        <v>45031</v>
      </c>
      <c r="C160" t="s">
        <v>5</v>
      </c>
      <c r="D160">
        <v>5500</v>
      </c>
      <c r="E160" cm="1">
        <f t="array" ref="E1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1" spans="1:5" x14ac:dyDescent="0.45">
      <c r="A161" t="s">
        <v>4</v>
      </c>
      <c r="B161" s="1">
        <v>45031</v>
      </c>
      <c r="C161" t="s">
        <v>10</v>
      </c>
      <c r="D161">
        <v>9.31</v>
      </c>
      <c r="E161" cm="1">
        <f t="array" ref="E1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62" spans="1:5" x14ac:dyDescent="0.45">
      <c r="A162" t="s">
        <v>4</v>
      </c>
      <c r="B162" s="1">
        <v>45031</v>
      </c>
      <c r="C162" t="s">
        <v>5</v>
      </c>
      <c r="D162">
        <v>5500</v>
      </c>
      <c r="E162" cm="1">
        <f t="array" ref="E1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3" spans="1:5" x14ac:dyDescent="0.45">
      <c r="A163" t="s">
        <v>4</v>
      </c>
      <c r="B163" s="1">
        <v>45030</v>
      </c>
      <c r="C163" t="s">
        <v>5</v>
      </c>
      <c r="D163">
        <v>5500</v>
      </c>
      <c r="E163" cm="1">
        <f t="array" ref="E1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4" spans="1:5" x14ac:dyDescent="0.45">
      <c r="A164" t="s">
        <v>4</v>
      </c>
      <c r="B164" s="1">
        <v>45030</v>
      </c>
      <c r="C164" t="s">
        <v>7</v>
      </c>
      <c r="D164">
        <v>1672</v>
      </c>
      <c r="E164" cm="1">
        <f t="array" ref="E1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9028.8000000000011</v>
      </c>
    </row>
    <row r="165" spans="1:5" x14ac:dyDescent="0.45">
      <c r="A165" t="s">
        <v>4</v>
      </c>
      <c r="B165" s="1">
        <v>45030</v>
      </c>
      <c r="C165" t="s">
        <v>5</v>
      </c>
      <c r="D165">
        <v>5500</v>
      </c>
      <c r="E165" cm="1">
        <f t="array" ref="E1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6" spans="1:5" x14ac:dyDescent="0.45">
      <c r="A166" t="s">
        <v>4</v>
      </c>
      <c r="B166" s="1">
        <v>45030</v>
      </c>
      <c r="C166" t="s">
        <v>5</v>
      </c>
      <c r="D166">
        <v>5500</v>
      </c>
      <c r="E166" cm="1">
        <f t="array" ref="E1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7" spans="1:5" x14ac:dyDescent="0.45">
      <c r="A167" t="s">
        <v>4</v>
      </c>
      <c r="B167" s="1">
        <v>45030</v>
      </c>
      <c r="C167" t="s">
        <v>5</v>
      </c>
      <c r="D167">
        <v>5500</v>
      </c>
      <c r="E167" cm="1">
        <f t="array" ref="E1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8" spans="1:5" x14ac:dyDescent="0.45">
      <c r="A168" t="s">
        <v>4</v>
      </c>
      <c r="B168" s="1">
        <v>45029</v>
      </c>
      <c r="C168" t="s">
        <v>6</v>
      </c>
      <c r="D168">
        <v>14</v>
      </c>
      <c r="E168" cm="1">
        <f t="array" ref="E1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69" spans="1:5" x14ac:dyDescent="0.45">
      <c r="A169" t="s">
        <v>4</v>
      </c>
      <c r="B169" s="1">
        <v>45029</v>
      </c>
      <c r="C169" t="s">
        <v>5</v>
      </c>
      <c r="D169">
        <v>5500</v>
      </c>
      <c r="E169" cm="1">
        <f t="array" ref="E1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0" spans="1:5" x14ac:dyDescent="0.45">
      <c r="A170" t="s">
        <v>4</v>
      </c>
      <c r="B170" s="1">
        <v>45028</v>
      </c>
      <c r="C170" t="s">
        <v>10</v>
      </c>
      <c r="D170">
        <v>9.3800000000000008</v>
      </c>
      <c r="E170" cm="1">
        <f t="array" ref="E1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171" spans="1:5" x14ac:dyDescent="0.45">
      <c r="A171" t="s">
        <v>4</v>
      </c>
      <c r="B171" s="1">
        <v>45028</v>
      </c>
      <c r="C171" t="s">
        <v>5</v>
      </c>
      <c r="D171">
        <v>5500</v>
      </c>
      <c r="E171" cm="1">
        <f t="array" ref="E1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2" spans="1:5" x14ac:dyDescent="0.45">
      <c r="A172" t="s">
        <v>4</v>
      </c>
      <c r="B172" s="1">
        <v>45028</v>
      </c>
      <c r="C172" t="s">
        <v>5</v>
      </c>
      <c r="D172">
        <v>5500</v>
      </c>
      <c r="E172" cm="1">
        <f t="array" ref="E1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3" spans="1:5" x14ac:dyDescent="0.45">
      <c r="A173" t="s">
        <v>4</v>
      </c>
      <c r="B173" s="1">
        <v>45028</v>
      </c>
      <c r="C173" t="s">
        <v>5</v>
      </c>
      <c r="D173">
        <v>5500</v>
      </c>
      <c r="E173" cm="1">
        <f t="array" ref="E1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4" spans="1:5" x14ac:dyDescent="0.45">
      <c r="A174" t="s">
        <v>4</v>
      </c>
      <c r="B174" s="1">
        <v>45028</v>
      </c>
      <c r="C174" t="s">
        <v>5</v>
      </c>
      <c r="D174">
        <v>5500</v>
      </c>
      <c r="E174" cm="1">
        <f t="array" ref="E1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5" spans="1:5" x14ac:dyDescent="0.45">
      <c r="A175" t="s">
        <v>4</v>
      </c>
      <c r="B175" s="1">
        <v>45028</v>
      </c>
      <c r="C175" t="s">
        <v>5</v>
      </c>
      <c r="D175">
        <v>5500</v>
      </c>
      <c r="E175" cm="1">
        <f t="array" ref="E1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6" spans="1:5" x14ac:dyDescent="0.45">
      <c r="A176" t="s">
        <v>4</v>
      </c>
      <c r="B176" s="1">
        <v>45027</v>
      </c>
      <c r="C176" t="s">
        <v>5</v>
      </c>
      <c r="D176">
        <v>5500</v>
      </c>
      <c r="E176" cm="1">
        <f t="array" ref="E1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7" spans="1:5" x14ac:dyDescent="0.45">
      <c r="A177" t="s">
        <v>60</v>
      </c>
      <c r="B177" s="1">
        <v>45107</v>
      </c>
      <c r="C177" t="s">
        <v>9</v>
      </c>
      <c r="D177">
        <v>59</v>
      </c>
      <c r="E177" cm="1">
        <f t="array" ref="E1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78" spans="1:5" x14ac:dyDescent="0.45">
      <c r="A178" t="s">
        <v>60</v>
      </c>
      <c r="B178" s="1">
        <v>45107</v>
      </c>
      <c r="C178" t="s">
        <v>9</v>
      </c>
      <c r="D178">
        <v>59</v>
      </c>
      <c r="E178" cm="1">
        <f t="array" ref="E1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79" spans="1:5" x14ac:dyDescent="0.45">
      <c r="A179" t="s">
        <v>4</v>
      </c>
      <c r="B179" s="1">
        <v>45027</v>
      </c>
      <c r="C179" t="s">
        <v>6</v>
      </c>
      <c r="D179">
        <v>14</v>
      </c>
      <c r="E179" cm="1">
        <f t="array" ref="E1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0" spans="1:5" x14ac:dyDescent="0.45">
      <c r="A180" t="s">
        <v>14</v>
      </c>
      <c r="B180" s="1">
        <v>45021</v>
      </c>
      <c r="C180" t="s">
        <v>6</v>
      </c>
      <c r="D180">
        <v>4.7</v>
      </c>
      <c r="E180" cm="1">
        <f t="array" ref="E1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181" spans="1:5" x14ac:dyDescent="0.45">
      <c r="A181" t="s">
        <v>4</v>
      </c>
      <c r="B181" s="1">
        <v>45027</v>
      </c>
      <c r="C181" t="s">
        <v>6</v>
      </c>
      <c r="D181">
        <v>14</v>
      </c>
      <c r="E181" cm="1">
        <f t="array" ref="E1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2" spans="1:5" x14ac:dyDescent="0.45">
      <c r="A182" t="s">
        <v>4</v>
      </c>
      <c r="B182" s="1">
        <v>45027</v>
      </c>
      <c r="C182" t="s">
        <v>6</v>
      </c>
      <c r="D182">
        <v>14</v>
      </c>
      <c r="E182" cm="1">
        <f t="array" ref="E1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3" spans="1:5" x14ac:dyDescent="0.45">
      <c r="A183" t="s">
        <v>4</v>
      </c>
      <c r="B183" s="1">
        <v>45027</v>
      </c>
      <c r="C183" t="s">
        <v>6</v>
      </c>
      <c r="D183">
        <v>14</v>
      </c>
      <c r="E183" cm="1">
        <f t="array" ref="E1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4" spans="1:5" x14ac:dyDescent="0.45">
      <c r="A184" t="s">
        <v>4</v>
      </c>
      <c r="B184" s="1">
        <v>45026</v>
      </c>
      <c r="C184" t="s">
        <v>5</v>
      </c>
      <c r="D184">
        <v>5500</v>
      </c>
      <c r="E184" cm="1">
        <f t="array" ref="E1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5" spans="1:5" x14ac:dyDescent="0.45">
      <c r="A185" t="s">
        <v>4</v>
      </c>
      <c r="B185" s="1">
        <v>45026</v>
      </c>
      <c r="C185" t="s">
        <v>6</v>
      </c>
      <c r="D185">
        <v>14</v>
      </c>
      <c r="E185" cm="1">
        <f t="array" ref="E1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6" spans="1:5" x14ac:dyDescent="0.45">
      <c r="A186" t="s">
        <v>4</v>
      </c>
      <c r="B186" s="1">
        <v>45026</v>
      </c>
      <c r="C186" t="s">
        <v>7</v>
      </c>
      <c r="D186">
        <v>1661</v>
      </c>
      <c r="E186" cm="1">
        <f t="array" ref="E1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8969.4000000000015</v>
      </c>
    </row>
    <row r="187" spans="1:5" x14ac:dyDescent="0.45">
      <c r="A187" t="s">
        <v>4</v>
      </c>
      <c r="B187" s="1">
        <v>45026</v>
      </c>
      <c r="C187" t="s">
        <v>6</v>
      </c>
      <c r="D187">
        <v>14</v>
      </c>
      <c r="E187" cm="1">
        <f t="array" ref="E1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8" spans="1:5" x14ac:dyDescent="0.45">
      <c r="A188" t="s">
        <v>4</v>
      </c>
      <c r="B188" s="1">
        <v>45026</v>
      </c>
      <c r="C188" t="s">
        <v>5</v>
      </c>
      <c r="D188">
        <v>5500</v>
      </c>
      <c r="E188" cm="1">
        <f t="array" ref="E1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9" spans="1:5" x14ac:dyDescent="0.45">
      <c r="A189" t="s">
        <v>4</v>
      </c>
      <c r="B189" s="1">
        <v>45025</v>
      </c>
      <c r="C189" t="s">
        <v>9</v>
      </c>
      <c r="D189">
        <v>141</v>
      </c>
      <c r="E189" cm="1">
        <f t="array" ref="E1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11280</v>
      </c>
    </row>
    <row r="190" spans="1:5" x14ac:dyDescent="0.45">
      <c r="A190" t="s">
        <v>4</v>
      </c>
      <c r="B190" s="1">
        <v>45025</v>
      </c>
      <c r="C190" t="s">
        <v>10</v>
      </c>
      <c r="D190">
        <v>9.3000000000000007</v>
      </c>
      <c r="E190" cm="1">
        <f t="array" ref="E1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191" spans="1:5" x14ac:dyDescent="0.45">
      <c r="A191" t="s">
        <v>60</v>
      </c>
      <c r="B191" s="1">
        <v>45107</v>
      </c>
      <c r="C191" t="s">
        <v>9</v>
      </c>
      <c r="D191">
        <v>59</v>
      </c>
      <c r="E191" cm="1">
        <f t="array" ref="E1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2" spans="1:5" x14ac:dyDescent="0.45">
      <c r="A192" t="s">
        <v>60</v>
      </c>
      <c r="B192" s="1">
        <v>45107</v>
      </c>
      <c r="C192" t="s">
        <v>9</v>
      </c>
      <c r="D192">
        <v>59</v>
      </c>
      <c r="E192" cm="1">
        <f t="array" ref="E1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3" spans="1:5" x14ac:dyDescent="0.45">
      <c r="A193" t="s">
        <v>4</v>
      </c>
      <c r="B193" s="1">
        <v>45023</v>
      </c>
      <c r="C193" t="s">
        <v>5</v>
      </c>
      <c r="D193">
        <v>5500</v>
      </c>
      <c r="E193" cm="1">
        <f t="array" ref="E1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4" spans="1:5" x14ac:dyDescent="0.45">
      <c r="A194" t="s">
        <v>4</v>
      </c>
      <c r="B194" s="1">
        <v>45023</v>
      </c>
      <c r="C194" t="s">
        <v>9</v>
      </c>
      <c r="D194">
        <v>142</v>
      </c>
      <c r="E194" cm="1">
        <f t="array" ref="E1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195" spans="1:5" x14ac:dyDescent="0.45">
      <c r="A195" t="s">
        <v>4</v>
      </c>
      <c r="B195" s="1">
        <v>45023</v>
      </c>
      <c r="C195" t="s">
        <v>6</v>
      </c>
      <c r="D195">
        <v>14</v>
      </c>
      <c r="E195" cm="1">
        <f t="array" ref="E1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96" spans="1:5" x14ac:dyDescent="0.45">
      <c r="A196" t="s">
        <v>4</v>
      </c>
      <c r="B196" s="1">
        <v>45023</v>
      </c>
      <c r="C196" t="s">
        <v>10</v>
      </c>
      <c r="D196">
        <v>9.3699999999999992</v>
      </c>
      <c r="E196" cm="1">
        <f t="array" ref="E1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11243.999999999998</v>
      </c>
    </row>
    <row r="197" spans="1:5" x14ac:dyDescent="0.45">
      <c r="A197" t="s">
        <v>4</v>
      </c>
      <c r="B197" s="1">
        <v>45023</v>
      </c>
      <c r="C197" t="s">
        <v>5</v>
      </c>
      <c r="D197">
        <v>5500</v>
      </c>
      <c r="E197" cm="1">
        <f t="array" ref="E1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8" spans="1:5" x14ac:dyDescent="0.45">
      <c r="A198" t="s">
        <v>4</v>
      </c>
      <c r="B198" s="1">
        <v>45023</v>
      </c>
      <c r="C198" t="s">
        <v>5</v>
      </c>
      <c r="D198">
        <v>5500</v>
      </c>
      <c r="E198" cm="1">
        <f t="array" ref="E1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9" spans="1:5" x14ac:dyDescent="0.45">
      <c r="A199" t="s">
        <v>4</v>
      </c>
      <c r="B199" s="1">
        <v>45023</v>
      </c>
      <c r="C199" t="s">
        <v>5</v>
      </c>
      <c r="D199">
        <v>5500</v>
      </c>
      <c r="E199" cm="1">
        <f t="array" ref="E1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0" spans="1:5" x14ac:dyDescent="0.45">
      <c r="A200" t="s">
        <v>4</v>
      </c>
      <c r="B200" s="1">
        <v>45023</v>
      </c>
      <c r="C200" t="s">
        <v>5</v>
      </c>
      <c r="D200">
        <v>5500</v>
      </c>
      <c r="E200" cm="1">
        <f t="array" ref="E2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1" spans="1:5" x14ac:dyDescent="0.45">
      <c r="A201" t="s">
        <v>4</v>
      </c>
      <c r="B201" s="1">
        <v>45023</v>
      </c>
      <c r="C201" t="s">
        <v>6</v>
      </c>
      <c r="D201">
        <v>14</v>
      </c>
      <c r="E201" cm="1">
        <f t="array" ref="E2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02" spans="1:5" x14ac:dyDescent="0.45">
      <c r="A202" t="s">
        <v>4</v>
      </c>
      <c r="B202" s="1">
        <v>45023</v>
      </c>
      <c r="C202" t="s">
        <v>5</v>
      </c>
      <c r="D202">
        <v>5500</v>
      </c>
      <c r="E202" cm="1">
        <f t="array" ref="E2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3" spans="1:5" x14ac:dyDescent="0.45">
      <c r="A203" t="s">
        <v>4</v>
      </c>
      <c r="B203" s="1">
        <v>45023</v>
      </c>
      <c r="C203" t="s">
        <v>6</v>
      </c>
      <c r="D203">
        <v>14</v>
      </c>
      <c r="E203" cm="1">
        <f t="array" ref="E2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04" spans="1:5" x14ac:dyDescent="0.45">
      <c r="A204" t="s">
        <v>4</v>
      </c>
      <c r="B204" s="1">
        <v>45023</v>
      </c>
      <c r="C204" t="s">
        <v>9</v>
      </c>
      <c r="D204">
        <v>142</v>
      </c>
      <c r="E204" cm="1">
        <f t="array" ref="E2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205" spans="1:5" x14ac:dyDescent="0.45">
      <c r="A205" t="s">
        <v>4</v>
      </c>
      <c r="B205" s="1">
        <v>45023</v>
      </c>
      <c r="C205" t="s">
        <v>5</v>
      </c>
      <c r="D205">
        <v>5500</v>
      </c>
      <c r="E205" cm="1">
        <f t="array" ref="E2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6" spans="1:5" x14ac:dyDescent="0.45">
      <c r="A206" t="s">
        <v>4</v>
      </c>
      <c r="B206" s="1">
        <v>45023</v>
      </c>
      <c r="C206" t="s">
        <v>5</v>
      </c>
      <c r="D206">
        <v>5500</v>
      </c>
      <c r="E206" cm="1">
        <f t="array" ref="E2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7" spans="1:5" x14ac:dyDescent="0.45">
      <c r="A207" t="s">
        <v>4</v>
      </c>
      <c r="B207" s="1">
        <v>45023</v>
      </c>
      <c r="C207" t="s">
        <v>5</v>
      </c>
      <c r="D207">
        <v>5500</v>
      </c>
      <c r="E207" cm="1">
        <f t="array" ref="E2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8" spans="1:5" x14ac:dyDescent="0.45">
      <c r="A208" t="s">
        <v>4</v>
      </c>
      <c r="B208" s="1">
        <v>45023</v>
      </c>
      <c r="C208" t="s">
        <v>5</v>
      </c>
      <c r="D208">
        <v>5500</v>
      </c>
      <c r="E208" cm="1">
        <f t="array" ref="E2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9" spans="1:5" x14ac:dyDescent="0.45">
      <c r="A209" t="s">
        <v>4</v>
      </c>
      <c r="B209" s="1">
        <v>45023</v>
      </c>
      <c r="C209" t="s">
        <v>5</v>
      </c>
      <c r="D209">
        <v>5500</v>
      </c>
      <c r="E209" cm="1">
        <f t="array" ref="E2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0" spans="1:5" x14ac:dyDescent="0.45">
      <c r="A210" t="s">
        <v>4</v>
      </c>
      <c r="B210" s="1">
        <v>45023</v>
      </c>
      <c r="C210" t="s">
        <v>6</v>
      </c>
      <c r="D210">
        <v>14</v>
      </c>
      <c r="E210" cm="1">
        <f t="array" ref="E2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11" spans="1:5" x14ac:dyDescent="0.45">
      <c r="A211" t="s">
        <v>4</v>
      </c>
      <c r="B211" s="1">
        <v>45022</v>
      </c>
      <c r="C211" t="s">
        <v>6</v>
      </c>
      <c r="D211">
        <v>14</v>
      </c>
      <c r="E211" cm="1">
        <f t="array" ref="E2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12" spans="1:5" x14ac:dyDescent="0.45">
      <c r="A212" t="s">
        <v>4</v>
      </c>
      <c r="B212" s="1">
        <v>45022</v>
      </c>
      <c r="C212" t="s">
        <v>5</v>
      </c>
      <c r="D212">
        <v>5500</v>
      </c>
      <c r="E212" cm="1">
        <f t="array" ref="E2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3" spans="1:5" x14ac:dyDescent="0.45">
      <c r="A213" t="s">
        <v>4</v>
      </c>
      <c r="B213" s="1">
        <v>45022</v>
      </c>
      <c r="C213" t="s">
        <v>63</v>
      </c>
      <c r="D213">
        <v>13200.02</v>
      </c>
      <c r="E213" cm="1">
        <f t="array" ref="E2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5280.0080000000007</v>
      </c>
    </row>
    <row r="214" spans="1:5" x14ac:dyDescent="0.45">
      <c r="A214" t="s">
        <v>4</v>
      </c>
      <c r="B214" s="1">
        <v>45022</v>
      </c>
      <c r="C214" t="s">
        <v>5</v>
      </c>
      <c r="D214">
        <v>5500</v>
      </c>
      <c r="E214" cm="1">
        <f t="array" ref="E2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5" spans="1:5" x14ac:dyDescent="0.45">
      <c r="A215" t="s">
        <v>4</v>
      </c>
      <c r="B215" s="1">
        <v>45022</v>
      </c>
      <c r="C215" t="s">
        <v>5</v>
      </c>
      <c r="D215">
        <v>5500</v>
      </c>
      <c r="E215" cm="1">
        <f t="array" ref="E2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6" spans="1:5" x14ac:dyDescent="0.45">
      <c r="A216" t="s">
        <v>4</v>
      </c>
      <c r="B216" s="1">
        <v>45022</v>
      </c>
      <c r="C216" t="s">
        <v>5</v>
      </c>
      <c r="D216">
        <v>5500</v>
      </c>
      <c r="E216" cm="1">
        <f t="array" ref="E2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7" spans="1:5" x14ac:dyDescent="0.45">
      <c r="A217" t="s">
        <v>4</v>
      </c>
      <c r="B217" s="1">
        <v>45022</v>
      </c>
      <c r="C217" t="s">
        <v>5</v>
      </c>
      <c r="D217">
        <v>5500</v>
      </c>
      <c r="E217" cm="1">
        <f t="array" ref="E2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8" spans="1:5" x14ac:dyDescent="0.45">
      <c r="A218" t="s">
        <v>4</v>
      </c>
      <c r="B218" s="1">
        <v>45022</v>
      </c>
      <c r="C218" t="s">
        <v>5</v>
      </c>
      <c r="D218">
        <v>5500</v>
      </c>
      <c r="E218" cm="1">
        <f t="array" ref="E2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9" spans="1:5" x14ac:dyDescent="0.45">
      <c r="A219" t="s">
        <v>4</v>
      </c>
      <c r="B219" s="1">
        <v>45022</v>
      </c>
      <c r="C219" t="s">
        <v>5</v>
      </c>
      <c r="D219">
        <v>5500</v>
      </c>
      <c r="E219" cm="1">
        <f t="array" ref="E2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0" spans="1:5" x14ac:dyDescent="0.45">
      <c r="A220" t="s">
        <v>4</v>
      </c>
      <c r="B220" s="1">
        <v>45022</v>
      </c>
      <c r="C220" t="s">
        <v>5</v>
      </c>
      <c r="D220">
        <v>5500</v>
      </c>
      <c r="E220" cm="1">
        <f t="array" ref="E2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1" spans="1:5" x14ac:dyDescent="0.45">
      <c r="A221" t="s">
        <v>4</v>
      </c>
      <c r="B221" s="1">
        <v>45022</v>
      </c>
      <c r="C221" t="s">
        <v>10</v>
      </c>
      <c r="D221">
        <v>9.35</v>
      </c>
      <c r="E221" cm="1">
        <f t="array" ref="E2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11220</v>
      </c>
    </row>
    <row r="222" spans="1:5" x14ac:dyDescent="0.45">
      <c r="A222" t="s">
        <v>4</v>
      </c>
      <c r="B222" s="1">
        <v>45022</v>
      </c>
      <c r="C222" t="s">
        <v>6</v>
      </c>
      <c r="D222">
        <v>14</v>
      </c>
      <c r="E222" cm="1">
        <f t="array" ref="E2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23" spans="1:5" x14ac:dyDescent="0.45">
      <c r="A223" t="s">
        <v>4</v>
      </c>
      <c r="B223" s="1">
        <v>45022</v>
      </c>
      <c r="C223" t="s">
        <v>5</v>
      </c>
      <c r="D223">
        <v>5500</v>
      </c>
      <c r="E223" cm="1">
        <f t="array" ref="E2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4" spans="1:5" x14ac:dyDescent="0.45">
      <c r="A224" t="s">
        <v>4</v>
      </c>
      <c r="B224" s="1">
        <v>45022</v>
      </c>
      <c r="C224" t="s">
        <v>7</v>
      </c>
      <c r="D224">
        <v>1657</v>
      </c>
      <c r="E224" cm="1">
        <f t="array" ref="E2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8947.8000000000011</v>
      </c>
    </row>
    <row r="225" spans="1:5" x14ac:dyDescent="0.45">
      <c r="A225" t="s">
        <v>4</v>
      </c>
      <c r="B225" s="1">
        <v>45021</v>
      </c>
      <c r="C225" t="s">
        <v>10</v>
      </c>
      <c r="D225">
        <v>9.34</v>
      </c>
      <c r="E225" cm="1">
        <f t="array" ref="E2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26" spans="1:5" x14ac:dyDescent="0.45">
      <c r="A226" t="s">
        <v>4</v>
      </c>
      <c r="B226" s="1">
        <v>45021</v>
      </c>
      <c r="C226" t="s">
        <v>6</v>
      </c>
      <c r="D226">
        <v>14</v>
      </c>
      <c r="E226" cm="1">
        <f t="array" ref="E2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27" spans="1:5" x14ac:dyDescent="0.45">
      <c r="A227" t="s">
        <v>4</v>
      </c>
      <c r="B227" s="1">
        <v>45021</v>
      </c>
      <c r="C227" t="s">
        <v>5</v>
      </c>
      <c r="D227">
        <v>5500</v>
      </c>
      <c r="E227" cm="1">
        <f t="array" ref="E2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8" spans="1:5" x14ac:dyDescent="0.45">
      <c r="A228" t="s">
        <v>4</v>
      </c>
      <c r="B228" s="1">
        <v>45021</v>
      </c>
      <c r="C228" t="s">
        <v>5</v>
      </c>
      <c r="D228">
        <v>5500</v>
      </c>
      <c r="E228" cm="1">
        <f t="array" ref="E2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9" spans="1:5" x14ac:dyDescent="0.45">
      <c r="A229" t="s">
        <v>4</v>
      </c>
      <c r="B229" s="1">
        <v>45021</v>
      </c>
      <c r="C229" t="s">
        <v>5</v>
      </c>
      <c r="D229">
        <v>5500</v>
      </c>
      <c r="E229" cm="1">
        <f t="array" ref="E2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0" spans="1:5" x14ac:dyDescent="0.45">
      <c r="A230" t="s">
        <v>4</v>
      </c>
      <c r="B230" s="1">
        <v>45021</v>
      </c>
      <c r="C230" t="s">
        <v>5</v>
      </c>
      <c r="D230">
        <v>5500</v>
      </c>
      <c r="E230" cm="1">
        <f t="array" ref="E2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1" spans="1:5" x14ac:dyDescent="0.45">
      <c r="A231" t="s">
        <v>4</v>
      </c>
      <c r="B231" s="1">
        <v>45021</v>
      </c>
      <c r="C231" t="s">
        <v>5</v>
      </c>
      <c r="D231">
        <v>5500</v>
      </c>
      <c r="E231" cm="1">
        <f t="array" ref="E2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2" spans="1:5" x14ac:dyDescent="0.45">
      <c r="A232" t="s">
        <v>4</v>
      </c>
      <c r="B232" s="1">
        <v>45021</v>
      </c>
      <c r="C232" t="s">
        <v>5</v>
      </c>
      <c r="D232">
        <v>5500</v>
      </c>
      <c r="E232" cm="1">
        <f t="array" ref="E2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3" spans="1:5" x14ac:dyDescent="0.45">
      <c r="A233" t="s">
        <v>14</v>
      </c>
      <c r="B233" s="1">
        <v>45021</v>
      </c>
      <c r="C233" t="s">
        <v>6</v>
      </c>
      <c r="D233">
        <v>4.7</v>
      </c>
      <c r="E233" cm="1">
        <f t="array" ref="E2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34" spans="1:5" x14ac:dyDescent="0.45">
      <c r="A234" t="s">
        <v>4</v>
      </c>
      <c r="B234" s="1">
        <v>45021</v>
      </c>
      <c r="C234" t="s">
        <v>5</v>
      </c>
      <c r="D234">
        <v>5500</v>
      </c>
      <c r="E234" cm="1">
        <f t="array" ref="E2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5" spans="1:5" x14ac:dyDescent="0.45">
      <c r="A235" t="s">
        <v>4</v>
      </c>
      <c r="B235" s="1">
        <v>45021</v>
      </c>
      <c r="C235" t="s">
        <v>10</v>
      </c>
      <c r="D235">
        <v>9.34</v>
      </c>
      <c r="E235" cm="1">
        <f t="array" ref="E2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36" spans="1:5" x14ac:dyDescent="0.45">
      <c r="A236" t="s">
        <v>4</v>
      </c>
      <c r="B236" s="1">
        <v>45021</v>
      </c>
      <c r="C236" t="s">
        <v>5</v>
      </c>
      <c r="D236">
        <v>5500</v>
      </c>
      <c r="E236" cm="1">
        <f t="array" ref="E2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7" spans="1:5" x14ac:dyDescent="0.45">
      <c r="A237" t="s">
        <v>4</v>
      </c>
      <c r="B237" s="1">
        <v>45021</v>
      </c>
      <c r="C237" t="s">
        <v>5</v>
      </c>
      <c r="D237">
        <v>5500</v>
      </c>
      <c r="E237" cm="1">
        <f t="array" ref="E2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8" spans="1:5" x14ac:dyDescent="0.45">
      <c r="A238" t="s">
        <v>4</v>
      </c>
      <c r="B238" s="1">
        <v>45021</v>
      </c>
      <c r="C238" t="s">
        <v>6</v>
      </c>
      <c r="D238">
        <v>14</v>
      </c>
      <c r="E238" cm="1">
        <f t="array" ref="E2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39" spans="1:5" x14ac:dyDescent="0.45">
      <c r="A239" t="s">
        <v>14</v>
      </c>
      <c r="B239" s="1">
        <v>45021</v>
      </c>
      <c r="C239" t="s">
        <v>6</v>
      </c>
      <c r="D239">
        <v>4.7</v>
      </c>
      <c r="E239" cm="1">
        <f t="array" ref="E2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40" spans="1:5" x14ac:dyDescent="0.45">
      <c r="A240" t="s">
        <v>4</v>
      </c>
      <c r="B240" s="1">
        <v>45021</v>
      </c>
      <c r="C240" t="s">
        <v>6</v>
      </c>
      <c r="D240">
        <v>14</v>
      </c>
      <c r="E240" cm="1">
        <f t="array" ref="E2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1" spans="1:5" x14ac:dyDescent="0.45">
      <c r="A241" t="s">
        <v>4</v>
      </c>
      <c r="B241" s="1">
        <v>45021</v>
      </c>
      <c r="C241" t="s">
        <v>5</v>
      </c>
      <c r="D241">
        <v>5500</v>
      </c>
      <c r="E241" cm="1">
        <f t="array" ref="E2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2" spans="1:5" x14ac:dyDescent="0.45">
      <c r="A242" t="s">
        <v>4</v>
      </c>
      <c r="B242" s="1">
        <v>45021</v>
      </c>
      <c r="C242" t="s">
        <v>10</v>
      </c>
      <c r="D242">
        <v>9.34</v>
      </c>
      <c r="E242" cm="1">
        <f t="array" ref="E2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43" spans="1:5" x14ac:dyDescent="0.45">
      <c r="A243" t="s">
        <v>4</v>
      </c>
      <c r="B243" s="1">
        <v>45021</v>
      </c>
      <c r="C243" t="s">
        <v>5</v>
      </c>
      <c r="D243">
        <v>5500</v>
      </c>
      <c r="E243" cm="1">
        <f t="array" ref="E2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4" spans="1:5" x14ac:dyDescent="0.45">
      <c r="A244" t="s">
        <v>4</v>
      </c>
      <c r="B244" s="1">
        <v>45021</v>
      </c>
      <c r="C244" t="s">
        <v>9</v>
      </c>
      <c r="D244">
        <v>147</v>
      </c>
      <c r="E244" cm="1">
        <f t="array" ref="E2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245" spans="1:5" x14ac:dyDescent="0.45">
      <c r="A245" t="s">
        <v>4</v>
      </c>
      <c r="B245" s="1">
        <v>45021</v>
      </c>
      <c r="C245" t="s">
        <v>6</v>
      </c>
      <c r="D245">
        <v>14</v>
      </c>
      <c r="E245" cm="1">
        <f t="array" ref="E2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6" spans="1:5" x14ac:dyDescent="0.45">
      <c r="A246" t="s">
        <v>4</v>
      </c>
      <c r="B246" s="1">
        <v>45021</v>
      </c>
      <c r="C246" t="s">
        <v>6</v>
      </c>
      <c r="D246">
        <v>14</v>
      </c>
      <c r="E246" cm="1">
        <f t="array" ref="E2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7" spans="1:5" x14ac:dyDescent="0.45">
      <c r="A247" t="s">
        <v>4</v>
      </c>
      <c r="B247" s="1">
        <v>45021</v>
      </c>
      <c r="C247" t="s">
        <v>5</v>
      </c>
      <c r="D247">
        <v>5500</v>
      </c>
      <c r="E247" cm="1">
        <f t="array" ref="E2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8" spans="1:5" x14ac:dyDescent="0.45">
      <c r="A248" t="s">
        <v>4</v>
      </c>
      <c r="B248" s="1">
        <v>45020</v>
      </c>
      <c r="C248" t="s">
        <v>6</v>
      </c>
      <c r="D248">
        <v>14</v>
      </c>
      <c r="E248" cm="1">
        <f t="array" ref="E2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9" spans="1:5" x14ac:dyDescent="0.45">
      <c r="A249" t="s">
        <v>4</v>
      </c>
      <c r="B249" s="1">
        <v>45020</v>
      </c>
      <c r="C249" t="s">
        <v>5</v>
      </c>
      <c r="D249">
        <v>5500</v>
      </c>
      <c r="E249" cm="1">
        <f t="array" ref="E2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0" spans="1:5" x14ac:dyDescent="0.45">
      <c r="A250" t="s">
        <v>4</v>
      </c>
      <c r="B250" s="1">
        <v>45020</v>
      </c>
      <c r="C250" t="s">
        <v>5</v>
      </c>
      <c r="D250">
        <v>5500</v>
      </c>
      <c r="E250" cm="1">
        <f t="array" ref="E2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1" spans="1:5" x14ac:dyDescent="0.45">
      <c r="A251" t="s">
        <v>4</v>
      </c>
      <c r="B251" s="1">
        <v>45020</v>
      </c>
      <c r="C251" t="s">
        <v>5</v>
      </c>
      <c r="D251">
        <v>5500</v>
      </c>
      <c r="E251" cm="1">
        <f t="array" ref="E2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2" spans="1:5" x14ac:dyDescent="0.45">
      <c r="A252" t="s">
        <v>4</v>
      </c>
      <c r="B252" s="1">
        <v>45020</v>
      </c>
      <c r="C252" t="s">
        <v>5</v>
      </c>
      <c r="D252">
        <v>5500</v>
      </c>
      <c r="E252" cm="1">
        <f t="array" ref="E2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3" spans="1:5" x14ac:dyDescent="0.45">
      <c r="A253" t="s">
        <v>4</v>
      </c>
      <c r="B253" s="1">
        <v>45020</v>
      </c>
      <c r="C253" t="s">
        <v>9</v>
      </c>
      <c r="D253">
        <v>147</v>
      </c>
      <c r="E253" cm="1">
        <f t="array" ref="E2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254" spans="1:5" x14ac:dyDescent="0.45">
      <c r="A254" t="s">
        <v>4</v>
      </c>
      <c r="B254" s="1">
        <v>45020</v>
      </c>
      <c r="C254" t="s">
        <v>5</v>
      </c>
      <c r="D254">
        <v>5500</v>
      </c>
      <c r="E254" cm="1">
        <f t="array" ref="E2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5" spans="1:5" x14ac:dyDescent="0.45">
      <c r="A255" t="s">
        <v>4</v>
      </c>
      <c r="B255" s="1">
        <v>45020</v>
      </c>
      <c r="C255" t="s">
        <v>5</v>
      </c>
      <c r="D255">
        <v>5500</v>
      </c>
      <c r="E255" cm="1">
        <f t="array" ref="E2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6" spans="1:5" x14ac:dyDescent="0.45">
      <c r="A256" t="s">
        <v>4</v>
      </c>
      <c r="B256" s="1">
        <v>45020</v>
      </c>
      <c r="C256" t="s">
        <v>6</v>
      </c>
      <c r="D256">
        <v>14</v>
      </c>
      <c r="E256" cm="1">
        <f t="array" ref="E2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57" spans="1:5" x14ac:dyDescent="0.45">
      <c r="A257" t="s">
        <v>4</v>
      </c>
      <c r="B257" s="1">
        <v>45020</v>
      </c>
      <c r="C257" t="s">
        <v>5</v>
      </c>
      <c r="D257">
        <v>5500</v>
      </c>
      <c r="E257" cm="1">
        <f t="array" ref="E2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8" spans="1:5" x14ac:dyDescent="0.45">
      <c r="A258" t="s">
        <v>4</v>
      </c>
      <c r="B258" s="1">
        <v>45019</v>
      </c>
      <c r="C258" t="s">
        <v>5</v>
      </c>
      <c r="D258">
        <v>5500</v>
      </c>
      <c r="E258" cm="1">
        <f t="array" ref="E2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9" spans="1:5" x14ac:dyDescent="0.45">
      <c r="A259" t="s">
        <v>4</v>
      </c>
      <c r="B259" s="1">
        <v>45019</v>
      </c>
      <c r="C259" t="s">
        <v>5</v>
      </c>
      <c r="D259">
        <v>5500</v>
      </c>
      <c r="E259" cm="1">
        <f t="array" ref="E2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0" spans="1:5" x14ac:dyDescent="0.45">
      <c r="A260" t="s">
        <v>60</v>
      </c>
      <c r="B260" s="1">
        <v>45107</v>
      </c>
      <c r="C260" t="s">
        <v>9</v>
      </c>
      <c r="D260">
        <v>59</v>
      </c>
      <c r="E260" cm="1">
        <f t="array" ref="E2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1" spans="1:5" x14ac:dyDescent="0.45">
      <c r="A261" t="s">
        <v>60</v>
      </c>
      <c r="B261" s="1">
        <v>45107</v>
      </c>
      <c r="C261" t="s">
        <v>9</v>
      </c>
      <c r="D261">
        <v>59</v>
      </c>
      <c r="E261" cm="1">
        <f t="array" ref="E2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2" spans="1:5" x14ac:dyDescent="0.45">
      <c r="A262" t="s">
        <v>60</v>
      </c>
      <c r="B262" s="1">
        <v>45107</v>
      </c>
      <c r="C262" t="s">
        <v>9</v>
      </c>
      <c r="D262">
        <v>59</v>
      </c>
      <c r="E262" cm="1">
        <f t="array" ref="E2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3" spans="1:5" x14ac:dyDescent="0.45">
      <c r="A263" t="s">
        <v>60</v>
      </c>
      <c r="B263" s="1">
        <v>45107</v>
      </c>
      <c r="C263" t="s">
        <v>9</v>
      </c>
      <c r="D263">
        <v>59</v>
      </c>
      <c r="E263" cm="1">
        <f t="array" ref="E2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4" spans="1:5" x14ac:dyDescent="0.45">
      <c r="A264" t="s">
        <v>4</v>
      </c>
      <c r="B264" s="1">
        <v>45019</v>
      </c>
      <c r="C264" t="s">
        <v>5</v>
      </c>
      <c r="D264">
        <v>5500</v>
      </c>
      <c r="E264" cm="1">
        <f t="array" ref="E2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5" spans="1:5" x14ac:dyDescent="0.45">
      <c r="A265" t="s">
        <v>4</v>
      </c>
      <c r="B265" s="1">
        <v>45019</v>
      </c>
      <c r="C265" t="s">
        <v>5</v>
      </c>
      <c r="D265">
        <v>5500</v>
      </c>
      <c r="E265" cm="1">
        <f t="array" ref="E2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6" spans="1:5" x14ac:dyDescent="0.45">
      <c r="A266" t="s">
        <v>4</v>
      </c>
      <c r="B266" s="1">
        <v>45019</v>
      </c>
      <c r="C266" t="s">
        <v>5</v>
      </c>
      <c r="D266">
        <v>5500</v>
      </c>
      <c r="E266" cm="1">
        <f t="array" ref="E2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7" spans="1:5" x14ac:dyDescent="0.45">
      <c r="A267" t="s">
        <v>4</v>
      </c>
      <c r="B267" s="1">
        <v>45019</v>
      </c>
      <c r="C267" t="s">
        <v>5</v>
      </c>
      <c r="D267">
        <v>5500</v>
      </c>
      <c r="E267" cm="1">
        <f t="array" ref="E2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8" spans="1:5" x14ac:dyDescent="0.45">
      <c r="A268" t="s">
        <v>4</v>
      </c>
      <c r="B268" s="1">
        <v>45019</v>
      </c>
      <c r="C268" t="s">
        <v>6</v>
      </c>
      <c r="D268">
        <v>14</v>
      </c>
      <c r="E268" cm="1">
        <f t="array" ref="E2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69" spans="1:5" x14ac:dyDescent="0.45">
      <c r="A269" t="s">
        <v>4</v>
      </c>
      <c r="B269" s="1">
        <v>45019</v>
      </c>
      <c r="C269" t="s">
        <v>10</v>
      </c>
      <c r="D269">
        <v>9.48</v>
      </c>
      <c r="E269" cm="1">
        <f t="array" ref="E2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270" spans="1:5" x14ac:dyDescent="0.45">
      <c r="A270" t="s">
        <v>4</v>
      </c>
      <c r="B270" s="1">
        <v>45019</v>
      </c>
      <c r="C270" t="s">
        <v>5</v>
      </c>
      <c r="D270">
        <v>5500</v>
      </c>
      <c r="E270" cm="1">
        <f t="array" ref="E2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71" spans="1:5" x14ac:dyDescent="0.45">
      <c r="A271" t="s">
        <v>4</v>
      </c>
      <c r="B271" s="1">
        <v>45018</v>
      </c>
      <c r="C271" t="s">
        <v>6</v>
      </c>
      <c r="D271">
        <v>12</v>
      </c>
      <c r="E271" cm="1">
        <f t="array" ref="E2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12000</v>
      </c>
    </row>
    <row r="272" spans="1:5" x14ac:dyDescent="0.45">
      <c r="A272" t="s">
        <v>4</v>
      </c>
      <c r="B272" s="1">
        <v>45018</v>
      </c>
      <c r="C272" t="s">
        <v>5</v>
      </c>
      <c r="D272">
        <v>5500</v>
      </c>
      <c r="E272" cm="1">
        <f t="array" ref="E2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73" spans="1:5" x14ac:dyDescent="0.45">
      <c r="A273" t="s">
        <v>14</v>
      </c>
      <c r="B273" s="1">
        <v>45014</v>
      </c>
      <c r="C273" t="s">
        <v>5</v>
      </c>
      <c r="D273">
        <v>6500</v>
      </c>
      <c r="E273" cm="1">
        <f t="array" ref="E2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4" spans="1:5" x14ac:dyDescent="0.45">
      <c r="A274" t="s">
        <v>14</v>
      </c>
      <c r="B274" s="1">
        <v>45014</v>
      </c>
      <c r="C274" t="s">
        <v>5</v>
      </c>
      <c r="D274">
        <v>6500</v>
      </c>
      <c r="E274" cm="1">
        <f t="array" ref="E2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5" spans="1:5" x14ac:dyDescent="0.45">
      <c r="A275" t="s">
        <v>14</v>
      </c>
      <c r="B275" s="1">
        <v>45014</v>
      </c>
      <c r="C275" t="s">
        <v>5</v>
      </c>
      <c r="D275">
        <v>6500</v>
      </c>
      <c r="E275" cm="1">
        <f t="array" ref="E2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6" spans="1:5" x14ac:dyDescent="0.45">
      <c r="A276" t="s">
        <v>14</v>
      </c>
      <c r="B276" s="1">
        <v>45014</v>
      </c>
      <c r="C276" t="s">
        <v>5</v>
      </c>
      <c r="D276">
        <v>6500</v>
      </c>
      <c r="E276" cm="1">
        <f t="array" ref="E2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7" spans="1:5" x14ac:dyDescent="0.45">
      <c r="A277" t="s">
        <v>60</v>
      </c>
      <c r="B277" s="1">
        <v>45089</v>
      </c>
      <c r="C277" t="s">
        <v>10</v>
      </c>
      <c r="D277">
        <v>20</v>
      </c>
      <c r="E277" cm="1">
        <f t="array" ref="E2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24000</v>
      </c>
    </row>
    <row r="278" spans="1:5" x14ac:dyDescent="0.45">
      <c r="A278" t="s">
        <v>60</v>
      </c>
      <c r="B278" s="1">
        <v>45107</v>
      </c>
      <c r="C278" t="s">
        <v>9</v>
      </c>
      <c r="D278">
        <v>59</v>
      </c>
      <c r="E278" cm="1">
        <f t="array" ref="E2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79" spans="1:5" x14ac:dyDescent="0.45">
      <c r="A279" t="s">
        <v>4</v>
      </c>
      <c r="B279" s="1">
        <v>45027</v>
      </c>
      <c r="C279" t="s">
        <v>6</v>
      </c>
      <c r="D279">
        <v>14</v>
      </c>
      <c r="E279" cm="1">
        <f t="array" ref="E2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0" spans="1:5" x14ac:dyDescent="0.45">
      <c r="A280" t="s">
        <v>14</v>
      </c>
      <c r="B280" s="1">
        <v>45021</v>
      </c>
      <c r="C280" t="s">
        <v>6</v>
      </c>
      <c r="D280">
        <v>4.7</v>
      </c>
      <c r="E280" cm="1">
        <f t="array" ref="E2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81" spans="1:5" x14ac:dyDescent="0.45">
      <c r="A281" t="s">
        <v>4</v>
      </c>
      <c r="B281" s="1">
        <v>45027</v>
      </c>
      <c r="C281" t="s">
        <v>6</v>
      </c>
      <c r="D281">
        <v>14</v>
      </c>
      <c r="E281" cm="1">
        <f t="array" ref="E2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2" spans="1:5" x14ac:dyDescent="0.45">
      <c r="A282" t="s">
        <v>4</v>
      </c>
      <c r="B282" s="1">
        <v>45027</v>
      </c>
      <c r="C282" t="s">
        <v>6</v>
      </c>
      <c r="D282">
        <v>14</v>
      </c>
      <c r="E282" cm="1">
        <f t="array" ref="E2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3" spans="1:5" x14ac:dyDescent="0.45">
      <c r="A283" t="s">
        <v>4</v>
      </c>
      <c r="B283" s="1">
        <v>45027</v>
      </c>
      <c r="C283" t="s">
        <v>6</v>
      </c>
      <c r="D283">
        <v>14</v>
      </c>
      <c r="E283" cm="1">
        <f t="array" ref="E2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4" spans="1:5" x14ac:dyDescent="0.45">
      <c r="A284" t="s">
        <v>4</v>
      </c>
      <c r="B284" s="1">
        <v>45026</v>
      </c>
      <c r="C284" t="s">
        <v>5</v>
      </c>
      <c r="D284">
        <v>5500</v>
      </c>
      <c r="E284" cm="1">
        <f t="array" ref="E2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5" spans="1:5" x14ac:dyDescent="0.45">
      <c r="A285" t="s">
        <v>4</v>
      </c>
      <c r="B285" s="1">
        <v>45026</v>
      </c>
      <c r="C285" t="s">
        <v>6</v>
      </c>
      <c r="D285">
        <v>14</v>
      </c>
      <c r="E285" cm="1">
        <f t="array" ref="E2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6" spans="1:5" x14ac:dyDescent="0.45">
      <c r="A286" t="s">
        <v>4</v>
      </c>
      <c r="B286" s="1">
        <v>45026</v>
      </c>
      <c r="C286" t="s">
        <v>7</v>
      </c>
      <c r="D286">
        <v>1661</v>
      </c>
      <c r="E286" cm="1">
        <f t="array" ref="E2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8969.4000000000015</v>
      </c>
    </row>
    <row r="287" spans="1:5" x14ac:dyDescent="0.45">
      <c r="A287" t="s">
        <v>4</v>
      </c>
      <c r="B287" s="1">
        <v>45026</v>
      </c>
      <c r="C287" t="s">
        <v>6</v>
      </c>
      <c r="D287">
        <v>14</v>
      </c>
      <c r="E287" cm="1">
        <f t="array" ref="E2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8" spans="1:5" x14ac:dyDescent="0.45">
      <c r="A288" t="s">
        <v>4</v>
      </c>
      <c r="B288" s="1">
        <v>45026</v>
      </c>
      <c r="C288" t="s">
        <v>5</v>
      </c>
      <c r="D288">
        <v>5500</v>
      </c>
      <c r="E288" cm="1">
        <f t="array" ref="E2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9" spans="1:5" x14ac:dyDescent="0.45">
      <c r="A289" t="s">
        <v>4</v>
      </c>
      <c r="B289" s="1">
        <v>45025</v>
      </c>
      <c r="C289" t="s">
        <v>9</v>
      </c>
      <c r="D289">
        <v>141</v>
      </c>
      <c r="E289" cm="1">
        <f t="array" ref="E2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11280</v>
      </c>
    </row>
    <row r="290" spans="1:5" x14ac:dyDescent="0.45">
      <c r="A290" t="s">
        <v>4</v>
      </c>
      <c r="B290" s="1">
        <v>45025</v>
      </c>
      <c r="C290" t="s">
        <v>10</v>
      </c>
      <c r="D290">
        <v>9.3000000000000007</v>
      </c>
      <c r="E290" cm="1">
        <f t="array" ref="E2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291" spans="1:5" x14ac:dyDescent="0.45">
      <c r="A291" t="s">
        <v>60</v>
      </c>
      <c r="B291" s="1">
        <v>45107</v>
      </c>
      <c r="C291" t="s">
        <v>9</v>
      </c>
      <c r="D291">
        <v>59</v>
      </c>
      <c r="E291" cm="1">
        <f t="array" ref="E2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92" spans="1:5" x14ac:dyDescent="0.45">
      <c r="A292" t="s">
        <v>60</v>
      </c>
      <c r="B292" s="1">
        <v>45107</v>
      </c>
      <c r="C292" t="s">
        <v>9</v>
      </c>
      <c r="D292">
        <v>59</v>
      </c>
      <c r="E292" cm="1">
        <f t="array" ref="E2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93" spans="1:5" x14ac:dyDescent="0.45">
      <c r="A293" t="s">
        <v>4</v>
      </c>
      <c r="B293" s="1">
        <v>45023</v>
      </c>
      <c r="C293" t="s">
        <v>5</v>
      </c>
      <c r="D293">
        <v>5500</v>
      </c>
      <c r="E293" cm="1">
        <f t="array" ref="E2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4" spans="1:5" x14ac:dyDescent="0.45">
      <c r="A294" t="s">
        <v>4</v>
      </c>
      <c r="B294" s="1">
        <v>45023</v>
      </c>
      <c r="C294" t="s">
        <v>9</v>
      </c>
      <c r="D294">
        <v>142</v>
      </c>
      <c r="E294" cm="1">
        <f t="array" ref="E2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295" spans="1:5" x14ac:dyDescent="0.45">
      <c r="A295" t="s">
        <v>4</v>
      </c>
      <c r="B295" s="1">
        <v>45023</v>
      </c>
      <c r="C295" t="s">
        <v>6</v>
      </c>
      <c r="D295">
        <v>14</v>
      </c>
      <c r="E295" cm="1">
        <f t="array" ref="E2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96" spans="1:5" x14ac:dyDescent="0.45">
      <c r="A296" t="s">
        <v>4</v>
      </c>
      <c r="B296" s="1">
        <v>45023</v>
      </c>
      <c r="C296" t="s">
        <v>10</v>
      </c>
      <c r="D296">
        <v>9.3699999999999992</v>
      </c>
      <c r="E296" cm="1">
        <f t="array" ref="E2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11243.999999999998</v>
      </c>
    </row>
    <row r="297" spans="1:5" x14ac:dyDescent="0.45">
      <c r="A297" t="s">
        <v>4</v>
      </c>
      <c r="B297" s="1">
        <v>45023</v>
      </c>
      <c r="C297" t="s">
        <v>5</v>
      </c>
      <c r="D297">
        <v>5500</v>
      </c>
      <c r="E297" cm="1">
        <f t="array" ref="E2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8" spans="1:5" x14ac:dyDescent="0.45">
      <c r="A298" t="s">
        <v>4</v>
      </c>
      <c r="B298" s="1">
        <v>45023</v>
      </c>
      <c r="C298" t="s">
        <v>5</v>
      </c>
      <c r="D298">
        <v>5500</v>
      </c>
      <c r="E298" cm="1">
        <f t="array" ref="E2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9" spans="1:5" x14ac:dyDescent="0.45">
      <c r="A299" t="s">
        <v>4</v>
      </c>
      <c r="B299" s="1">
        <v>45023</v>
      </c>
      <c r="C299" t="s">
        <v>5</v>
      </c>
      <c r="D299">
        <v>5500</v>
      </c>
      <c r="E299" cm="1">
        <f t="array" ref="E2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0" spans="1:5" x14ac:dyDescent="0.45">
      <c r="A300" t="s">
        <v>4</v>
      </c>
      <c r="B300" s="1">
        <v>45023</v>
      </c>
      <c r="C300" t="s">
        <v>5</v>
      </c>
      <c r="D300">
        <v>5500</v>
      </c>
      <c r="E300" cm="1">
        <f t="array" ref="E3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1" spans="1:5" x14ac:dyDescent="0.45">
      <c r="A301" t="s">
        <v>4</v>
      </c>
      <c r="B301" s="1">
        <v>45023</v>
      </c>
      <c r="C301" t="s">
        <v>6</v>
      </c>
      <c r="D301">
        <v>14</v>
      </c>
      <c r="E301" cm="1">
        <f t="array" ref="E3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02" spans="1:5" x14ac:dyDescent="0.45">
      <c r="A302" t="s">
        <v>4</v>
      </c>
      <c r="B302" s="1">
        <v>45023</v>
      </c>
      <c r="C302" t="s">
        <v>5</v>
      </c>
      <c r="D302">
        <v>5500</v>
      </c>
      <c r="E302" cm="1">
        <f t="array" ref="E3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3" spans="1:5" x14ac:dyDescent="0.45">
      <c r="A303" t="s">
        <v>4</v>
      </c>
      <c r="B303" s="1">
        <v>45023</v>
      </c>
      <c r="C303" t="s">
        <v>6</v>
      </c>
      <c r="D303">
        <v>14</v>
      </c>
      <c r="E303" cm="1">
        <f t="array" ref="E3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04" spans="1:5" x14ac:dyDescent="0.45">
      <c r="A304" t="s">
        <v>4</v>
      </c>
      <c r="B304" s="1">
        <v>45023</v>
      </c>
      <c r="C304" t="s">
        <v>9</v>
      </c>
      <c r="D304">
        <v>142</v>
      </c>
      <c r="E304" cm="1">
        <f t="array" ref="E3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305" spans="1:5" x14ac:dyDescent="0.45">
      <c r="A305" t="s">
        <v>4</v>
      </c>
      <c r="B305" s="1">
        <v>45023</v>
      </c>
      <c r="C305" t="s">
        <v>5</v>
      </c>
      <c r="D305">
        <v>5500</v>
      </c>
      <c r="E305" cm="1">
        <f t="array" ref="E3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6" spans="1:5" x14ac:dyDescent="0.45">
      <c r="A306" t="s">
        <v>4</v>
      </c>
      <c r="B306" s="1">
        <v>45023</v>
      </c>
      <c r="C306" t="s">
        <v>5</v>
      </c>
      <c r="D306">
        <v>5500</v>
      </c>
      <c r="E306" cm="1">
        <f t="array" ref="E3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7" spans="1:5" x14ac:dyDescent="0.45">
      <c r="A307" t="s">
        <v>4</v>
      </c>
      <c r="B307" s="1">
        <v>45023</v>
      </c>
      <c r="C307" t="s">
        <v>5</v>
      </c>
      <c r="D307">
        <v>5500</v>
      </c>
      <c r="E307" cm="1">
        <f t="array" ref="E3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8" spans="1:5" x14ac:dyDescent="0.45">
      <c r="A308" t="s">
        <v>4</v>
      </c>
      <c r="B308" s="1">
        <v>45023</v>
      </c>
      <c r="C308" t="s">
        <v>5</v>
      </c>
      <c r="D308">
        <v>5500</v>
      </c>
      <c r="E308" cm="1">
        <f t="array" ref="E3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9" spans="1:5" x14ac:dyDescent="0.45">
      <c r="A309" t="s">
        <v>4</v>
      </c>
      <c r="B309" s="1">
        <v>45023</v>
      </c>
      <c r="C309" t="s">
        <v>5</v>
      </c>
      <c r="D309">
        <v>5500</v>
      </c>
      <c r="E309" cm="1">
        <f t="array" ref="E3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0" spans="1:5" x14ac:dyDescent="0.45">
      <c r="A310" t="s">
        <v>4</v>
      </c>
      <c r="B310" s="1">
        <v>45023</v>
      </c>
      <c r="C310" t="s">
        <v>6</v>
      </c>
      <c r="D310">
        <v>14</v>
      </c>
      <c r="E310" cm="1">
        <f t="array" ref="E3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11" spans="1:5" x14ac:dyDescent="0.45">
      <c r="A311" t="s">
        <v>4</v>
      </c>
      <c r="B311" s="1">
        <v>45022</v>
      </c>
      <c r="C311" t="s">
        <v>6</v>
      </c>
      <c r="D311">
        <v>14</v>
      </c>
      <c r="E311" cm="1">
        <f t="array" ref="E3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12" spans="1:5" x14ac:dyDescent="0.45">
      <c r="A312" t="s">
        <v>4</v>
      </c>
      <c r="B312" s="1">
        <v>45022</v>
      </c>
      <c r="C312" t="s">
        <v>5</v>
      </c>
      <c r="D312">
        <v>5500</v>
      </c>
      <c r="E312" cm="1">
        <f t="array" ref="E3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3" spans="1:5" x14ac:dyDescent="0.45">
      <c r="A313" t="s">
        <v>4</v>
      </c>
      <c r="B313" s="1">
        <v>45022</v>
      </c>
      <c r="C313" t="s">
        <v>63</v>
      </c>
      <c r="D313">
        <v>13200.02</v>
      </c>
      <c r="E313" cm="1">
        <f t="array" ref="E3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5280.0080000000007</v>
      </c>
    </row>
    <row r="314" spans="1:5" x14ac:dyDescent="0.45">
      <c r="A314" t="s">
        <v>4</v>
      </c>
      <c r="B314" s="1">
        <v>45022</v>
      </c>
      <c r="C314" t="s">
        <v>5</v>
      </c>
      <c r="D314">
        <v>5500</v>
      </c>
      <c r="E314" cm="1">
        <f t="array" ref="E3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5" spans="1:5" x14ac:dyDescent="0.45">
      <c r="A315" t="s">
        <v>4</v>
      </c>
      <c r="B315" s="1">
        <v>45022</v>
      </c>
      <c r="C315" t="s">
        <v>5</v>
      </c>
      <c r="D315">
        <v>5500</v>
      </c>
      <c r="E315" cm="1">
        <f t="array" ref="E3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6" spans="1:5" x14ac:dyDescent="0.45">
      <c r="A316" t="s">
        <v>4</v>
      </c>
      <c r="B316" s="1">
        <v>45022</v>
      </c>
      <c r="C316" t="s">
        <v>5</v>
      </c>
      <c r="D316">
        <v>5500</v>
      </c>
      <c r="E316" cm="1">
        <f t="array" ref="E3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7" spans="1:5" x14ac:dyDescent="0.45">
      <c r="A317" t="s">
        <v>4</v>
      </c>
      <c r="B317" s="1">
        <v>45022</v>
      </c>
      <c r="C317" t="s">
        <v>5</v>
      </c>
      <c r="D317">
        <v>5500</v>
      </c>
      <c r="E317" cm="1">
        <f t="array" ref="E3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8" spans="1:5" x14ac:dyDescent="0.45">
      <c r="A318" t="s">
        <v>4</v>
      </c>
      <c r="B318" s="1">
        <v>45022</v>
      </c>
      <c r="C318" t="s">
        <v>5</v>
      </c>
      <c r="D318">
        <v>5500</v>
      </c>
      <c r="E318" cm="1">
        <f t="array" ref="E3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9" spans="1:5" x14ac:dyDescent="0.45">
      <c r="A319" t="s">
        <v>4</v>
      </c>
      <c r="B319" s="1">
        <v>45022</v>
      </c>
      <c r="C319" t="s">
        <v>5</v>
      </c>
      <c r="D319">
        <v>5500</v>
      </c>
      <c r="E319" cm="1">
        <f t="array" ref="E3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0" spans="1:5" x14ac:dyDescent="0.45">
      <c r="A320" t="s">
        <v>4</v>
      </c>
      <c r="B320" s="1">
        <v>45022</v>
      </c>
      <c r="C320" t="s">
        <v>5</v>
      </c>
      <c r="D320">
        <v>5500</v>
      </c>
      <c r="E320" cm="1">
        <f t="array" ref="E3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1" spans="1:5" x14ac:dyDescent="0.45">
      <c r="A321" t="s">
        <v>4</v>
      </c>
      <c r="B321" s="1">
        <v>45022</v>
      </c>
      <c r="C321" t="s">
        <v>10</v>
      </c>
      <c r="D321">
        <v>9.35</v>
      </c>
      <c r="E321" cm="1">
        <f t="array" ref="E3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11220</v>
      </c>
    </row>
    <row r="322" spans="1:5" x14ac:dyDescent="0.45">
      <c r="A322" t="s">
        <v>4</v>
      </c>
      <c r="B322" s="1">
        <v>45022</v>
      </c>
      <c r="C322" t="s">
        <v>6</v>
      </c>
      <c r="D322">
        <v>14</v>
      </c>
      <c r="E322" cm="1">
        <f t="array" ref="E3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23" spans="1:5" x14ac:dyDescent="0.45">
      <c r="A323" t="s">
        <v>4</v>
      </c>
      <c r="B323" s="1">
        <v>45022</v>
      </c>
      <c r="C323" t="s">
        <v>5</v>
      </c>
      <c r="D323">
        <v>5500</v>
      </c>
      <c r="E323" cm="1">
        <f t="array" ref="E3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4" spans="1:5" x14ac:dyDescent="0.45">
      <c r="A324" t="s">
        <v>4</v>
      </c>
      <c r="B324" s="1">
        <v>45022</v>
      </c>
      <c r="C324" t="s">
        <v>7</v>
      </c>
      <c r="D324">
        <v>1657</v>
      </c>
      <c r="E324" cm="1">
        <f t="array" ref="E3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8947.8000000000011</v>
      </c>
    </row>
    <row r="325" spans="1:5" x14ac:dyDescent="0.45">
      <c r="A325" t="s">
        <v>4</v>
      </c>
      <c r="B325" s="1">
        <v>45021</v>
      </c>
      <c r="C325" t="s">
        <v>10</v>
      </c>
      <c r="D325">
        <v>9.34</v>
      </c>
      <c r="E325" cm="1">
        <f t="array" ref="E3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26" spans="1:5" x14ac:dyDescent="0.45">
      <c r="A326" t="s">
        <v>4</v>
      </c>
      <c r="B326" s="1">
        <v>45021</v>
      </c>
      <c r="C326" t="s">
        <v>6</v>
      </c>
      <c r="D326">
        <v>14</v>
      </c>
      <c r="E326" cm="1">
        <f t="array" ref="E3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27" spans="1:5" x14ac:dyDescent="0.45">
      <c r="A327" t="s">
        <v>4</v>
      </c>
      <c r="B327" s="1">
        <v>45021</v>
      </c>
      <c r="C327" t="s">
        <v>5</v>
      </c>
      <c r="D327">
        <v>5500</v>
      </c>
      <c r="E327" cm="1">
        <f t="array" ref="E3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8" spans="1:5" x14ac:dyDescent="0.45">
      <c r="A328" t="s">
        <v>4</v>
      </c>
      <c r="B328" s="1">
        <v>45021</v>
      </c>
      <c r="C328" t="s">
        <v>5</v>
      </c>
      <c r="D328">
        <v>5500</v>
      </c>
      <c r="E328" cm="1">
        <f t="array" ref="E3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9" spans="1:5" x14ac:dyDescent="0.45">
      <c r="A329" t="s">
        <v>4</v>
      </c>
      <c r="B329" s="1">
        <v>45021</v>
      </c>
      <c r="C329" t="s">
        <v>5</v>
      </c>
      <c r="D329">
        <v>5500</v>
      </c>
      <c r="E329" cm="1">
        <f t="array" ref="E3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0" spans="1:5" x14ac:dyDescent="0.45">
      <c r="A330" t="s">
        <v>4</v>
      </c>
      <c r="B330" s="1">
        <v>45021</v>
      </c>
      <c r="C330" t="s">
        <v>5</v>
      </c>
      <c r="D330">
        <v>5500</v>
      </c>
      <c r="E330" cm="1">
        <f t="array" ref="E3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1" spans="1:5" x14ac:dyDescent="0.45">
      <c r="A331" t="s">
        <v>4</v>
      </c>
      <c r="B331" s="1">
        <v>45021</v>
      </c>
      <c r="C331" t="s">
        <v>5</v>
      </c>
      <c r="D331">
        <v>5500</v>
      </c>
      <c r="E331" cm="1">
        <f t="array" ref="E3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2" spans="1:5" x14ac:dyDescent="0.45">
      <c r="A332" t="s">
        <v>4</v>
      </c>
      <c r="B332" s="1">
        <v>45021</v>
      </c>
      <c r="C332" t="s">
        <v>5</v>
      </c>
      <c r="D332">
        <v>5500</v>
      </c>
      <c r="E332" cm="1">
        <f t="array" ref="E3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3" spans="1:5" x14ac:dyDescent="0.45">
      <c r="A333" t="s">
        <v>14</v>
      </c>
      <c r="B333" s="1">
        <v>45021</v>
      </c>
      <c r="C333" t="s">
        <v>6</v>
      </c>
      <c r="D333">
        <v>4.7</v>
      </c>
      <c r="E333" cm="1">
        <f t="array" ref="E3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334" spans="1:5" x14ac:dyDescent="0.45">
      <c r="A334" t="s">
        <v>4</v>
      </c>
      <c r="B334" s="1">
        <v>45021</v>
      </c>
      <c r="C334" t="s">
        <v>5</v>
      </c>
      <c r="D334">
        <v>5500</v>
      </c>
      <c r="E334" cm="1">
        <f t="array" ref="E3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5" spans="1:5" x14ac:dyDescent="0.45">
      <c r="A335" t="s">
        <v>4</v>
      </c>
      <c r="B335" s="1">
        <v>45021</v>
      </c>
      <c r="C335" t="s">
        <v>10</v>
      </c>
      <c r="D335">
        <v>9.34</v>
      </c>
      <c r="E335" cm="1">
        <f t="array" ref="E3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36" spans="1:5" x14ac:dyDescent="0.45">
      <c r="A336" t="s">
        <v>4</v>
      </c>
      <c r="B336" s="1">
        <v>45021</v>
      </c>
      <c r="C336" t="s">
        <v>5</v>
      </c>
      <c r="D336">
        <v>5500</v>
      </c>
      <c r="E336" cm="1">
        <f t="array" ref="E3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7" spans="1:5" x14ac:dyDescent="0.45">
      <c r="A337" t="s">
        <v>4</v>
      </c>
      <c r="B337" s="1">
        <v>45021</v>
      </c>
      <c r="C337" t="s">
        <v>5</v>
      </c>
      <c r="D337">
        <v>5500</v>
      </c>
      <c r="E337" cm="1">
        <f t="array" ref="E3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8" spans="1:5" x14ac:dyDescent="0.45">
      <c r="A338" t="s">
        <v>4</v>
      </c>
      <c r="B338" s="1">
        <v>45021</v>
      </c>
      <c r="C338" t="s">
        <v>6</v>
      </c>
      <c r="D338">
        <v>14</v>
      </c>
      <c r="E338" cm="1">
        <f t="array" ref="E3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39" spans="1:5" x14ac:dyDescent="0.45">
      <c r="A339" t="s">
        <v>14</v>
      </c>
      <c r="B339" s="1">
        <v>45021</v>
      </c>
      <c r="C339" t="s">
        <v>6</v>
      </c>
      <c r="D339">
        <v>4.7</v>
      </c>
      <c r="E339" cm="1">
        <f t="array" ref="E3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340" spans="1:5" x14ac:dyDescent="0.45">
      <c r="A340" t="s">
        <v>4</v>
      </c>
      <c r="B340" s="1">
        <v>45021</v>
      </c>
      <c r="C340" t="s">
        <v>6</v>
      </c>
      <c r="D340">
        <v>14</v>
      </c>
      <c r="E340" cm="1">
        <f t="array" ref="E3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1" spans="1:5" x14ac:dyDescent="0.45">
      <c r="A341" t="s">
        <v>4</v>
      </c>
      <c r="B341" s="1">
        <v>45021</v>
      </c>
      <c r="C341" t="s">
        <v>5</v>
      </c>
      <c r="D341">
        <v>5500</v>
      </c>
      <c r="E341" cm="1">
        <f t="array" ref="E3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2" spans="1:5" x14ac:dyDescent="0.45">
      <c r="A342" t="s">
        <v>4</v>
      </c>
      <c r="B342" s="1">
        <v>45021</v>
      </c>
      <c r="C342" t="s">
        <v>10</v>
      </c>
      <c r="D342">
        <v>9.34</v>
      </c>
      <c r="E342" cm="1">
        <f t="array" ref="E3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43" spans="1:5" x14ac:dyDescent="0.45">
      <c r="A343" t="s">
        <v>4</v>
      </c>
      <c r="B343" s="1">
        <v>45021</v>
      </c>
      <c r="C343" t="s">
        <v>5</v>
      </c>
      <c r="D343">
        <v>5500</v>
      </c>
      <c r="E343" cm="1">
        <f t="array" ref="E3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4" spans="1:5" x14ac:dyDescent="0.45">
      <c r="A344" t="s">
        <v>4</v>
      </c>
      <c r="B344" s="1">
        <v>45021</v>
      </c>
      <c r="C344" t="s">
        <v>9</v>
      </c>
      <c r="D344">
        <v>147</v>
      </c>
      <c r="E344" cm="1">
        <f t="array" ref="E3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345" spans="1:5" x14ac:dyDescent="0.45">
      <c r="A345" t="s">
        <v>4</v>
      </c>
      <c r="B345" s="1">
        <v>45021</v>
      </c>
      <c r="C345" t="s">
        <v>6</v>
      </c>
      <c r="D345">
        <v>14</v>
      </c>
      <c r="E345" cm="1">
        <f t="array" ref="E3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6" spans="1:5" x14ac:dyDescent="0.45">
      <c r="A346" t="s">
        <v>4</v>
      </c>
      <c r="B346" s="1">
        <v>45021</v>
      </c>
      <c r="C346" t="s">
        <v>6</v>
      </c>
      <c r="D346">
        <v>14</v>
      </c>
      <c r="E346" cm="1">
        <f t="array" ref="E3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7" spans="1:5" x14ac:dyDescent="0.45">
      <c r="A347" t="s">
        <v>4</v>
      </c>
      <c r="B347" s="1">
        <v>45021</v>
      </c>
      <c r="C347" t="s">
        <v>5</v>
      </c>
      <c r="D347">
        <v>5500</v>
      </c>
      <c r="E347" cm="1">
        <f t="array" ref="E3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8" spans="1:5" x14ac:dyDescent="0.45">
      <c r="A348" t="s">
        <v>4</v>
      </c>
      <c r="B348" s="1">
        <v>45020</v>
      </c>
      <c r="C348" t="s">
        <v>5</v>
      </c>
      <c r="D348">
        <v>5500</v>
      </c>
      <c r="E348" cm="1">
        <f t="array" ref="E3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9" spans="1:5" x14ac:dyDescent="0.45">
      <c r="A349" t="s">
        <v>4</v>
      </c>
      <c r="B349" s="1">
        <v>45020</v>
      </c>
      <c r="C349" t="s">
        <v>10</v>
      </c>
      <c r="D349">
        <v>9.3800000000000008</v>
      </c>
      <c r="E349" cm="1">
        <f t="array" ref="E3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50" spans="1:5" x14ac:dyDescent="0.45">
      <c r="A350" t="s">
        <v>4</v>
      </c>
      <c r="B350" s="1">
        <v>45020</v>
      </c>
      <c r="C350" t="s">
        <v>5</v>
      </c>
      <c r="D350">
        <v>5500</v>
      </c>
      <c r="E350" cm="1">
        <f t="array" ref="E3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1" spans="1:5" x14ac:dyDescent="0.45">
      <c r="A351" t="s">
        <v>4</v>
      </c>
      <c r="B351" s="1">
        <v>45020</v>
      </c>
      <c r="C351" t="s">
        <v>5</v>
      </c>
      <c r="D351">
        <v>5500</v>
      </c>
      <c r="E351" cm="1">
        <f t="array" ref="E3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2" spans="1:5" x14ac:dyDescent="0.45">
      <c r="A352" t="s">
        <v>4</v>
      </c>
      <c r="B352" s="1">
        <v>45020</v>
      </c>
      <c r="C352" t="s">
        <v>5</v>
      </c>
      <c r="D352">
        <v>5500</v>
      </c>
      <c r="E352" cm="1">
        <f t="array" ref="E3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3" spans="1:5" x14ac:dyDescent="0.45">
      <c r="A353" t="s">
        <v>4</v>
      </c>
      <c r="B353" s="1">
        <v>45020</v>
      </c>
      <c r="C353" t="s">
        <v>10</v>
      </c>
      <c r="D353">
        <v>9.3800000000000008</v>
      </c>
      <c r="E353" cm="1">
        <f t="array" ref="E3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54" spans="1:5" x14ac:dyDescent="0.45">
      <c r="A354" t="s">
        <v>4</v>
      </c>
      <c r="B354" s="1">
        <v>45020</v>
      </c>
      <c r="C354" t="s">
        <v>5</v>
      </c>
      <c r="D354">
        <v>5500</v>
      </c>
      <c r="E354" cm="1">
        <f t="array" ref="E3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5" spans="1:5" x14ac:dyDescent="0.45">
      <c r="A355" t="s">
        <v>4</v>
      </c>
      <c r="B355" s="1">
        <v>45020</v>
      </c>
      <c r="C355" t="s">
        <v>5</v>
      </c>
      <c r="D355">
        <v>5500</v>
      </c>
      <c r="E355" cm="1">
        <f t="array" ref="E3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6" spans="1:5" x14ac:dyDescent="0.45">
      <c r="A356" t="s">
        <v>4</v>
      </c>
      <c r="B356" s="1">
        <v>45020</v>
      </c>
      <c r="C356" t="s">
        <v>6</v>
      </c>
      <c r="D356">
        <v>14</v>
      </c>
      <c r="E356" cm="1">
        <f t="array" ref="E3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57" spans="1:5" x14ac:dyDescent="0.45">
      <c r="A357" t="s">
        <v>4</v>
      </c>
      <c r="B357" s="1">
        <v>45020</v>
      </c>
      <c r="C357" t="s">
        <v>6</v>
      </c>
      <c r="D357">
        <v>14</v>
      </c>
      <c r="E357" cm="1">
        <f t="array" ref="E3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58" spans="1:5" x14ac:dyDescent="0.45">
      <c r="A358" t="s">
        <v>4</v>
      </c>
      <c r="B358" s="1">
        <v>45020</v>
      </c>
      <c r="C358" t="s">
        <v>5</v>
      </c>
      <c r="D358">
        <v>5500</v>
      </c>
      <c r="E358" cm="1">
        <f t="array" ref="E3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9" spans="1:5" x14ac:dyDescent="0.45">
      <c r="A359" t="s">
        <v>4</v>
      </c>
      <c r="B359" s="1">
        <v>45020</v>
      </c>
      <c r="C359" t="s">
        <v>5</v>
      </c>
      <c r="D359">
        <v>5500</v>
      </c>
      <c r="E359" cm="1">
        <f t="array" ref="E3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0" spans="1:5" x14ac:dyDescent="0.45">
      <c r="A360" t="s">
        <v>4</v>
      </c>
      <c r="B360" s="1">
        <v>45020</v>
      </c>
      <c r="C360" t="s">
        <v>5</v>
      </c>
      <c r="D360">
        <v>5500</v>
      </c>
      <c r="E360" cm="1">
        <f t="array" ref="E3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1" spans="1:5" x14ac:dyDescent="0.45">
      <c r="A361" t="s">
        <v>4</v>
      </c>
      <c r="B361" s="1">
        <v>45020</v>
      </c>
      <c r="C361" t="s">
        <v>10</v>
      </c>
      <c r="D361">
        <v>9.3800000000000008</v>
      </c>
      <c r="E361" cm="1">
        <f t="array" ref="E3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62" spans="1:5" x14ac:dyDescent="0.45">
      <c r="A362" t="s">
        <v>4</v>
      </c>
      <c r="B362" s="1">
        <v>45020</v>
      </c>
      <c r="C362" t="s">
        <v>5</v>
      </c>
      <c r="D362">
        <v>5500</v>
      </c>
      <c r="E362" cm="1">
        <f t="array" ref="E3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3" spans="1:5" x14ac:dyDescent="0.45">
      <c r="A363" t="s">
        <v>4</v>
      </c>
      <c r="B363" s="1">
        <v>45020</v>
      </c>
      <c r="C363" t="s">
        <v>5</v>
      </c>
      <c r="D363">
        <v>5500</v>
      </c>
      <c r="E363" cm="1">
        <f t="array" ref="E3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4" spans="1:5" x14ac:dyDescent="0.45">
      <c r="A364" t="s">
        <v>4</v>
      </c>
      <c r="B364" s="1">
        <v>45020</v>
      </c>
      <c r="C364" t="s">
        <v>6</v>
      </c>
      <c r="D364">
        <v>14</v>
      </c>
      <c r="E364" cm="1">
        <f t="array" ref="E3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65" spans="1:5" x14ac:dyDescent="0.45">
      <c r="A365" t="s">
        <v>4</v>
      </c>
      <c r="B365" s="1">
        <v>45020</v>
      </c>
      <c r="C365" t="s">
        <v>6</v>
      </c>
      <c r="D365">
        <v>14</v>
      </c>
      <c r="E365" cm="1">
        <f t="array" ref="E3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66" spans="1:5" x14ac:dyDescent="0.45">
      <c r="A366" t="s">
        <v>4</v>
      </c>
      <c r="B366" s="1">
        <v>45020</v>
      </c>
      <c r="C366" t="s">
        <v>5</v>
      </c>
      <c r="D366">
        <v>5500</v>
      </c>
      <c r="E366" cm="1">
        <f t="array" ref="E3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7" spans="1:5" x14ac:dyDescent="0.45">
      <c r="A367" t="s">
        <v>4</v>
      </c>
      <c r="B367" s="1">
        <v>45020</v>
      </c>
      <c r="C367" t="s">
        <v>5</v>
      </c>
      <c r="D367">
        <v>5500</v>
      </c>
      <c r="E367" cm="1">
        <f t="array" ref="E3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8" spans="1:5" x14ac:dyDescent="0.45">
      <c r="A368" t="s">
        <v>4</v>
      </c>
      <c r="B368" s="1">
        <v>45020</v>
      </c>
      <c r="C368" t="s">
        <v>5</v>
      </c>
      <c r="D368">
        <v>5500</v>
      </c>
      <c r="E368" cm="1">
        <f t="array" ref="E3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9" spans="1:5" x14ac:dyDescent="0.45">
      <c r="A369" t="s">
        <v>60</v>
      </c>
      <c r="B369" s="1">
        <v>45107</v>
      </c>
      <c r="C369" t="s">
        <v>9</v>
      </c>
      <c r="D369">
        <v>59</v>
      </c>
      <c r="E369" cm="1">
        <f t="array" ref="E3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0" spans="1:5" x14ac:dyDescent="0.45">
      <c r="A370" t="s">
        <v>60</v>
      </c>
      <c r="B370" s="1">
        <v>45107</v>
      </c>
      <c r="C370" t="s">
        <v>9</v>
      </c>
      <c r="D370">
        <v>59</v>
      </c>
      <c r="E370" cm="1">
        <f t="array" ref="E3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1" spans="1:5" x14ac:dyDescent="0.45">
      <c r="A371" t="s">
        <v>60</v>
      </c>
      <c r="B371" s="1">
        <v>45107</v>
      </c>
      <c r="C371" t="s">
        <v>9</v>
      </c>
      <c r="D371">
        <v>59</v>
      </c>
      <c r="E371" cm="1">
        <f t="array" ref="E3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2" spans="1:5" x14ac:dyDescent="0.45">
      <c r="A372" t="s">
        <v>60</v>
      </c>
      <c r="B372" s="1">
        <v>45107</v>
      </c>
      <c r="C372" t="s">
        <v>9</v>
      </c>
      <c r="D372">
        <v>59</v>
      </c>
      <c r="E372" cm="1">
        <f t="array" ref="E3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3" spans="1:5" x14ac:dyDescent="0.45">
      <c r="A373" t="s">
        <v>4</v>
      </c>
      <c r="B373" s="1">
        <v>45019</v>
      </c>
      <c r="C373" t="s">
        <v>6</v>
      </c>
      <c r="D373">
        <v>14</v>
      </c>
      <c r="E373" cm="1">
        <f t="array" ref="E3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74" spans="1:5" x14ac:dyDescent="0.45">
      <c r="A374" t="s">
        <v>4</v>
      </c>
      <c r="B374" s="1">
        <v>45019</v>
      </c>
      <c r="C374" t="s">
        <v>5</v>
      </c>
      <c r="D374">
        <v>5500</v>
      </c>
      <c r="E374" cm="1">
        <f t="array" ref="E3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5" spans="1:5" x14ac:dyDescent="0.45">
      <c r="A375" t="s">
        <v>4</v>
      </c>
      <c r="B375" s="1">
        <v>45019</v>
      </c>
      <c r="C375" t="s">
        <v>10</v>
      </c>
      <c r="D375">
        <v>9.48</v>
      </c>
      <c r="E375" cm="1">
        <f t="array" ref="E3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76" spans="1:5" x14ac:dyDescent="0.45">
      <c r="A376" t="s">
        <v>4</v>
      </c>
      <c r="B376" s="1">
        <v>45019</v>
      </c>
      <c r="C376" t="s">
        <v>6</v>
      </c>
      <c r="D376">
        <v>14</v>
      </c>
      <c r="E376" cm="1">
        <f t="array" ref="E3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77" spans="1:5" x14ac:dyDescent="0.45">
      <c r="A377" t="s">
        <v>4</v>
      </c>
      <c r="B377" s="1">
        <v>45019</v>
      </c>
      <c r="C377" t="s">
        <v>5</v>
      </c>
      <c r="D377">
        <v>5500</v>
      </c>
      <c r="E377" cm="1">
        <f t="array" ref="E3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8" spans="1:5" x14ac:dyDescent="0.45">
      <c r="A378" t="s">
        <v>4</v>
      </c>
      <c r="B378" s="1">
        <v>45019</v>
      </c>
      <c r="C378" t="s">
        <v>5</v>
      </c>
      <c r="D378">
        <v>5500</v>
      </c>
      <c r="E378" cm="1">
        <f t="array" ref="E3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9" spans="1:5" x14ac:dyDescent="0.45">
      <c r="A379" t="s">
        <v>4</v>
      </c>
      <c r="B379" s="1">
        <v>45019</v>
      </c>
      <c r="C379" t="s">
        <v>5</v>
      </c>
      <c r="D379">
        <v>5500</v>
      </c>
      <c r="E379" cm="1">
        <f t="array" ref="E3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0" spans="1:5" x14ac:dyDescent="0.45">
      <c r="A380" t="s">
        <v>4</v>
      </c>
      <c r="B380" s="1">
        <v>45019</v>
      </c>
      <c r="C380" t="s">
        <v>10</v>
      </c>
      <c r="D380">
        <v>9.48</v>
      </c>
      <c r="E380" cm="1">
        <f t="array" ref="E3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81" spans="1:5" x14ac:dyDescent="0.45">
      <c r="A381" t="s">
        <v>4</v>
      </c>
      <c r="B381" s="1">
        <v>45019</v>
      </c>
      <c r="C381" t="s">
        <v>5</v>
      </c>
      <c r="D381">
        <v>5500</v>
      </c>
      <c r="E381" cm="1">
        <f t="array" ref="E3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2" spans="1:5" x14ac:dyDescent="0.45">
      <c r="A382" t="s">
        <v>4</v>
      </c>
      <c r="B382" s="1">
        <v>45019</v>
      </c>
      <c r="C382" t="s">
        <v>5</v>
      </c>
      <c r="D382">
        <v>5500</v>
      </c>
      <c r="E382" cm="1">
        <f t="array" ref="E3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3" spans="1:5" x14ac:dyDescent="0.45">
      <c r="A383" t="s">
        <v>4</v>
      </c>
      <c r="B383" s="1">
        <v>45019</v>
      </c>
      <c r="C383" t="s">
        <v>5</v>
      </c>
      <c r="D383">
        <v>5500</v>
      </c>
      <c r="E383" cm="1">
        <f t="array" ref="E3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4" spans="1:5" x14ac:dyDescent="0.45">
      <c r="A384" t="s">
        <v>4</v>
      </c>
      <c r="B384" s="1">
        <v>45019</v>
      </c>
      <c r="C384" t="s">
        <v>5</v>
      </c>
      <c r="D384">
        <v>5500</v>
      </c>
      <c r="E384" cm="1">
        <f t="array" ref="E3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5" spans="1:5" x14ac:dyDescent="0.45">
      <c r="A385" t="s">
        <v>4</v>
      </c>
      <c r="B385" s="1">
        <v>45019</v>
      </c>
      <c r="C385" t="s">
        <v>6</v>
      </c>
      <c r="D385">
        <v>14</v>
      </c>
      <c r="E385" cm="1">
        <f t="array" ref="E3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86" spans="1:5" x14ac:dyDescent="0.45">
      <c r="A386" t="s">
        <v>4</v>
      </c>
      <c r="B386" s="1">
        <v>45019</v>
      </c>
      <c r="C386" t="s">
        <v>10</v>
      </c>
      <c r="D386">
        <v>9.48</v>
      </c>
      <c r="E386" cm="1">
        <f t="array" ref="E3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87" spans="1:5" x14ac:dyDescent="0.45">
      <c r="A387" t="s">
        <v>4</v>
      </c>
      <c r="B387" s="1">
        <v>45019</v>
      </c>
      <c r="C387" t="s">
        <v>5</v>
      </c>
      <c r="D387">
        <v>5500</v>
      </c>
      <c r="E387" cm="1">
        <f t="array" ref="E3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8" spans="1:5" x14ac:dyDescent="0.45">
      <c r="A388" t="s">
        <v>4</v>
      </c>
      <c r="B388" s="1">
        <v>45019</v>
      </c>
      <c r="C388" t="s">
        <v>5</v>
      </c>
      <c r="D388">
        <v>5500</v>
      </c>
      <c r="E388" cm="1">
        <f t="array" ref="E3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9" spans="1:5" x14ac:dyDescent="0.45">
      <c r="A389" t="s">
        <v>4</v>
      </c>
      <c r="B389" s="1">
        <v>45019</v>
      </c>
      <c r="C389" t="s">
        <v>5</v>
      </c>
      <c r="D389">
        <v>5500</v>
      </c>
      <c r="E389" cm="1">
        <f t="array" ref="E3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0" spans="1:5" x14ac:dyDescent="0.45">
      <c r="A390" t="s">
        <v>4</v>
      </c>
      <c r="B390" s="1">
        <v>45019</v>
      </c>
      <c r="C390" t="s">
        <v>5</v>
      </c>
      <c r="D390">
        <v>5500</v>
      </c>
      <c r="E390" cm="1">
        <f t="array" ref="E3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1" spans="1:5" x14ac:dyDescent="0.45">
      <c r="A391" t="s">
        <v>4</v>
      </c>
      <c r="B391" s="1">
        <v>45019</v>
      </c>
      <c r="C391" t="s">
        <v>6</v>
      </c>
      <c r="D391">
        <v>14</v>
      </c>
      <c r="E391" cm="1">
        <f t="array" ref="E3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92" spans="1:5" x14ac:dyDescent="0.45">
      <c r="A392" t="s">
        <v>4</v>
      </c>
      <c r="B392" s="1">
        <v>45020</v>
      </c>
      <c r="C392" t="s">
        <v>7</v>
      </c>
      <c r="D392">
        <v>1648</v>
      </c>
      <c r="E392" cm="1">
        <f t="array" ref="E3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8899.2000000000007</v>
      </c>
    </row>
    <row r="393" spans="1:5" x14ac:dyDescent="0.45">
      <c r="A393" t="s">
        <v>4</v>
      </c>
      <c r="B393" s="1">
        <v>45019</v>
      </c>
      <c r="C393" t="s">
        <v>10</v>
      </c>
      <c r="D393">
        <v>9.48</v>
      </c>
      <c r="E393" cm="1">
        <f t="array" ref="E3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94" spans="1:5" x14ac:dyDescent="0.45">
      <c r="A394" t="s">
        <v>4</v>
      </c>
      <c r="B394" s="1">
        <v>45019</v>
      </c>
      <c r="C394" t="s">
        <v>5</v>
      </c>
      <c r="D394">
        <v>5500</v>
      </c>
      <c r="E394" cm="1">
        <f t="array" ref="E3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5" spans="1:5" x14ac:dyDescent="0.45">
      <c r="A395" t="s">
        <v>4</v>
      </c>
      <c r="B395" s="1">
        <v>45019</v>
      </c>
      <c r="C395" t="s">
        <v>5</v>
      </c>
      <c r="D395">
        <v>5500</v>
      </c>
      <c r="E395" cm="1">
        <f t="array" ref="E3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6" spans="1:5" x14ac:dyDescent="0.45">
      <c r="A396" t="s">
        <v>4</v>
      </c>
      <c r="B396" s="1">
        <v>45019</v>
      </c>
      <c r="C396" t="s">
        <v>5</v>
      </c>
      <c r="D396">
        <v>5500</v>
      </c>
      <c r="E396" cm="1">
        <f t="array" ref="E3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7" spans="1:5" x14ac:dyDescent="0.45">
      <c r="A397" t="s">
        <v>4</v>
      </c>
      <c r="B397" s="1">
        <v>45019</v>
      </c>
      <c r="C397" t="s">
        <v>5</v>
      </c>
      <c r="D397">
        <v>5500</v>
      </c>
      <c r="E397" cm="1">
        <f t="array" ref="E3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8" spans="1:5" x14ac:dyDescent="0.45">
      <c r="A398" t="s">
        <v>4</v>
      </c>
      <c r="B398" s="1">
        <v>45019</v>
      </c>
      <c r="C398" t="s">
        <v>5</v>
      </c>
      <c r="D398">
        <v>5500</v>
      </c>
      <c r="E398" cm="1">
        <f t="array" ref="E3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9" spans="1:5" x14ac:dyDescent="0.45">
      <c r="A399" t="s">
        <v>4</v>
      </c>
      <c r="B399" s="1">
        <v>45020</v>
      </c>
      <c r="C399" t="s">
        <v>7</v>
      </c>
      <c r="D399">
        <v>1648</v>
      </c>
      <c r="E399" cm="1">
        <f t="array" ref="E3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8899.2000000000007</v>
      </c>
    </row>
    <row r="400" spans="1:5" x14ac:dyDescent="0.45">
      <c r="A400" t="s">
        <v>4</v>
      </c>
      <c r="B400" s="1">
        <v>45019</v>
      </c>
      <c r="C400" t="s">
        <v>6</v>
      </c>
      <c r="D400">
        <v>14</v>
      </c>
      <c r="E400" cm="1">
        <f t="array" ref="E4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1" spans="1:5" x14ac:dyDescent="0.45">
      <c r="A401" t="s">
        <v>4</v>
      </c>
      <c r="B401" s="1">
        <v>45019</v>
      </c>
      <c r="C401" t="s">
        <v>9</v>
      </c>
      <c r="D401">
        <v>153</v>
      </c>
      <c r="E401" cm="1">
        <f t="array" ref="E4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12240</v>
      </c>
    </row>
    <row r="402" spans="1:5" x14ac:dyDescent="0.45">
      <c r="A402" t="s">
        <v>4</v>
      </c>
      <c r="B402" s="1">
        <v>45019</v>
      </c>
      <c r="C402" t="s">
        <v>6</v>
      </c>
      <c r="D402">
        <v>14</v>
      </c>
      <c r="E402" cm="1">
        <f t="array" ref="E4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3" spans="1:5" x14ac:dyDescent="0.45">
      <c r="A403" t="s">
        <v>4</v>
      </c>
      <c r="B403" s="1">
        <v>45019</v>
      </c>
      <c r="C403" t="s">
        <v>10</v>
      </c>
      <c r="D403">
        <v>9.48</v>
      </c>
      <c r="E403" cm="1">
        <f t="array" ref="E4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404" spans="1:5" x14ac:dyDescent="0.45">
      <c r="A404" t="s">
        <v>4</v>
      </c>
      <c r="B404" s="1">
        <v>45019</v>
      </c>
      <c r="C404" t="s">
        <v>10</v>
      </c>
      <c r="D404">
        <v>9.48</v>
      </c>
      <c r="E404" cm="1">
        <f t="array" ref="E4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405" spans="1:5" x14ac:dyDescent="0.45">
      <c r="A405" t="s">
        <v>4</v>
      </c>
      <c r="B405" s="1">
        <v>45019</v>
      </c>
      <c r="C405" t="s">
        <v>5</v>
      </c>
      <c r="D405">
        <v>5500</v>
      </c>
      <c r="E405" cm="1">
        <f t="array" ref="E4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06" spans="1:5" x14ac:dyDescent="0.45">
      <c r="A406" t="s">
        <v>4</v>
      </c>
      <c r="B406" s="1">
        <v>45019</v>
      </c>
      <c r="C406" t="s">
        <v>9</v>
      </c>
      <c r="D406">
        <v>153</v>
      </c>
      <c r="E406" cm="1">
        <f t="array" ref="E4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12240</v>
      </c>
    </row>
    <row r="407" spans="1:5" x14ac:dyDescent="0.45">
      <c r="A407" t="s">
        <v>4</v>
      </c>
      <c r="B407" s="1">
        <v>45019</v>
      </c>
      <c r="C407" t="s">
        <v>6</v>
      </c>
      <c r="D407">
        <v>14</v>
      </c>
      <c r="E407" cm="1">
        <f t="array" ref="E4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8" spans="1:5" x14ac:dyDescent="0.45">
      <c r="A408" t="s">
        <v>4</v>
      </c>
      <c r="B408" s="1">
        <v>45019</v>
      </c>
      <c r="C408" t="s">
        <v>5</v>
      </c>
      <c r="D408">
        <v>5500</v>
      </c>
      <c r="E408" cm="1">
        <f t="array" ref="E4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09" spans="1:5" x14ac:dyDescent="0.45">
      <c r="A409" t="s">
        <v>4</v>
      </c>
      <c r="B409" s="1">
        <v>45019</v>
      </c>
      <c r="C409" t="s">
        <v>5</v>
      </c>
      <c r="D409">
        <v>5500</v>
      </c>
      <c r="E409" cm="1">
        <f t="array" ref="E4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0" spans="1:5" x14ac:dyDescent="0.45">
      <c r="A410" t="s">
        <v>4</v>
      </c>
      <c r="B410" s="1">
        <v>45019</v>
      </c>
      <c r="C410" t="s">
        <v>5</v>
      </c>
      <c r="D410">
        <v>5500</v>
      </c>
      <c r="E410" cm="1">
        <f t="array" ref="E4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1" spans="1:5" x14ac:dyDescent="0.45">
      <c r="A411" t="s">
        <v>4</v>
      </c>
      <c r="B411" s="1">
        <v>45019</v>
      </c>
      <c r="C411" t="s">
        <v>6</v>
      </c>
      <c r="D411">
        <v>14</v>
      </c>
      <c r="E411" cm="1">
        <f t="array" ref="E4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12" spans="1:5" x14ac:dyDescent="0.45">
      <c r="A412" t="s">
        <v>4</v>
      </c>
      <c r="B412" s="1">
        <v>45019</v>
      </c>
      <c r="C412" t="s">
        <v>5</v>
      </c>
      <c r="D412">
        <v>5500</v>
      </c>
      <c r="E412" cm="1">
        <f t="array" ref="E4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3" spans="1:5" x14ac:dyDescent="0.45">
      <c r="A413" t="s">
        <v>4</v>
      </c>
      <c r="B413" s="1">
        <v>45019</v>
      </c>
      <c r="C413" t="s">
        <v>5</v>
      </c>
      <c r="D413">
        <v>5500</v>
      </c>
      <c r="E413" cm="1">
        <f t="array" ref="E4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4" spans="1:5" x14ac:dyDescent="0.45">
      <c r="A414" t="s">
        <v>4</v>
      </c>
      <c r="B414" s="1">
        <v>45019</v>
      </c>
      <c r="C414" t="s">
        <v>5</v>
      </c>
      <c r="D414">
        <v>5500</v>
      </c>
      <c r="E414" cm="1">
        <f t="array" ref="E4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5" spans="1:5" x14ac:dyDescent="0.45">
      <c r="A415" t="s">
        <v>4</v>
      </c>
      <c r="B415" s="1">
        <v>45019</v>
      </c>
      <c r="C415" t="s">
        <v>5</v>
      </c>
      <c r="D415">
        <v>5500</v>
      </c>
      <c r="E415" cm="1">
        <f t="array" ref="E4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6" spans="1:5" x14ac:dyDescent="0.45">
      <c r="A416" t="s">
        <v>4</v>
      </c>
      <c r="B416" s="1">
        <v>45018</v>
      </c>
      <c r="C416" t="s">
        <v>5</v>
      </c>
      <c r="D416">
        <v>5500</v>
      </c>
      <c r="E416" cm="1">
        <f t="array" ref="E4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7" spans="1:5" x14ac:dyDescent="0.45">
      <c r="A417" t="s">
        <v>4</v>
      </c>
      <c r="B417" s="1">
        <v>45018</v>
      </c>
      <c r="C417" t="s">
        <v>5</v>
      </c>
      <c r="D417">
        <v>5500</v>
      </c>
      <c r="E417" cm="1">
        <f t="array" ref="E4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8" spans="1:5" x14ac:dyDescent="0.45">
      <c r="A418" t="s">
        <v>4</v>
      </c>
      <c r="B418" s="1">
        <v>45018</v>
      </c>
      <c r="C418" t="s">
        <v>6</v>
      </c>
      <c r="D418">
        <v>12</v>
      </c>
      <c r="E418" cm="1">
        <f t="array" ref="E4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12000</v>
      </c>
    </row>
    <row r="419" spans="1:5" x14ac:dyDescent="0.45">
      <c r="A419" t="s">
        <v>4</v>
      </c>
      <c r="B419" s="1">
        <v>45018</v>
      </c>
      <c r="C419" t="s">
        <v>5</v>
      </c>
      <c r="D419">
        <v>5500</v>
      </c>
      <c r="E419" cm="1">
        <f t="array" ref="E4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20" spans="1:5" x14ac:dyDescent="0.45">
      <c r="A420" t="s">
        <v>14</v>
      </c>
      <c r="B420" s="1">
        <v>45014</v>
      </c>
      <c r="C420" t="s">
        <v>5</v>
      </c>
      <c r="D420">
        <v>6500</v>
      </c>
      <c r="E420" cm="1">
        <f t="array" ref="E4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1" spans="1:5" x14ac:dyDescent="0.45">
      <c r="A421" t="s">
        <v>14</v>
      </c>
      <c r="B421" s="1">
        <v>45014</v>
      </c>
      <c r="C421" t="s">
        <v>5</v>
      </c>
      <c r="D421">
        <v>6500</v>
      </c>
      <c r="E421" cm="1">
        <f t="array" ref="E4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2" spans="1:5" x14ac:dyDescent="0.45">
      <c r="A422" t="s">
        <v>14</v>
      </c>
      <c r="B422" s="1">
        <v>45014</v>
      </c>
      <c r="C422" t="s">
        <v>5</v>
      </c>
      <c r="D422">
        <v>6500</v>
      </c>
      <c r="E422" cm="1">
        <f t="array" ref="E4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3" spans="1:5" x14ac:dyDescent="0.45">
      <c r="A423" t="s">
        <v>14</v>
      </c>
      <c r="B423" s="1">
        <v>45014</v>
      </c>
      <c r="C423" t="s">
        <v>5</v>
      </c>
      <c r="D423">
        <v>6500</v>
      </c>
      <c r="E423" cm="1">
        <f t="array" ref="E4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4" spans="1:5" x14ac:dyDescent="0.45">
      <c r="A424" t="s">
        <v>60</v>
      </c>
      <c r="B424" s="1">
        <v>45089</v>
      </c>
      <c r="C424" t="s">
        <v>10</v>
      </c>
      <c r="D424">
        <v>20</v>
      </c>
      <c r="E424" cm="1">
        <f t="array" ref="E4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24000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8EAB4-CD1C-47A1-BC5F-1E17962ECE51}">
  <dimension ref="A1:M4"/>
  <sheetViews>
    <sheetView showGridLines="0" workbookViewId="0">
      <selection activeCell="U13" sqref="U13"/>
    </sheetView>
  </sheetViews>
  <sheetFormatPr defaultRowHeight="18.350000000000001" x14ac:dyDescent="0.45"/>
  <sheetData>
    <row r="1" spans="1:13" x14ac:dyDescent="0.45">
      <c r="A1" s="41" t="s">
        <v>19</v>
      </c>
      <c r="B1" s="41"/>
      <c r="C1" s="41"/>
      <c r="D1" s="41"/>
      <c r="E1" s="41"/>
      <c r="F1" s="41"/>
      <c r="G1" s="42"/>
      <c r="H1" s="43" t="s">
        <v>114</v>
      </c>
      <c r="I1" s="44"/>
      <c r="J1" s="45"/>
      <c r="K1" s="43" t="s">
        <v>115</v>
      </c>
      <c r="L1" s="44"/>
      <c r="M1" s="45"/>
    </row>
    <row r="2" spans="1:13" x14ac:dyDescent="0.45">
      <c r="A2" s="41"/>
      <c r="B2" s="41"/>
      <c r="C2" s="41"/>
      <c r="D2" s="41"/>
      <c r="E2" s="41"/>
      <c r="F2" s="41"/>
      <c r="G2" s="42"/>
      <c r="H2" s="43"/>
      <c r="I2" s="44"/>
      <c r="J2" s="45"/>
      <c r="K2" s="43"/>
      <c r="L2" s="44"/>
      <c r="M2" s="45"/>
    </row>
    <row r="3" spans="1:13" x14ac:dyDescent="0.45">
      <c r="A3" s="41"/>
      <c r="B3" s="41"/>
      <c r="C3" s="41"/>
      <c r="D3" s="41"/>
      <c r="E3" s="41"/>
      <c r="F3" s="41"/>
      <c r="G3" s="42"/>
      <c r="H3" s="46" t="e">
        <f>GETPIVOTDATA("Revenue in Naira",#REF!)</f>
        <v>#REF!</v>
      </c>
      <c r="I3" s="47"/>
      <c r="J3" s="48"/>
      <c r="K3" s="49" t="e">
        <f>GETPIVOTDATA("Revenue in Naira",#REF!)</f>
        <v>#REF!</v>
      </c>
      <c r="L3" s="50"/>
      <c r="M3" s="51"/>
    </row>
    <row r="4" spans="1:13" x14ac:dyDescent="0.45">
      <c r="A4" s="41"/>
      <c r="B4" s="41"/>
      <c r="C4" s="41"/>
      <c r="D4" s="41"/>
      <c r="E4" s="41"/>
      <c r="F4" s="41"/>
      <c r="G4" s="42"/>
      <c r="H4" s="46"/>
      <c r="I4" s="47"/>
      <c r="J4" s="48"/>
      <c r="K4" s="49"/>
      <c r="L4" s="50"/>
      <c r="M4" s="51"/>
    </row>
  </sheetData>
  <mergeCells count="5">
    <mergeCell ref="A1:G4"/>
    <mergeCell ref="H1:J2"/>
    <mergeCell ref="H3:J4"/>
    <mergeCell ref="K1:M2"/>
    <mergeCell ref="K3:M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FFE2-79FD-4771-B395-0A9D34D41E0E}">
  <dimension ref="A1:E739"/>
  <sheetViews>
    <sheetView workbookViewId="0">
      <selection activeCell="C659" sqref="C659"/>
    </sheetView>
  </sheetViews>
  <sheetFormatPr defaultRowHeight="18.350000000000001" x14ac:dyDescent="0.45"/>
  <cols>
    <col min="1" max="1" width="14.33203125" bestFit="1" customWidth="1"/>
    <col min="2" max="2" width="26.44140625" customWidth="1"/>
    <col min="3" max="3" width="10.21875" customWidth="1"/>
    <col min="4" max="4" width="14.77734375" customWidth="1"/>
    <col min="5" max="5" width="27.33203125" customWidth="1"/>
  </cols>
  <sheetData>
    <row r="1" spans="1:5" x14ac:dyDescent="0.45">
      <c r="A1" t="s">
        <v>113</v>
      </c>
      <c r="B1" t="s">
        <v>1</v>
      </c>
      <c r="C1" t="s">
        <v>2</v>
      </c>
      <c r="D1" t="s">
        <v>110</v>
      </c>
      <c r="E1" t="s">
        <v>111</v>
      </c>
    </row>
    <row r="2" spans="1:5" x14ac:dyDescent="0.45">
      <c r="A2" t="s">
        <v>112</v>
      </c>
      <c r="B2" s="1">
        <v>45258.388032407405</v>
      </c>
      <c r="C2" t="s">
        <v>5</v>
      </c>
      <c r="D2">
        <v>5500</v>
      </c>
      <c r="E2">
        <v>5500</v>
      </c>
    </row>
    <row r="3" spans="1:5" x14ac:dyDescent="0.45">
      <c r="A3" t="s">
        <v>112</v>
      </c>
      <c r="B3" s="1">
        <v>45258.324988425928</v>
      </c>
      <c r="C3" t="s">
        <v>5</v>
      </c>
      <c r="D3">
        <v>5500</v>
      </c>
      <c r="E3">
        <v>5500</v>
      </c>
    </row>
    <row r="4" spans="1:5" x14ac:dyDescent="0.45">
      <c r="A4" t="s">
        <v>112</v>
      </c>
      <c r="B4" s="1">
        <v>45258.249768518515</v>
      </c>
      <c r="C4" t="s">
        <v>5</v>
      </c>
      <c r="D4">
        <v>5500</v>
      </c>
      <c r="E4">
        <v>5500</v>
      </c>
    </row>
    <row r="5" spans="1:5" x14ac:dyDescent="0.45">
      <c r="A5" t="s">
        <v>112</v>
      </c>
      <c r="B5" s="1">
        <v>45257.952685185184</v>
      </c>
      <c r="C5" t="s">
        <v>5</v>
      </c>
      <c r="D5">
        <v>5500</v>
      </c>
      <c r="E5">
        <v>5500</v>
      </c>
    </row>
    <row r="6" spans="1:5" x14ac:dyDescent="0.45">
      <c r="A6" t="s">
        <v>112</v>
      </c>
      <c r="B6" s="1">
        <v>45257.682326388887</v>
      </c>
      <c r="C6" t="s">
        <v>5</v>
      </c>
      <c r="D6">
        <v>5500</v>
      </c>
      <c r="E6">
        <v>5500</v>
      </c>
    </row>
    <row r="7" spans="1:5" x14ac:dyDescent="0.45">
      <c r="A7" t="s">
        <v>112</v>
      </c>
      <c r="B7" s="1">
        <v>45257.543113425927</v>
      </c>
      <c r="C7" t="s">
        <v>7</v>
      </c>
      <c r="D7">
        <v>645</v>
      </c>
      <c r="E7">
        <v>3611.9999999999995</v>
      </c>
    </row>
    <row r="8" spans="1:5" x14ac:dyDescent="0.45">
      <c r="A8" t="s">
        <v>112</v>
      </c>
      <c r="B8" s="1">
        <v>45257.551041666666</v>
      </c>
      <c r="C8" t="s">
        <v>7</v>
      </c>
      <c r="D8">
        <v>837</v>
      </c>
      <c r="E8">
        <v>4687.2</v>
      </c>
    </row>
    <row r="9" spans="1:5" x14ac:dyDescent="0.45">
      <c r="A9" t="s">
        <v>112</v>
      </c>
      <c r="B9" s="1">
        <v>45257.508506944447</v>
      </c>
      <c r="C9" t="s">
        <v>5</v>
      </c>
      <c r="D9">
        <v>4235</v>
      </c>
      <c r="E9">
        <v>4235</v>
      </c>
    </row>
    <row r="10" spans="1:5" x14ac:dyDescent="0.45">
      <c r="A10" t="s">
        <v>112</v>
      </c>
      <c r="B10" s="1">
        <v>45257.397094907406</v>
      </c>
      <c r="C10" t="s">
        <v>5</v>
      </c>
      <c r="D10">
        <v>5500</v>
      </c>
      <c r="E10">
        <v>5500</v>
      </c>
    </row>
    <row r="11" spans="1:5" x14ac:dyDescent="0.45">
      <c r="A11" t="s">
        <v>112</v>
      </c>
      <c r="B11" s="1">
        <v>45257.329305555555</v>
      </c>
      <c r="C11" t="s">
        <v>6</v>
      </c>
      <c r="D11">
        <v>15</v>
      </c>
      <c r="E11">
        <v>15000</v>
      </c>
    </row>
    <row r="12" spans="1:5" x14ac:dyDescent="0.45">
      <c r="A12" t="s">
        <v>112</v>
      </c>
      <c r="B12" s="1">
        <v>45257.228171296294</v>
      </c>
      <c r="C12" t="s">
        <v>6</v>
      </c>
      <c r="D12">
        <v>15</v>
      </c>
      <c r="E12">
        <v>15000</v>
      </c>
    </row>
    <row r="13" spans="1:5" x14ac:dyDescent="0.45">
      <c r="A13" t="s">
        <v>112</v>
      </c>
      <c r="B13" s="1">
        <v>45257.149942129632</v>
      </c>
      <c r="C13" t="s">
        <v>9</v>
      </c>
      <c r="D13">
        <v>73</v>
      </c>
      <c r="E13">
        <v>4380</v>
      </c>
    </row>
    <row r="14" spans="1:5" x14ac:dyDescent="0.45">
      <c r="A14" t="s">
        <v>112</v>
      </c>
      <c r="B14" s="1">
        <v>45256.903807870367</v>
      </c>
      <c r="C14" t="s">
        <v>10</v>
      </c>
      <c r="D14">
        <v>6.55</v>
      </c>
      <c r="E14">
        <v>7860</v>
      </c>
    </row>
    <row r="15" spans="1:5" x14ac:dyDescent="0.45">
      <c r="A15" t="s">
        <v>112</v>
      </c>
      <c r="B15" s="1">
        <v>45256.901018518518</v>
      </c>
      <c r="C15" t="s">
        <v>6</v>
      </c>
      <c r="D15">
        <v>11.55</v>
      </c>
      <c r="E15">
        <v>11550</v>
      </c>
    </row>
    <row r="16" spans="1:5" x14ac:dyDescent="0.45">
      <c r="A16" t="s">
        <v>112</v>
      </c>
      <c r="B16" s="1">
        <v>45256.85292824074</v>
      </c>
      <c r="C16" t="s">
        <v>5</v>
      </c>
      <c r="D16">
        <v>5500</v>
      </c>
      <c r="E16">
        <v>5500</v>
      </c>
    </row>
    <row r="17" spans="1:5" x14ac:dyDescent="0.45">
      <c r="A17" t="s">
        <v>112</v>
      </c>
      <c r="B17" s="1">
        <v>45256.668611111112</v>
      </c>
      <c r="C17" t="s">
        <v>5</v>
      </c>
      <c r="D17">
        <v>4235</v>
      </c>
      <c r="E17">
        <v>4235</v>
      </c>
    </row>
    <row r="18" spans="1:5" x14ac:dyDescent="0.45">
      <c r="A18" t="s">
        <v>112</v>
      </c>
      <c r="B18" s="1">
        <v>45256.592997685184</v>
      </c>
      <c r="C18" t="s">
        <v>9</v>
      </c>
      <c r="D18">
        <v>73</v>
      </c>
      <c r="E18">
        <v>4380</v>
      </c>
    </row>
    <row r="19" spans="1:5" x14ac:dyDescent="0.45">
      <c r="A19" t="s">
        <v>112</v>
      </c>
      <c r="B19" s="1">
        <v>45256.341747685183</v>
      </c>
      <c r="C19" t="s">
        <v>5</v>
      </c>
      <c r="D19">
        <v>5500</v>
      </c>
      <c r="E19">
        <v>5500</v>
      </c>
    </row>
    <row r="20" spans="1:5" x14ac:dyDescent="0.45">
      <c r="A20" t="s">
        <v>112</v>
      </c>
      <c r="B20" s="1">
        <v>45256.239432870374</v>
      </c>
      <c r="C20" t="s">
        <v>11</v>
      </c>
      <c r="D20">
        <v>100.17</v>
      </c>
      <c r="E20">
        <v>4036.8509999999997</v>
      </c>
    </row>
    <row r="21" spans="1:5" x14ac:dyDescent="0.45">
      <c r="A21" t="s">
        <v>112</v>
      </c>
      <c r="B21" s="1">
        <v>45255.989803240744</v>
      </c>
      <c r="C21" t="s">
        <v>6</v>
      </c>
      <c r="D21">
        <v>15</v>
      </c>
      <c r="E21">
        <v>15000</v>
      </c>
    </row>
    <row r="22" spans="1:5" x14ac:dyDescent="0.45">
      <c r="A22" t="s">
        <v>112</v>
      </c>
      <c r="B22" s="1">
        <v>45255.89335648148</v>
      </c>
      <c r="C22" t="s">
        <v>5</v>
      </c>
      <c r="D22">
        <v>5500</v>
      </c>
      <c r="E22">
        <v>5500</v>
      </c>
    </row>
    <row r="23" spans="1:5" x14ac:dyDescent="0.45">
      <c r="A23" t="s">
        <v>112</v>
      </c>
      <c r="B23" s="1">
        <v>45255.604224537034</v>
      </c>
      <c r="C23" t="s">
        <v>5</v>
      </c>
      <c r="D23">
        <v>4235</v>
      </c>
      <c r="E23">
        <v>4235</v>
      </c>
    </row>
    <row r="24" spans="1:5" x14ac:dyDescent="0.45">
      <c r="A24" t="s">
        <v>112</v>
      </c>
      <c r="B24" s="1">
        <v>45255.578148148146</v>
      </c>
      <c r="C24" t="s">
        <v>5</v>
      </c>
      <c r="D24">
        <v>4235</v>
      </c>
      <c r="E24">
        <v>4235</v>
      </c>
    </row>
    <row r="25" spans="1:5" x14ac:dyDescent="0.45">
      <c r="A25" t="s">
        <v>112</v>
      </c>
      <c r="B25" s="1">
        <v>45255.454548611109</v>
      </c>
      <c r="C25" t="s">
        <v>6</v>
      </c>
      <c r="D25">
        <v>11.55</v>
      </c>
      <c r="E25">
        <v>11550</v>
      </c>
    </row>
    <row r="26" spans="1:5" x14ac:dyDescent="0.45">
      <c r="A26" t="s">
        <v>112</v>
      </c>
      <c r="B26" s="1">
        <v>45255.409513888888</v>
      </c>
      <c r="C26" t="s">
        <v>10</v>
      </c>
      <c r="D26">
        <v>8.51</v>
      </c>
      <c r="E26">
        <v>10212</v>
      </c>
    </row>
    <row r="27" spans="1:5" x14ac:dyDescent="0.45">
      <c r="A27" t="s">
        <v>112</v>
      </c>
      <c r="B27" s="1">
        <v>45255.330891203703</v>
      </c>
      <c r="C27" t="s">
        <v>10</v>
      </c>
      <c r="D27">
        <v>8.51</v>
      </c>
      <c r="E27">
        <v>10212</v>
      </c>
    </row>
    <row r="28" spans="1:5" x14ac:dyDescent="0.45">
      <c r="A28" t="s">
        <v>112</v>
      </c>
      <c r="B28" s="1">
        <v>45255.29859953704</v>
      </c>
      <c r="C28" t="s">
        <v>5</v>
      </c>
      <c r="D28">
        <v>5500</v>
      </c>
      <c r="E28">
        <v>5500</v>
      </c>
    </row>
    <row r="29" spans="1:5" x14ac:dyDescent="0.45">
      <c r="A29" t="s">
        <v>112</v>
      </c>
      <c r="B29" s="1">
        <v>45255.202546296299</v>
      </c>
      <c r="C29" t="s">
        <v>9</v>
      </c>
      <c r="D29">
        <v>73</v>
      </c>
      <c r="E29">
        <v>4380</v>
      </c>
    </row>
    <row r="30" spans="1:5" x14ac:dyDescent="0.45">
      <c r="A30" t="s">
        <v>112</v>
      </c>
      <c r="B30" s="1">
        <v>45254.600740740738</v>
      </c>
      <c r="C30" t="s">
        <v>9</v>
      </c>
      <c r="D30">
        <v>73</v>
      </c>
      <c r="E30">
        <v>4380</v>
      </c>
    </row>
    <row r="31" spans="1:5" x14ac:dyDescent="0.45">
      <c r="A31" t="s">
        <v>112</v>
      </c>
      <c r="B31" s="1">
        <v>45254.338854166665</v>
      </c>
      <c r="C31" t="s">
        <v>7</v>
      </c>
      <c r="D31">
        <v>643</v>
      </c>
      <c r="E31">
        <v>3600.7999999999997</v>
      </c>
    </row>
    <row r="32" spans="1:5" x14ac:dyDescent="0.45">
      <c r="A32" t="s">
        <v>112</v>
      </c>
      <c r="B32" s="1">
        <v>45253.996863425928</v>
      </c>
      <c r="C32" t="s">
        <v>5</v>
      </c>
      <c r="D32">
        <v>5500</v>
      </c>
      <c r="E32">
        <v>5500</v>
      </c>
    </row>
    <row r="33" spans="1:5" x14ac:dyDescent="0.45">
      <c r="A33" t="s">
        <v>112</v>
      </c>
      <c r="B33" s="1">
        <v>45253.487037037034</v>
      </c>
      <c r="C33" t="s">
        <v>7</v>
      </c>
      <c r="D33">
        <v>837</v>
      </c>
      <c r="E33">
        <v>4687.2</v>
      </c>
    </row>
    <row r="34" spans="1:5" x14ac:dyDescent="0.45">
      <c r="A34" t="s">
        <v>112</v>
      </c>
      <c r="B34" s="1">
        <v>45253.467534722222</v>
      </c>
      <c r="C34" t="s">
        <v>5</v>
      </c>
      <c r="D34">
        <v>5500</v>
      </c>
      <c r="E34">
        <v>5500</v>
      </c>
    </row>
    <row r="35" spans="1:5" x14ac:dyDescent="0.45">
      <c r="A35" t="s">
        <v>112</v>
      </c>
      <c r="B35" s="1">
        <v>45253.4137962963</v>
      </c>
      <c r="C35" t="s">
        <v>5</v>
      </c>
      <c r="D35">
        <v>4235</v>
      </c>
      <c r="E35">
        <v>4235</v>
      </c>
    </row>
    <row r="36" spans="1:5" x14ac:dyDescent="0.45">
      <c r="A36" t="s">
        <v>112</v>
      </c>
      <c r="B36" s="1">
        <v>45252.71402777778</v>
      </c>
      <c r="C36" t="s">
        <v>5</v>
      </c>
      <c r="D36">
        <v>5500</v>
      </c>
      <c r="E36">
        <v>5500</v>
      </c>
    </row>
    <row r="37" spans="1:5" x14ac:dyDescent="0.45">
      <c r="A37" t="s">
        <v>112</v>
      </c>
      <c r="B37" s="1">
        <v>45252.64980324074</v>
      </c>
      <c r="C37" t="s">
        <v>6</v>
      </c>
      <c r="D37">
        <v>15</v>
      </c>
      <c r="E37">
        <v>15000</v>
      </c>
    </row>
    <row r="38" spans="1:5" x14ac:dyDescent="0.45">
      <c r="A38" t="s">
        <v>112</v>
      </c>
      <c r="B38" s="1">
        <v>45252.476805555554</v>
      </c>
      <c r="C38" t="s">
        <v>5</v>
      </c>
      <c r="D38">
        <v>5500</v>
      </c>
      <c r="E38">
        <v>5500</v>
      </c>
    </row>
    <row r="39" spans="1:5" x14ac:dyDescent="0.45">
      <c r="A39" t="s">
        <v>112</v>
      </c>
      <c r="B39" s="1">
        <v>45249.48296296296</v>
      </c>
      <c r="C39" t="s">
        <v>10</v>
      </c>
      <c r="D39">
        <v>8.51</v>
      </c>
      <c r="E39">
        <v>10212</v>
      </c>
    </row>
    <row r="40" spans="1:5" x14ac:dyDescent="0.45">
      <c r="A40" t="s">
        <v>112</v>
      </c>
      <c r="B40" s="1">
        <v>45248.797974537039</v>
      </c>
      <c r="C40" t="s">
        <v>10</v>
      </c>
      <c r="D40">
        <v>8.51</v>
      </c>
      <c r="E40">
        <v>10212</v>
      </c>
    </row>
    <row r="41" spans="1:5" x14ac:dyDescent="0.45">
      <c r="A41" t="s">
        <v>112</v>
      </c>
      <c r="B41" s="1">
        <v>45247.288032407407</v>
      </c>
      <c r="C41" t="s">
        <v>9</v>
      </c>
      <c r="D41">
        <v>74</v>
      </c>
      <c r="E41">
        <v>4440</v>
      </c>
    </row>
    <row r="42" spans="1:5" x14ac:dyDescent="0.45">
      <c r="A42" t="s">
        <v>112</v>
      </c>
      <c r="B42" s="1">
        <v>45246.541979166665</v>
      </c>
      <c r="C42" t="s">
        <v>5</v>
      </c>
      <c r="D42">
        <v>5500</v>
      </c>
      <c r="E42">
        <v>5500</v>
      </c>
    </row>
    <row r="43" spans="1:5" x14ac:dyDescent="0.45">
      <c r="A43" t="s">
        <v>112</v>
      </c>
      <c r="B43" s="1">
        <v>45246.275636574072</v>
      </c>
      <c r="C43" t="s">
        <v>5</v>
      </c>
      <c r="D43">
        <v>5500</v>
      </c>
      <c r="E43">
        <v>5500</v>
      </c>
    </row>
    <row r="44" spans="1:5" x14ac:dyDescent="0.45">
      <c r="A44" t="s">
        <v>112</v>
      </c>
      <c r="B44" s="1">
        <v>45245.429699074077</v>
      </c>
      <c r="C44" t="s">
        <v>5</v>
      </c>
      <c r="D44">
        <v>5500</v>
      </c>
      <c r="E44">
        <v>5500</v>
      </c>
    </row>
    <row r="45" spans="1:5" x14ac:dyDescent="0.45">
      <c r="A45" t="s">
        <v>112</v>
      </c>
      <c r="B45" s="1">
        <v>45244.276122685187</v>
      </c>
      <c r="C45" t="s">
        <v>5</v>
      </c>
      <c r="D45">
        <v>5500</v>
      </c>
      <c r="E45">
        <v>5500</v>
      </c>
    </row>
    <row r="46" spans="1:5" x14ac:dyDescent="0.45">
      <c r="A46" t="s">
        <v>112</v>
      </c>
      <c r="B46" s="1">
        <v>45238.757870370369</v>
      </c>
      <c r="C46" t="s">
        <v>5</v>
      </c>
      <c r="D46">
        <v>5500</v>
      </c>
      <c r="E46">
        <v>5500</v>
      </c>
    </row>
    <row r="47" spans="1:5" x14ac:dyDescent="0.45">
      <c r="A47" t="s">
        <v>112</v>
      </c>
      <c r="B47" s="1">
        <v>45236.457280092596</v>
      </c>
      <c r="C47" t="s">
        <v>11</v>
      </c>
      <c r="D47">
        <v>111.48</v>
      </c>
      <c r="E47">
        <v>4492.6440000000002</v>
      </c>
    </row>
    <row r="48" spans="1:5" x14ac:dyDescent="0.45">
      <c r="A48" t="s">
        <v>112</v>
      </c>
      <c r="B48" s="1">
        <v>45232.423032407409</v>
      </c>
      <c r="C48" t="s">
        <v>7</v>
      </c>
      <c r="D48">
        <v>791</v>
      </c>
      <c r="E48">
        <v>4429.5999999999995</v>
      </c>
    </row>
    <row r="49" spans="1:5" x14ac:dyDescent="0.45">
      <c r="A49" t="s">
        <v>112</v>
      </c>
      <c r="B49" s="1">
        <v>45231.390428240738</v>
      </c>
      <c r="C49" t="s">
        <v>6</v>
      </c>
      <c r="D49">
        <v>15</v>
      </c>
      <c r="E49">
        <v>15000</v>
      </c>
    </row>
    <row r="50" spans="1:5" x14ac:dyDescent="0.45">
      <c r="A50" t="s">
        <v>112</v>
      </c>
      <c r="B50" s="1">
        <v>45231.389872685184</v>
      </c>
      <c r="C50" t="s">
        <v>5</v>
      </c>
      <c r="D50">
        <v>5500</v>
      </c>
      <c r="E50">
        <v>5500</v>
      </c>
    </row>
    <row r="51" spans="1:5" x14ac:dyDescent="0.45">
      <c r="A51" t="s">
        <v>112</v>
      </c>
      <c r="B51" s="1">
        <v>45231.306157407409</v>
      </c>
      <c r="C51" t="s">
        <v>10</v>
      </c>
      <c r="D51">
        <v>8.51</v>
      </c>
      <c r="E51">
        <v>10212</v>
      </c>
    </row>
    <row r="52" spans="1:5" x14ac:dyDescent="0.45">
      <c r="A52" t="s">
        <v>112</v>
      </c>
      <c r="B52" s="1">
        <v>45231.284814814811</v>
      </c>
      <c r="C52" t="s">
        <v>5</v>
      </c>
      <c r="D52">
        <v>5500</v>
      </c>
      <c r="E52">
        <v>5500</v>
      </c>
    </row>
    <row r="53" spans="1:5" x14ac:dyDescent="0.45">
      <c r="A53" t="s">
        <v>112</v>
      </c>
      <c r="B53" s="1">
        <v>45231.143506944441</v>
      </c>
      <c r="C53" t="s">
        <v>6</v>
      </c>
      <c r="D53">
        <v>15</v>
      </c>
      <c r="E53">
        <v>15000</v>
      </c>
    </row>
    <row r="54" spans="1:5" x14ac:dyDescent="0.45">
      <c r="A54" t="s">
        <v>112</v>
      </c>
      <c r="B54" s="1">
        <v>45230.978206018517</v>
      </c>
      <c r="C54" t="s">
        <v>5</v>
      </c>
      <c r="D54">
        <v>5500</v>
      </c>
      <c r="E54">
        <v>5500</v>
      </c>
    </row>
    <row r="55" spans="1:5" x14ac:dyDescent="0.45">
      <c r="A55" t="s">
        <v>112</v>
      </c>
      <c r="B55" s="1">
        <v>45230.582870370374</v>
      </c>
      <c r="C55" t="s">
        <v>9</v>
      </c>
      <c r="D55">
        <v>69</v>
      </c>
      <c r="E55">
        <v>4140</v>
      </c>
    </row>
    <row r="56" spans="1:5" x14ac:dyDescent="0.45">
      <c r="A56" t="s">
        <v>112</v>
      </c>
      <c r="B56" s="1">
        <v>45230.529062499998</v>
      </c>
      <c r="C56" t="s">
        <v>5</v>
      </c>
      <c r="D56">
        <v>5500</v>
      </c>
      <c r="E56">
        <v>5500</v>
      </c>
    </row>
    <row r="57" spans="1:5" x14ac:dyDescent="0.45">
      <c r="A57" t="s">
        <v>112</v>
      </c>
      <c r="B57" s="1">
        <v>45224.638888888891</v>
      </c>
      <c r="C57" t="s">
        <v>7</v>
      </c>
      <c r="D57">
        <v>751</v>
      </c>
      <c r="E57">
        <v>4205.5999999999995</v>
      </c>
    </row>
    <row r="58" spans="1:5" x14ac:dyDescent="0.45">
      <c r="A58" t="s">
        <v>112</v>
      </c>
      <c r="B58" s="1">
        <v>45223.582673611112</v>
      </c>
      <c r="C58" t="s">
        <v>5</v>
      </c>
      <c r="D58">
        <v>5500</v>
      </c>
      <c r="E58">
        <v>5500</v>
      </c>
    </row>
    <row r="59" spans="1:5" x14ac:dyDescent="0.45">
      <c r="A59" t="s">
        <v>112</v>
      </c>
      <c r="B59" s="1">
        <v>45222.012002314812</v>
      </c>
      <c r="C59" t="s">
        <v>6</v>
      </c>
      <c r="D59">
        <v>15</v>
      </c>
      <c r="E59">
        <v>15000</v>
      </c>
    </row>
    <row r="60" spans="1:5" x14ac:dyDescent="0.45">
      <c r="A60" t="s">
        <v>112</v>
      </c>
      <c r="B60" s="1">
        <v>45221.809699074074</v>
      </c>
      <c r="C60" t="s">
        <v>10</v>
      </c>
      <c r="D60">
        <v>8.51</v>
      </c>
      <c r="E60">
        <v>10212</v>
      </c>
    </row>
    <row r="61" spans="1:5" x14ac:dyDescent="0.45">
      <c r="A61" t="s">
        <v>112</v>
      </c>
      <c r="B61" s="1">
        <v>45221.448958333334</v>
      </c>
      <c r="C61" t="s">
        <v>6</v>
      </c>
      <c r="D61">
        <v>15</v>
      </c>
      <c r="E61">
        <v>15000</v>
      </c>
    </row>
    <row r="62" spans="1:5" x14ac:dyDescent="0.45">
      <c r="A62" t="s">
        <v>112</v>
      </c>
      <c r="B62" s="1">
        <v>45221.25576388889</v>
      </c>
      <c r="C62" t="s">
        <v>5</v>
      </c>
      <c r="D62">
        <v>5500</v>
      </c>
      <c r="E62">
        <v>5500</v>
      </c>
    </row>
    <row r="63" spans="1:5" x14ac:dyDescent="0.45">
      <c r="A63" t="s">
        <v>112</v>
      </c>
      <c r="B63" s="1">
        <v>45220.823159722226</v>
      </c>
      <c r="C63" t="s">
        <v>5</v>
      </c>
      <c r="D63">
        <v>5500</v>
      </c>
      <c r="E63">
        <v>5500</v>
      </c>
    </row>
    <row r="64" spans="1:5" x14ac:dyDescent="0.45">
      <c r="A64" t="s">
        <v>112</v>
      </c>
      <c r="B64" s="1">
        <v>45218.894849537035</v>
      </c>
      <c r="C64" t="s">
        <v>5</v>
      </c>
      <c r="D64">
        <v>5500</v>
      </c>
      <c r="E64">
        <v>5500</v>
      </c>
    </row>
    <row r="65" spans="1:5" x14ac:dyDescent="0.45">
      <c r="A65" t="s">
        <v>112</v>
      </c>
      <c r="B65" s="1">
        <v>45218.535185185188</v>
      </c>
      <c r="C65" t="s">
        <v>7</v>
      </c>
      <c r="D65">
        <v>833</v>
      </c>
      <c r="E65">
        <v>4664.7999999999993</v>
      </c>
    </row>
    <row r="66" spans="1:5" x14ac:dyDescent="0.45">
      <c r="A66" t="s">
        <v>112</v>
      </c>
      <c r="B66" s="1">
        <v>45217.544988425929</v>
      </c>
      <c r="C66" t="s">
        <v>6</v>
      </c>
      <c r="D66">
        <v>15</v>
      </c>
      <c r="E66">
        <v>15000</v>
      </c>
    </row>
    <row r="67" spans="1:5" x14ac:dyDescent="0.45">
      <c r="A67" t="s">
        <v>112</v>
      </c>
      <c r="B67" s="1">
        <v>45217.402372685188</v>
      </c>
      <c r="C67" t="s">
        <v>5</v>
      </c>
      <c r="D67">
        <v>5500</v>
      </c>
      <c r="E67">
        <v>5500</v>
      </c>
    </row>
    <row r="68" spans="1:5" x14ac:dyDescent="0.45">
      <c r="A68" t="s">
        <v>112</v>
      </c>
      <c r="B68" s="1">
        <v>45217.372685185182</v>
      </c>
      <c r="C68" t="s">
        <v>5</v>
      </c>
      <c r="D68">
        <v>5500</v>
      </c>
      <c r="E68">
        <v>5500</v>
      </c>
    </row>
    <row r="69" spans="1:5" x14ac:dyDescent="0.45">
      <c r="A69" t="s">
        <v>112</v>
      </c>
      <c r="B69" s="1">
        <v>45217.062800925924</v>
      </c>
      <c r="C69" t="s">
        <v>5</v>
      </c>
      <c r="D69">
        <v>5500</v>
      </c>
      <c r="E69">
        <v>5500</v>
      </c>
    </row>
    <row r="70" spans="1:5" x14ac:dyDescent="0.45">
      <c r="A70" t="s">
        <v>112</v>
      </c>
      <c r="B70" s="1">
        <v>45216.606805555559</v>
      </c>
      <c r="C70" t="s">
        <v>5</v>
      </c>
      <c r="D70">
        <v>5500</v>
      </c>
      <c r="E70">
        <v>5500</v>
      </c>
    </row>
    <row r="71" spans="1:5" x14ac:dyDescent="0.45">
      <c r="A71" t="s">
        <v>112</v>
      </c>
      <c r="B71" s="1">
        <v>45216.585324074076</v>
      </c>
      <c r="C71" t="s">
        <v>5</v>
      </c>
      <c r="D71">
        <v>5500</v>
      </c>
      <c r="E71">
        <v>5500</v>
      </c>
    </row>
    <row r="72" spans="1:5" x14ac:dyDescent="0.45">
      <c r="A72" t="s">
        <v>112</v>
      </c>
      <c r="B72" s="1">
        <v>45214.452361111114</v>
      </c>
      <c r="C72" t="s">
        <v>5</v>
      </c>
      <c r="D72">
        <v>5500</v>
      </c>
      <c r="E72">
        <v>5500</v>
      </c>
    </row>
    <row r="73" spans="1:5" x14ac:dyDescent="0.45">
      <c r="A73" t="s">
        <v>112</v>
      </c>
      <c r="B73" s="1">
        <v>45210.578587962962</v>
      </c>
      <c r="C73" t="s">
        <v>63</v>
      </c>
      <c r="D73">
        <v>7071.85</v>
      </c>
      <c r="E73">
        <v>4243.1099999999997</v>
      </c>
    </row>
    <row r="74" spans="1:5" x14ac:dyDescent="0.45">
      <c r="A74" t="s">
        <v>112</v>
      </c>
      <c r="B74" s="1">
        <v>45210.548148148147</v>
      </c>
      <c r="C74" t="s">
        <v>5</v>
      </c>
      <c r="D74">
        <v>5500</v>
      </c>
      <c r="E74">
        <v>5500</v>
      </c>
    </row>
    <row r="75" spans="1:5" x14ac:dyDescent="0.45">
      <c r="A75" t="s">
        <v>112</v>
      </c>
      <c r="B75" s="1">
        <v>45210.446076388886</v>
      </c>
      <c r="C75" t="s">
        <v>5</v>
      </c>
      <c r="D75">
        <v>5500</v>
      </c>
      <c r="E75">
        <v>5500</v>
      </c>
    </row>
    <row r="76" spans="1:5" x14ac:dyDescent="0.45">
      <c r="A76" t="s">
        <v>112</v>
      </c>
      <c r="B76" s="1">
        <v>45209.324502314812</v>
      </c>
      <c r="C76" t="s">
        <v>5</v>
      </c>
      <c r="D76">
        <v>5500</v>
      </c>
      <c r="E76">
        <v>5500</v>
      </c>
    </row>
    <row r="77" spans="1:5" x14ac:dyDescent="0.45">
      <c r="A77" t="s">
        <v>112</v>
      </c>
      <c r="B77" s="1">
        <v>45206.66138888889</v>
      </c>
      <c r="C77" t="s">
        <v>9</v>
      </c>
      <c r="D77">
        <v>73</v>
      </c>
      <c r="E77">
        <v>4380</v>
      </c>
    </row>
    <row r="78" spans="1:5" x14ac:dyDescent="0.45">
      <c r="A78" t="s">
        <v>112</v>
      </c>
      <c r="B78" s="1">
        <v>45206.335011574076</v>
      </c>
      <c r="C78" t="s">
        <v>6</v>
      </c>
      <c r="D78">
        <v>15</v>
      </c>
      <c r="E78">
        <v>15000</v>
      </c>
    </row>
    <row r="79" spans="1:5" x14ac:dyDescent="0.45">
      <c r="A79" t="s">
        <v>112</v>
      </c>
      <c r="B79" s="1">
        <v>45204.900046296294</v>
      </c>
      <c r="C79" t="s">
        <v>5</v>
      </c>
      <c r="D79">
        <v>5500</v>
      </c>
      <c r="E79">
        <v>5500</v>
      </c>
    </row>
    <row r="80" spans="1:5" x14ac:dyDescent="0.45">
      <c r="A80" t="s">
        <v>112</v>
      </c>
      <c r="B80" s="1">
        <v>45204.005648148152</v>
      </c>
      <c r="C80" t="s">
        <v>5</v>
      </c>
      <c r="D80">
        <v>5500</v>
      </c>
      <c r="E80">
        <v>5500</v>
      </c>
    </row>
    <row r="81" spans="1:5" x14ac:dyDescent="0.45">
      <c r="A81" t="s">
        <v>112</v>
      </c>
      <c r="B81" s="1">
        <v>45202.891168981485</v>
      </c>
      <c r="C81" t="s">
        <v>11</v>
      </c>
      <c r="D81">
        <v>146.57</v>
      </c>
      <c r="E81">
        <v>5906.7709999999997</v>
      </c>
    </row>
    <row r="82" spans="1:5" x14ac:dyDescent="0.45">
      <c r="A82" t="s">
        <v>112</v>
      </c>
      <c r="B82" s="1">
        <v>45202.672743055555</v>
      </c>
      <c r="C82" t="s">
        <v>5</v>
      </c>
      <c r="D82">
        <v>5500</v>
      </c>
      <c r="E82">
        <v>5500</v>
      </c>
    </row>
    <row r="83" spans="1:5" x14ac:dyDescent="0.45">
      <c r="A83" t="s">
        <v>112</v>
      </c>
      <c r="B83" s="1">
        <v>45202.502025462964</v>
      </c>
      <c r="C83" t="s">
        <v>10</v>
      </c>
      <c r="D83">
        <v>8.51</v>
      </c>
      <c r="E83">
        <v>10212</v>
      </c>
    </row>
    <row r="84" spans="1:5" x14ac:dyDescent="0.45">
      <c r="A84" t="s">
        <v>112</v>
      </c>
      <c r="B84" s="1">
        <v>45199.495092592595</v>
      </c>
      <c r="C84" t="s">
        <v>10</v>
      </c>
      <c r="D84">
        <v>8.51</v>
      </c>
      <c r="E84">
        <v>10212</v>
      </c>
    </row>
    <row r="85" spans="1:5" x14ac:dyDescent="0.45">
      <c r="A85" t="s">
        <v>112</v>
      </c>
      <c r="B85" s="1">
        <v>45199.245937500003</v>
      </c>
      <c r="C85" t="s">
        <v>5</v>
      </c>
      <c r="D85">
        <v>5500</v>
      </c>
      <c r="E85">
        <v>5500</v>
      </c>
    </row>
    <row r="86" spans="1:5" x14ac:dyDescent="0.45">
      <c r="A86" t="s">
        <v>112</v>
      </c>
      <c r="B86" s="1">
        <v>45199.022789351853</v>
      </c>
      <c r="C86" t="s">
        <v>10</v>
      </c>
      <c r="D86">
        <v>8.51</v>
      </c>
      <c r="E86">
        <v>10212</v>
      </c>
    </row>
    <row r="87" spans="1:5" x14ac:dyDescent="0.45">
      <c r="A87" t="s">
        <v>112</v>
      </c>
      <c r="B87" s="1">
        <v>45198.829444444447</v>
      </c>
      <c r="C87" t="s">
        <v>5</v>
      </c>
      <c r="D87">
        <v>5500</v>
      </c>
      <c r="E87">
        <v>5500</v>
      </c>
    </row>
    <row r="88" spans="1:5" x14ac:dyDescent="0.45">
      <c r="A88" t="s">
        <v>112</v>
      </c>
      <c r="B88" s="1">
        <v>45197.67763888889</v>
      </c>
      <c r="C88" t="s">
        <v>5</v>
      </c>
      <c r="D88">
        <v>5500</v>
      </c>
      <c r="E88">
        <v>5500</v>
      </c>
    </row>
    <row r="89" spans="1:5" x14ac:dyDescent="0.45">
      <c r="A89" t="s">
        <v>112</v>
      </c>
      <c r="B89" s="1">
        <v>45196.466805555552</v>
      </c>
      <c r="C89" t="s">
        <v>5</v>
      </c>
      <c r="D89">
        <v>5500</v>
      </c>
      <c r="E89">
        <v>5500</v>
      </c>
    </row>
    <row r="90" spans="1:5" x14ac:dyDescent="0.45">
      <c r="A90" t="s">
        <v>112</v>
      </c>
      <c r="B90" s="1">
        <v>45194.702152777776</v>
      </c>
      <c r="C90" t="s">
        <v>6</v>
      </c>
      <c r="D90">
        <v>15</v>
      </c>
      <c r="E90">
        <v>15000</v>
      </c>
    </row>
    <row r="91" spans="1:5" x14ac:dyDescent="0.45">
      <c r="A91" t="s">
        <v>112</v>
      </c>
      <c r="B91" s="1">
        <v>45193.737708333334</v>
      </c>
      <c r="C91" t="s">
        <v>5</v>
      </c>
      <c r="D91">
        <v>5500</v>
      </c>
      <c r="E91">
        <v>5500</v>
      </c>
    </row>
    <row r="92" spans="1:5" x14ac:dyDescent="0.45">
      <c r="A92" t="s">
        <v>112</v>
      </c>
      <c r="B92" s="1">
        <v>45192.578564814816</v>
      </c>
      <c r="C92" t="s">
        <v>10</v>
      </c>
      <c r="D92">
        <v>8.51</v>
      </c>
      <c r="E92">
        <v>10212</v>
      </c>
    </row>
    <row r="93" spans="1:5" x14ac:dyDescent="0.45">
      <c r="A93" t="s">
        <v>112</v>
      </c>
      <c r="B93" s="1">
        <v>45189.412453703706</v>
      </c>
      <c r="C93" t="s">
        <v>5</v>
      </c>
      <c r="D93">
        <v>5500</v>
      </c>
      <c r="E93">
        <v>5500</v>
      </c>
    </row>
    <row r="94" spans="1:5" x14ac:dyDescent="0.45">
      <c r="A94" t="s">
        <v>112</v>
      </c>
      <c r="B94" s="1">
        <v>45187.431828703702</v>
      </c>
      <c r="C94" t="s">
        <v>5</v>
      </c>
      <c r="D94">
        <v>5500</v>
      </c>
      <c r="E94">
        <v>5500</v>
      </c>
    </row>
    <row r="95" spans="1:5" x14ac:dyDescent="0.45">
      <c r="A95" t="s">
        <v>112</v>
      </c>
      <c r="B95" s="1">
        <v>45186.891655092593</v>
      </c>
      <c r="C95" t="s">
        <v>5</v>
      </c>
      <c r="D95">
        <v>5500</v>
      </c>
      <c r="E95">
        <v>5500</v>
      </c>
    </row>
    <row r="96" spans="1:5" x14ac:dyDescent="0.45">
      <c r="A96" t="s">
        <v>112</v>
      </c>
      <c r="B96" s="1">
        <v>45186.813634259262</v>
      </c>
      <c r="C96" t="s">
        <v>9</v>
      </c>
      <c r="D96">
        <v>99</v>
      </c>
      <c r="E96">
        <v>5940</v>
      </c>
    </row>
    <row r="97" spans="1:5" x14ac:dyDescent="0.45">
      <c r="A97" t="s">
        <v>112</v>
      </c>
      <c r="B97" s="1">
        <v>45186.762349537035</v>
      </c>
      <c r="C97" t="s">
        <v>6</v>
      </c>
      <c r="D97">
        <v>15</v>
      </c>
      <c r="E97">
        <v>15000</v>
      </c>
    </row>
    <row r="98" spans="1:5" x14ac:dyDescent="0.45">
      <c r="A98" t="s">
        <v>112</v>
      </c>
      <c r="B98" s="1">
        <v>45186.75037037037</v>
      </c>
      <c r="C98" t="s">
        <v>10</v>
      </c>
      <c r="D98">
        <v>8.51</v>
      </c>
      <c r="E98">
        <v>10212</v>
      </c>
    </row>
    <row r="99" spans="1:5" x14ac:dyDescent="0.45">
      <c r="A99" t="s">
        <v>112</v>
      </c>
      <c r="B99" s="1">
        <v>45182.829988425925</v>
      </c>
      <c r="C99" t="s">
        <v>5</v>
      </c>
      <c r="D99">
        <v>5500</v>
      </c>
      <c r="E99">
        <v>5500</v>
      </c>
    </row>
    <row r="100" spans="1:5" x14ac:dyDescent="0.45">
      <c r="A100" t="s">
        <v>112</v>
      </c>
      <c r="B100" s="1">
        <v>45182.672129629631</v>
      </c>
      <c r="C100" t="s">
        <v>9</v>
      </c>
      <c r="D100">
        <v>82</v>
      </c>
      <c r="E100">
        <v>4920</v>
      </c>
    </row>
    <row r="101" spans="1:5" x14ac:dyDescent="0.45">
      <c r="A101" t="s">
        <v>112</v>
      </c>
      <c r="B101" s="1">
        <v>45181.432997685188</v>
      </c>
      <c r="C101" t="s">
        <v>7</v>
      </c>
      <c r="D101">
        <v>932</v>
      </c>
      <c r="E101">
        <v>5219.2</v>
      </c>
    </row>
    <row r="102" spans="1:5" x14ac:dyDescent="0.45">
      <c r="A102" t="s">
        <v>112</v>
      </c>
      <c r="B102" s="1">
        <v>45180.433182870373</v>
      </c>
      <c r="C102" t="s">
        <v>7</v>
      </c>
      <c r="D102">
        <v>936</v>
      </c>
      <c r="E102">
        <v>5241.5999999999995</v>
      </c>
    </row>
    <row r="103" spans="1:5" x14ac:dyDescent="0.45">
      <c r="A103" t="s">
        <v>112</v>
      </c>
      <c r="B103" s="1">
        <v>45178.671284722222</v>
      </c>
      <c r="C103" t="s">
        <v>6</v>
      </c>
      <c r="D103">
        <v>15</v>
      </c>
      <c r="E103">
        <v>15000</v>
      </c>
    </row>
    <row r="104" spans="1:5" x14ac:dyDescent="0.45">
      <c r="A104" t="s">
        <v>112</v>
      </c>
      <c r="B104" s="1">
        <v>45177.550381944442</v>
      </c>
      <c r="C104" t="s">
        <v>5</v>
      </c>
      <c r="D104">
        <v>5500</v>
      </c>
      <c r="E104">
        <v>5500</v>
      </c>
    </row>
    <row r="105" spans="1:5" x14ac:dyDescent="0.45">
      <c r="A105" t="s">
        <v>112</v>
      </c>
      <c r="B105" s="1">
        <v>45177.508506944447</v>
      </c>
      <c r="C105" t="s">
        <v>5</v>
      </c>
      <c r="D105">
        <v>5500</v>
      </c>
      <c r="E105">
        <v>5500</v>
      </c>
    </row>
    <row r="106" spans="1:5" x14ac:dyDescent="0.45">
      <c r="A106" t="s">
        <v>112</v>
      </c>
      <c r="B106" s="1">
        <v>45176.889340277776</v>
      </c>
      <c r="C106" t="s">
        <v>61</v>
      </c>
      <c r="D106">
        <v>23824</v>
      </c>
      <c r="E106">
        <v>2935.1168000000002</v>
      </c>
    </row>
    <row r="107" spans="1:5" x14ac:dyDescent="0.45">
      <c r="A107" t="s">
        <v>112</v>
      </c>
      <c r="B107" s="1">
        <v>45175.308333333334</v>
      </c>
      <c r="C107" t="s">
        <v>5</v>
      </c>
      <c r="D107">
        <v>5500</v>
      </c>
      <c r="E107">
        <v>5500</v>
      </c>
    </row>
    <row r="108" spans="1:5" x14ac:dyDescent="0.45">
      <c r="A108" t="s">
        <v>112</v>
      </c>
      <c r="B108" s="1">
        <v>45175.292997685188</v>
      </c>
      <c r="C108" t="s">
        <v>5</v>
      </c>
      <c r="D108">
        <v>5500</v>
      </c>
      <c r="E108">
        <v>5500</v>
      </c>
    </row>
    <row r="109" spans="1:5" x14ac:dyDescent="0.45">
      <c r="A109" t="s">
        <v>112</v>
      </c>
      <c r="B109" s="1">
        <v>45174.793634259258</v>
      </c>
      <c r="C109" t="s">
        <v>9</v>
      </c>
      <c r="D109">
        <v>83</v>
      </c>
      <c r="E109">
        <v>4980</v>
      </c>
    </row>
    <row r="110" spans="1:5" x14ac:dyDescent="0.45">
      <c r="A110" t="s">
        <v>112</v>
      </c>
      <c r="B110" s="1">
        <v>45174.420023148145</v>
      </c>
      <c r="C110" t="s">
        <v>5</v>
      </c>
      <c r="D110">
        <v>2750</v>
      </c>
      <c r="E110">
        <v>2750</v>
      </c>
    </row>
    <row r="111" spans="1:5" x14ac:dyDescent="0.45">
      <c r="A111" t="s">
        <v>112</v>
      </c>
      <c r="B111" s="1">
        <v>45174.404849537037</v>
      </c>
      <c r="C111" t="s">
        <v>9</v>
      </c>
      <c r="D111">
        <v>83</v>
      </c>
      <c r="E111">
        <v>4980</v>
      </c>
    </row>
    <row r="112" spans="1:5" x14ac:dyDescent="0.45">
      <c r="A112" t="s">
        <v>112</v>
      </c>
      <c r="B112" s="1">
        <v>45174.322881944441</v>
      </c>
      <c r="C112" t="s">
        <v>5</v>
      </c>
      <c r="D112">
        <v>2750</v>
      </c>
      <c r="E112">
        <v>2750</v>
      </c>
    </row>
    <row r="113" spans="1:5" x14ac:dyDescent="0.45">
      <c r="A113" t="s">
        <v>112</v>
      </c>
      <c r="B113" s="1">
        <v>45174.290127314816</v>
      </c>
      <c r="C113" t="s">
        <v>5</v>
      </c>
      <c r="D113">
        <v>2750</v>
      </c>
      <c r="E113">
        <v>2750</v>
      </c>
    </row>
    <row r="114" spans="1:5" x14ac:dyDescent="0.45">
      <c r="A114" t="s">
        <v>112</v>
      </c>
      <c r="B114" s="1">
        <v>45174.260925925926</v>
      </c>
      <c r="C114" t="s">
        <v>5</v>
      </c>
      <c r="D114">
        <v>2750</v>
      </c>
      <c r="E114">
        <v>2750</v>
      </c>
    </row>
    <row r="115" spans="1:5" x14ac:dyDescent="0.45">
      <c r="A115" t="s">
        <v>112</v>
      </c>
      <c r="B115" s="1">
        <v>45174.232627314814</v>
      </c>
      <c r="C115" t="s">
        <v>6</v>
      </c>
      <c r="D115">
        <v>7.5</v>
      </c>
      <c r="E115">
        <v>7500</v>
      </c>
    </row>
    <row r="116" spans="1:5" x14ac:dyDescent="0.45">
      <c r="A116" t="s">
        <v>112</v>
      </c>
      <c r="B116" s="1">
        <v>45174.163437499999</v>
      </c>
      <c r="C116" t="s">
        <v>5</v>
      </c>
      <c r="D116">
        <v>2750</v>
      </c>
      <c r="E116">
        <v>2750</v>
      </c>
    </row>
    <row r="117" spans="1:5" x14ac:dyDescent="0.45">
      <c r="A117" t="s">
        <v>112</v>
      </c>
      <c r="B117" s="1">
        <v>45174.108900462961</v>
      </c>
      <c r="C117" t="s">
        <v>5</v>
      </c>
      <c r="D117">
        <v>2750</v>
      </c>
      <c r="E117">
        <v>2750</v>
      </c>
    </row>
    <row r="118" spans="1:5" x14ac:dyDescent="0.45">
      <c r="A118" t="s">
        <v>112</v>
      </c>
      <c r="B118" s="1">
        <v>45174.054247685184</v>
      </c>
      <c r="C118" t="s">
        <v>5</v>
      </c>
      <c r="D118">
        <v>2750</v>
      </c>
      <c r="E118">
        <v>2750</v>
      </c>
    </row>
    <row r="119" spans="1:5" x14ac:dyDescent="0.45">
      <c r="A119" t="s">
        <v>112</v>
      </c>
      <c r="B119" s="1">
        <v>45173.976331018515</v>
      </c>
      <c r="C119" t="s">
        <v>5</v>
      </c>
      <c r="D119">
        <v>2750</v>
      </c>
      <c r="E119">
        <v>2750</v>
      </c>
    </row>
    <row r="120" spans="1:5" x14ac:dyDescent="0.45">
      <c r="A120" t="s">
        <v>112</v>
      </c>
      <c r="B120" s="1">
        <v>45173.960682870369</v>
      </c>
      <c r="C120" t="s">
        <v>5</v>
      </c>
      <c r="D120">
        <v>2750</v>
      </c>
      <c r="E120">
        <v>2750</v>
      </c>
    </row>
    <row r="121" spans="1:5" x14ac:dyDescent="0.45">
      <c r="A121" t="s">
        <v>112</v>
      </c>
      <c r="B121" s="1">
        <v>45173.89738425926</v>
      </c>
      <c r="C121" t="s">
        <v>5</v>
      </c>
      <c r="D121">
        <v>5500</v>
      </c>
      <c r="E121">
        <v>5500</v>
      </c>
    </row>
    <row r="122" spans="1:5" x14ac:dyDescent="0.45">
      <c r="A122" t="s">
        <v>112</v>
      </c>
      <c r="B122" s="1">
        <v>45173.861331018517</v>
      </c>
      <c r="C122" t="s">
        <v>5</v>
      </c>
      <c r="D122">
        <v>2750</v>
      </c>
      <c r="E122">
        <v>2750</v>
      </c>
    </row>
    <row r="123" spans="1:5" x14ac:dyDescent="0.45">
      <c r="A123" t="s">
        <v>112</v>
      </c>
      <c r="B123" s="1">
        <v>45173.80364583333</v>
      </c>
      <c r="C123" t="s">
        <v>5</v>
      </c>
      <c r="D123">
        <v>2750</v>
      </c>
      <c r="E123">
        <v>2750</v>
      </c>
    </row>
    <row r="124" spans="1:5" x14ac:dyDescent="0.45">
      <c r="A124" t="s">
        <v>112</v>
      </c>
      <c r="B124" s="1">
        <v>45173.839062500003</v>
      </c>
      <c r="C124" t="s">
        <v>5</v>
      </c>
      <c r="D124">
        <v>2750</v>
      </c>
      <c r="E124">
        <v>2750</v>
      </c>
    </row>
    <row r="125" spans="1:5" x14ac:dyDescent="0.45">
      <c r="A125" t="s">
        <v>112</v>
      </c>
      <c r="B125" s="1">
        <v>45173.764733796299</v>
      </c>
      <c r="C125" t="s">
        <v>5</v>
      </c>
      <c r="D125">
        <v>2750</v>
      </c>
      <c r="E125">
        <v>2750</v>
      </c>
    </row>
    <row r="126" spans="1:5" x14ac:dyDescent="0.45">
      <c r="A126" t="s">
        <v>112</v>
      </c>
      <c r="B126" s="1">
        <v>45173.700023148151</v>
      </c>
      <c r="C126" t="s">
        <v>5</v>
      </c>
      <c r="D126">
        <v>2750</v>
      </c>
      <c r="E126">
        <v>2750</v>
      </c>
    </row>
    <row r="127" spans="1:5" x14ac:dyDescent="0.45">
      <c r="A127" t="s">
        <v>112</v>
      </c>
      <c r="B127" s="1">
        <v>45173.642789351848</v>
      </c>
      <c r="C127" t="s">
        <v>5</v>
      </c>
      <c r="D127">
        <v>5500</v>
      </c>
      <c r="E127">
        <v>5500</v>
      </c>
    </row>
    <row r="128" spans="1:5" x14ac:dyDescent="0.45">
      <c r="A128" t="s">
        <v>112</v>
      </c>
      <c r="B128" s="1">
        <v>45173.57644675926</v>
      </c>
      <c r="C128" t="s">
        <v>9</v>
      </c>
      <c r="D128">
        <v>83</v>
      </c>
      <c r="E128">
        <v>4980</v>
      </c>
    </row>
    <row r="129" spans="1:5" x14ac:dyDescent="0.45">
      <c r="A129" t="s">
        <v>112</v>
      </c>
      <c r="B129" s="1">
        <v>45173.552916666667</v>
      </c>
      <c r="C129" t="s">
        <v>5</v>
      </c>
      <c r="D129">
        <v>2750</v>
      </c>
      <c r="E129">
        <v>2750</v>
      </c>
    </row>
    <row r="130" spans="1:5" x14ac:dyDescent="0.45">
      <c r="A130" t="s">
        <v>112</v>
      </c>
      <c r="B130" s="1">
        <v>45173.553506944445</v>
      </c>
      <c r="C130" t="s">
        <v>5</v>
      </c>
      <c r="D130">
        <v>2750</v>
      </c>
      <c r="E130">
        <v>2750</v>
      </c>
    </row>
    <row r="131" spans="1:5" x14ac:dyDescent="0.45">
      <c r="A131" t="s">
        <v>112</v>
      </c>
      <c r="B131" s="1">
        <v>45173.515381944446</v>
      </c>
      <c r="C131" t="s">
        <v>11</v>
      </c>
      <c r="D131">
        <v>122.54</v>
      </c>
      <c r="E131">
        <v>4938.3620000000001</v>
      </c>
    </row>
    <row r="132" spans="1:5" x14ac:dyDescent="0.45">
      <c r="A132" t="s">
        <v>112</v>
      </c>
      <c r="B132" s="1">
        <v>45173.512418981481</v>
      </c>
      <c r="C132" t="s">
        <v>9</v>
      </c>
      <c r="D132">
        <v>42</v>
      </c>
      <c r="E132">
        <v>2520</v>
      </c>
    </row>
    <row r="133" spans="1:5" x14ac:dyDescent="0.45">
      <c r="A133" t="s">
        <v>112</v>
      </c>
      <c r="B133" s="1">
        <v>45173.494375000002</v>
      </c>
      <c r="C133" t="s">
        <v>5</v>
      </c>
      <c r="D133">
        <v>2750</v>
      </c>
      <c r="E133">
        <v>2750</v>
      </c>
    </row>
    <row r="134" spans="1:5" x14ac:dyDescent="0.45">
      <c r="A134" t="s">
        <v>112</v>
      </c>
      <c r="B134" s="1">
        <v>45173.48510416667</v>
      </c>
      <c r="C134" t="s">
        <v>5</v>
      </c>
      <c r="D134">
        <v>2750</v>
      </c>
      <c r="E134">
        <v>2750</v>
      </c>
    </row>
    <row r="135" spans="1:5" x14ac:dyDescent="0.45">
      <c r="A135" t="s">
        <v>112</v>
      </c>
      <c r="B135" s="1">
        <v>45173.457152777781</v>
      </c>
      <c r="C135" t="s">
        <v>5</v>
      </c>
      <c r="D135">
        <v>2750</v>
      </c>
      <c r="E135">
        <v>2750</v>
      </c>
    </row>
    <row r="136" spans="1:5" x14ac:dyDescent="0.45">
      <c r="A136" t="s">
        <v>112</v>
      </c>
      <c r="B136" s="1">
        <v>45173.387673611112</v>
      </c>
      <c r="C136" t="s">
        <v>5</v>
      </c>
      <c r="D136">
        <v>2750</v>
      </c>
      <c r="E136">
        <v>2750</v>
      </c>
    </row>
    <row r="137" spans="1:5" x14ac:dyDescent="0.45">
      <c r="A137" t="s">
        <v>112</v>
      </c>
      <c r="B137" s="1">
        <v>45173.189108796294</v>
      </c>
      <c r="C137" t="s">
        <v>5</v>
      </c>
      <c r="D137">
        <v>5500</v>
      </c>
      <c r="E137">
        <v>5500</v>
      </c>
    </row>
    <row r="138" spans="1:5" x14ac:dyDescent="0.45">
      <c r="A138" t="s">
        <v>112</v>
      </c>
      <c r="B138" s="1">
        <v>45172.919953703706</v>
      </c>
      <c r="C138" t="s">
        <v>5</v>
      </c>
      <c r="D138">
        <v>5500</v>
      </c>
      <c r="E138">
        <v>5500</v>
      </c>
    </row>
    <row r="139" spans="1:5" x14ac:dyDescent="0.45">
      <c r="A139" t="s">
        <v>112</v>
      </c>
      <c r="B139" s="1">
        <v>45172.915914351855</v>
      </c>
      <c r="C139" t="s">
        <v>5</v>
      </c>
      <c r="D139">
        <v>2750</v>
      </c>
      <c r="E139">
        <v>2750</v>
      </c>
    </row>
    <row r="140" spans="1:5" x14ac:dyDescent="0.45">
      <c r="A140" t="s">
        <v>112</v>
      </c>
      <c r="B140" s="1">
        <v>45172.821759259263</v>
      </c>
      <c r="C140" t="s">
        <v>5</v>
      </c>
      <c r="D140">
        <v>2750</v>
      </c>
      <c r="E140">
        <v>2750</v>
      </c>
    </row>
    <row r="141" spans="1:5" x14ac:dyDescent="0.45">
      <c r="A141" t="s">
        <v>112</v>
      </c>
      <c r="B141" s="1">
        <v>45172.815115740741</v>
      </c>
      <c r="C141" t="s">
        <v>62</v>
      </c>
      <c r="D141">
        <v>9093</v>
      </c>
      <c r="E141">
        <v>5455.8</v>
      </c>
    </row>
    <row r="142" spans="1:5" x14ac:dyDescent="0.45">
      <c r="A142" t="s">
        <v>112</v>
      </c>
      <c r="B142" s="1">
        <v>45172.759097222224</v>
      </c>
      <c r="C142" t="s">
        <v>7</v>
      </c>
      <c r="D142">
        <v>949</v>
      </c>
      <c r="E142">
        <v>5314.4</v>
      </c>
    </row>
    <row r="143" spans="1:5" x14ac:dyDescent="0.45">
      <c r="A143" t="s">
        <v>112</v>
      </c>
      <c r="B143" s="1">
        <v>45172.756377314814</v>
      </c>
      <c r="C143" t="s">
        <v>5</v>
      </c>
      <c r="D143">
        <v>2750</v>
      </c>
      <c r="E143">
        <v>2750</v>
      </c>
    </row>
    <row r="144" spans="1:5" x14ac:dyDescent="0.45">
      <c r="A144" t="s">
        <v>112</v>
      </c>
      <c r="B144" s="1">
        <v>45172.74895833333</v>
      </c>
      <c r="C144" t="s">
        <v>6</v>
      </c>
      <c r="D144">
        <v>15</v>
      </c>
      <c r="E144">
        <v>15000</v>
      </c>
    </row>
    <row r="145" spans="1:5" x14ac:dyDescent="0.45">
      <c r="A145" t="s">
        <v>112</v>
      </c>
      <c r="B145" s="1">
        <v>45172.747233796297</v>
      </c>
      <c r="C145" t="s">
        <v>5</v>
      </c>
      <c r="D145">
        <v>2750</v>
      </c>
      <c r="E145">
        <v>2750</v>
      </c>
    </row>
    <row r="146" spans="1:5" x14ac:dyDescent="0.45">
      <c r="A146" t="s">
        <v>112</v>
      </c>
      <c r="B146" s="1">
        <v>45172.738240740742</v>
      </c>
      <c r="C146" t="s">
        <v>5</v>
      </c>
      <c r="D146">
        <v>2750</v>
      </c>
      <c r="E146">
        <v>2750</v>
      </c>
    </row>
    <row r="147" spans="1:5" x14ac:dyDescent="0.45">
      <c r="A147" t="s">
        <v>112</v>
      </c>
      <c r="B147" s="1">
        <v>45172.722685185188</v>
      </c>
      <c r="C147" t="s">
        <v>5</v>
      </c>
      <c r="D147">
        <v>2750</v>
      </c>
      <c r="E147">
        <v>2750</v>
      </c>
    </row>
    <row r="148" spans="1:5" x14ac:dyDescent="0.45">
      <c r="A148" t="s">
        <v>112</v>
      </c>
      <c r="B148" s="1">
        <v>45172.671747685185</v>
      </c>
      <c r="C148" t="s">
        <v>5</v>
      </c>
      <c r="D148">
        <v>2750</v>
      </c>
      <c r="E148">
        <v>2750</v>
      </c>
    </row>
    <row r="149" spans="1:5" x14ac:dyDescent="0.45">
      <c r="A149" t="s">
        <v>112</v>
      </c>
      <c r="B149" s="1">
        <v>45172.50613425926</v>
      </c>
      <c r="C149" t="s">
        <v>5</v>
      </c>
      <c r="D149">
        <v>2750</v>
      </c>
      <c r="E149">
        <v>2750</v>
      </c>
    </row>
    <row r="150" spans="1:5" x14ac:dyDescent="0.45">
      <c r="A150" t="s">
        <v>112</v>
      </c>
      <c r="B150" s="1">
        <v>45172.373599537037</v>
      </c>
      <c r="C150" t="s">
        <v>11</v>
      </c>
      <c r="D150">
        <v>61.27</v>
      </c>
      <c r="E150">
        <v>2469.181</v>
      </c>
    </row>
    <row r="151" spans="1:5" x14ac:dyDescent="0.45">
      <c r="A151" t="s">
        <v>112</v>
      </c>
      <c r="B151" s="1">
        <v>45172.296307870369</v>
      </c>
      <c r="C151" t="s">
        <v>5</v>
      </c>
      <c r="D151">
        <v>2750</v>
      </c>
      <c r="E151">
        <v>2750</v>
      </c>
    </row>
    <row r="152" spans="1:5" x14ac:dyDescent="0.45">
      <c r="A152" t="s">
        <v>112</v>
      </c>
      <c r="B152" s="1">
        <v>45172.032037037039</v>
      </c>
      <c r="C152" t="s">
        <v>6</v>
      </c>
      <c r="D152">
        <v>7.5</v>
      </c>
      <c r="E152">
        <v>7500</v>
      </c>
    </row>
    <row r="153" spans="1:5" x14ac:dyDescent="0.45">
      <c r="A153" t="s">
        <v>112</v>
      </c>
      <c r="B153" s="1">
        <v>45171.663553240738</v>
      </c>
      <c r="C153" t="s">
        <v>10</v>
      </c>
      <c r="D153">
        <v>4.26</v>
      </c>
      <c r="E153">
        <v>5112</v>
      </c>
    </row>
    <row r="154" spans="1:5" x14ac:dyDescent="0.45">
      <c r="A154" t="s">
        <v>112</v>
      </c>
      <c r="B154" s="1">
        <v>45171.647013888891</v>
      </c>
      <c r="C154" t="s">
        <v>5</v>
      </c>
      <c r="D154">
        <v>2750</v>
      </c>
      <c r="E154">
        <v>2750</v>
      </c>
    </row>
    <row r="155" spans="1:5" x14ac:dyDescent="0.45">
      <c r="A155" t="s">
        <v>112</v>
      </c>
      <c r="B155" s="1">
        <v>45171.584282407406</v>
      </c>
      <c r="C155" t="s">
        <v>5</v>
      </c>
      <c r="D155">
        <v>5500</v>
      </c>
      <c r="E155">
        <v>5500</v>
      </c>
    </row>
    <row r="156" spans="1:5" x14ac:dyDescent="0.45">
      <c r="A156" t="s">
        <v>112</v>
      </c>
      <c r="B156" s="1">
        <v>45170.914594907408</v>
      </c>
      <c r="C156" t="s">
        <v>5</v>
      </c>
      <c r="D156">
        <v>2750</v>
      </c>
      <c r="E156">
        <v>2750</v>
      </c>
    </row>
    <row r="157" spans="1:5" x14ac:dyDescent="0.45">
      <c r="A157" t="s">
        <v>112</v>
      </c>
      <c r="B157" s="1">
        <v>45170.820138888892</v>
      </c>
      <c r="C157" t="s">
        <v>5</v>
      </c>
      <c r="D157">
        <v>2750</v>
      </c>
      <c r="E157">
        <v>2750</v>
      </c>
    </row>
    <row r="158" spans="1:5" x14ac:dyDescent="0.45">
      <c r="A158" t="s">
        <v>112</v>
      </c>
      <c r="B158" s="1">
        <v>45170.790092592593</v>
      </c>
      <c r="C158" t="s">
        <v>5</v>
      </c>
      <c r="D158">
        <v>2750</v>
      </c>
      <c r="E158">
        <v>2750</v>
      </c>
    </row>
    <row r="159" spans="1:5" x14ac:dyDescent="0.45">
      <c r="A159" t="s">
        <v>112</v>
      </c>
      <c r="B159" s="1">
        <v>45170.675995370373</v>
      </c>
      <c r="C159" t="s">
        <v>5</v>
      </c>
      <c r="D159">
        <v>2750</v>
      </c>
      <c r="E159">
        <v>2750</v>
      </c>
    </row>
    <row r="160" spans="1:5" x14ac:dyDescent="0.45">
      <c r="A160" t="s">
        <v>112</v>
      </c>
      <c r="B160" s="1">
        <v>45170.5940625</v>
      </c>
      <c r="C160" t="s">
        <v>9</v>
      </c>
      <c r="D160">
        <v>41</v>
      </c>
      <c r="E160">
        <v>2460</v>
      </c>
    </row>
    <row r="161" spans="1:5" x14ac:dyDescent="0.45">
      <c r="A161" t="s">
        <v>112</v>
      </c>
      <c r="B161" s="1">
        <v>45170.562962962962</v>
      </c>
      <c r="C161" t="s">
        <v>5</v>
      </c>
      <c r="D161">
        <v>2750</v>
      </c>
      <c r="E161">
        <v>2750</v>
      </c>
    </row>
    <row r="162" spans="1:5" x14ac:dyDescent="0.45">
      <c r="A162" t="s">
        <v>112</v>
      </c>
      <c r="B162" s="1">
        <v>45170.488912037035</v>
      </c>
      <c r="C162" t="s">
        <v>5</v>
      </c>
      <c r="D162">
        <v>2750</v>
      </c>
      <c r="E162">
        <v>2750</v>
      </c>
    </row>
    <row r="163" spans="1:5" x14ac:dyDescent="0.45">
      <c r="A163" t="s">
        <v>112</v>
      </c>
      <c r="B163" s="1">
        <v>45170.474629629629</v>
      </c>
      <c r="C163" t="s">
        <v>5</v>
      </c>
      <c r="D163">
        <v>2750</v>
      </c>
      <c r="E163">
        <v>2750</v>
      </c>
    </row>
    <row r="164" spans="1:5" x14ac:dyDescent="0.45">
      <c r="A164" t="s">
        <v>112</v>
      </c>
      <c r="B164" s="1">
        <v>45170.462488425925</v>
      </c>
      <c r="C164" t="s">
        <v>9</v>
      </c>
      <c r="D164">
        <v>41</v>
      </c>
      <c r="E164">
        <v>2460</v>
      </c>
    </row>
    <row r="165" spans="1:5" x14ac:dyDescent="0.45">
      <c r="A165" t="s">
        <v>112</v>
      </c>
      <c r="B165" s="1">
        <v>45170.444004629629</v>
      </c>
      <c r="C165" t="s">
        <v>6</v>
      </c>
      <c r="D165">
        <v>7.5</v>
      </c>
      <c r="E165">
        <v>7500</v>
      </c>
    </row>
    <row r="166" spans="1:5" x14ac:dyDescent="0.45">
      <c r="A166" t="s">
        <v>112</v>
      </c>
      <c r="B166" s="1">
        <v>45170.308692129627</v>
      </c>
      <c r="C166" t="s">
        <v>5</v>
      </c>
      <c r="D166">
        <v>5500</v>
      </c>
      <c r="E166">
        <v>5500</v>
      </c>
    </row>
    <row r="167" spans="1:5" x14ac:dyDescent="0.45">
      <c r="A167" t="s">
        <v>112</v>
      </c>
      <c r="B167" s="1">
        <v>45170.065798611111</v>
      </c>
      <c r="C167" t="s">
        <v>5</v>
      </c>
      <c r="D167">
        <v>2750</v>
      </c>
      <c r="E167">
        <v>2750</v>
      </c>
    </row>
    <row r="168" spans="1:5" x14ac:dyDescent="0.45">
      <c r="A168" t="s">
        <v>112</v>
      </c>
      <c r="B168" s="1">
        <v>45169.828981481478</v>
      </c>
      <c r="C168" t="s">
        <v>5</v>
      </c>
      <c r="D168">
        <v>5500</v>
      </c>
      <c r="E168">
        <v>5500</v>
      </c>
    </row>
    <row r="169" spans="1:5" x14ac:dyDescent="0.45">
      <c r="A169" t="s">
        <v>112</v>
      </c>
      <c r="B169" s="1">
        <v>45169.777615740742</v>
      </c>
      <c r="C169" t="s">
        <v>10</v>
      </c>
      <c r="D169">
        <v>8.51</v>
      </c>
      <c r="E169">
        <v>10212</v>
      </c>
    </row>
    <row r="170" spans="1:5" x14ac:dyDescent="0.45">
      <c r="A170" t="s">
        <v>112</v>
      </c>
      <c r="B170" s="1">
        <v>45169.749444444446</v>
      </c>
      <c r="C170" t="s">
        <v>7</v>
      </c>
      <c r="D170">
        <v>948</v>
      </c>
      <c r="E170">
        <v>5308.7999999999993</v>
      </c>
    </row>
    <row r="171" spans="1:5" x14ac:dyDescent="0.45">
      <c r="A171" t="s">
        <v>112</v>
      </c>
      <c r="B171" s="1">
        <v>45169.710763888892</v>
      </c>
      <c r="C171" t="s">
        <v>5</v>
      </c>
      <c r="D171">
        <v>2750</v>
      </c>
      <c r="E171">
        <v>2750</v>
      </c>
    </row>
    <row r="172" spans="1:5" x14ac:dyDescent="0.45">
      <c r="A172" t="s">
        <v>112</v>
      </c>
      <c r="B172" s="1">
        <v>45169.641435185185</v>
      </c>
      <c r="C172" t="s">
        <v>6</v>
      </c>
      <c r="D172">
        <v>7.5</v>
      </c>
      <c r="E172">
        <v>7500</v>
      </c>
    </row>
    <row r="173" spans="1:5" x14ac:dyDescent="0.45">
      <c r="A173" t="s">
        <v>112</v>
      </c>
      <c r="B173" s="1">
        <v>45169.607094907406</v>
      </c>
      <c r="C173" t="s">
        <v>7</v>
      </c>
      <c r="D173">
        <v>948</v>
      </c>
      <c r="E173">
        <v>5308.7999999999993</v>
      </c>
    </row>
    <row r="174" spans="1:5" x14ac:dyDescent="0.45">
      <c r="A174" t="s">
        <v>112</v>
      </c>
      <c r="B174" s="1">
        <v>45169.590914351851</v>
      </c>
      <c r="C174" t="s">
        <v>5</v>
      </c>
      <c r="D174">
        <v>2750</v>
      </c>
      <c r="E174">
        <v>2750</v>
      </c>
    </row>
    <row r="175" spans="1:5" x14ac:dyDescent="0.45">
      <c r="A175" t="s">
        <v>112</v>
      </c>
      <c r="B175" s="1">
        <v>45169.59103009259</v>
      </c>
      <c r="C175" t="s">
        <v>11</v>
      </c>
      <c r="D175">
        <v>60.11</v>
      </c>
      <c r="E175">
        <v>2422.433</v>
      </c>
    </row>
    <row r="176" spans="1:5" x14ac:dyDescent="0.45">
      <c r="A176" t="s">
        <v>112</v>
      </c>
      <c r="B176" s="1">
        <v>45169.582905092589</v>
      </c>
      <c r="C176" t="s">
        <v>5</v>
      </c>
      <c r="D176">
        <v>5500</v>
      </c>
      <c r="E176">
        <v>5500</v>
      </c>
    </row>
    <row r="177" spans="1:5" x14ac:dyDescent="0.45">
      <c r="A177" t="s">
        <v>112</v>
      </c>
      <c r="B177" s="1">
        <v>45169.569085648145</v>
      </c>
      <c r="C177" t="s">
        <v>5</v>
      </c>
      <c r="D177">
        <v>5500</v>
      </c>
      <c r="E177">
        <v>5500</v>
      </c>
    </row>
    <row r="178" spans="1:5" x14ac:dyDescent="0.45">
      <c r="A178" t="s">
        <v>112</v>
      </c>
      <c r="B178" s="1">
        <v>45169.550023148149</v>
      </c>
      <c r="C178" t="s">
        <v>7</v>
      </c>
      <c r="D178">
        <v>474</v>
      </c>
      <c r="E178">
        <v>2654.3999999999996</v>
      </c>
    </row>
    <row r="179" spans="1:5" x14ac:dyDescent="0.45">
      <c r="A179" t="s">
        <v>112</v>
      </c>
      <c r="B179" s="1">
        <v>45169.482523148145</v>
      </c>
      <c r="C179" t="s">
        <v>5</v>
      </c>
      <c r="D179">
        <v>2750</v>
      </c>
      <c r="E179">
        <v>2750</v>
      </c>
    </row>
    <row r="180" spans="1:5" x14ac:dyDescent="0.45">
      <c r="A180" t="s">
        <v>112</v>
      </c>
      <c r="B180" s="1">
        <v>45169.476759259262</v>
      </c>
      <c r="C180" t="s">
        <v>5</v>
      </c>
      <c r="D180">
        <v>2750</v>
      </c>
      <c r="E180">
        <v>2750</v>
      </c>
    </row>
    <row r="181" spans="1:5" x14ac:dyDescent="0.45">
      <c r="A181" t="s">
        <v>112</v>
      </c>
      <c r="B181" s="1">
        <v>45169.461076388892</v>
      </c>
      <c r="C181" t="s">
        <v>5</v>
      </c>
      <c r="D181">
        <v>5500</v>
      </c>
      <c r="E181">
        <v>5500</v>
      </c>
    </row>
    <row r="182" spans="1:5" x14ac:dyDescent="0.45">
      <c r="A182" t="s">
        <v>112</v>
      </c>
      <c r="B182" s="1">
        <v>45169.365127314813</v>
      </c>
      <c r="C182" t="s">
        <v>5</v>
      </c>
      <c r="D182">
        <v>2750</v>
      </c>
      <c r="E182">
        <v>2750</v>
      </c>
    </row>
    <row r="183" spans="1:5" x14ac:dyDescent="0.45">
      <c r="A183" t="s">
        <v>112</v>
      </c>
      <c r="B183" s="1">
        <v>45169.300659722219</v>
      </c>
      <c r="C183" t="s">
        <v>5</v>
      </c>
      <c r="D183">
        <v>2750</v>
      </c>
      <c r="E183">
        <v>2750</v>
      </c>
    </row>
    <row r="184" spans="1:5" x14ac:dyDescent="0.45">
      <c r="A184" t="s">
        <v>112</v>
      </c>
      <c r="B184" s="1">
        <v>45169.139479166668</v>
      </c>
      <c r="C184" t="s">
        <v>9</v>
      </c>
      <c r="D184">
        <v>81</v>
      </c>
      <c r="E184">
        <v>4860</v>
      </c>
    </row>
    <row r="185" spans="1:5" x14ac:dyDescent="0.45">
      <c r="A185" t="s">
        <v>112</v>
      </c>
      <c r="B185" s="1">
        <v>45169.04011574074</v>
      </c>
      <c r="C185" t="s">
        <v>5</v>
      </c>
      <c r="D185">
        <v>2750</v>
      </c>
      <c r="E185">
        <v>2750</v>
      </c>
    </row>
    <row r="186" spans="1:5" x14ac:dyDescent="0.45">
      <c r="A186" t="s">
        <v>112</v>
      </c>
      <c r="B186" s="1">
        <v>45169.008449074077</v>
      </c>
      <c r="C186" t="s">
        <v>5</v>
      </c>
      <c r="D186">
        <v>2750</v>
      </c>
      <c r="E186">
        <v>2750</v>
      </c>
    </row>
    <row r="187" spans="1:5" x14ac:dyDescent="0.45">
      <c r="A187" t="s">
        <v>112</v>
      </c>
      <c r="B187" s="1">
        <v>45168.907418981478</v>
      </c>
      <c r="C187" t="s">
        <v>10</v>
      </c>
      <c r="D187">
        <v>8.51</v>
      </c>
      <c r="E187">
        <v>10212</v>
      </c>
    </row>
    <row r="188" spans="1:5" x14ac:dyDescent="0.45">
      <c r="A188" t="s">
        <v>112</v>
      </c>
      <c r="B188" s="1">
        <v>45168.809710648151</v>
      </c>
      <c r="C188" t="s">
        <v>5</v>
      </c>
      <c r="D188">
        <v>2750</v>
      </c>
      <c r="E188">
        <v>2750</v>
      </c>
    </row>
    <row r="189" spans="1:5" x14ac:dyDescent="0.45">
      <c r="A189" t="s">
        <v>112</v>
      </c>
      <c r="B189" s="1">
        <v>45168.706099537034</v>
      </c>
      <c r="C189" t="s">
        <v>10</v>
      </c>
      <c r="D189">
        <v>8.51</v>
      </c>
      <c r="E189">
        <v>10212</v>
      </c>
    </row>
    <row r="190" spans="1:5" x14ac:dyDescent="0.45">
      <c r="A190" t="s">
        <v>112</v>
      </c>
      <c r="B190" s="1">
        <v>45168.674004629633</v>
      </c>
      <c r="C190" t="s">
        <v>6</v>
      </c>
      <c r="D190">
        <v>15</v>
      </c>
      <c r="E190">
        <v>15000</v>
      </c>
    </row>
    <row r="191" spans="1:5" x14ac:dyDescent="0.45">
      <c r="A191" t="s">
        <v>112</v>
      </c>
      <c r="B191" s="1">
        <v>45168.628113425926</v>
      </c>
      <c r="C191" t="s">
        <v>5</v>
      </c>
      <c r="D191">
        <v>5500</v>
      </c>
      <c r="E191">
        <v>5500</v>
      </c>
    </row>
    <row r="192" spans="1:5" x14ac:dyDescent="0.45">
      <c r="A192" t="s">
        <v>112</v>
      </c>
      <c r="B192" s="1">
        <v>45168.344537037039</v>
      </c>
      <c r="C192" t="s">
        <v>6</v>
      </c>
      <c r="D192">
        <v>7.5</v>
      </c>
      <c r="E192">
        <v>7500</v>
      </c>
    </row>
    <row r="193" spans="1:5" x14ac:dyDescent="0.45">
      <c r="A193" t="s">
        <v>112</v>
      </c>
      <c r="B193" s="1">
        <v>45167.971736111111</v>
      </c>
      <c r="C193" t="s">
        <v>5</v>
      </c>
      <c r="D193">
        <v>2750</v>
      </c>
      <c r="E193">
        <v>2750</v>
      </c>
    </row>
    <row r="194" spans="1:5" x14ac:dyDescent="0.45">
      <c r="A194" t="s">
        <v>112</v>
      </c>
      <c r="B194" s="1">
        <v>45167.710729166669</v>
      </c>
      <c r="C194" t="s">
        <v>9</v>
      </c>
      <c r="D194">
        <v>41</v>
      </c>
      <c r="E194">
        <v>2460</v>
      </c>
    </row>
    <row r="195" spans="1:5" x14ac:dyDescent="0.45">
      <c r="A195" t="s">
        <v>112</v>
      </c>
      <c r="B195" s="1">
        <v>45167.684074074074</v>
      </c>
      <c r="C195" t="s">
        <v>5</v>
      </c>
      <c r="D195">
        <v>2750</v>
      </c>
      <c r="E195">
        <v>2750</v>
      </c>
    </row>
    <row r="196" spans="1:5" x14ac:dyDescent="0.45">
      <c r="A196" t="s">
        <v>112</v>
      </c>
      <c r="B196" s="1">
        <v>45167.142939814818</v>
      </c>
      <c r="C196" t="s">
        <v>6</v>
      </c>
      <c r="D196">
        <v>15</v>
      </c>
      <c r="E196">
        <v>15000</v>
      </c>
    </row>
    <row r="197" spans="1:5" x14ac:dyDescent="0.45">
      <c r="A197" t="s">
        <v>112</v>
      </c>
      <c r="B197" s="1">
        <v>45166.745949074073</v>
      </c>
      <c r="C197" t="s">
        <v>9</v>
      </c>
      <c r="D197">
        <v>82</v>
      </c>
      <c r="E197">
        <v>4920</v>
      </c>
    </row>
    <row r="198" spans="1:5" x14ac:dyDescent="0.45">
      <c r="A198" t="s">
        <v>112</v>
      </c>
      <c r="B198" s="1">
        <v>45165.149756944447</v>
      </c>
      <c r="C198" t="s">
        <v>5</v>
      </c>
      <c r="D198">
        <v>5500</v>
      </c>
      <c r="E198">
        <v>5500</v>
      </c>
    </row>
    <row r="199" spans="1:5" x14ac:dyDescent="0.45">
      <c r="A199" t="s">
        <v>112</v>
      </c>
      <c r="B199" s="1">
        <v>45164.515347222223</v>
      </c>
      <c r="C199" t="s">
        <v>5</v>
      </c>
      <c r="D199">
        <v>5500</v>
      </c>
      <c r="E199">
        <v>5500</v>
      </c>
    </row>
    <row r="200" spans="1:5" x14ac:dyDescent="0.45">
      <c r="A200" t="s">
        <v>112</v>
      </c>
      <c r="B200" s="1">
        <v>45164.325011574074</v>
      </c>
      <c r="C200" t="s">
        <v>5</v>
      </c>
      <c r="D200">
        <v>5500</v>
      </c>
      <c r="E200">
        <v>5500</v>
      </c>
    </row>
    <row r="201" spans="1:5" x14ac:dyDescent="0.45">
      <c r="A201" t="s">
        <v>112</v>
      </c>
      <c r="B201" s="1">
        <v>45163.982071759259</v>
      </c>
      <c r="C201" t="s">
        <v>6</v>
      </c>
      <c r="D201">
        <v>15</v>
      </c>
      <c r="E201">
        <v>15000</v>
      </c>
    </row>
    <row r="202" spans="1:5" x14ac:dyDescent="0.45">
      <c r="A202" t="s">
        <v>112</v>
      </c>
      <c r="B202" s="1">
        <v>45162.4375462963</v>
      </c>
      <c r="C202" t="s">
        <v>7</v>
      </c>
      <c r="D202">
        <v>958</v>
      </c>
      <c r="E202">
        <v>5364.7999999999993</v>
      </c>
    </row>
    <row r="203" spans="1:5" x14ac:dyDescent="0.45">
      <c r="A203" t="s">
        <v>112</v>
      </c>
      <c r="B203" s="1">
        <v>45162.422418981485</v>
      </c>
      <c r="C203" t="s">
        <v>5</v>
      </c>
      <c r="D203">
        <v>5500</v>
      </c>
      <c r="E203">
        <v>5500</v>
      </c>
    </row>
    <row r="204" spans="1:5" x14ac:dyDescent="0.45">
      <c r="A204" t="s">
        <v>112</v>
      </c>
      <c r="B204" s="1">
        <v>45161.787129629629</v>
      </c>
      <c r="C204" t="s">
        <v>10</v>
      </c>
      <c r="D204">
        <v>8.51</v>
      </c>
      <c r="E204">
        <v>10212</v>
      </c>
    </row>
    <row r="205" spans="1:5" x14ac:dyDescent="0.45">
      <c r="A205" t="s">
        <v>112</v>
      </c>
      <c r="B205" s="1">
        <v>45161.765694444446</v>
      </c>
      <c r="C205" t="s">
        <v>6</v>
      </c>
      <c r="D205">
        <v>15</v>
      </c>
      <c r="E205">
        <v>15000</v>
      </c>
    </row>
    <row r="206" spans="1:5" x14ac:dyDescent="0.45">
      <c r="A206" t="s">
        <v>112</v>
      </c>
      <c r="B206" s="1">
        <v>45161.618993055556</v>
      </c>
      <c r="C206" t="s">
        <v>6</v>
      </c>
      <c r="D206">
        <v>15</v>
      </c>
      <c r="E206">
        <v>15000</v>
      </c>
    </row>
    <row r="207" spans="1:5" x14ac:dyDescent="0.45">
      <c r="A207" t="s">
        <v>112</v>
      </c>
      <c r="B207" s="1">
        <v>45161.518437500003</v>
      </c>
      <c r="C207" t="s">
        <v>10</v>
      </c>
      <c r="D207">
        <v>8.51</v>
      </c>
      <c r="E207">
        <v>10212</v>
      </c>
    </row>
    <row r="208" spans="1:5" x14ac:dyDescent="0.45">
      <c r="A208" t="s">
        <v>112</v>
      </c>
      <c r="B208" s="1">
        <v>45160.955509259256</v>
      </c>
      <c r="C208" t="s">
        <v>9</v>
      </c>
      <c r="D208">
        <v>85</v>
      </c>
      <c r="E208">
        <v>5100</v>
      </c>
    </row>
    <row r="209" spans="1:5" x14ac:dyDescent="0.45">
      <c r="A209" t="s">
        <v>112</v>
      </c>
      <c r="B209" s="1">
        <v>45159.820891203701</v>
      </c>
      <c r="C209" t="s">
        <v>5</v>
      </c>
      <c r="D209">
        <v>5500</v>
      </c>
      <c r="E209">
        <v>5500</v>
      </c>
    </row>
    <row r="210" spans="1:5" x14ac:dyDescent="0.45">
      <c r="A210" t="s">
        <v>112</v>
      </c>
      <c r="B210" s="1">
        <v>45158.965891203705</v>
      </c>
      <c r="C210" t="s">
        <v>6</v>
      </c>
      <c r="D210">
        <v>15</v>
      </c>
      <c r="E210">
        <v>15000</v>
      </c>
    </row>
    <row r="211" spans="1:5" x14ac:dyDescent="0.45">
      <c r="A211" t="s">
        <v>112</v>
      </c>
      <c r="B211" s="1">
        <v>45157.941747685189</v>
      </c>
      <c r="C211" t="s">
        <v>6</v>
      </c>
      <c r="D211">
        <v>15</v>
      </c>
      <c r="E211">
        <v>15000</v>
      </c>
    </row>
    <row r="212" spans="1:5" x14ac:dyDescent="0.45">
      <c r="A212" t="s">
        <v>112</v>
      </c>
      <c r="B212" s="1">
        <v>45156.924085648148</v>
      </c>
      <c r="C212" t="s">
        <v>5</v>
      </c>
      <c r="D212">
        <v>5500</v>
      </c>
      <c r="E212">
        <v>5500</v>
      </c>
    </row>
    <row r="213" spans="1:5" x14ac:dyDescent="0.45">
      <c r="A213" t="s">
        <v>112</v>
      </c>
      <c r="B213" s="1">
        <v>45155.381655092591</v>
      </c>
      <c r="C213" t="s">
        <v>5</v>
      </c>
      <c r="D213">
        <v>5500</v>
      </c>
      <c r="E213">
        <v>5500</v>
      </c>
    </row>
    <row r="214" spans="1:5" x14ac:dyDescent="0.45">
      <c r="A214" t="s">
        <v>112</v>
      </c>
      <c r="B214" s="1">
        <v>45155.24664351852</v>
      </c>
      <c r="C214" t="s">
        <v>5</v>
      </c>
      <c r="D214">
        <v>5500</v>
      </c>
      <c r="E214">
        <v>5500</v>
      </c>
    </row>
    <row r="215" spans="1:5" x14ac:dyDescent="0.45">
      <c r="A215" t="s">
        <v>112</v>
      </c>
      <c r="B215" s="1">
        <v>45153.455972222226</v>
      </c>
      <c r="C215" t="s">
        <v>5</v>
      </c>
      <c r="D215">
        <v>5500</v>
      </c>
      <c r="E215">
        <v>5500</v>
      </c>
    </row>
    <row r="216" spans="1:5" x14ac:dyDescent="0.45">
      <c r="A216" t="s">
        <v>112</v>
      </c>
      <c r="B216" s="1">
        <v>45153.277083333334</v>
      </c>
      <c r="C216" t="s">
        <v>10</v>
      </c>
      <c r="D216">
        <v>8.51</v>
      </c>
      <c r="E216">
        <v>10212</v>
      </c>
    </row>
    <row r="217" spans="1:5" x14ac:dyDescent="0.45">
      <c r="A217" t="s">
        <v>112</v>
      </c>
      <c r="B217" s="1">
        <v>45152.984780092593</v>
      </c>
      <c r="C217" t="s">
        <v>6</v>
      </c>
      <c r="D217">
        <v>15</v>
      </c>
      <c r="E217">
        <v>15000</v>
      </c>
    </row>
    <row r="218" spans="1:5" x14ac:dyDescent="0.45">
      <c r="A218" t="s">
        <v>112</v>
      </c>
      <c r="B218" s="1">
        <v>45152.797048611108</v>
      </c>
      <c r="C218" t="s">
        <v>5</v>
      </c>
      <c r="D218">
        <v>5500</v>
      </c>
      <c r="E218">
        <v>5500</v>
      </c>
    </row>
    <row r="219" spans="1:5" x14ac:dyDescent="0.45">
      <c r="A219" t="s">
        <v>112</v>
      </c>
      <c r="B219" s="1">
        <v>45152.762789351851</v>
      </c>
      <c r="C219" t="s">
        <v>9</v>
      </c>
      <c r="D219">
        <v>80</v>
      </c>
      <c r="E219">
        <v>4800</v>
      </c>
    </row>
    <row r="220" spans="1:5" x14ac:dyDescent="0.45">
      <c r="A220" t="s">
        <v>112</v>
      </c>
      <c r="B220" s="1">
        <v>45152.722812499997</v>
      </c>
      <c r="C220" t="s">
        <v>7</v>
      </c>
      <c r="D220">
        <v>926</v>
      </c>
      <c r="E220">
        <v>5185.5999999999995</v>
      </c>
    </row>
    <row r="221" spans="1:5" x14ac:dyDescent="0.45">
      <c r="A221" t="s">
        <v>112</v>
      </c>
      <c r="B221" s="1">
        <v>45152.478252314817</v>
      </c>
      <c r="C221" t="s">
        <v>59</v>
      </c>
      <c r="D221">
        <v>4138.95</v>
      </c>
      <c r="E221">
        <v>8691.7950000000001</v>
      </c>
    </row>
    <row r="222" spans="1:5" x14ac:dyDescent="0.45">
      <c r="A222" t="s">
        <v>112</v>
      </c>
      <c r="B222" s="1">
        <v>45152.356944444444</v>
      </c>
      <c r="C222" t="s">
        <v>7</v>
      </c>
      <c r="D222">
        <v>926</v>
      </c>
      <c r="E222">
        <v>5185.5999999999995</v>
      </c>
    </row>
    <row r="223" spans="1:5" x14ac:dyDescent="0.45">
      <c r="A223" t="s">
        <v>112</v>
      </c>
      <c r="B223" s="1">
        <v>45152.298252314817</v>
      </c>
      <c r="C223" t="s">
        <v>7</v>
      </c>
      <c r="D223">
        <v>926</v>
      </c>
      <c r="E223">
        <v>5185.5999999999995</v>
      </c>
    </row>
    <row r="224" spans="1:5" x14ac:dyDescent="0.45">
      <c r="A224" t="s">
        <v>112</v>
      </c>
      <c r="B224" s="1">
        <v>45152.271064814813</v>
      </c>
      <c r="C224" t="s">
        <v>6</v>
      </c>
      <c r="D224">
        <v>15</v>
      </c>
      <c r="E224">
        <v>15000</v>
      </c>
    </row>
    <row r="225" spans="1:5" x14ac:dyDescent="0.45">
      <c r="A225" t="s">
        <v>112</v>
      </c>
      <c r="B225" s="1">
        <v>45152.174409722225</v>
      </c>
      <c r="C225" t="s">
        <v>5</v>
      </c>
      <c r="D225">
        <v>5500</v>
      </c>
      <c r="E225">
        <v>5500</v>
      </c>
    </row>
    <row r="226" spans="1:5" x14ac:dyDescent="0.45">
      <c r="A226" t="s">
        <v>112</v>
      </c>
      <c r="B226" s="1">
        <v>45152.040023148147</v>
      </c>
      <c r="C226" t="s">
        <v>10</v>
      </c>
      <c r="D226">
        <v>8.51</v>
      </c>
      <c r="E226">
        <v>10212</v>
      </c>
    </row>
    <row r="227" spans="1:5" x14ac:dyDescent="0.45">
      <c r="A227" t="s">
        <v>112</v>
      </c>
      <c r="B227" s="1">
        <v>45151.933032407411</v>
      </c>
      <c r="C227" t="s">
        <v>5</v>
      </c>
      <c r="D227">
        <v>5500</v>
      </c>
      <c r="E227">
        <v>5500</v>
      </c>
    </row>
    <row r="228" spans="1:5" x14ac:dyDescent="0.45">
      <c r="A228" t="s">
        <v>112</v>
      </c>
      <c r="B228" s="1">
        <v>45151.755324074074</v>
      </c>
      <c r="C228" t="s">
        <v>5</v>
      </c>
      <c r="D228">
        <v>5500</v>
      </c>
      <c r="E228">
        <v>5500</v>
      </c>
    </row>
    <row r="229" spans="1:5" x14ac:dyDescent="0.45">
      <c r="A229" t="s">
        <v>112</v>
      </c>
      <c r="B229" s="1">
        <v>45151.542650462965</v>
      </c>
      <c r="C229" t="s">
        <v>10</v>
      </c>
      <c r="D229">
        <v>8.51</v>
      </c>
      <c r="E229">
        <v>10212</v>
      </c>
    </row>
    <row r="230" spans="1:5" x14ac:dyDescent="0.45">
      <c r="A230" t="s">
        <v>112</v>
      </c>
      <c r="B230" s="1">
        <v>45151.387650462966</v>
      </c>
      <c r="C230" t="s">
        <v>7</v>
      </c>
      <c r="D230">
        <v>926</v>
      </c>
      <c r="E230">
        <v>5185.5999999999995</v>
      </c>
    </row>
    <row r="231" spans="1:5" x14ac:dyDescent="0.45">
      <c r="A231" t="s">
        <v>112</v>
      </c>
      <c r="B231" s="1">
        <v>45151.337835648148</v>
      </c>
      <c r="C231" t="s">
        <v>7</v>
      </c>
      <c r="D231">
        <v>926</v>
      </c>
      <c r="E231">
        <v>5185.5999999999995</v>
      </c>
    </row>
    <row r="232" spans="1:5" x14ac:dyDescent="0.45">
      <c r="A232" t="s">
        <v>112</v>
      </c>
      <c r="B232" s="1">
        <v>45150.916539351849</v>
      </c>
      <c r="C232" t="s">
        <v>5</v>
      </c>
      <c r="D232">
        <v>5500</v>
      </c>
      <c r="E232">
        <v>5500</v>
      </c>
    </row>
    <row r="233" spans="1:5" x14ac:dyDescent="0.45">
      <c r="A233" t="s">
        <v>112</v>
      </c>
      <c r="B233" s="1">
        <v>45150.854456018518</v>
      </c>
      <c r="C233" t="s">
        <v>6</v>
      </c>
      <c r="D233">
        <v>15</v>
      </c>
      <c r="E233">
        <v>15000</v>
      </c>
    </row>
    <row r="234" spans="1:5" x14ac:dyDescent="0.45">
      <c r="A234" t="s">
        <v>112</v>
      </c>
      <c r="B234" s="1">
        <v>45150.474629629629</v>
      </c>
      <c r="C234" t="s">
        <v>10</v>
      </c>
      <c r="D234">
        <v>8.51</v>
      </c>
      <c r="E234">
        <v>10212</v>
      </c>
    </row>
    <row r="235" spans="1:5" x14ac:dyDescent="0.45">
      <c r="A235" t="s">
        <v>112</v>
      </c>
      <c r="B235" s="1">
        <v>45150.473946759259</v>
      </c>
      <c r="C235" t="s">
        <v>10</v>
      </c>
      <c r="D235">
        <v>8.51</v>
      </c>
      <c r="E235">
        <v>10212</v>
      </c>
    </row>
    <row r="236" spans="1:5" x14ac:dyDescent="0.45">
      <c r="A236" t="s">
        <v>112</v>
      </c>
      <c r="B236" s="1">
        <v>45150.36990740741</v>
      </c>
      <c r="C236" t="s">
        <v>5</v>
      </c>
      <c r="D236">
        <v>5500</v>
      </c>
      <c r="E236">
        <v>5500</v>
      </c>
    </row>
    <row r="237" spans="1:5" x14ac:dyDescent="0.45">
      <c r="A237" t="s">
        <v>112</v>
      </c>
      <c r="B237" s="1">
        <v>45150.320381944446</v>
      </c>
      <c r="C237" t="s">
        <v>5</v>
      </c>
      <c r="D237">
        <v>5500</v>
      </c>
      <c r="E237">
        <v>5500</v>
      </c>
    </row>
    <row r="238" spans="1:5" x14ac:dyDescent="0.45">
      <c r="A238" t="s">
        <v>112</v>
      </c>
      <c r="B238" s="1">
        <v>45149.267233796294</v>
      </c>
      <c r="C238" t="s">
        <v>5</v>
      </c>
      <c r="D238">
        <v>5500</v>
      </c>
      <c r="E238">
        <v>5500</v>
      </c>
    </row>
    <row r="239" spans="1:5" x14ac:dyDescent="0.45">
      <c r="A239" t="s">
        <v>112</v>
      </c>
      <c r="B239" s="1">
        <v>45148.285856481481</v>
      </c>
      <c r="C239" t="s">
        <v>5</v>
      </c>
      <c r="D239">
        <v>5500</v>
      </c>
      <c r="E239">
        <v>5500</v>
      </c>
    </row>
    <row r="240" spans="1:5" x14ac:dyDescent="0.45">
      <c r="A240" t="s">
        <v>112</v>
      </c>
      <c r="B240" s="1">
        <v>45147.865474537037</v>
      </c>
      <c r="C240" t="s">
        <v>6</v>
      </c>
      <c r="D240">
        <v>15</v>
      </c>
      <c r="E240">
        <v>15000</v>
      </c>
    </row>
    <row r="241" spans="1:5" x14ac:dyDescent="0.45">
      <c r="A241" t="s">
        <v>112</v>
      </c>
      <c r="B241" s="1">
        <v>45147.781747685185</v>
      </c>
      <c r="C241" t="s">
        <v>5</v>
      </c>
      <c r="D241">
        <v>5500</v>
      </c>
      <c r="E241">
        <v>5500</v>
      </c>
    </row>
    <row r="242" spans="1:5" x14ac:dyDescent="0.45">
      <c r="A242" t="s">
        <v>112</v>
      </c>
      <c r="B242" s="1">
        <v>45146.87940972222</v>
      </c>
      <c r="C242" t="s">
        <v>6</v>
      </c>
      <c r="D242">
        <v>15</v>
      </c>
      <c r="E242">
        <v>15000</v>
      </c>
    </row>
    <row r="243" spans="1:5" x14ac:dyDescent="0.45">
      <c r="A243" t="s">
        <v>112</v>
      </c>
      <c r="B243" s="1">
        <v>45146.49790509259</v>
      </c>
      <c r="C243" t="s">
        <v>5</v>
      </c>
      <c r="D243">
        <v>5500</v>
      </c>
      <c r="E243">
        <v>5500</v>
      </c>
    </row>
    <row r="244" spans="1:5" x14ac:dyDescent="0.45">
      <c r="A244" t="s">
        <v>112</v>
      </c>
      <c r="B244" s="1">
        <v>45145.894884259258</v>
      </c>
      <c r="C244" t="s">
        <v>5</v>
      </c>
      <c r="D244">
        <v>5500</v>
      </c>
      <c r="E244">
        <v>5500</v>
      </c>
    </row>
    <row r="245" spans="1:5" x14ac:dyDescent="0.45">
      <c r="A245" t="s">
        <v>112</v>
      </c>
      <c r="B245" s="1">
        <v>45145.326851851853</v>
      </c>
      <c r="C245" t="s">
        <v>10</v>
      </c>
      <c r="D245">
        <v>8.51</v>
      </c>
      <c r="E245">
        <v>10212</v>
      </c>
    </row>
    <row r="246" spans="1:5" x14ac:dyDescent="0.45">
      <c r="A246" t="s">
        <v>112</v>
      </c>
      <c r="B246" s="1">
        <v>45144.519803240742</v>
      </c>
      <c r="C246" t="s">
        <v>5</v>
      </c>
      <c r="D246">
        <v>5500</v>
      </c>
      <c r="E246">
        <v>5500</v>
      </c>
    </row>
    <row r="247" spans="1:5" x14ac:dyDescent="0.45">
      <c r="A247" t="s">
        <v>112</v>
      </c>
      <c r="B247" s="1">
        <v>45142.959583333337</v>
      </c>
      <c r="C247" t="s">
        <v>9</v>
      </c>
      <c r="D247">
        <v>85</v>
      </c>
      <c r="E247">
        <v>5100</v>
      </c>
    </row>
    <row r="248" spans="1:5" x14ac:dyDescent="0.45">
      <c r="A248" t="s">
        <v>112</v>
      </c>
      <c r="B248" s="1">
        <v>45142.867708333331</v>
      </c>
      <c r="C248" t="s">
        <v>5</v>
      </c>
      <c r="D248">
        <v>5500</v>
      </c>
      <c r="E248">
        <v>5500</v>
      </c>
    </row>
    <row r="249" spans="1:5" x14ac:dyDescent="0.45">
      <c r="A249" t="s">
        <v>112</v>
      </c>
      <c r="B249" s="1">
        <v>45142.769050925926</v>
      </c>
      <c r="C249" t="s">
        <v>5</v>
      </c>
      <c r="D249">
        <v>5500</v>
      </c>
      <c r="E249">
        <v>5500</v>
      </c>
    </row>
    <row r="250" spans="1:5" x14ac:dyDescent="0.45">
      <c r="A250" t="s">
        <v>112</v>
      </c>
      <c r="B250" s="1">
        <v>45142.690868055557</v>
      </c>
      <c r="C250" t="s">
        <v>11</v>
      </c>
      <c r="D250">
        <v>125.64</v>
      </c>
      <c r="E250">
        <v>5063.2919999999995</v>
      </c>
    </row>
    <row r="251" spans="1:5" x14ac:dyDescent="0.45">
      <c r="A251" t="s">
        <v>112</v>
      </c>
      <c r="B251" s="1">
        <v>45142.628958333335</v>
      </c>
      <c r="C251" t="s">
        <v>5</v>
      </c>
      <c r="D251">
        <v>5500</v>
      </c>
      <c r="E251">
        <v>5500</v>
      </c>
    </row>
    <row r="252" spans="1:5" x14ac:dyDescent="0.45">
      <c r="A252" t="s">
        <v>112</v>
      </c>
      <c r="B252" s="1">
        <v>45142.426018518519</v>
      </c>
      <c r="C252" t="s">
        <v>9</v>
      </c>
      <c r="D252">
        <v>85</v>
      </c>
      <c r="E252">
        <v>5100</v>
      </c>
    </row>
    <row r="253" spans="1:5" x14ac:dyDescent="0.45">
      <c r="A253" t="s">
        <v>112</v>
      </c>
      <c r="B253" s="1">
        <v>45141.543969907405</v>
      </c>
      <c r="C253" t="s">
        <v>10</v>
      </c>
      <c r="D253">
        <v>8.51</v>
      </c>
      <c r="E253">
        <v>10212</v>
      </c>
    </row>
    <row r="254" spans="1:5" x14ac:dyDescent="0.45">
      <c r="A254" t="s">
        <v>112</v>
      </c>
      <c r="B254" s="1">
        <v>45141.394236111111</v>
      </c>
      <c r="C254" t="s">
        <v>5</v>
      </c>
      <c r="D254">
        <v>5500</v>
      </c>
      <c r="E254">
        <v>5500</v>
      </c>
    </row>
    <row r="255" spans="1:5" x14ac:dyDescent="0.45">
      <c r="A255" t="s">
        <v>112</v>
      </c>
      <c r="B255" s="1">
        <v>45141.350173611114</v>
      </c>
      <c r="C255" t="s">
        <v>5</v>
      </c>
      <c r="D255">
        <v>5500</v>
      </c>
      <c r="E255">
        <v>5500</v>
      </c>
    </row>
    <row r="256" spans="1:5" x14ac:dyDescent="0.45">
      <c r="A256" t="s">
        <v>112</v>
      </c>
      <c r="B256" s="1">
        <v>45141.309803240743</v>
      </c>
      <c r="C256" t="s">
        <v>59</v>
      </c>
      <c r="D256">
        <v>4337.54</v>
      </c>
      <c r="E256">
        <v>9108.8340000000007</v>
      </c>
    </row>
    <row r="257" spans="1:5" x14ac:dyDescent="0.45">
      <c r="A257" t="s">
        <v>112</v>
      </c>
      <c r="B257" s="1">
        <v>45141.258958333332</v>
      </c>
      <c r="C257" t="s">
        <v>6</v>
      </c>
      <c r="D257">
        <v>15</v>
      </c>
      <c r="E257">
        <v>15000</v>
      </c>
    </row>
    <row r="258" spans="1:5" x14ac:dyDescent="0.45">
      <c r="A258" t="s">
        <v>112</v>
      </c>
      <c r="B258" s="1">
        <v>45139.825520833336</v>
      </c>
      <c r="C258" t="s">
        <v>5</v>
      </c>
      <c r="D258">
        <v>5500</v>
      </c>
      <c r="E258">
        <v>5500</v>
      </c>
    </row>
    <row r="259" spans="1:5" x14ac:dyDescent="0.45">
      <c r="A259" t="s">
        <v>112</v>
      </c>
      <c r="B259" s="1">
        <v>45139.481296296297</v>
      </c>
      <c r="C259" t="s">
        <v>5</v>
      </c>
      <c r="D259">
        <v>5500</v>
      </c>
      <c r="E259">
        <v>5500</v>
      </c>
    </row>
    <row r="260" spans="1:5" x14ac:dyDescent="0.45">
      <c r="A260" t="s">
        <v>112</v>
      </c>
      <c r="B260" s="1">
        <v>45139.377060185187</v>
      </c>
      <c r="C260" t="s">
        <v>5</v>
      </c>
      <c r="D260">
        <v>5500</v>
      </c>
      <c r="E260">
        <v>5500</v>
      </c>
    </row>
    <row r="261" spans="1:5" x14ac:dyDescent="0.45">
      <c r="A261" t="s">
        <v>112</v>
      </c>
      <c r="B261" s="1">
        <v>45139.25885416667</v>
      </c>
      <c r="C261" t="s">
        <v>5</v>
      </c>
      <c r="D261">
        <v>5500</v>
      </c>
      <c r="E261">
        <v>5500</v>
      </c>
    </row>
    <row r="262" spans="1:5" x14ac:dyDescent="0.45">
      <c r="A262" t="s">
        <v>112</v>
      </c>
      <c r="B262" s="1">
        <v>45138.588530092595</v>
      </c>
      <c r="C262" t="s">
        <v>6</v>
      </c>
      <c r="D262">
        <v>15</v>
      </c>
      <c r="E262">
        <v>15000</v>
      </c>
    </row>
    <row r="263" spans="1:5" x14ac:dyDescent="0.45">
      <c r="A263" t="s">
        <v>112</v>
      </c>
      <c r="B263" s="1">
        <v>45137.860405092593</v>
      </c>
      <c r="C263" t="s">
        <v>5</v>
      </c>
      <c r="D263">
        <v>5500</v>
      </c>
      <c r="E263">
        <v>5500</v>
      </c>
    </row>
    <row r="264" spans="1:5" x14ac:dyDescent="0.45">
      <c r="A264" t="s">
        <v>112</v>
      </c>
      <c r="B264" s="1">
        <v>45137.829085648147</v>
      </c>
      <c r="C264" t="s">
        <v>5</v>
      </c>
      <c r="D264">
        <v>5500</v>
      </c>
      <c r="E264">
        <v>5500</v>
      </c>
    </row>
    <row r="265" spans="1:5" x14ac:dyDescent="0.45">
      <c r="A265" t="s">
        <v>112</v>
      </c>
      <c r="B265" s="1">
        <v>45137.807395833333</v>
      </c>
      <c r="C265" t="s">
        <v>10</v>
      </c>
      <c r="D265">
        <v>8.51</v>
      </c>
      <c r="E265">
        <v>10212</v>
      </c>
    </row>
    <row r="266" spans="1:5" x14ac:dyDescent="0.45">
      <c r="A266" t="s">
        <v>112</v>
      </c>
      <c r="B266" s="1">
        <v>45137.794756944444</v>
      </c>
      <c r="C266" t="s">
        <v>6</v>
      </c>
      <c r="D266">
        <v>15</v>
      </c>
      <c r="E266">
        <v>15000</v>
      </c>
    </row>
    <row r="267" spans="1:5" x14ac:dyDescent="0.45">
      <c r="A267" t="s">
        <v>112</v>
      </c>
      <c r="B267" s="1">
        <v>45137.292731481481</v>
      </c>
      <c r="C267" t="s">
        <v>5</v>
      </c>
      <c r="D267">
        <v>5500</v>
      </c>
      <c r="E267">
        <v>5500</v>
      </c>
    </row>
    <row r="268" spans="1:5" x14ac:dyDescent="0.45">
      <c r="A268" t="s">
        <v>112</v>
      </c>
      <c r="B268" s="1">
        <v>45136.566990740743</v>
      </c>
      <c r="C268" t="s">
        <v>5</v>
      </c>
      <c r="D268">
        <v>5500</v>
      </c>
      <c r="E268">
        <v>5500</v>
      </c>
    </row>
    <row r="269" spans="1:5" x14ac:dyDescent="0.45">
      <c r="A269" t="s">
        <v>112</v>
      </c>
      <c r="B269" s="1">
        <v>45136.069456018522</v>
      </c>
      <c r="C269" t="s">
        <v>5</v>
      </c>
      <c r="D269">
        <v>5500</v>
      </c>
      <c r="E269">
        <v>5500</v>
      </c>
    </row>
    <row r="270" spans="1:5" x14ac:dyDescent="0.45">
      <c r="A270" t="s">
        <v>112</v>
      </c>
      <c r="B270" s="1">
        <v>45135.978807870371</v>
      </c>
      <c r="C270" t="s">
        <v>5</v>
      </c>
      <c r="D270">
        <v>5500</v>
      </c>
      <c r="E270">
        <v>5500</v>
      </c>
    </row>
    <row r="271" spans="1:5" x14ac:dyDescent="0.45">
      <c r="A271" t="s">
        <v>112</v>
      </c>
      <c r="B271" s="1">
        <v>45135.860648148147</v>
      </c>
      <c r="C271" t="s">
        <v>6</v>
      </c>
      <c r="D271">
        <v>15</v>
      </c>
      <c r="E271">
        <v>15000</v>
      </c>
    </row>
    <row r="272" spans="1:5" x14ac:dyDescent="0.45">
      <c r="A272" t="s">
        <v>112</v>
      </c>
      <c r="B272" s="1">
        <v>45135.765983796293</v>
      </c>
      <c r="C272" t="s">
        <v>9</v>
      </c>
      <c r="D272">
        <v>86</v>
      </c>
      <c r="E272">
        <v>5160</v>
      </c>
    </row>
    <row r="273" spans="1:5" x14ac:dyDescent="0.45">
      <c r="A273" t="s">
        <v>112</v>
      </c>
      <c r="B273" s="1">
        <v>45134.666400462964</v>
      </c>
      <c r="C273" t="s">
        <v>5</v>
      </c>
      <c r="D273">
        <v>5500</v>
      </c>
      <c r="E273">
        <v>5500</v>
      </c>
    </row>
    <row r="274" spans="1:5" x14ac:dyDescent="0.45">
      <c r="A274" t="s">
        <v>112</v>
      </c>
      <c r="B274" s="1">
        <v>45134.537766203706</v>
      </c>
      <c r="C274" t="s">
        <v>5</v>
      </c>
      <c r="D274">
        <v>5500</v>
      </c>
      <c r="E274">
        <v>5500</v>
      </c>
    </row>
    <row r="275" spans="1:5" x14ac:dyDescent="0.45">
      <c r="A275" t="s">
        <v>112</v>
      </c>
      <c r="B275" s="1">
        <v>45134.049710648149</v>
      </c>
      <c r="C275" t="s">
        <v>10</v>
      </c>
      <c r="D275">
        <v>8.51</v>
      </c>
      <c r="E275">
        <v>10212</v>
      </c>
    </row>
    <row r="276" spans="1:5" x14ac:dyDescent="0.45">
      <c r="A276" t="s">
        <v>112</v>
      </c>
      <c r="B276" s="1">
        <v>45133.668842592589</v>
      </c>
      <c r="C276" t="s">
        <v>5</v>
      </c>
      <c r="D276">
        <v>5500</v>
      </c>
      <c r="E276">
        <v>5500</v>
      </c>
    </row>
    <row r="277" spans="1:5" x14ac:dyDescent="0.45">
      <c r="A277" t="s">
        <v>112</v>
      </c>
      <c r="B277" s="1">
        <v>45132.28765046296</v>
      </c>
      <c r="C277" t="s">
        <v>63</v>
      </c>
      <c r="D277">
        <v>8397.92</v>
      </c>
      <c r="E277">
        <v>5038.7519999999995</v>
      </c>
    </row>
    <row r="278" spans="1:5" x14ac:dyDescent="0.45">
      <c r="A278" t="s">
        <v>112</v>
      </c>
      <c r="B278" s="1">
        <v>45132.146006944444</v>
      </c>
      <c r="C278" t="s">
        <v>5</v>
      </c>
      <c r="D278">
        <v>5500</v>
      </c>
      <c r="E278">
        <v>5500</v>
      </c>
    </row>
    <row r="279" spans="1:5" x14ac:dyDescent="0.45">
      <c r="A279" t="s">
        <v>112</v>
      </c>
      <c r="B279" s="1">
        <v>45129.398449074077</v>
      </c>
      <c r="C279" t="s">
        <v>6</v>
      </c>
      <c r="D279">
        <v>15</v>
      </c>
      <c r="E279">
        <v>15000</v>
      </c>
    </row>
    <row r="280" spans="1:5" x14ac:dyDescent="0.45">
      <c r="A280" t="s">
        <v>112</v>
      </c>
      <c r="B280" s="1">
        <v>45129.330914351849</v>
      </c>
      <c r="C280" t="s">
        <v>9</v>
      </c>
      <c r="D280">
        <v>91</v>
      </c>
      <c r="E280">
        <v>5460</v>
      </c>
    </row>
    <row r="281" spans="1:5" x14ac:dyDescent="0.45">
      <c r="A281" t="s">
        <v>112</v>
      </c>
      <c r="B281" s="1">
        <v>45128.603761574072</v>
      </c>
      <c r="C281" t="s">
        <v>5</v>
      </c>
      <c r="D281">
        <v>5500</v>
      </c>
      <c r="E281">
        <v>5500</v>
      </c>
    </row>
    <row r="282" spans="1:5" x14ac:dyDescent="0.45">
      <c r="A282" t="s">
        <v>112</v>
      </c>
      <c r="B282" s="1">
        <v>45128.565381944441</v>
      </c>
      <c r="C282" t="s">
        <v>6</v>
      </c>
      <c r="D282">
        <v>15</v>
      </c>
      <c r="E282">
        <v>15000</v>
      </c>
    </row>
    <row r="283" spans="1:5" x14ac:dyDescent="0.45">
      <c r="A283" t="s">
        <v>112</v>
      </c>
      <c r="B283" s="1">
        <v>45127.859618055554</v>
      </c>
      <c r="C283" t="s">
        <v>10</v>
      </c>
      <c r="D283">
        <v>8.51</v>
      </c>
      <c r="E283">
        <v>10212</v>
      </c>
    </row>
    <row r="284" spans="1:5" x14ac:dyDescent="0.45">
      <c r="A284" t="s">
        <v>112</v>
      </c>
      <c r="B284" s="1">
        <v>45127.735347222224</v>
      </c>
      <c r="C284" t="s">
        <v>7</v>
      </c>
      <c r="D284">
        <v>994</v>
      </c>
      <c r="E284">
        <v>5566.4</v>
      </c>
    </row>
    <row r="285" spans="1:5" x14ac:dyDescent="0.45">
      <c r="A285" t="s">
        <v>112</v>
      </c>
      <c r="B285" s="1">
        <v>45127.336747685185</v>
      </c>
      <c r="C285" t="s">
        <v>5</v>
      </c>
      <c r="D285">
        <v>5500</v>
      </c>
      <c r="E285">
        <v>5500</v>
      </c>
    </row>
    <row r="286" spans="1:5" x14ac:dyDescent="0.45">
      <c r="A286" t="s">
        <v>112</v>
      </c>
      <c r="B286" s="1">
        <v>45126.150370370371</v>
      </c>
      <c r="C286" t="s">
        <v>5</v>
      </c>
      <c r="D286">
        <v>5500</v>
      </c>
      <c r="E286">
        <v>5500</v>
      </c>
    </row>
    <row r="287" spans="1:5" x14ac:dyDescent="0.45">
      <c r="A287" t="s">
        <v>112</v>
      </c>
      <c r="B287" s="1">
        <v>45123.811030092591</v>
      </c>
      <c r="C287" t="s">
        <v>6</v>
      </c>
      <c r="D287">
        <v>15</v>
      </c>
      <c r="E287">
        <v>15000</v>
      </c>
    </row>
    <row r="288" spans="1:5" x14ac:dyDescent="0.45">
      <c r="A288" t="s">
        <v>112</v>
      </c>
      <c r="B288" s="1">
        <v>45123.798009259262</v>
      </c>
      <c r="C288" t="s">
        <v>5</v>
      </c>
      <c r="D288">
        <v>5500</v>
      </c>
      <c r="E288">
        <v>5500</v>
      </c>
    </row>
    <row r="289" spans="1:5" x14ac:dyDescent="0.45">
      <c r="A289" t="s">
        <v>112</v>
      </c>
      <c r="B289" s="1">
        <v>45120.554166666669</v>
      </c>
      <c r="C289" t="s">
        <v>5</v>
      </c>
      <c r="D289">
        <v>5500</v>
      </c>
      <c r="E289">
        <v>5500</v>
      </c>
    </row>
    <row r="290" spans="1:5" x14ac:dyDescent="0.45">
      <c r="A290" t="s">
        <v>112</v>
      </c>
      <c r="B290" s="1">
        <v>45119.794432870367</v>
      </c>
      <c r="C290" t="s">
        <v>6</v>
      </c>
      <c r="D290">
        <v>15</v>
      </c>
      <c r="E290">
        <v>15000</v>
      </c>
    </row>
    <row r="291" spans="1:5" x14ac:dyDescent="0.45">
      <c r="A291" t="s">
        <v>112</v>
      </c>
      <c r="B291" s="1">
        <v>45119.401655092595</v>
      </c>
      <c r="C291" t="s">
        <v>10</v>
      </c>
      <c r="D291">
        <v>8.51</v>
      </c>
      <c r="E291">
        <v>10212</v>
      </c>
    </row>
    <row r="292" spans="1:5" x14ac:dyDescent="0.45">
      <c r="A292" t="s">
        <v>112</v>
      </c>
      <c r="B292" s="1">
        <v>45118.820231481484</v>
      </c>
      <c r="C292" t="s">
        <v>5</v>
      </c>
      <c r="D292">
        <v>5500</v>
      </c>
      <c r="E292">
        <v>5500</v>
      </c>
    </row>
    <row r="293" spans="1:5" x14ac:dyDescent="0.45">
      <c r="A293" t="s">
        <v>112</v>
      </c>
      <c r="B293" s="1">
        <v>45118.619756944441</v>
      </c>
      <c r="C293" t="s">
        <v>6</v>
      </c>
      <c r="D293">
        <v>15</v>
      </c>
      <c r="E293">
        <v>15000</v>
      </c>
    </row>
    <row r="294" spans="1:5" x14ac:dyDescent="0.45">
      <c r="A294" t="s">
        <v>112</v>
      </c>
      <c r="B294" s="1">
        <v>45118.482534722221</v>
      </c>
      <c r="C294" t="s">
        <v>59</v>
      </c>
      <c r="D294">
        <v>4239.28</v>
      </c>
      <c r="E294">
        <v>8902.4879999999994</v>
      </c>
    </row>
    <row r="295" spans="1:5" x14ac:dyDescent="0.45">
      <c r="A295" t="s">
        <v>112</v>
      </c>
      <c r="B295" s="1">
        <v>45117.96371527778</v>
      </c>
      <c r="C295" t="s">
        <v>10</v>
      </c>
      <c r="D295">
        <v>8.51</v>
      </c>
      <c r="E295">
        <v>10212</v>
      </c>
    </row>
    <row r="296" spans="1:5" x14ac:dyDescent="0.45">
      <c r="A296" t="s">
        <v>112</v>
      </c>
      <c r="B296" s="1">
        <v>45117.675729166665</v>
      </c>
      <c r="C296" t="s">
        <v>5</v>
      </c>
      <c r="D296">
        <v>5500</v>
      </c>
      <c r="E296">
        <v>5500</v>
      </c>
    </row>
    <row r="297" spans="1:5" x14ac:dyDescent="0.45">
      <c r="A297" t="s">
        <v>112</v>
      </c>
      <c r="B297" s="1">
        <v>45117.332627314812</v>
      </c>
      <c r="C297" t="s">
        <v>5</v>
      </c>
      <c r="D297">
        <v>5500</v>
      </c>
      <c r="E297">
        <v>5500</v>
      </c>
    </row>
    <row r="298" spans="1:5" x14ac:dyDescent="0.45">
      <c r="A298" t="s">
        <v>112</v>
      </c>
      <c r="B298" s="1">
        <v>45116.697048611109</v>
      </c>
      <c r="C298" t="s">
        <v>5</v>
      </c>
      <c r="D298">
        <v>5500</v>
      </c>
      <c r="E298">
        <v>5500</v>
      </c>
    </row>
    <row r="299" spans="1:5" x14ac:dyDescent="0.45">
      <c r="A299" t="s">
        <v>112</v>
      </c>
      <c r="B299" s="1">
        <v>45114.057835648149</v>
      </c>
      <c r="C299" t="s">
        <v>5</v>
      </c>
      <c r="D299">
        <v>5500</v>
      </c>
      <c r="E299">
        <v>5500</v>
      </c>
    </row>
    <row r="300" spans="1:5" x14ac:dyDescent="0.45">
      <c r="A300" t="s">
        <v>112</v>
      </c>
      <c r="B300" s="1">
        <v>45112.79960648148</v>
      </c>
      <c r="C300" t="s">
        <v>5</v>
      </c>
      <c r="D300">
        <v>5500</v>
      </c>
      <c r="E300">
        <v>5500</v>
      </c>
    </row>
    <row r="301" spans="1:5" x14ac:dyDescent="0.45">
      <c r="A301" t="s">
        <v>112</v>
      </c>
      <c r="B301" s="1">
        <v>45112.496192129627</v>
      </c>
      <c r="C301" t="s">
        <v>5</v>
      </c>
      <c r="D301">
        <v>5500</v>
      </c>
      <c r="E301">
        <v>5500</v>
      </c>
    </row>
    <row r="302" spans="1:5" x14ac:dyDescent="0.45">
      <c r="A302" t="s">
        <v>112</v>
      </c>
      <c r="B302" s="1">
        <v>45110.563645833332</v>
      </c>
      <c r="C302" t="s">
        <v>5</v>
      </c>
      <c r="D302">
        <v>5500</v>
      </c>
      <c r="E302">
        <v>5500</v>
      </c>
    </row>
    <row r="303" spans="1:5" x14ac:dyDescent="0.45">
      <c r="A303" t="s">
        <v>112</v>
      </c>
      <c r="B303" s="1">
        <v>45109.722569444442</v>
      </c>
      <c r="C303" t="s">
        <v>6</v>
      </c>
      <c r="D303">
        <v>15</v>
      </c>
      <c r="E303">
        <v>15000</v>
      </c>
    </row>
    <row r="304" spans="1:5" x14ac:dyDescent="0.45">
      <c r="A304" t="s">
        <v>112</v>
      </c>
      <c r="B304" s="1">
        <v>45109.569918981484</v>
      </c>
      <c r="C304" t="s">
        <v>7</v>
      </c>
      <c r="D304">
        <v>1058</v>
      </c>
      <c r="E304">
        <v>5924.7999999999993</v>
      </c>
    </row>
    <row r="305" spans="1:5" x14ac:dyDescent="0.45">
      <c r="A305" t="s">
        <v>112</v>
      </c>
      <c r="B305" s="1">
        <v>45108.618125000001</v>
      </c>
      <c r="C305" t="s">
        <v>6</v>
      </c>
      <c r="D305">
        <v>15</v>
      </c>
      <c r="E305">
        <v>15000</v>
      </c>
    </row>
    <row r="306" spans="1:5" x14ac:dyDescent="0.45">
      <c r="A306" t="s">
        <v>112</v>
      </c>
      <c r="B306" s="1">
        <v>45108.318506944444</v>
      </c>
      <c r="C306" t="s">
        <v>5</v>
      </c>
      <c r="D306">
        <v>5500</v>
      </c>
      <c r="E306">
        <v>5500</v>
      </c>
    </row>
    <row r="307" spans="1:5" x14ac:dyDescent="0.45">
      <c r="A307" t="s">
        <v>112</v>
      </c>
      <c r="B307" s="1">
        <v>45107.803668981483</v>
      </c>
      <c r="C307" t="s">
        <v>5</v>
      </c>
      <c r="D307">
        <v>5500</v>
      </c>
      <c r="E307">
        <v>5500</v>
      </c>
    </row>
    <row r="308" spans="1:5" x14ac:dyDescent="0.45">
      <c r="A308" t="s">
        <v>13</v>
      </c>
      <c r="B308" s="1">
        <v>45107.730717592596</v>
      </c>
      <c r="C308" t="s">
        <v>9</v>
      </c>
      <c r="D308">
        <v>59</v>
      </c>
      <c r="E308">
        <v>3540</v>
      </c>
    </row>
    <row r="309" spans="1:5" x14ac:dyDescent="0.45">
      <c r="A309" t="s">
        <v>112</v>
      </c>
      <c r="B309" s="1">
        <v>45107.724803240744</v>
      </c>
      <c r="C309" t="s">
        <v>9</v>
      </c>
      <c r="D309">
        <v>92</v>
      </c>
      <c r="E309">
        <v>5520</v>
      </c>
    </row>
    <row r="310" spans="1:5" x14ac:dyDescent="0.45">
      <c r="A310" t="s">
        <v>112</v>
      </c>
      <c r="B310" s="1">
        <v>45107.589907407404</v>
      </c>
      <c r="C310" t="s">
        <v>10</v>
      </c>
      <c r="D310">
        <v>8.51</v>
      </c>
      <c r="E310">
        <v>10212</v>
      </c>
    </row>
    <row r="311" spans="1:5" x14ac:dyDescent="0.45">
      <c r="A311" t="s">
        <v>112</v>
      </c>
      <c r="B311" s="1">
        <v>45106.556030092594</v>
      </c>
      <c r="C311" t="s">
        <v>6</v>
      </c>
      <c r="D311">
        <v>15</v>
      </c>
      <c r="E311">
        <v>15000</v>
      </c>
    </row>
    <row r="312" spans="1:5" x14ac:dyDescent="0.45">
      <c r="A312" t="s">
        <v>112</v>
      </c>
      <c r="B312" s="1">
        <v>45106.536296296297</v>
      </c>
      <c r="C312" t="s">
        <v>9</v>
      </c>
      <c r="D312">
        <v>91</v>
      </c>
      <c r="E312">
        <v>5460</v>
      </c>
    </row>
    <row r="313" spans="1:5" x14ac:dyDescent="0.45">
      <c r="A313" t="s">
        <v>112</v>
      </c>
      <c r="B313" s="1">
        <v>45106.384432870371</v>
      </c>
      <c r="C313" t="s">
        <v>6</v>
      </c>
      <c r="D313">
        <v>15</v>
      </c>
      <c r="E313">
        <v>15000</v>
      </c>
    </row>
    <row r="314" spans="1:5" x14ac:dyDescent="0.45">
      <c r="A314" t="s">
        <v>112</v>
      </c>
      <c r="B314" s="1">
        <v>45117.587465277778</v>
      </c>
      <c r="C314" t="s">
        <v>7</v>
      </c>
      <c r="D314">
        <v>1042</v>
      </c>
      <c r="E314">
        <v>5835.2</v>
      </c>
    </row>
    <row r="315" spans="1:5" x14ac:dyDescent="0.45">
      <c r="A315" t="s">
        <v>112</v>
      </c>
      <c r="B315" s="1">
        <v>45105.350011574075</v>
      </c>
      <c r="C315" t="s">
        <v>10</v>
      </c>
      <c r="D315">
        <v>8.51</v>
      </c>
      <c r="E315">
        <v>10212</v>
      </c>
    </row>
    <row r="316" spans="1:5" x14ac:dyDescent="0.45">
      <c r="A316" t="s">
        <v>112</v>
      </c>
      <c r="B316" s="1">
        <v>45104.556145833332</v>
      </c>
      <c r="C316" t="s">
        <v>6</v>
      </c>
      <c r="D316">
        <v>15</v>
      </c>
      <c r="E316">
        <v>15000</v>
      </c>
    </row>
    <row r="317" spans="1:5" x14ac:dyDescent="0.45">
      <c r="A317" t="s">
        <v>112</v>
      </c>
      <c r="B317" s="1">
        <v>45102.606111111112</v>
      </c>
      <c r="C317" t="s">
        <v>5</v>
      </c>
      <c r="D317">
        <v>5500</v>
      </c>
      <c r="E317">
        <v>5500</v>
      </c>
    </row>
    <row r="318" spans="1:5" x14ac:dyDescent="0.45">
      <c r="A318" t="s">
        <v>112</v>
      </c>
      <c r="B318" s="1">
        <v>45101.582939814813</v>
      </c>
      <c r="C318" t="s">
        <v>9</v>
      </c>
      <c r="D318">
        <v>84</v>
      </c>
      <c r="E318">
        <v>5040</v>
      </c>
    </row>
    <row r="319" spans="1:5" x14ac:dyDescent="0.45">
      <c r="A319" t="s">
        <v>112</v>
      </c>
      <c r="B319" s="1">
        <v>45100.728148148148</v>
      </c>
      <c r="C319" t="s">
        <v>5</v>
      </c>
      <c r="D319">
        <v>5500</v>
      </c>
      <c r="E319">
        <v>5500</v>
      </c>
    </row>
    <row r="320" spans="1:5" x14ac:dyDescent="0.45">
      <c r="A320" t="s">
        <v>112</v>
      </c>
      <c r="B320" s="1">
        <v>45099.878206018519</v>
      </c>
      <c r="C320" t="s">
        <v>5</v>
      </c>
      <c r="D320">
        <v>5500</v>
      </c>
      <c r="E320">
        <v>5500</v>
      </c>
    </row>
    <row r="321" spans="1:5" x14ac:dyDescent="0.45">
      <c r="A321" t="s">
        <v>112</v>
      </c>
      <c r="B321" s="1">
        <v>45099.829872685186</v>
      </c>
      <c r="C321" t="s">
        <v>5</v>
      </c>
      <c r="D321">
        <v>5500</v>
      </c>
      <c r="E321">
        <v>5500</v>
      </c>
    </row>
    <row r="322" spans="1:5" x14ac:dyDescent="0.45">
      <c r="A322" t="s">
        <v>112</v>
      </c>
      <c r="B322" s="1">
        <v>45099.728182870371</v>
      </c>
      <c r="C322" t="s">
        <v>6</v>
      </c>
      <c r="D322">
        <v>15</v>
      </c>
      <c r="E322">
        <v>15000</v>
      </c>
    </row>
    <row r="323" spans="1:5" x14ac:dyDescent="0.45">
      <c r="A323" t="s">
        <v>112</v>
      </c>
      <c r="B323" s="1">
        <v>45099.236793981479</v>
      </c>
      <c r="C323" t="s">
        <v>7</v>
      </c>
      <c r="D323">
        <v>1161</v>
      </c>
      <c r="E323">
        <v>6501.5999999999995</v>
      </c>
    </row>
    <row r="324" spans="1:5" x14ac:dyDescent="0.45">
      <c r="A324" t="s">
        <v>112</v>
      </c>
      <c r="B324" s="1">
        <v>45097.716932870368</v>
      </c>
      <c r="C324" t="s">
        <v>6</v>
      </c>
      <c r="D324">
        <v>15</v>
      </c>
      <c r="E324">
        <v>15000</v>
      </c>
    </row>
    <row r="325" spans="1:5" x14ac:dyDescent="0.45">
      <c r="A325" t="s">
        <v>112</v>
      </c>
      <c r="B325" s="1">
        <v>45097.534178240741</v>
      </c>
      <c r="C325" t="s">
        <v>6</v>
      </c>
      <c r="D325">
        <v>15</v>
      </c>
      <c r="E325">
        <v>15000</v>
      </c>
    </row>
    <row r="326" spans="1:5" x14ac:dyDescent="0.45">
      <c r="A326" t="s">
        <v>112</v>
      </c>
      <c r="B326" s="1">
        <v>45096.929432870369</v>
      </c>
      <c r="C326" t="s">
        <v>6</v>
      </c>
      <c r="D326">
        <v>12.27</v>
      </c>
      <c r="E326">
        <v>12270</v>
      </c>
    </row>
    <row r="327" spans="1:5" x14ac:dyDescent="0.45">
      <c r="A327" t="s">
        <v>112</v>
      </c>
      <c r="B327" s="1">
        <v>45096.845671296294</v>
      </c>
      <c r="C327" t="s">
        <v>6</v>
      </c>
      <c r="D327">
        <v>15</v>
      </c>
      <c r="E327">
        <v>15000</v>
      </c>
    </row>
    <row r="328" spans="1:5" x14ac:dyDescent="0.45">
      <c r="A328" t="s">
        <v>112</v>
      </c>
      <c r="B328" s="1">
        <v>45096.645150462966</v>
      </c>
      <c r="C328" t="s">
        <v>6</v>
      </c>
      <c r="D328">
        <v>12.27</v>
      </c>
      <c r="E328">
        <v>12270</v>
      </c>
    </row>
    <row r="329" spans="1:5" x14ac:dyDescent="0.45">
      <c r="A329" t="s">
        <v>112</v>
      </c>
      <c r="B329" s="1">
        <v>45096.609930555554</v>
      </c>
      <c r="C329" t="s">
        <v>5</v>
      </c>
      <c r="D329">
        <v>5500</v>
      </c>
      <c r="E329">
        <v>5500</v>
      </c>
    </row>
    <row r="330" spans="1:5" x14ac:dyDescent="0.45">
      <c r="A330" t="s">
        <v>112</v>
      </c>
      <c r="B330" s="1">
        <v>45096.564421296294</v>
      </c>
      <c r="C330" t="s">
        <v>5</v>
      </c>
      <c r="D330">
        <v>4500.1000000000004</v>
      </c>
      <c r="E330">
        <v>4500.1000000000004</v>
      </c>
    </row>
    <row r="331" spans="1:5" x14ac:dyDescent="0.45">
      <c r="A331" t="s">
        <v>112</v>
      </c>
      <c r="B331" s="1">
        <v>45096.478159722225</v>
      </c>
      <c r="C331" t="s">
        <v>10</v>
      </c>
      <c r="D331">
        <v>6.96</v>
      </c>
      <c r="E331">
        <v>8352</v>
      </c>
    </row>
    <row r="332" spans="1:5" x14ac:dyDescent="0.45">
      <c r="A332" t="s">
        <v>112</v>
      </c>
      <c r="B332" s="1">
        <v>45096.265011574076</v>
      </c>
      <c r="C332" t="s">
        <v>10</v>
      </c>
      <c r="D332">
        <v>6.51</v>
      </c>
      <c r="E332">
        <v>7812</v>
      </c>
    </row>
    <row r="333" spans="1:5" x14ac:dyDescent="0.45">
      <c r="A333" t="s">
        <v>112</v>
      </c>
      <c r="B333" s="1">
        <v>45095.963750000003</v>
      </c>
      <c r="C333" t="s">
        <v>10</v>
      </c>
      <c r="D333">
        <v>6.51</v>
      </c>
      <c r="E333">
        <v>7812</v>
      </c>
    </row>
    <row r="334" spans="1:5" x14ac:dyDescent="0.45">
      <c r="A334" t="s">
        <v>112</v>
      </c>
      <c r="B334" s="1">
        <v>45095.548692129632</v>
      </c>
      <c r="C334" t="s">
        <v>11</v>
      </c>
      <c r="D334">
        <v>124.68</v>
      </c>
      <c r="E334">
        <v>5024.6040000000003</v>
      </c>
    </row>
    <row r="335" spans="1:5" x14ac:dyDescent="0.45">
      <c r="A335" t="s">
        <v>112</v>
      </c>
      <c r="B335" s="1">
        <v>45095.413993055554</v>
      </c>
      <c r="C335" t="s">
        <v>5</v>
      </c>
      <c r="D335">
        <v>4500.1000000000004</v>
      </c>
      <c r="E335">
        <v>4500.1000000000004</v>
      </c>
    </row>
    <row r="336" spans="1:5" x14ac:dyDescent="0.45">
      <c r="A336" t="s">
        <v>112</v>
      </c>
      <c r="B336" s="1">
        <v>45095.407789351855</v>
      </c>
      <c r="C336" t="s">
        <v>6</v>
      </c>
      <c r="D336">
        <v>15</v>
      </c>
      <c r="E336">
        <v>15000</v>
      </c>
    </row>
    <row r="337" spans="1:5" x14ac:dyDescent="0.45">
      <c r="A337" t="s">
        <v>112</v>
      </c>
      <c r="B337" s="1">
        <v>45094.598564814813</v>
      </c>
      <c r="C337" t="s">
        <v>6</v>
      </c>
      <c r="D337">
        <v>15</v>
      </c>
      <c r="E337">
        <v>15000</v>
      </c>
    </row>
    <row r="338" spans="1:5" x14ac:dyDescent="0.45">
      <c r="A338" t="s">
        <v>112</v>
      </c>
      <c r="B338" s="1">
        <v>45094.435162037036</v>
      </c>
      <c r="C338" t="s">
        <v>5</v>
      </c>
      <c r="D338">
        <v>4500.1000000000004</v>
      </c>
      <c r="E338">
        <v>4500.1000000000004</v>
      </c>
    </row>
    <row r="339" spans="1:5" x14ac:dyDescent="0.45">
      <c r="A339" t="s">
        <v>112</v>
      </c>
      <c r="B339" s="1">
        <v>45093.583287037036</v>
      </c>
      <c r="C339" t="s">
        <v>6</v>
      </c>
      <c r="D339">
        <v>15</v>
      </c>
      <c r="E339">
        <v>15000</v>
      </c>
    </row>
    <row r="340" spans="1:5" x14ac:dyDescent="0.45">
      <c r="A340" t="s">
        <v>112</v>
      </c>
      <c r="B340" s="1">
        <v>45093.577534722222</v>
      </c>
      <c r="C340" t="s">
        <v>5</v>
      </c>
      <c r="D340">
        <v>4500.1000000000004</v>
      </c>
      <c r="E340">
        <v>4500.1000000000004</v>
      </c>
    </row>
    <row r="341" spans="1:5" x14ac:dyDescent="0.45">
      <c r="A341" t="s">
        <v>112</v>
      </c>
      <c r="B341" s="1">
        <v>45093.539502314816</v>
      </c>
      <c r="C341" t="s">
        <v>6</v>
      </c>
      <c r="D341">
        <v>15</v>
      </c>
      <c r="E341">
        <v>15000</v>
      </c>
    </row>
    <row r="342" spans="1:5" x14ac:dyDescent="0.45">
      <c r="A342" t="s">
        <v>112</v>
      </c>
      <c r="B342" s="1">
        <v>45093.526134259257</v>
      </c>
      <c r="C342" t="s">
        <v>5</v>
      </c>
      <c r="D342">
        <v>5500</v>
      </c>
      <c r="E342">
        <v>5500</v>
      </c>
    </row>
    <row r="343" spans="1:5" x14ac:dyDescent="0.45">
      <c r="A343" t="s">
        <v>112</v>
      </c>
      <c r="B343" s="1">
        <v>45093.433275462965</v>
      </c>
      <c r="C343" t="s">
        <v>5</v>
      </c>
      <c r="D343">
        <v>5500</v>
      </c>
      <c r="E343">
        <v>5500</v>
      </c>
    </row>
    <row r="344" spans="1:5" x14ac:dyDescent="0.45">
      <c r="A344" t="s">
        <v>112</v>
      </c>
      <c r="B344" s="1">
        <v>45093.215312499997</v>
      </c>
      <c r="C344" t="s">
        <v>6</v>
      </c>
      <c r="D344">
        <v>12.27</v>
      </c>
      <c r="E344">
        <v>12270</v>
      </c>
    </row>
    <row r="345" spans="1:5" x14ac:dyDescent="0.45">
      <c r="A345" t="s">
        <v>112</v>
      </c>
      <c r="B345" s="1">
        <v>45092.653113425928</v>
      </c>
      <c r="C345" t="s">
        <v>5</v>
      </c>
      <c r="D345">
        <v>4500.1000000000004</v>
      </c>
      <c r="E345">
        <v>4500.1000000000004</v>
      </c>
    </row>
    <row r="346" spans="1:5" x14ac:dyDescent="0.45">
      <c r="A346" t="s">
        <v>13</v>
      </c>
      <c r="B346" s="1">
        <v>45092.648819444446</v>
      </c>
      <c r="C346" t="s">
        <v>6</v>
      </c>
      <c r="D346">
        <v>9</v>
      </c>
      <c r="E346">
        <v>9000</v>
      </c>
    </row>
    <row r="347" spans="1:5" x14ac:dyDescent="0.45">
      <c r="A347" t="s">
        <v>112</v>
      </c>
      <c r="B347" s="1">
        <v>45091.966006944444</v>
      </c>
      <c r="C347" t="s">
        <v>5</v>
      </c>
      <c r="D347">
        <v>5500</v>
      </c>
      <c r="E347">
        <v>5500</v>
      </c>
    </row>
    <row r="348" spans="1:5" x14ac:dyDescent="0.45">
      <c r="A348" t="s">
        <v>112</v>
      </c>
      <c r="B348" s="1">
        <v>45091.516516203701</v>
      </c>
      <c r="C348" t="s">
        <v>5</v>
      </c>
      <c r="D348">
        <v>5500</v>
      </c>
      <c r="E348">
        <v>5500</v>
      </c>
    </row>
    <row r="349" spans="1:5" x14ac:dyDescent="0.45">
      <c r="A349" t="s">
        <v>112</v>
      </c>
      <c r="B349" s="1">
        <v>45090.437638888892</v>
      </c>
      <c r="C349" t="s">
        <v>7</v>
      </c>
      <c r="D349">
        <v>1255</v>
      </c>
      <c r="E349">
        <v>7028</v>
      </c>
    </row>
    <row r="350" spans="1:5" x14ac:dyDescent="0.45">
      <c r="A350" t="s">
        <v>112</v>
      </c>
      <c r="B350" s="1">
        <v>45089.717719907407</v>
      </c>
      <c r="C350" t="s">
        <v>5</v>
      </c>
      <c r="D350">
        <v>5500</v>
      </c>
      <c r="E350">
        <v>5500</v>
      </c>
    </row>
    <row r="351" spans="1:5" x14ac:dyDescent="0.45">
      <c r="A351" t="s">
        <v>13</v>
      </c>
      <c r="B351" s="1">
        <v>45089.49013888889</v>
      </c>
      <c r="C351" t="s">
        <v>10</v>
      </c>
      <c r="D351">
        <v>4.1900000000000004</v>
      </c>
      <c r="E351">
        <v>5028.0000000000009</v>
      </c>
    </row>
    <row r="352" spans="1:5" x14ac:dyDescent="0.45">
      <c r="A352" t="s">
        <v>13</v>
      </c>
      <c r="B352" s="1">
        <v>45089.490277777775</v>
      </c>
      <c r="C352" t="s">
        <v>5</v>
      </c>
      <c r="D352">
        <v>2500</v>
      </c>
      <c r="E352">
        <v>2500</v>
      </c>
    </row>
    <row r="353" spans="1:5" x14ac:dyDescent="0.45">
      <c r="A353" t="s">
        <v>13</v>
      </c>
      <c r="B353" s="1">
        <v>45089.491828703707</v>
      </c>
      <c r="C353" t="s">
        <v>5</v>
      </c>
      <c r="D353">
        <v>2500</v>
      </c>
      <c r="E353">
        <v>2500</v>
      </c>
    </row>
    <row r="354" spans="1:5" x14ac:dyDescent="0.45">
      <c r="A354" t="s">
        <v>13</v>
      </c>
      <c r="B354" s="1">
        <v>45089.397245370368</v>
      </c>
      <c r="C354" t="s">
        <v>5</v>
      </c>
      <c r="D354">
        <v>3500</v>
      </c>
      <c r="E354">
        <v>3500</v>
      </c>
    </row>
    <row r="355" spans="1:5" x14ac:dyDescent="0.45">
      <c r="A355" t="s">
        <v>112</v>
      </c>
      <c r="B355" s="1">
        <v>45088.939953703702</v>
      </c>
      <c r="C355" t="s">
        <v>6</v>
      </c>
      <c r="D355">
        <v>15</v>
      </c>
      <c r="E355">
        <v>15000</v>
      </c>
    </row>
    <row r="356" spans="1:5" x14ac:dyDescent="0.45">
      <c r="A356" t="s">
        <v>112</v>
      </c>
      <c r="B356" s="1">
        <v>45089.333831018521</v>
      </c>
      <c r="C356" t="s">
        <v>5</v>
      </c>
      <c r="D356">
        <v>5500</v>
      </c>
      <c r="E356">
        <v>5500</v>
      </c>
    </row>
    <row r="357" spans="1:5" x14ac:dyDescent="0.45">
      <c r="A357" t="s">
        <v>112</v>
      </c>
      <c r="B357" s="1">
        <v>45088.809282407405</v>
      </c>
      <c r="C357" t="s">
        <v>5</v>
      </c>
      <c r="D357">
        <v>5500</v>
      </c>
      <c r="E357">
        <v>5500</v>
      </c>
    </row>
    <row r="358" spans="1:5" x14ac:dyDescent="0.45">
      <c r="A358" t="s">
        <v>112</v>
      </c>
      <c r="B358" s="1">
        <v>45088.787488425929</v>
      </c>
      <c r="C358" t="s">
        <v>5</v>
      </c>
      <c r="D358">
        <v>5500</v>
      </c>
      <c r="E358">
        <v>5500</v>
      </c>
    </row>
    <row r="359" spans="1:5" x14ac:dyDescent="0.45">
      <c r="A359" t="s">
        <v>112</v>
      </c>
      <c r="B359" s="1">
        <v>45088.782881944448</v>
      </c>
      <c r="C359" t="s">
        <v>6</v>
      </c>
      <c r="D359">
        <v>15</v>
      </c>
      <c r="E359">
        <v>15000</v>
      </c>
    </row>
    <row r="360" spans="1:5" x14ac:dyDescent="0.45">
      <c r="A360" t="s">
        <v>112</v>
      </c>
      <c r="B360" s="1">
        <v>45088.75986111111</v>
      </c>
      <c r="C360" t="s">
        <v>5</v>
      </c>
      <c r="D360">
        <v>5500</v>
      </c>
      <c r="E360">
        <v>5500</v>
      </c>
    </row>
    <row r="361" spans="1:5" x14ac:dyDescent="0.45">
      <c r="A361" t="s">
        <v>112</v>
      </c>
      <c r="B361" s="1">
        <v>45088.725613425922</v>
      </c>
      <c r="C361" t="s">
        <v>10</v>
      </c>
      <c r="D361">
        <v>9.24</v>
      </c>
      <c r="E361">
        <v>11088</v>
      </c>
    </row>
    <row r="362" spans="1:5" x14ac:dyDescent="0.45">
      <c r="A362" t="s">
        <v>112</v>
      </c>
      <c r="B362" s="1">
        <v>45088.637071759258</v>
      </c>
      <c r="C362" t="s">
        <v>5</v>
      </c>
      <c r="D362">
        <v>5500</v>
      </c>
      <c r="E362">
        <v>5500</v>
      </c>
    </row>
    <row r="363" spans="1:5" x14ac:dyDescent="0.45">
      <c r="A363" t="s">
        <v>112</v>
      </c>
      <c r="B363" s="1">
        <v>45088.499374999999</v>
      </c>
      <c r="C363" t="s">
        <v>5</v>
      </c>
      <c r="D363">
        <v>5500</v>
      </c>
      <c r="E363">
        <v>5500</v>
      </c>
    </row>
    <row r="364" spans="1:5" x14ac:dyDescent="0.45">
      <c r="A364" t="s">
        <v>112</v>
      </c>
      <c r="B364" s="1">
        <v>45088.442708333336</v>
      </c>
      <c r="C364" t="s">
        <v>5</v>
      </c>
      <c r="D364">
        <v>5500</v>
      </c>
      <c r="E364">
        <v>5500</v>
      </c>
    </row>
    <row r="365" spans="1:5" x14ac:dyDescent="0.45">
      <c r="A365" t="s">
        <v>112</v>
      </c>
      <c r="B365" s="1">
        <v>45088.355069444442</v>
      </c>
      <c r="C365" t="s">
        <v>5</v>
      </c>
      <c r="D365">
        <v>5500</v>
      </c>
      <c r="E365">
        <v>5500</v>
      </c>
    </row>
    <row r="366" spans="1:5" x14ac:dyDescent="0.45">
      <c r="A366" t="s">
        <v>112</v>
      </c>
      <c r="B366" s="1">
        <v>45088.213275462964</v>
      </c>
      <c r="C366" t="s">
        <v>6</v>
      </c>
      <c r="D366">
        <v>15</v>
      </c>
      <c r="E366">
        <v>15000</v>
      </c>
    </row>
    <row r="367" spans="1:5" x14ac:dyDescent="0.45">
      <c r="A367" t="s">
        <v>112</v>
      </c>
      <c r="B367" s="1">
        <v>45088.004537037035</v>
      </c>
      <c r="C367" t="s">
        <v>5</v>
      </c>
      <c r="D367">
        <v>5500</v>
      </c>
      <c r="E367">
        <v>5500</v>
      </c>
    </row>
    <row r="368" spans="1:5" x14ac:dyDescent="0.45">
      <c r="A368" t="s">
        <v>112</v>
      </c>
      <c r="B368" s="1">
        <v>45086.501805555556</v>
      </c>
      <c r="C368" t="s">
        <v>6</v>
      </c>
      <c r="D368">
        <v>15</v>
      </c>
      <c r="E368">
        <v>15000</v>
      </c>
    </row>
    <row r="369" spans="1:5" x14ac:dyDescent="0.45">
      <c r="A369" t="s">
        <v>112</v>
      </c>
      <c r="B369" s="1">
        <v>45084.760960648149</v>
      </c>
      <c r="C369" t="s">
        <v>5</v>
      </c>
      <c r="D369">
        <v>5500</v>
      </c>
      <c r="E369">
        <v>5500</v>
      </c>
    </row>
    <row r="370" spans="1:5" x14ac:dyDescent="0.45">
      <c r="A370" t="s">
        <v>112</v>
      </c>
      <c r="B370" s="1">
        <v>45084.686655092592</v>
      </c>
      <c r="C370" t="s">
        <v>7</v>
      </c>
      <c r="D370">
        <v>1710</v>
      </c>
      <c r="E370">
        <v>9576</v>
      </c>
    </row>
    <row r="371" spans="1:5" x14ac:dyDescent="0.45">
      <c r="A371" t="s">
        <v>112</v>
      </c>
      <c r="B371" s="1">
        <v>45084.594837962963</v>
      </c>
      <c r="C371" t="s">
        <v>6</v>
      </c>
      <c r="D371">
        <v>15</v>
      </c>
      <c r="E371">
        <v>15000</v>
      </c>
    </row>
    <row r="372" spans="1:5" x14ac:dyDescent="0.45">
      <c r="A372" t="s">
        <v>112</v>
      </c>
      <c r="B372" s="1">
        <v>45083.910046296296</v>
      </c>
      <c r="C372" t="s">
        <v>6</v>
      </c>
      <c r="D372">
        <v>15</v>
      </c>
      <c r="E372">
        <v>15000</v>
      </c>
    </row>
    <row r="373" spans="1:5" x14ac:dyDescent="0.45">
      <c r="A373" t="s">
        <v>112</v>
      </c>
      <c r="B373" s="1">
        <v>45083.672858796293</v>
      </c>
      <c r="C373" t="s">
        <v>5</v>
      </c>
      <c r="D373">
        <v>5500</v>
      </c>
      <c r="E373">
        <v>5500</v>
      </c>
    </row>
    <row r="374" spans="1:5" x14ac:dyDescent="0.45">
      <c r="A374" t="s">
        <v>112</v>
      </c>
      <c r="B374" s="1">
        <v>45083.664664351854</v>
      </c>
      <c r="C374" t="s">
        <v>5</v>
      </c>
      <c r="D374">
        <v>5500</v>
      </c>
      <c r="E374">
        <v>5500</v>
      </c>
    </row>
    <row r="375" spans="1:5" x14ac:dyDescent="0.45">
      <c r="A375" t="s">
        <v>112</v>
      </c>
      <c r="B375" s="1">
        <v>45083.353622685187</v>
      </c>
      <c r="C375" t="s">
        <v>6</v>
      </c>
      <c r="D375">
        <v>15</v>
      </c>
      <c r="E375">
        <v>15000</v>
      </c>
    </row>
    <row r="376" spans="1:5" x14ac:dyDescent="0.45">
      <c r="A376" t="s">
        <v>112</v>
      </c>
      <c r="B376" s="1">
        <v>45082.722905092596</v>
      </c>
      <c r="C376" t="s">
        <v>5</v>
      </c>
      <c r="D376">
        <v>5500</v>
      </c>
      <c r="E376">
        <v>5500</v>
      </c>
    </row>
    <row r="377" spans="1:5" x14ac:dyDescent="0.45">
      <c r="A377" t="s">
        <v>112</v>
      </c>
      <c r="B377" s="1">
        <v>45082.560497685183</v>
      </c>
      <c r="C377" t="s">
        <v>5</v>
      </c>
      <c r="D377">
        <v>5500</v>
      </c>
      <c r="E377">
        <v>5500</v>
      </c>
    </row>
    <row r="378" spans="1:5" x14ac:dyDescent="0.45">
      <c r="A378" t="s">
        <v>112</v>
      </c>
      <c r="B378" s="1">
        <v>45082.527754629627</v>
      </c>
      <c r="C378" t="s">
        <v>6</v>
      </c>
      <c r="D378">
        <v>15</v>
      </c>
      <c r="E378">
        <v>15000</v>
      </c>
    </row>
    <row r="379" spans="1:5" x14ac:dyDescent="0.45">
      <c r="A379" t="s">
        <v>112</v>
      </c>
      <c r="B379" s="1">
        <v>45081.910324074073</v>
      </c>
      <c r="C379" t="s">
        <v>10</v>
      </c>
      <c r="D379">
        <v>9.31</v>
      </c>
      <c r="E379">
        <v>11172</v>
      </c>
    </row>
    <row r="380" spans="1:5" x14ac:dyDescent="0.45">
      <c r="A380" t="s">
        <v>112</v>
      </c>
      <c r="B380" s="1">
        <v>45080.923958333333</v>
      </c>
      <c r="C380" t="s">
        <v>6</v>
      </c>
      <c r="D380">
        <v>15</v>
      </c>
      <c r="E380">
        <v>15000</v>
      </c>
    </row>
    <row r="381" spans="1:5" x14ac:dyDescent="0.45">
      <c r="A381" t="s">
        <v>112</v>
      </c>
      <c r="B381" s="1">
        <v>45080.891331018516</v>
      </c>
      <c r="C381" t="s">
        <v>6</v>
      </c>
      <c r="D381">
        <v>15</v>
      </c>
      <c r="E381">
        <v>15000</v>
      </c>
    </row>
    <row r="382" spans="1:5" x14ac:dyDescent="0.45">
      <c r="A382" t="s">
        <v>112</v>
      </c>
      <c r="B382" s="1">
        <v>45080.59275462963</v>
      </c>
      <c r="C382" t="s">
        <v>5</v>
      </c>
      <c r="D382">
        <v>5500</v>
      </c>
      <c r="E382">
        <v>5500</v>
      </c>
    </row>
    <row r="383" spans="1:5" x14ac:dyDescent="0.45">
      <c r="A383" t="s">
        <v>112</v>
      </c>
      <c r="B383" s="1">
        <v>45080.54892361111</v>
      </c>
      <c r="C383" t="s">
        <v>10</v>
      </c>
      <c r="D383">
        <v>9.33</v>
      </c>
      <c r="E383">
        <v>11196</v>
      </c>
    </row>
    <row r="384" spans="1:5" x14ac:dyDescent="0.45">
      <c r="A384" t="s">
        <v>112</v>
      </c>
      <c r="B384" s="1">
        <v>45080.516817129632</v>
      </c>
      <c r="C384" t="s">
        <v>6</v>
      </c>
      <c r="D384">
        <v>15</v>
      </c>
      <c r="E384">
        <v>15000</v>
      </c>
    </row>
    <row r="385" spans="1:5" x14ac:dyDescent="0.45">
      <c r="A385" t="s">
        <v>112</v>
      </c>
      <c r="B385" s="1">
        <v>45080.461226851854</v>
      </c>
      <c r="C385" t="s">
        <v>5</v>
      </c>
      <c r="D385">
        <v>5500</v>
      </c>
      <c r="E385">
        <v>5500</v>
      </c>
    </row>
    <row r="386" spans="1:5" x14ac:dyDescent="0.45">
      <c r="A386" t="s">
        <v>112</v>
      </c>
      <c r="B386" s="1">
        <v>45079.763356481482</v>
      </c>
      <c r="C386" t="s">
        <v>5</v>
      </c>
      <c r="D386">
        <v>5500</v>
      </c>
      <c r="E386">
        <v>5500</v>
      </c>
    </row>
    <row r="387" spans="1:5" x14ac:dyDescent="0.45">
      <c r="A387" t="s">
        <v>112</v>
      </c>
      <c r="B387" s="1">
        <v>45079.39203703704</v>
      </c>
      <c r="C387" t="s">
        <v>6</v>
      </c>
      <c r="D387">
        <v>15</v>
      </c>
      <c r="E387">
        <v>15000</v>
      </c>
    </row>
    <row r="388" spans="1:5" x14ac:dyDescent="0.45">
      <c r="A388" t="s">
        <v>112</v>
      </c>
      <c r="B388" s="1">
        <v>45078.780046296299</v>
      </c>
      <c r="C388" t="s">
        <v>5</v>
      </c>
      <c r="D388">
        <v>5500</v>
      </c>
      <c r="E388">
        <v>5500</v>
      </c>
    </row>
    <row r="389" spans="1:5" x14ac:dyDescent="0.45">
      <c r="A389" t="s">
        <v>112</v>
      </c>
      <c r="B389" s="1">
        <v>45078.517129629632</v>
      </c>
      <c r="C389" t="s">
        <v>5</v>
      </c>
      <c r="D389">
        <v>5500</v>
      </c>
      <c r="E389">
        <v>5500</v>
      </c>
    </row>
    <row r="390" spans="1:5" x14ac:dyDescent="0.45">
      <c r="A390" t="s">
        <v>112</v>
      </c>
      <c r="B390" s="1">
        <v>45077.946898148148</v>
      </c>
      <c r="C390" t="s">
        <v>5</v>
      </c>
      <c r="D390">
        <v>5500</v>
      </c>
      <c r="E390">
        <v>5500</v>
      </c>
    </row>
    <row r="391" spans="1:5" x14ac:dyDescent="0.45">
      <c r="A391" t="s">
        <v>112</v>
      </c>
      <c r="B391" s="1">
        <v>45077.678101851852</v>
      </c>
      <c r="C391" t="s">
        <v>5</v>
      </c>
      <c r="D391">
        <v>5500</v>
      </c>
      <c r="E391">
        <v>5500</v>
      </c>
    </row>
    <row r="392" spans="1:5" x14ac:dyDescent="0.45">
      <c r="A392" t="s">
        <v>112</v>
      </c>
      <c r="B392" s="1">
        <v>45076.376423611109</v>
      </c>
      <c r="C392" t="s">
        <v>6</v>
      </c>
      <c r="D392">
        <v>15</v>
      </c>
      <c r="E392">
        <v>15000</v>
      </c>
    </row>
    <row r="393" spans="1:5" x14ac:dyDescent="0.45">
      <c r="A393" t="s">
        <v>112</v>
      </c>
      <c r="B393" s="1">
        <v>45076.101793981485</v>
      </c>
      <c r="C393" t="s">
        <v>5</v>
      </c>
      <c r="D393">
        <v>5500</v>
      </c>
      <c r="E393">
        <v>5500</v>
      </c>
    </row>
    <row r="394" spans="1:5" x14ac:dyDescent="0.45">
      <c r="A394" t="s">
        <v>112</v>
      </c>
      <c r="B394" s="1">
        <v>45075.938483796293</v>
      </c>
      <c r="C394" t="s">
        <v>10</v>
      </c>
      <c r="D394">
        <v>9.41</v>
      </c>
      <c r="E394">
        <v>11292</v>
      </c>
    </row>
    <row r="395" spans="1:5" x14ac:dyDescent="0.45">
      <c r="A395" t="s">
        <v>112</v>
      </c>
      <c r="B395" s="1">
        <v>45075.895335648151</v>
      </c>
      <c r="C395" t="s">
        <v>9</v>
      </c>
      <c r="D395">
        <v>147</v>
      </c>
      <c r="E395">
        <v>8820</v>
      </c>
    </row>
    <row r="396" spans="1:5" x14ac:dyDescent="0.45">
      <c r="A396" t="s">
        <v>112</v>
      </c>
      <c r="B396" s="1">
        <v>45075.792141203703</v>
      </c>
      <c r="C396" t="s">
        <v>5</v>
      </c>
      <c r="D396">
        <v>5500</v>
      </c>
      <c r="E396">
        <v>5500</v>
      </c>
    </row>
    <row r="397" spans="1:5" x14ac:dyDescent="0.45">
      <c r="A397" t="s">
        <v>112</v>
      </c>
      <c r="B397" s="1">
        <v>45075.746145833335</v>
      </c>
      <c r="C397" t="s">
        <v>5</v>
      </c>
      <c r="D397">
        <v>5500</v>
      </c>
      <c r="E397">
        <v>5500</v>
      </c>
    </row>
    <row r="398" spans="1:5" x14ac:dyDescent="0.45">
      <c r="A398" t="s">
        <v>112</v>
      </c>
      <c r="B398" s="1">
        <v>45075.737442129626</v>
      </c>
      <c r="C398" t="s">
        <v>5</v>
      </c>
      <c r="D398">
        <v>5500</v>
      </c>
      <c r="E398">
        <v>5500</v>
      </c>
    </row>
    <row r="399" spans="1:5" x14ac:dyDescent="0.45">
      <c r="A399" t="s">
        <v>112</v>
      </c>
      <c r="B399" s="1">
        <v>45075.707627314812</v>
      </c>
      <c r="C399" t="s">
        <v>6</v>
      </c>
      <c r="D399">
        <v>15</v>
      </c>
      <c r="E399">
        <v>15000</v>
      </c>
    </row>
    <row r="400" spans="1:5" x14ac:dyDescent="0.45">
      <c r="A400" t="s">
        <v>112</v>
      </c>
      <c r="B400" s="1">
        <v>45075.630520833336</v>
      </c>
      <c r="C400" t="s">
        <v>7</v>
      </c>
      <c r="D400">
        <v>1716</v>
      </c>
      <c r="E400">
        <v>9609.5999999999985</v>
      </c>
    </row>
    <row r="401" spans="1:5" x14ac:dyDescent="0.45">
      <c r="A401" t="s">
        <v>112</v>
      </c>
      <c r="B401" s="1">
        <v>45075.455555555556</v>
      </c>
      <c r="C401" t="s">
        <v>5</v>
      </c>
      <c r="D401">
        <v>5500</v>
      </c>
      <c r="E401">
        <v>5500</v>
      </c>
    </row>
    <row r="402" spans="1:5" x14ac:dyDescent="0.45">
      <c r="A402" t="s">
        <v>112</v>
      </c>
      <c r="B402" s="1">
        <v>45075.405381944445</v>
      </c>
      <c r="C402" t="s">
        <v>5</v>
      </c>
      <c r="D402">
        <v>5500</v>
      </c>
      <c r="E402">
        <v>5500</v>
      </c>
    </row>
    <row r="403" spans="1:5" x14ac:dyDescent="0.45">
      <c r="A403" t="s">
        <v>112</v>
      </c>
      <c r="B403" s="1">
        <v>45075.35396990741</v>
      </c>
      <c r="C403" t="s">
        <v>5</v>
      </c>
      <c r="D403">
        <v>5500</v>
      </c>
      <c r="E403">
        <v>5500</v>
      </c>
    </row>
    <row r="404" spans="1:5" x14ac:dyDescent="0.45">
      <c r="A404" t="s">
        <v>112</v>
      </c>
      <c r="B404" s="1">
        <v>45075.149872685186</v>
      </c>
      <c r="C404" t="s">
        <v>6</v>
      </c>
      <c r="D404">
        <v>15</v>
      </c>
      <c r="E404">
        <v>15000</v>
      </c>
    </row>
    <row r="405" spans="1:5" x14ac:dyDescent="0.45">
      <c r="A405" t="s">
        <v>112</v>
      </c>
      <c r="B405" s="1">
        <v>45074.836446759262</v>
      </c>
      <c r="C405" t="s">
        <v>6</v>
      </c>
      <c r="D405">
        <v>15</v>
      </c>
      <c r="E405">
        <v>15000</v>
      </c>
    </row>
    <row r="406" spans="1:5" x14ac:dyDescent="0.45">
      <c r="A406" t="s">
        <v>112</v>
      </c>
      <c r="B406" s="1">
        <v>45074.785960648151</v>
      </c>
      <c r="C406" t="s">
        <v>5</v>
      </c>
      <c r="D406">
        <v>5500</v>
      </c>
      <c r="E406">
        <v>5500</v>
      </c>
    </row>
    <row r="407" spans="1:5" x14ac:dyDescent="0.45">
      <c r="A407" t="s">
        <v>112</v>
      </c>
      <c r="B407" s="1">
        <v>45074.771863425929</v>
      </c>
      <c r="C407" t="s">
        <v>6</v>
      </c>
      <c r="D407">
        <v>15</v>
      </c>
      <c r="E407">
        <v>15000</v>
      </c>
    </row>
    <row r="408" spans="1:5" x14ac:dyDescent="0.45">
      <c r="A408" t="s">
        <v>112</v>
      </c>
      <c r="B408" s="1">
        <v>45074.751863425925</v>
      </c>
      <c r="C408" t="s">
        <v>7</v>
      </c>
      <c r="D408">
        <v>1715</v>
      </c>
      <c r="E408">
        <v>9604</v>
      </c>
    </row>
    <row r="409" spans="1:5" x14ac:dyDescent="0.45">
      <c r="A409" t="s">
        <v>112</v>
      </c>
      <c r="B409" s="1">
        <v>45072.465752314813</v>
      </c>
      <c r="C409" t="s">
        <v>59</v>
      </c>
      <c r="D409">
        <v>7299.03</v>
      </c>
      <c r="E409">
        <v>15327.963</v>
      </c>
    </row>
    <row r="410" spans="1:5" x14ac:dyDescent="0.45">
      <c r="A410" t="s">
        <v>112</v>
      </c>
      <c r="B410" s="1">
        <v>45071.532222222224</v>
      </c>
      <c r="C410" t="s">
        <v>61</v>
      </c>
      <c r="D410">
        <v>44143</v>
      </c>
      <c r="E410">
        <v>5438.4175999999998</v>
      </c>
    </row>
    <row r="411" spans="1:5" x14ac:dyDescent="0.45">
      <c r="A411" t="s">
        <v>112</v>
      </c>
      <c r="B411" s="1">
        <v>45071.474340277775</v>
      </c>
      <c r="C411" t="s">
        <v>6</v>
      </c>
      <c r="D411">
        <v>15</v>
      </c>
      <c r="E411">
        <v>15000</v>
      </c>
    </row>
    <row r="412" spans="1:5" x14ac:dyDescent="0.45">
      <c r="A412" t="s">
        <v>112</v>
      </c>
      <c r="B412" s="1">
        <v>45071.350659722222</v>
      </c>
      <c r="C412" t="s">
        <v>5</v>
      </c>
      <c r="D412">
        <v>5500</v>
      </c>
      <c r="E412">
        <v>5500</v>
      </c>
    </row>
    <row r="413" spans="1:5" x14ac:dyDescent="0.45">
      <c r="A413" t="s">
        <v>112</v>
      </c>
      <c r="B413" s="1">
        <v>45071.306608796294</v>
      </c>
      <c r="C413" t="s">
        <v>6</v>
      </c>
      <c r="D413">
        <v>15</v>
      </c>
      <c r="E413">
        <v>15000</v>
      </c>
    </row>
    <row r="414" spans="1:5" x14ac:dyDescent="0.45">
      <c r="A414" t="s">
        <v>112</v>
      </c>
      <c r="B414" s="1">
        <v>45071.105925925927</v>
      </c>
      <c r="C414" t="s">
        <v>5</v>
      </c>
      <c r="D414">
        <v>5500</v>
      </c>
      <c r="E414">
        <v>5500</v>
      </c>
    </row>
    <row r="415" spans="1:5" x14ac:dyDescent="0.45">
      <c r="A415" t="s">
        <v>112</v>
      </c>
      <c r="B415" s="1">
        <v>45069.59988425926</v>
      </c>
      <c r="C415" t="s">
        <v>5</v>
      </c>
      <c r="D415">
        <v>10500</v>
      </c>
      <c r="E415">
        <v>10500</v>
      </c>
    </row>
    <row r="416" spans="1:5" x14ac:dyDescent="0.45">
      <c r="A416" t="s">
        <v>112</v>
      </c>
      <c r="B416" s="1">
        <v>45069.314768518518</v>
      </c>
      <c r="C416" t="s">
        <v>5</v>
      </c>
      <c r="D416">
        <v>10500</v>
      </c>
      <c r="E416">
        <v>10500</v>
      </c>
    </row>
    <row r="417" spans="1:5" x14ac:dyDescent="0.45">
      <c r="A417" t="s">
        <v>112</v>
      </c>
      <c r="B417" s="1">
        <v>45069.295694444445</v>
      </c>
      <c r="C417" t="s">
        <v>5</v>
      </c>
      <c r="D417">
        <v>10500</v>
      </c>
      <c r="E417">
        <v>10500</v>
      </c>
    </row>
    <row r="418" spans="1:5" x14ac:dyDescent="0.45">
      <c r="A418" t="s">
        <v>112</v>
      </c>
      <c r="B418" s="1">
        <v>45067.495578703703</v>
      </c>
      <c r="C418" t="s">
        <v>5</v>
      </c>
      <c r="D418">
        <v>10500</v>
      </c>
      <c r="E418">
        <v>10500</v>
      </c>
    </row>
    <row r="419" spans="1:5" x14ac:dyDescent="0.45">
      <c r="A419" t="s">
        <v>112</v>
      </c>
      <c r="B419" s="1">
        <v>45067.321018518516</v>
      </c>
      <c r="C419" t="s">
        <v>6</v>
      </c>
      <c r="D419">
        <v>21</v>
      </c>
      <c r="E419">
        <v>21000</v>
      </c>
    </row>
    <row r="420" spans="1:5" x14ac:dyDescent="0.45">
      <c r="A420" t="s">
        <v>112</v>
      </c>
      <c r="B420" s="1">
        <v>45067.300625000003</v>
      </c>
      <c r="C420" t="s">
        <v>6</v>
      </c>
      <c r="D420">
        <v>21</v>
      </c>
      <c r="E420">
        <v>21000</v>
      </c>
    </row>
    <row r="421" spans="1:5" x14ac:dyDescent="0.45">
      <c r="A421" t="s">
        <v>112</v>
      </c>
      <c r="B421" s="1">
        <v>45066.98673611111</v>
      </c>
      <c r="C421" t="s">
        <v>10</v>
      </c>
      <c r="D421">
        <v>17.84</v>
      </c>
      <c r="E421">
        <v>21408</v>
      </c>
    </row>
    <row r="422" spans="1:5" x14ac:dyDescent="0.45">
      <c r="A422" t="s">
        <v>112</v>
      </c>
      <c r="B422" s="1">
        <v>45067.066678240742</v>
      </c>
      <c r="C422" t="s">
        <v>5</v>
      </c>
      <c r="D422">
        <v>10500</v>
      </c>
      <c r="E422">
        <v>10500</v>
      </c>
    </row>
    <row r="423" spans="1:5" x14ac:dyDescent="0.45">
      <c r="A423" t="s">
        <v>112</v>
      </c>
      <c r="B423" s="1">
        <v>45066.881990740738</v>
      </c>
      <c r="C423" t="s">
        <v>10</v>
      </c>
      <c r="D423">
        <v>17.84</v>
      </c>
      <c r="E423">
        <v>21408</v>
      </c>
    </row>
    <row r="424" spans="1:5" x14ac:dyDescent="0.45">
      <c r="A424" t="s">
        <v>112</v>
      </c>
      <c r="B424" s="1">
        <v>45066.805347222224</v>
      </c>
      <c r="C424" t="s">
        <v>6</v>
      </c>
      <c r="D424">
        <v>21</v>
      </c>
      <c r="E424">
        <v>21000</v>
      </c>
    </row>
    <row r="425" spans="1:5" x14ac:dyDescent="0.45">
      <c r="A425" t="s">
        <v>112</v>
      </c>
      <c r="B425" s="1">
        <v>45066.739687499998</v>
      </c>
      <c r="C425" t="s">
        <v>6</v>
      </c>
      <c r="D425">
        <v>21</v>
      </c>
      <c r="E425">
        <v>21000</v>
      </c>
    </row>
    <row r="426" spans="1:5" x14ac:dyDescent="0.45">
      <c r="A426" t="s">
        <v>112</v>
      </c>
      <c r="B426" s="1">
        <v>45066.482719907406</v>
      </c>
      <c r="C426" t="s">
        <v>5</v>
      </c>
      <c r="D426">
        <v>10500</v>
      </c>
      <c r="E426">
        <v>10500</v>
      </c>
    </row>
    <row r="427" spans="1:5" x14ac:dyDescent="0.45">
      <c r="A427" t="s">
        <v>112</v>
      </c>
      <c r="B427" s="1">
        <v>45066.25273148148</v>
      </c>
      <c r="C427" t="s">
        <v>5</v>
      </c>
      <c r="D427">
        <v>10500</v>
      </c>
      <c r="E427">
        <v>10500</v>
      </c>
    </row>
    <row r="428" spans="1:5" x14ac:dyDescent="0.45">
      <c r="A428" t="s">
        <v>112</v>
      </c>
      <c r="B428" s="1">
        <v>45065.158078703702</v>
      </c>
      <c r="C428" t="s">
        <v>6</v>
      </c>
      <c r="D428">
        <v>21</v>
      </c>
      <c r="E428">
        <v>21000</v>
      </c>
    </row>
    <row r="429" spans="1:5" x14ac:dyDescent="0.45">
      <c r="A429" t="s">
        <v>112</v>
      </c>
      <c r="B429" s="1">
        <v>45064.586678240739</v>
      </c>
      <c r="C429" t="s">
        <v>6</v>
      </c>
      <c r="D429">
        <v>21</v>
      </c>
      <c r="E429">
        <v>21000</v>
      </c>
    </row>
    <row r="430" spans="1:5" x14ac:dyDescent="0.45">
      <c r="A430" t="s">
        <v>112</v>
      </c>
      <c r="B430" s="1">
        <v>45063.951990740738</v>
      </c>
      <c r="C430" t="s">
        <v>5</v>
      </c>
      <c r="D430">
        <v>10500</v>
      </c>
      <c r="E430">
        <v>10500</v>
      </c>
    </row>
    <row r="431" spans="1:5" x14ac:dyDescent="0.45">
      <c r="A431" t="s">
        <v>112</v>
      </c>
      <c r="B431" s="1">
        <v>45063.83216435185</v>
      </c>
      <c r="C431" t="s">
        <v>10</v>
      </c>
      <c r="D431">
        <v>17.829999999999998</v>
      </c>
      <c r="E431">
        <v>21395.999999999996</v>
      </c>
    </row>
    <row r="432" spans="1:5" x14ac:dyDescent="0.45">
      <c r="A432" t="s">
        <v>112</v>
      </c>
      <c r="B432" s="1">
        <v>45063.499050925922</v>
      </c>
      <c r="C432" t="s">
        <v>10</v>
      </c>
      <c r="D432">
        <v>17.829999999999998</v>
      </c>
      <c r="E432">
        <v>21395.999999999996</v>
      </c>
    </row>
    <row r="433" spans="1:5" x14ac:dyDescent="0.45">
      <c r="A433" t="s">
        <v>112</v>
      </c>
      <c r="B433" s="1">
        <v>45062.661828703705</v>
      </c>
      <c r="C433" t="s">
        <v>5</v>
      </c>
      <c r="D433">
        <v>10500</v>
      </c>
      <c r="E433">
        <v>10500</v>
      </c>
    </row>
    <row r="434" spans="1:5" x14ac:dyDescent="0.45">
      <c r="A434" t="s">
        <v>112</v>
      </c>
      <c r="B434" s="1">
        <v>45062.49423611111</v>
      </c>
      <c r="C434" t="s">
        <v>5</v>
      </c>
      <c r="D434">
        <v>5500</v>
      </c>
      <c r="E434">
        <v>5500</v>
      </c>
    </row>
    <row r="435" spans="1:5" x14ac:dyDescent="0.45">
      <c r="A435" t="s">
        <v>112</v>
      </c>
      <c r="B435" s="1">
        <v>45062.483206018522</v>
      </c>
      <c r="C435" t="s">
        <v>10</v>
      </c>
      <c r="D435">
        <v>9.3000000000000007</v>
      </c>
      <c r="E435">
        <v>11160</v>
      </c>
    </row>
    <row r="436" spans="1:5" x14ac:dyDescent="0.45">
      <c r="A436" t="s">
        <v>112</v>
      </c>
      <c r="B436" s="1">
        <v>45062.356759259259</v>
      </c>
      <c r="C436" t="s">
        <v>6</v>
      </c>
      <c r="D436">
        <v>14</v>
      </c>
      <c r="E436">
        <v>14000</v>
      </c>
    </row>
    <row r="437" spans="1:5" x14ac:dyDescent="0.45">
      <c r="A437" t="s">
        <v>112</v>
      </c>
      <c r="B437" s="1">
        <v>45062.213171296295</v>
      </c>
      <c r="C437" t="s">
        <v>5</v>
      </c>
      <c r="D437">
        <v>5500</v>
      </c>
      <c r="E437">
        <v>5500</v>
      </c>
    </row>
    <row r="438" spans="1:5" x14ac:dyDescent="0.45">
      <c r="A438" t="s">
        <v>112</v>
      </c>
      <c r="B438" s="1">
        <v>45061.841898148145</v>
      </c>
      <c r="C438" t="s">
        <v>10</v>
      </c>
      <c r="D438">
        <v>9.3000000000000007</v>
      </c>
      <c r="E438">
        <v>11160</v>
      </c>
    </row>
    <row r="439" spans="1:5" x14ac:dyDescent="0.45">
      <c r="A439" t="s">
        <v>112</v>
      </c>
      <c r="B439" s="1">
        <v>45061.713703703703</v>
      </c>
      <c r="C439" t="s">
        <v>59</v>
      </c>
      <c r="D439">
        <v>7171.38</v>
      </c>
      <c r="E439">
        <v>15059.898000000001</v>
      </c>
    </row>
    <row r="440" spans="1:5" x14ac:dyDescent="0.45">
      <c r="A440" t="s">
        <v>112</v>
      </c>
      <c r="B440" s="1">
        <v>45061.683645833335</v>
      </c>
      <c r="C440" t="s">
        <v>6</v>
      </c>
      <c r="D440">
        <v>14</v>
      </c>
      <c r="E440">
        <v>14000</v>
      </c>
    </row>
    <row r="441" spans="1:5" x14ac:dyDescent="0.45">
      <c r="A441" t="s">
        <v>112</v>
      </c>
      <c r="B441" s="1">
        <v>45061.53800925926</v>
      </c>
      <c r="C441" t="s">
        <v>5</v>
      </c>
      <c r="D441">
        <v>5500</v>
      </c>
      <c r="E441">
        <v>5500</v>
      </c>
    </row>
    <row r="442" spans="1:5" x14ac:dyDescent="0.45">
      <c r="A442" t="s">
        <v>112</v>
      </c>
      <c r="B442" s="1">
        <v>45061.512337962966</v>
      </c>
      <c r="C442" t="s">
        <v>6</v>
      </c>
      <c r="D442">
        <v>14</v>
      </c>
      <c r="E442">
        <v>14000</v>
      </c>
    </row>
    <row r="443" spans="1:5" x14ac:dyDescent="0.45">
      <c r="A443" t="s">
        <v>112</v>
      </c>
      <c r="B443" s="1">
        <v>45061.393946759257</v>
      </c>
      <c r="C443" t="s">
        <v>7</v>
      </c>
      <c r="D443">
        <v>1691</v>
      </c>
      <c r="E443">
        <v>9469.5999999999985</v>
      </c>
    </row>
    <row r="444" spans="1:5" x14ac:dyDescent="0.45">
      <c r="A444" t="s">
        <v>112</v>
      </c>
      <c r="B444" s="1">
        <v>45061.295949074076</v>
      </c>
      <c r="C444" t="s">
        <v>5</v>
      </c>
      <c r="D444">
        <v>5500</v>
      </c>
      <c r="E444">
        <v>5500</v>
      </c>
    </row>
    <row r="445" spans="1:5" x14ac:dyDescent="0.45">
      <c r="A445" t="s">
        <v>112</v>
      </c>
      <c r="B445" s="1">
        <v>45061.057719907411</v>
      </c>
      <c r="C445" t="s">
        <v>6</v>
      </c>
      <c r="D445">
        <v>14</v>
      </c>
      <c r="E445">
        <v>14000</v>
      </c>
    </row>
    <row r="446" spans="1:5" x14ac:dyDescent="0.45">
      <c r="A446" t="s">
        <v>112</v>
      </c>
      <c r="B446" s="1">
        <v>45061.050787037035</v>
      </c>
      <c r="C446" t="s">
        <v>5</v>
      </c>
      <c r="D446">
        <v>5500</v>
      </c>
      <c r="E446">
        <v>5500</v>
      </c>
    </row>
    <row r="447" spans="1:5" x14ac:dyDescent="0.45">
      <c r="A447" t="s">
        <v>112</v>
      </c>
      <c r="B447" s="1">
        <v>45060.966377314813</v>
      </c>
      <c r="C447" t="s">
        <v>9</v>
      </c>
      <c r="D447">
        <v>154</v>
      </c>
      <c r="E447">
        <v>9240</v>
      </c>
    </row>
    <row r="448" spans="1:5" x14ac:dyDescent="0.45">
      <c r="A448" t="s">
        <v>112</v>
      </c>
      <c r="B448" s="1">
        <v>45060.87704861111</v>
      </c>
      <c r="C448" t="s">
        <v>5</v>
      </c>
      <c r="D448">
        <v>5500</v>
      </c>
      <c r="E448">
        <v>5500</v>
      </c>
    </row>
    <row r="449" spans="1:5" x14ac:dyDescent="0.45">
      <c r="A449" t="s">
        <v>112</v>
      </c>
      <c r="B449" s="1">
        <v>45060.700775462959</v>
      </c>
      <c r="C449" t="s">
        <v>6</v>
      </c>
      <c r="D449">
        <v>14</v>
      </c>
      <c r="E449">
        <v>14000</v>
      </c>
    </row>
    <row r="450" spans="1:5" x14ac:dyDescent="0.45">
      <c r="A450" t="s">
        <v>112</v>
      </c>
      <c r="B450" s="1">
        <v>45060.657129629632</v>
      </c>
      <c r="C450" t="s">
        <v>6</v>
      </c>
      <c r="D450">
        <v>14</v>
      </c>
      <c r="E450">
        <v>14000</v>
      </c>
    </row>
    <row r="451" spans="1:5" x14ac:dyDescent="0.45">
      <c r="A451" t="s">
        <v>112</v>
      </c>
      <c r="B451" s="1">
        <v>45060.65420138889</v>
      </c>
      <c r="C451" t="s">
        <v>6</v>
      </c>
      <c r="D451">
        <v>14</v>
      </c>
      <c r="E451">
        <v>14000</v>
      </c>
    </row>
    <row r="452" spans="1:5" x14ac:dyDescent="0.45">
      <c r="A452" t="s">
        <v>112</v>
      </c>
      <c r="B452" s="1">
        <v>45060.641203703701</v>
      </c>
      <c r="C452" t="s">
        <v>5</v>
      </c>
      <c r="D452">
        <v>5500</v>
      </c>
      <c r="E452">
        <v>5500</v>
      </c>
    </row>
    <row r="453" spans="1:5" x14ac:dyDescent="0.45">
      <c r="A453" t="s">
        <v>112</v>
      </c>
      <c r="B453" s="1">
        <v>45060.538310185184</v>
      </c>
      <c r="C453" t="s">
        <v>5</v>
      </c>
      <c r="D453">
        <v>5500</v>
      </c>
      <c r="E453">
        <v>5500</v>
      </c>
    </row>
    <row r="454" spans="1:5" x14ac:dyDescent="0.45">
      <c r="A454" t="s">
        <v>112</v>
      </c>
      <c r="B454" s="1">
        <v>45060.530324074076</v>
      </c>
      <c r="C454" t="s">
        <v>11</v>
      </c>
      <c r="D454">
        <v>229.93</v>
      </c>
      <c r="E454">
        <v>9266.1790000000001</v>
      </c>
    </row>
    <row r="455" spans="1:5" x14ac:dyDescent="0.45">
      <c r="A455" t="s">
        <v>112</v>
      </c>
      <c r="B455" s="1">
        <v>45060.52621527778</v>
      </c>
      <c r="C455" t="s">
        <v>5</v>
      </c>
      <c r="D455">
        <v>5500</v>
      </c>
      <c r="E455">
        <v>5500</v>
      </c>
    </row>
    <row r="456" spans="1:5" x14ac:dyDescent="0.45">
      <c r="A456" t="s">
        <v>112</v>
      </c>
      <c r="B456" s="1">
        <v>45060.392534722225</v>
      </c>
      <c r="C456" t="s">
        <v>5</v>
      </c>
      <c r="D456">
        <v>5500</v>
      </c>
      <c r="E456">
        <v>5500</v>
      </c>
    </row>
    <row r="457" spans="1:5" x14ac:dyDescent="0.45">
      <c r="A457" t="s">
        <v>112</v>
      </c>
      <c r="B457" s="1">
        <v>45060.395405092589</v>
      </c>
      <c r="C457" t="s">
        <v>5</v>
      </c>
      <c r="D457">
        <v>5500</v>
      </c>
      <c r="E457">
        <v>5500</v>
      </c>
    </row>
    <row r="458" spans="1:5" x14ac:dyDescent="0.45">
      <c r="A458" t="s">
        <v>112</v>
      </c>
      <c r="B458" s="1">
        <v>45059.96570601852</v>
      </c>
      <c r="C458" t="s">
        <v>10</v>
      </c>
      <c r="D458">
        <v>9.32</v>
      </c>
      <c r="E458">
        <v>11184</v>
      </c>
    </row>
    <row r="459" spans="1:5" x14ac:dyDescent="0.45">
      <c r="A459" t="s">
        <v>112</v>
      </c>
      <c r="B459" s="1">
        <v>45059.927453703705</v>
      </c>
      <c r="C459" t="s">
        <v>5</v>
      </c>
      <c r="D459">
        <v>5500</v>
      </c>
      <c r="E459">
        <v>5500</v>
      </c>
    </row>
    <row r="460" spans="1:5" x14ac:dyDescent="0.45">
      <c r="A460" t="s">
        <v>112</v>
      </c>
      <c r="B460" s="1">
        <v>45059.867210648146</v>
      </c>
      <c r="C460" t="s">
        <v>5</v>
      </c>
      <c r="D460">
        <v>5500</v>
      </c>
      <c r="E460">
        <v>5500</v>
      </c>
    </row>
    <row r="461" spans="1:5" x14ac:dyDescent="0.45">
      <c r="A461" t="s">
        <v>112</v>
      </c>
      <c r="B461" s="1">
        <v>45059.847500000003</v>
      </c>
      <c r="C461" t="s">
        <v>10</v>
      </c>
      <c r="D461">
        <v>9.32</v>
      </c>
      <c r="E461">
        <v>11184</v>
      </c>
    </row>
    <row r="462" spans="1:5" x14ac:dyDescent="0.45">
      <c r="A462" t="s">
        <v>112</v>
      </c>
      <c r="B462" s="1">
        <v>45059.852280092593</v>
      </c>
      <c r="C462" t="s">
        <v>5</v>
      </c>
      <c r="D462">
        <v>5500</v>
      </c>
      <c r="E462">
        <v>5500</v>
      </c>
    </row>
    <row r="463" spans="1:5" x14ac:dyDescent="0.45">
      <c r="A463" t="s">
        <v>112</v>
      </c>
      <c r="B463" s="1">
        <v>45059.844641203701</v>
      </c>
      <c r="C463" t="s">
        <v>5</v>
      </c>
      <c r="D463">
        <v>5500</v>
      </c>
      <c r="E463">
        <v>5500</v>
      </c>
    </row>
    <row r="464" spans="1:5" x14ac:dyDescent="0.45">
      <c r="A464" t="s">
        <v>112</v>
      </c>
      <c r="B464" s="1">
        <v>45059.820381944446</v>
      </c>
      <c r="C464" t="s">
        <v>10</v>
      </c>
      <c r="D464">
        <v>9.32</v>
      </c>
      <c r="E464">
        <v>11184</v>
      </c>
    </row>
    <row r="465" spans="1:5" x14ac:dyDescent="0.45">
      <c r="A465" t="s">
        <v>112</v>
      </c>
      <c r="B465" s="1">
        <v>45059.770729166667</v>
      </c>
      <c r="C465" t="s">
        <v>5</v>
      </c>
      <c r="D465">
        <v>5500</v>
      </c>
      <c r="E465">
        <v>5500</v>
      </c>
    </row>
    <row r="466" spans="1:5" x14ac:dyDescent="0.45">
      <c r="A466" t="s">
        <v>112</v>
      </c>
      <c r="B466" s="1">
        <v>45059.723124999997</v>
      </c>
      <c r="C466" t="s">
        <v>6</v>
      </c>
      <c r="D466">
        <v>14</v>
      </c>
      <c r="E466">
        <v>14000</v>
      </c>
    </row>
    <row r="467" spans="1:5" x14ac:dyDescent="0.45">
      <c r="A467" t="s">
        <v>112</v>
      </c>
      <c r="B467" s="1">
        <v>45059.672268518516</v>
      </c>
      <c r="C467" t="s">
        <v>5</v>
      </c>
      <c r="D467">
        <v>5500</v>
      </c>
      <c r="E467">
        <v>5500</v>
      </c>
    </row>
    <row r="468" spans="1:5" x14ac:dyDescent="0.45">
      <c r="A468" t="s">
        <v>112</v>
      </c>
      <c r="B468" s="1">
        <v>45059.643819444442</v>
      </c>
      <c r="C468" t="s">
        <v>10</v>
      </c>
      <c r="D468">
        <v>9.32</v>
      </c>
      <c r="E468">
        <v>11184</v>
      </c>
    </row>
    <row r="469" spans="1:5" x14ac:dyDescent="0.45">
      <c r="A469" t="s">
        <v>112</v>
      </c>
      <c r="B469" s="1">
        <v>45059.377488425926</v>
      </c>
      <c r="C469" t="s">
        <v>5</v>
      </c>
      <c r="D469">
        <v>5500</v>
      </c>
      <c r="E469">
        <v>5500</v>
      </c>
    </row>
    <row r="470" spans="1:5" x14ac:dyDescent="0.45">
      <c r="A470" t="s">
        <v>112</v>
      </c>
      <c r="B470" s="1">
        <v>45059.268877314818</v>
      </c>
      <c r="C470" t="s">
        <v>5</v>
      </c>
      <c r="D470">
        <v>5500</v>
      </c>
      <c r="E470">
        <v>5500</v>
      </c>
    </row>
    <row r="471" spans="1:5" x14ac:dyDescent="0.45">
      <c r="A471" t="s">
        <v>112</v>
      </c>
      <c r="B471" s="1">
        <v>45058.911273148151</v>
      </c>
      <c r="C471" t="s">
        <v>5</v>
      </c>
      <c r="D471">
        <v>5500</v>
      </c>
      <c r="E471">
        <v>5500</v>
      </c>
    </row>
    <row r="472" spans="1:5" x14ac:dyDescent="0.45">
      <c r="A472" t="s">
        <v>112</v>
      </c>
      <c r="B472" s="1">
        <v>45058.732905092591</v>
      </c>
      <c r="C472" t="s">
        <v>5</v>
      </c>
      <c r="D472">
        <v>5500</v>
      </c>
      <c r="E472">
        <v>5500</v>
      </c>
    </row>
    <row r="473" spans="1:5" x14ac:dyDescent="0.45">
      <c r="A473" t="s">
        <v>112</v>
      </c>
      <c r="B473" s="1">
        <v>45058.406666666669</v>
      </c>
      <c r="C473" t="s">
        <v>5</v>
      </c>
      <c r="D473">
        <v>5500</v>
      </c>
      <c r="E473">
        <v>5500</v>
      </c>
    </row>
    <row r="474" spans="1:5" x14ac:dyDescent="0.45">
      <c r="A474" t="s">
        <v>112</v>
      </c>
      <c r="B474" s="1">
        <v>45057.889004629629</v>
      </c>
      <c r="C474" t="s">
        <v>5</v>
      </c>
      <c r="D474">
        <v>5500</v>
      </c>
      <c r="E474">
        <v>5500</v>
      </c>
    </row>
    <row r="475" spans="1:5" x14ac:dyDescent="0.45">
      <c r="A475" t="s">
        <v>112</v>
      </c>
      <c r="B475" s="1">
        <v>45057.886284722219</v>
      </c>
      <c r="C475" t="s">
        <v>6</v>
      </c>
      <c r="D475">
        <v>14</v>
      </c>
      <c r="E475">
        <v>14000</v>
      </c>
    </row>
    <row r="476" spans="1:5" x14ac:dyDescent="0.45">
      <c r="A476" t="s">
        <v>112</v>
      </c>
      <c r="B476" s="1">
        <v>45057.651875000003</v>
      </c>
      <c r="C476" t="s">
        <v>10</v>
      </c>
      <c r="D476">
        <v>9.23</v>
      </c>
      <c r="E476">
        <v>11076</v>
      </c>
    </row>
    <row r="477" spans="1:5" x14ac:dyDescent="0.45">
      <c r="A477" t="s">
        <v>112</v>
      </c>
      <c r="B477" s="1">
        <v>45057.350231481483</v>
      </c>
      <c r="C477" t="s">
        <v>5</v>
      </c>
      <c r="D477">
        <v>5500</v>
      </c>
      <c r="E477">
        <v>5500</v>
      </c>
    </row>
    <row r="478" spans="1:5" x14ac:dyDescent="0.45">
      <c r="A478" t="s">
        <v>112</v>
      </c>
      <c r="B478" s="1">
        <v>45056.892013888886</v>
      </c>
      <c r="C478" t="s">
        <v>6</v>
      </c>
      <c r="D478">
        <v>14</v>
      </c>
      <c r="E478">
        <v>14000</v>
      </c>
    </row>
    <row r="479" spans="1:5" x14ac:dyDescent="0.45">
      <c r="A479" t="s">
        <v>112</v>
      </c>
      <c r="B479" s="1">
        <v>45056.759791666664</v>
      </c>
      <c r="C479" t="s">
        <v>10</v>
      </c>
      <c r="D479">
        <v>9.2200000000000006</v>
      </c>
      <c r="E479">
        <v>11064</v>
      </c>
    </row>
    <row r="480" spans="1:5" x14ac:dyDescent="0.45">
      <c r="A480" t="s">
        <v>112</v>
      </c>
      <c r="B480" s="1">
        <v>45056.714155092595</v>
      </c>
      <c r="C480" t="s">
        <v>5</v>
      </c>
      <c r="D480">
        <v>5500</v>
      </c>
      <c r="E480">
        <v>5500</v>
      </c>
    </row>
    <row r="481" spans="1:5" x14ac:dyDescent="0.45">
      <c r="A481" t="s">
        <v>112</v>
      </c>
      <c r="B481" s="1">
        <v>45056.686631944445</v>
      </c>
      <c r="C481" t="s">
        <v>5</v>
      </c>
      <c r="D481">
        <v>5500</v>
      </c>
      <c r="E481">
        <v>5500</v>
      </c>
    </row>
    <row r="482" spans="1:5" x14ac:dyDescent="0.45">
      <c r="A482" t="s">
        <v>112</v>
      </c>
      <c r="B482" s="1">
        <v>45056.483657407407</v>
      </c>
      <c r="C482" t="s">
        <v>5</v>
      </c>
      <c r="D482">
        <v>5500</v>
      </c>
      <c r="E482">
        <v>5500</v>
      </c>
    </row>
    <row r="483" spans="1:5" x14ac:dyDescent="0.45">
      <c r="A483" t="s">
        <v>112</v>
      </c>
      <c r="B483" s="1">
        <v>45056.385347222225</v>
      </c>
      <c r="C483" t="s">
        <v>9</v>
      </c>
      <c r="D483">
        <v>156</v>
      </c>
      <c r="E483">
        <v>9360</v>
      </c>
    </row>
    <row r="484" spans="1:5" x14ac:dyDescent="0.45">
      <c r="A484" t="s">
        <v>112</v>
      </c>
      <c r="B484" s="1">
        <v>45056.344629629632</v>
      </c>
      <c r="C484" t="s">
        <v>6</v>
      </c>
      <c r="D484">
        <v>14</v>
      </c>
      <c r="E484">
        <v>14000</v>
      </c>
    </row>
    <row r="485" spans="1:5" x14ac:dyDescent="0.45">
      <c r="A485" t="s">
        <v>112</v>
      </c>
      <c r="B485" s="1">
        <v>45056.039965277778</v>
      </c>
      <c r="C485" t="s">
        <v>6</v>
      </c>
      <c r="D485">
        <v>14</v>
      </c>
      <c r="E485">
        <v>14000</v>
      </c>
    </row>
    <row r="486" spans="1:5" x14ac:dyDescent="0.45">
      <c r="A486" t="s">
        <v>112</v>
      </c>
      <c r="B486" s="1">
        <v>45055.751157407409</v>
      </c>
      <c r="C486" t="s">
        <v>6</v>
      </c>
      <c r="D486">
        <v>14</v>
      </c>
      <c r="E486">
        <v>14000</v>
      </c>
    </row>
    <row r="487" spans="1:5" x14ac:dyDescent="0.45">
      <c r="A487" t="s">
        <v>112</v>
      </c>
      <c r="B487" s="1">
        <v>45055.552499999998</v>
      </c>
      <c r="C487" t="s">
        <v>5</v>
      </c>
      <c r="D487">
        <v>5500</v>
      </c>
      <c r="E487">
        <v>5500</v>
      </c>
    </row>
    <row r="488" spans="1:5" x14ac:dyDescent="0.45">
      <c r="A488" t="s">
        <v>112</v>
      </c>
      <c r="B488" s="1">
        <v>45054.960405092592</v>
      </c>
      <c r="C488" t="s">
        <v>5</v>
      </c>
      <c r="D488">
        <v>5500</v>
      </c>
      <c r="E488">
        <v>5500</v>
      </c>
    </row>
    <row r="489" spans="1:5" x14ac:dyDescent="0.45">
      <c r="A489" t="s">
        <v>112</v>
      </c>
      <c r="B489" s="1">
        <v>45054.592881944445</v>
      </c>
      <c r="C489" t="s">
        <v>6</v>
      </c>
      <c r="D489">
        <v>14</v>
      </c>
      <c r="E489">
        <v>14000</v>
      </c>
    </row>
    <row r="490" spans="1:5" x14ac:dyDescent="0.45">
      <c r="A490" t="s">
        <v>112</v>
      </c>
      <c r="B490" s="1">
        <v>45054.336782407408</v>
      </c>
      <c r="C490" t="s">
        <v>62</v>
      </c>
      <c r="D490">
        <v>28162</v>
      </c>
      <c r="E490">
        <v>16897.2</v>
      </c>
    </row>
    <row r="491" spans="1:5" x14ac:dyDescent="0.45">
      <c r="A491" t="s">
        <v>112</v>
      </c>
      <c r="B491" s="1">
        <v>45054.313854166663</v>
      </c>
      <c r="C491" t="s">
        <v>5</v>
      </c>
      <c r="D491">
        <v>5500</v>
      </c>
      <c r="E491">
        <v>5500</v>
      </c>
    </row>
    <row r="492" spans="1:5" x14ac:dyDescent="0.45">
      <c r="A492" t="s">
        <v>112</v>
      </c>
      <c r="B492" s="1">
        <v>45053.784814814811</v>
      </c>
      <c r="C492" t="s">
        <v>10</v>
      </c>
      <c r="D492">
        <v>9.1999999999999993</v>
      </c>
      <c r="E492">
        <v>11040</v>
      </c>
    </row>
    <row r="493" spans="1:5" x14ac:dyDescent="0.45">
      <c r="A493" t="s">
        <v>112</v>
      </c>
      <c r="B493" s="1">
        <v>45053.779108796298</v>
      </c>
      <c r="C493" t="s">
        <v>10</v>
      </c>
      <c r="D493">
        <v>9.1999999999999993</v>
      </c>
      <c r="E493">
        <v>11040</v>
      </c>
    </row>
    <row r="494" spans="1:5" x14ac:dyDescent="0.45">
      <c r="A494" t="s">
        <v>112</v>
      </c>
      <c r="B494" s="1">
        <v>45053.660763888889</v>
      </c>
      <c r="C494" t="s">
        <v>5</v>
      </c>
      <c r="D494">
        <v>5500</v>
      </c>
      <c r="E494">
        <v>5500</v>
      </c>
    </row>
    <row r="495" spans="1:5" x14ac:dyDescent="0.45">
      <c r="A495" t="s">
        <v>112</v>
      </c>
      <c r="B495" s="1">
        <v>45052.785381944443</v>
      </c>
      <c r="C495" t="s">
        <v>9</v>
      </c>
      <c r="D495">
        <v>155</v>
      </c>
      <c r="E495">
        <v>9300</v>
      </c>
    </row>
    <row r="496" spans="1:5" x14ac:dyDescent="0.45">
      <c r="A496" t="s">
        <v>112</v>
      </c>
      <c r="B496" s="1">
        <v>45052.758020833331</v>
      </c>
      <c r="C496" t="s">
        <v>6</v>
      </c>
      <c r="D496">
        <v>14</v>
      </c>
      <c r="E496">
        <v>14000</v>
      </c>
    </row>
    <row r="497" spans="1:5" x14ac:dyDescent="0.45">
      <c r="A497" t="s">
        <v>112</v>
      </c>
      <c r="B497" s="1">
        <v>45052.715844907405</v>
      </c>
      <c r="C497" t="s">
        <v>5</v>
      </c>
      <c r="D497">
        <v>5500</v>
      </c>
      <c r="E497">
        <v>5500</v>
      </c>
    </row>
    <row r="498" spans="1:5" x14ac:dyDescent="0.45">
      <c r="A498" t="s">
        <v>112</v>
      </c>
      <c r="B498" s="1">
        <v>45052.64303240741</v>
      </c>
      <c r="C498" t="s">
        <v>10</v>
      </c>
      <c r="D498">
        <v>9.1999999999999993</v>
      </c>
      <c r="E498">
        <v>11040</v>
      </c>
    </row>
    <row r="499" spans="1:5" x14ac:dyDescent="0.45">
      <c r="A499" t="s">
        <v>112</v>
      </c>
      <c r="B499" s="1">
        <v>45052.671481481484</v>
      </c>
      <c r="C499" t="s">
        <v>5</v>
      </c>
      <c r="D499">
        <v>5500</v>
      </c>
      <c r="E499">
        <v>5500</v>
      </c>
    </row>
    <row r="500" spans="1:5" x14ac:dyDescent="0.45">
      <c r="A500" t="s">
        <v>112</v>
      </c>
      <c r="B500" s="1">
        <v>45052.446203703701</v>
      </c>
      <c r="C500" t="s">
        <v>5</v>
      </c>
      <c r="D500">
        <v>5500</v>
      </c>
      <c r="E500">
        <v>5500</v>
      </c>
    </row>
    <row r="501" spans="1:5" x14ac:dyDescent="0.45">
      <c r="A501" t="s">
        <v>112</v>
      </c>
      <c r="B501" s="1">
        <v>45052.417870370373</v>
      </c>
      <c r="C501" t="s">
        <v>5</v>
      </c>
      <c r="D501">
        <v>5500</v>
      </c>
      <c r="E501">
        <v>5500</v>
      </c>
    </row>
    <row r="502" spans="1:5" x14ac:dyDescent="0.45">
      <c r="A502" t="s">
        <v>112</v>
      </c>
      <c r="B502" s="1">
        <v>45052.409097222226</v>
      </c>
      <c r="C502" t="s">
        <v>10</v>
      </c>
      <c r="D502">
        <v>9.1999999999999993</v>
      </c>
      <c r="E502">
        <v>11040</v>
      </c>
    </row>
    <row r="503" spans="1:5" x14ac:dyDescent="0.45">
      <c r="A503" t="s">
        <v>112</v>
      </c>
      <c r="B503" s="1">
        <v>45052.40834490741</v>
      </c>
      <c r="C503" t="s">
        <v>5</v>
      </c>
      <c r="D503">
        <v>5500</v>
      </c>
      <c r="E503">
        <v>5500</v>
      </c>
    </row>
    <row r="504" spans="1:5" x14ac:dyDescent="0.45">
      <c r="A504" t="s">
        <v>112</v>
      </c>
      <c r="B504" s="1">
        <v>45052.407384259262</v>
      </c>
      <c r="C504" t="s">
        <v>9</v>
      </c>
      <c r="D504">
        <v>155</v>
      </c>
      <c r="E504">
        <v>9300</v>
      </c>
    </row>
    <row r="505" spans="1:5" x14ac:dyDescent="0.45">
      <c r="A505" t="s">
        <v>112</v>
      </c>
      <c r="B505" s="1">
        <v>45051.985208333332</v>
      </c>
      <c r="C505" t="s">
        <v>9</v>
      </c>
      <c r="D505">
        <v>156</v>
      </c>
      <c r="E505">
        <v>9360</v>
      </c>
    </row>
    <row r="506" spans="1:5" x14ac:dyDescent="0.45">
      <c r="A506" t="s">
        <v>112</v>
      </c>
      <c r="B506" s="1">
        <v>45051.82402777778</v>
      </c>
      <c r="C506" t="s">
        <v>10</v>
      </c>
      <c r="D506">
        <v>9.1999999999999993</v>
      </c>
      <c r="E506">
        <v>11040</v>
      </c>
    </row>
    <row r="507" spans="1:5" x14ac:dyDescent="0.45">
      <c r="A507" t="s">
        <v>112</v>
      </c>
      <c r="B507" s="1">
        <v>45051.588275462964</v>
      </c>
      <c r="C507" t="s">
        <v>5</v>
      </c>
      <c r="D507">
        <v>5500</v>
      </c>
      <c r="E507">
        <v>5500</v>
      </c>
    </row>
    <row r="508" spans="1:5" x14ac:dyDescent="0.45">
      <c r="A508" t="s">
        <v>112</v>
      </c>
      <c r="B508" s="1">
        <v>45049.935844907406</v>
      </c>
      <c r="C508" t="s">
        <v>5</v>
      </c>
      <c r="D508">
        <v>5500</v>
      </c>
      <c r="E508">
        <v>5500</v>
      </c>
    </row>
    <row r="509" spans="1:5" x14ac:dyDescent="0.45">
      <c r="A509" t="s">
        <v>112</v>
      </c>
      <c r="B509" s="1">
        <v>45049.887256944443</v>
      </c>
      <c r="C509" t="s">
        <v>5</v>
      </c>
      <c r="D509">
        <v>5500</v>
      </c>
      <c r="E509">
        <v>5500</v>
      </c>
    </row>
    <row r="510" spans="1:5" x14ac:dyDescent="0.45">
      <c r="A510" t="s">
        <v>112</v>
      </c>
      <c r="B510" s="1">
        <v>45049.721759259257</v>
      </c>
      <c r="C510" t="s">
        <v>5</v>
      </c>
      <c r="D510">
        <v>5500</v>
      </c>
      <c r="E510">
        <v>5500</v>
      </c>
    </row>
    <row r="511" spans="1:5" x14ac:dyDescent="0.45">
      <c r="A511" t="s">
        <v>112</v>
      </c>
      <c r="B511" s="1">
        <v>45048.608564814815</v>
      </c>
      <c r="C511" t="s">
        <v>5</v>
      </c>
      <c r="D511">
        <v>5500</v>
      </c>
      <c r="E511">
        <v>5500</v>
      </c>
    </row>
    <row r="512" spans="1:5" x14ac:dyDescent="0.45">
      <c r="A512" t="s">
        <v>112</v>
      </c>
      <c r="B512" s="1">
        <v>45047.57916666667</v>
      </c>
      <c r="C512" t="s">
        <v>10</v>
      </c>
      <c r="D512">
        <v>9.31</v>
      </c>
      <c r="E512">
        <v>11172</v>
      </c>
    </row>
    <row r="513" spans="1:5" x14ac:dyDescent="0.45">
      <c r="A513" t="s">
        <v>112</v>
      </c>
      <c r="B513" s="1">
        <v>45047.375023148146</v>
      </c>
      <c r="C513" t="s">
        <v>5</v>
      </c>
      <c r="D513">
        <v>5500</v>
      </c>
      <c r="E513">
        <v>5500</v>
      </c>
    </row>
    <row r="514" spans="1:5" x14ac:dyDescent="0.45">
      <c r="A514" t="s">
        <v>112</v>
      </c>
      <c r="B514" s="1">
        <v>45046.960868055554</v>
      </c>
      <c r="C514" t="s">
        <v>5</v>
      </c>
      <c r="D514">
        <v>5500</v>
      </c>
      <c r="E514">
        <v>5500</v>
      </c>
    </row>
    <row r="515" spans="1:5" x14ac:dyDescent="0.45">
      <c r="A515" t="s">
        <v>112</v>
      </c>
      <c r="B515" s="1">
        <v>45046.549409722225</v>
      </c>
      <c r="C515" t="s">
        <v>5</v>
      </c>
      <c r="D515">
        <v>5500</v>
      </c>
      <c r="E515">
        <v>5500</v>
      </c>
    </row>
    <row r="516" spans="1:5" x14ac:dyDescent="0.45">
      <c r="A516" t="s">
        <v>112</v>
      </c>
      <c r="B516" s="1">
        <v>45046.478449074071</v>
      </c>
      <c r="C516" t="s">
        <v>9</v>
      </c>
      <c r="D516">
        <v>155</v>
      </c>
      <c r="E516">
        <v>9300</v>
      </c>
    </row>
    <row r="517" spans="1:5" x14ac:dyDescent="0.45">
      <c r="A517" t="s">
        <v>112</v>
      </c>
      <c r="B517" s="1">
        <v>45045.814421296294</v>
      </c>
      <c r="C517" t="s">
        <v>6</v>
      </c>
      <c r="D517">
        <v>14</v>
      </c>
      <c r="E517">
        <v>14000</v>
      </c>
    </row>
    <row r="518" spans="1:5" x14ac:dyDescent="0.45">
      <c r="A518" t="s">
        <v>112</v>
      </c>
      <c r="B518" s="1">
        <v>45045.597303240742</v>
      </c>
      <c r="C518" t="s">
        <v>5</v>
      </c>
      <c r="D518">
        <v>5500</v>
      </c>
      <c r="E518">
        <v>5500</v>
      </c>
    </row>
    <row r="519" spans="1:5" x14ac:dyDescent="0.45">
      <c r="A519" t="s">
        <v>112</v>
      </c>
      <c r="B519" s="1">
        <v>45045.65283564815</v>
      </c>
      <c r="C519" t="s">
        <v>6</v>
      </c>
      <c r="D519">
        <v>14</v>
      </c>
      <c r="E519">
        <v>14000</v>
      </c>
    </row>
    <row r="520" spans="1:5" x14ac:dyDescent="0.45">
      <c r="A520" t="s">
        <v>112</v>
      </c>
      <c r="B520" s="1">
        <v>45045.39402777778</v>
      </c>
      <c r="C520" t="s">
        <v>5</v>
      </c>
      <c r="D520">
        <v>5500</v>
      </c>
      <c r="E520">
        <v>5500</v>
      </c>
    </row>
    <row r="521" spans="1:5" x14ac:dyDescent="0.45">
      <c r="A521" t="s">
        <v>112</v>
      </c>
      <c r="B521" s="1">
        <v>45045.163599537038</v>
      </c>
      <c r="C521" t="s">
        <v>6</v>
      </c>
      <c r="D521">
        <v>14</v>
      </c>
      <c r="E521">
        <v>14000</v>
      </c>
    </row>
    <row r="522" spans="1:5" x14ac:dyDescent="0.45">
      <c r="A522" t="s">
        <v>112</v>
      </c>
      <c r="B522" s="1">
        <v>45045.127488425926</v>
      </c>
      <c r="C522" t="s">
        <v>5</v>
      </c>
      <c r="D522">
        <v>5500</v>
      </c>
      <c r="E522">
        <v>5500</v>
      </c>
    </row>
    <row r="523" spans="1:5" x14ac:dyDescent="0.45">
      <c r="A523" t="s">
        <v>112</v>
      </c>
      <c r="B523" s="1">
        <v>45044.683576388888</v>
      </c>
      <c r="C523" t="s">
        <v>7</v>
      </c>
      <c r="D523">
        <v>1690</v>
      </c>
      <c r="E523">
        <v>9464</v>
      </c>
    </row>
    <row r="524" spans="1:5" x14ac:dyDescent="0.45">
      <c r="A524" t="s">
        <v>112</v>
      </c>
      <c r="B524" s="1">
        <v>45043.593715277777</v>
      </c>
      <c r="C524" t="s">
        <v>5</v>
      </c>
      <c r="D524">
        <v>5500</v>
      </c>
      <c r="E524">
        <v>5500</v>
      </c>
    </row>
    <row r="525" spans="1:5" x14ac:dyDescent="0.45">
      <c r="A525" t="s">
        <v>112</v>
      </c>
      <c r="B525" s="1">
        <v>45043.450740740744</v>
      </c>
      <c r="C525" t="s">
        <v>9</v>
      </c>
      <c r="D525">
        <v>157</v>
      </c>
      <c r="E525">
        <v>9420</v>
      </c>
    </row>
    <row r="526" spans="1:5" x14ac:dyDescent="0.45">
      <c r="A526" t="s">
        <v>112</v>
      </c>
      <c r="B526" s="1">
        <v>45042.720185185186</v>
      </c>
      <c r="C526" t="s">
        <v>6</v>
      </c>
      <c r="D526">
        <v>14</v>
      </c>
      <c r="E526">
        <v>14000</v>
      </c>
    </row>
    <row r="527" spans="1:5" x14ac:dyDescent="0.45">
      <c r="A527" t="s">
        <v>112</v>
      </c>
      <c r="B527" s="1">
        <v>45042.640439814815</v>
      </c>
      <c r="C527" t="s">
        <v>5</v>
      </c>
      <c r="D527">
        <v>5500</v>
      </c>
      <c r="E527">
        <v>5500</v>
      </c>
    </row>
    <row r="528" spans="1:5" x14ac:dyDescent="0.45">
      <c r="A528" t="s">
        <v>112</v>
      </c>
      <c r="B528" s="1">
        <v>45042.627638888887</v>
      </c>
      <c r="C528" t="s">
        <v>6</v>
      </c>
      <c r="D528">
        <v>14</v>
      </c>
      <c r="E528">
        <v>14000</v>
      </c>
    </row>
    <row r="529" spans="1:5" x14ac:dyDescent="0.45">
      <c r="A529" t="s">
        <v>112</v>
      </c>
      <c r="B529" s="1">
        <v>45041.840173611112</v>
      </c>
      <c r="C529" t="s">
        <v>6</v>
      </c>
      <c r="D529">
        <v>14</v>
      </c>
      <c r="E529">
        <v>14000</v>
      </c>
    </row>
    <row r="530" spans="1:5" x14ac:dyDescent="0.45">
      <c r="A530" t="s">
        <v>112</v>
      </c>
      <c r="B530" s="1">
        <v>45040.878819444442</v>
      </c>
      <c r="C530" t="s">
        <v>10</v>
      </c>
      <c r="D530">
        <v>9.3800000000000008</v>
      </c>
      <c r="E530">
        <v>11256.000000000002</v>
      </c>
    </row>
    <row r="531" spans="1:5" x14ac:dyDescent="0.45">
      <c r="A531" t="s">
        <v>112</v>
      </c>
      <c r="B531" s="1">
        <v>45040.733506944445</v>
      </c>
      <c r="C531" t="s">
        <v>7</v>
      </c>
      <c r="D531">
        <v>1683</v>
      </c>
      <c r="E531">
        <v>9424.7999999999993</v>
      </c>
    </row>
    <row r="532" spans="1:5" x14ac:dyDescent="0.45">
      <c r="A532" t="s">
        <v>112</v>
      </c>
      <c r="B532" s="1">
        <v>45040.497928240744</v>
      </c>
      <c r="C532" t="s">
        <v>6</v>
      </c>
      <c r="D532">
        <v>14</v>
      </c>
      <c r="E532">
        <v>14000</v>
      </c>
    </row>
    <row r="533" spans="1:5" x14ac:dyDescent="0.45">
      <c r="A533" t="s">
        <v>112</v>
      </c>
      <c r="B533" s="1">
        <v>45037.1327662037</v>
      </c>
      <c r="C533" t="s">
        <v>5</v>
      </c>
      <c r="D533">
        <v>5500</v>
      </c>
      <c r="E533">
        <v>5500</v>
      </c>
    </row>
    <row r="534" spans="1:5" x14ac:dyDescent="0.45">
      <c r="A534" t="s">
        <v>112</v>
      </c>
      <c r="B534" s="1">
        <v>45036.17459490741</v>
      </c>
      <c r="C534" t="s">
        <v>6</v>
      </c>
      <c r="D534">
        <v>14</v>
      </c>
      <c r="E534">
        <v>14000</v>
      </c>
    </row>
    <row r="535" spans="1:5" x14ac:dyDescent="0.45">
      <c r="A535" t="s">
        <v>112</v>
      </c>
      <c r="B535" s="1">
        <v>45034.598587962966</v>
      </c>
      <c r="C535" t="s">
        <v>5</v>
      </c>
      <c r="D535">
        <v>5500</v>
      </c>
      <c r="E535">
        <v>5500</v>
      </c>
    </row>
    <row r="536" spans="1:5" x14ac:dyDescent="0.45">
      <c r="A536" t="s">
        <v>112</v>
      </c>
      <c r="B536" s="1">
        <v>45034.511874999997</v>
      </c>
      <c r="C536" t="s">
        <v>6</v>
      </c>
      <c r="D536">
        <v>14</v>
      </c>
      <c r="E536">
        <v>14000</v>
      </c>
    </row>
    <row r="537" spans="1:5" x14ac:dyDescent="0.45">
      <c r="A537" t="s">
        <v>112</v>
      </c>
      <c r="B537" s="1">
        <v>45034.275023148148</v>
      </c>
      <c r="C537" t="s">
        <v>5</v>
      </c>
      <c r="D537">
        <v>5500</v>
      </c>
      <c r="E537">
        <v>5500</v>
      </c>
    </row>
    <row r="538" spans="1:5" x14ac:dyDescent="0.45">
      <c r="A538" t="s">
        <v>112</v>
      </c>
      <c r="B538" s="1">
        <v>45034.014178240737</v>
      </c>
      <c r="C538" t="s">
        <v>6</v>
      </c>
      <c r="D538">
        <v>14</v>
      </c>
      <c r="E538">
        <v>14000</v>
      </c>
    </row>
    <row r="539" spans="1:5" x14ac:dyDescent="0.45">
      <c r="A539" t="s">
        <v>112</v>
      </c>
      <c r="B539" s="1">
        <v>45033.938125000001</v>
      </c>
      <c r="C539" t="s">
        <v>5</v>
      </c>
      <c r="D539">
        <v>5500</v>
      </c>
      <c r="E539">
        <v>5500</v>
      </c>
    </row>
    <row r="540" spans="1:5" x14ac:dyDescent="0.45">
      <c r="A540" t="s">
        <v>112</v>
      </c>
      <c r="B540" s="1">
        <v>45033.77076388889</v>
      </c>
      <c r="C540" t="s">
        <v>11</v>
      </c>
      <c r="D540">
        <v>213.78</v>
      </c>
      <c r="E540">
        <v>8615.3339999999989</v>
      </c>
    </row>
    <row r="541" spans="1:5" x14ac:dyDescent="0.45">
      <c r="A541" t="s">
        <v>112</v>
      </c>
      <c r="B541" s="1">
        <v>45033.6719212963</v>
      </c>
      <c r="C541" t="s">
        <v>5</v>
      </c>
      <c r="D541">
        <v>5500</v>
      </c>
      <c r="E541">
        <v>5500</v>
      </c>
    </row>
    <row r="542" spans="1:5" x14ac:dyDescent="0.45">
      <c r="A542" t="s">
        <v>112</v>
      </c>
      <c r="B542" s="1">
        <v>45033.650752314818</v>
      </c>
      <c r="C542" t="s">
        <v>5</v>
      </c>
      <c r="D542">
        <v>5500</v>
      </c>
      <c r="E542">
        <v>5500</v>
      </c>
    </row>
    <row r="543" spans="1:5" x14ac:dyDescent="0.45">
      <c r="A543" t="s">
        <v>112</v>
      </c>
      <c r="B543" s="1">
        <v>45032.830636574072</v>
      </c>
      <c r="C543" t="s">
        <v>10</v>
      </c>
      <c r="D543">
        <v>9.42</v>
      </c>
      <c r="E543">
        <v>11304</v>
      </c>
    </row>
    <row r="544" spans="1:5" x14ac:dyDescent="0.45">
      <c r="A544" t="s">
        <v>112</v>
      </c>
      <c r="B544" s="1">
        <v>45032.728541666664</v>
      </c>
      <c r="C544" t="s">
        <v>5</v>
      </c>
      <c r="D544">
        <v>5500</v>
      </c>
      <c r="E544">
        <v>5500</v>
      </c>
    </row>
    <row r="545" spans="1:5" x14ac:dyDescent="0.45">
      <c r="A545" t="s">
        <v>112</v>
      </c>
      <c r="B545" s="1">
        <v>45032.541064814817</v>
      </c>
      <c r="C545" t="s">
        <v>6</v>
      </c>
      <c r="D545">
        <v>14</v>
      </c>
      <c r="E545">
        <v>14000</v>
      </c>
    </row>
    <row r="546" spans="1:5" x14ac:dyDescent="0.45">
      <c r="A546" t="s">
        <v>112</v>
      </c>
      <c r="B546" s="1">
        <v>45032.484675925924</v>
      </c>
      <c r="C546" t="s">
        <v>5</v>
      </c>
      <c r="D546">
        <v>5500</v>
      </c>
      <c r="E546">
        <v>5500</v>
      </c>
    </row>
    <row r="547" spans="1:5" x14ac:dyDescent="0.45">
      <c r="A547" t="s">
        <v>112</v>
      </c>
      <c r="B547" s="1">
        <v>45032.141435185185</v>
      </c>
      <c r="C547" t="s">
        <v>6</v>
      </c>
      <c r="D547">
        <v>14</v>
      </c>
      <c r="E547">
        <v>14000</v>
      </c>
    </row>
    <row r="548" spans="1:5" x14ac:dyDescent="0.45">
      <c r="A548" t="s">
        <v>112</v>
      </c>
      <c r="B548" s="1">
        <v>45032.000555555554</v>
      </c>
      <c r="C548" t="s">
        <v>7</v>
      </c>
      <c r="D548">
        <v>1658</v>
      </c>
      <c r="E548">
        <v>9284.7999999999993</v>
      </c>
    </row>
    <row r="549" spans="1:5" x14ac:dyDescent="0.45">
      <c r="A549" t="s">
        <v>112</v>
      </c>
      <c r="B549" s="1">
        <v>45031.946030092593</v>
      </c>
      <c r="C549" t="s">
        <v>10</v>
      </c>
      <c r="D549">
        <v>9.31</v>
      </c>
      <c r="E549">
        <v>11172</v>
      </c>
    </row>
    <row r="550" spans="1:5" x14ac:dyDescent="0.45">
      <c r="A550" t="s">
        <v>112</v>
      </c>
      <c r="B550" s="1">
        <v>45031.782696759263</v>
      </c>
      <c r="C550" t="s">
        <v>5</v>
      </c>
      <c r="D550">
        <v>5500</v>
      </c>
      <c r="E550">
        <v>5500</v>
      </c>
    </row>
    <row r="551" spans="1:5" x14ac:dyDescent="0.45">
      <c r="A551" t="s">
        <v>112</v>
      </c>
      <c r="B551" s="1">
        <v>45031.602777777778</v>
      </c>
      <c r="C551" t="s">
        <v>10</v>
      </c>
      <c r="D551">
        <v>9.31</v>
      </c>
      <c r="E551">
        <v>11172</v>
      </c>
    </row>
    <row r="552" spans="1:5" x14ac:dyDescent="0.45">
      <c r="A552" t="s">
        <v>112</v>
      </c>
      <c r="B552" s="1">
        <v>45031.464548611111</v>
      </c>
      <c r="C552" t="s">
        <v>5</v>
      </c>
      <c r="D552">
        <v>5500</v>
      </c>
      <c r="E552">
        <v>5500</v>
      </c>
    </row>
    <row r="553" spans="1:5" x14ac:dyDescent="0.45">
      <c r="A553" t="s">
        <v>112</v>
      </c>
      <c r="B553" s="1">
        <v>45030.88181712963</v>
      </c>
      <c r="C553" t="s">
        <v>5</v>
      </c>
      <c r="D553">
        <v>5500</v>
      </c>
      <c r="E553">
        <v>5500</v>
      </c>
    </row>
    <row r="554" spans="1:5" x14ac:dyDescent="0.45">
      <c r="A554" t="s">
        <v>112</v>
      </c>
      <c r="B554" s="1">
        <v>45030.532581018517</v>
      </c>
      <c r="C554" t="s">
        <v>7</v>
      </c>
      <c r="D554">
        <v>1672</v>
      </c>
      <c r="E554">
        <v>9363.1999999999989</v>
      </c>
    </row>
    <row r="555" spans="1:5" x14ac:dyDescent="0.45">
      <c r="A555" t="s">
        <v>112</v>
      </c>
      <c r="B555" s="1">
        <v>45030.507349537038</v>
      </c>
      <c r="C555" t="s">
        <v>5</v>
      </c>
      <c r="D555">
        <v>5500</v>
      </c>
      <c r="E555">
        <v>5500</v>
      </c>
    </row>
    <row r="556" spans="1:5" x14ac:dyDescent="0.45">
      <c r="A556" t="s">
        <v>112</v>
      </c>
      <c r="B556" s="1">
        <v>45030.48951388889</v>
      </c>
      <c r="C556" t="s">
        <v>5</v>
      </c>
      <c r="D556">
        <v>5500</v>
      </c>
      <c r="E556">
        <v>5500</v>
      </c>
    </row>
    <row r="557" spans="1:5" x14ac:dyDescent="0.45">
      <c r="A557" t="s">
        <v>112</v>
      </c>
      <c r="B557" s="1">
        <v>45030.292210648149</v>
      </c>
      <c r="C557" t="s">
        <v>5</v>
      </c>
      <c r="D557">
        <v>5500</v>
      </c>
      <c r="E557">
        <v>5500</v>
      </c>
    </row>
    <row r="558" spans="1:5" x14ac:dyDescent="0.45">
      <c r="A558" t="s">
        <v>112</v>
      </c>
      <c r="B558" s="1">
        <v>45029.789953703701</v>
      </c>
      <c r="C558" t="s">
        <v>6</v>
      </c>
      <c r="D558">
        <v>14</v>
      </c>
      <c r="E558">
        <v>14000</v>
      </c>
    </row>
    <row r="559" spans="1:5" x14ac:dyDescent="0.45">
      <c r="A559" t="s">
        <v>112</v>
      </c>
      <c r="B559" s="1">
        <v>45029.595717592594</v>
      </c>
      <c r="C559" t="s">
        <v>5</v>
      </c>
      <c r="D559">
        <v>5500</v>
      </c>
      <c r="E559">
        <v>5500</v>
      </c>
    </row>
    <row r="560" spans="1:5" x14ac:dyDescent="0.45">
      <c r="A560" t="s">
        <v>112</v>
      </c>
      <c r="B560" s="1">
        <v>45028.576458333337</v>
      </c>
      <c r="C560" t="s">
        <v>10</v>
      </c>
      <c r="D560">
        <v>9.3800000000000008</v>
      </c>
      <c r="E560">
        <v>11256.000000000002</v>
      </c>
    </row>
    <row r="561" spans="1:5" x14ac:dyDescent="0.45">
      <c r="A561" t="s">
        <v>112</v>
      </c>
      <c r="B561" s="1">
        <v>45028.506574074076</v>
      </c>
      <c r="C561" t="s">
        <v>5</v>
      </c>
      <c r="D561">
        <v>5500</v>
      </c>
      <c r="E561">
        <v>5500</v>
      </c>
    </row>
    <row r="562" spans="1:5" x14ac:dyDescent="0.45">
      <c r="A562" t="s">
        <v>112</v>
      </c>
      <c r="B562" s="1">
        <v>45028.45884259259</v>
      </c>
      <c r="C562" t="s">
        <v>5</v>
      </c>
      <c r="D562">
        <v>5500</v>
      </c>
      <c r="E562">
        <v>5500</v>
      </c>
    </row>
    <row r="563" spans="1:5" x14ac:dyDescent="0.45">
      <c r="A563" t="s">
        <v>112</v>
      </c>
      <c r="B563" s="1">
        <v>45028.419895833336</v>
      </c>
      <c r="C563" t="s">
        <v>5</v>
      </c>
      <c r="D563">
        <v>5500</v>
      </c>
      <c r="E563">
        <v>5500</v>
      </c>
    </row>
    <row r="564" spans="1:5" x14ac:dyDescent="0.45">
      <c r="A564" t="s">
        <v>112</v>
      </c>
      <c r="B564" s="1">
        <v>45028.22792824074</v>
      </c>
      <c r="C564" t="s">
        <v>5</v>
      </c>
      <c r="D564">
        <v>5500</v>
      </c>
      <c r="E564">
        <v>5500</v>
      </c>
    </row>
    <row r="565" spans="1:5" x14ac:dyDescent="0.45">
      <c r="A565" t="s">
        <v>112</v>
      </c>
      <c r="B565" s="1">
        <v>45028.505162037036</v>
      </c>
      <c r="C565" t="s">
        <v>5</v>
      </c>
      <c r="D565">
        <v>5500</v>
      </c>
      <c r="E565">
        <v>5500</v>
      </c>
    </row>
    <row r="566" spans="1:5" x14ac:dyDescent="0.45">
      <c r="A566" t="s">
        <v>112</v>
      </c>
      <c r="B566" s="1">
        <v>45027.944814814815</v>
      </c>
      <c r="C566" t="s">
        <v>5</v>
      </c>
      <c r="D566">
        <v>5500</v>
      </c>
      <c r="E566">
        <v>5500</v>
      </c>
    </row>
    <row r="567" spans="1:5" x14ac:dyDescent="0.45">
      <c r="A567" t="s">
        <v>112</v>
      </c>
      <c r="B567" s="1">
        <v>45027.915590277778</v>
      </c>
      <c r="C567" t="s">
        <v>6</v>
      </c>
      <c r="D567">
        <v>14</v>
      </c>
      <c r="E567">
        <v>14000</v>
      </c>
    </row>
    <row r="568" spans="1:5" x14ac:dyDescent="0.45">
      <c r="A568" t="s">
        <v>112</v>
      </c>
      <c r="B568" s="1">
        <v>45027.827210648145</v>
      </c>
      <c r="C568" t="s">
        <v>6</v>
      </c>
      <c r="D568">
        <v>14</v>
      </c>
      <c r="E568">
        <v>14000</v>
      </c>
    </row>
    <row r="569" spans="1:5" x14ac:dyDescent="0.45">
      <c r="A569" t="s">
        <v>112</v>
      </c>
      <c r="B569" s="1">
        <v>45027.566516203704</v>
      </c>
      <c r="C569" t="s">
        <v>5</v>
      </c>
      <c r="D569">
        <v>5500</v>
      </c>
      <c r="E569">
        <v>5500</v>
      </c>
    </row>
    <row r="570" spans="1:5" x14ac:dyDescent="0.45">
      <c r="A570" t="s">
        <v>112</v>
      </c>
      <c r="B570" s="1">
        <v>45027.419039351851</v>
      </c>
      <c r="C570" t="s">
        <v>6</v>
      </c>
      <c r="D570">
        <v>14</v>
      </c>
      <c r="E570">
        <v>14000</v>
      </c>
    </row>
    <row r="571" spans="1:5" x14ac:dyDescent="0.45">
      <c r="A571" t="s">
        <v>112</v>
      </c>
      <c r="B571" s="1">
        <v>45027.310844907406</v>
      </c>
      <c r="C571" t="s">
        <v>6</v>
      </c>
      <c r="D571">
        <v>14</v>
      </c>
      <c r="E571">
        <v>14000</v>
      </c>
    </row>
    <row r="572" spans="1:5" x14ac:dyDescent="0.45">
      <c r="A572" t="s">
        <v>112</v>
      </c>
      <c r="B572" s="1">
        <v>45027.187083333331</v>
      </c>
      <c r="C572" t="s">
        <v>6</v>
      </c>
      <c r="D572">
        <v>14</v>
      </c>
      <c r="E572">
        <v>14000</v>
      </c>
    </row>
    <row r="573" spans="1:5" x14ac:dyDescent="0.45">
      <c r="A573" t="s">
        <v>112</v>
      </c>
      <c r="B573" s="1">
        <v>45026.802997685183</v>
      </c>
      <c r="C573" t="s">
        <v>5</v>
      </c>
      <c r="D573">
        <v>5500</v>
      </c>
      <c r="E573">
        <v>5500</v>
      </c>
    </row>
    <row r="574" spans="1:5" x14ac:dyDescent="0.45">
      <c r="A574" t="s">
        <v>112</v>
      </c>
      <c r="B574" s="1">
        <v>45026.783715277779</v>
      </c>
      <c r="C574" t="s">
        <v>6</v>
      </c>
      <c r="D574">
        <v>14</v>
      </c>
      <c r="E574">
        <v>14000</v>
      </c>
    </row>
    <row r="575" spans="1:5" x14ac:dyDescent="0.45">
      <c r="A575" t="s">
        <v>112</v>
      </c>
      <c r="B575" s="1">
        <v>45026.641898148147</v>
      </c>
      <c r="C575" t="s">
        <v>7</v>
      </c>
      <c r="D575">
        <v>1661</v>
      </c>
      <c r="E575">
        <v>9301.5999999999985</v>
      </c>
    </row>
    <row r="576" spans="1:5" x14ac:dyDescent="0.45">
      <c r="A576" t="s">
        <v>112</v>
      </c>
      <c r="B576" s="1">
        <v>45026.472962962966</v>
      </c>
      <c r="C576" t="s">
        <v>6</v>
      </c>
      <c r="D576">
        <v>14</v>
      </c>
      <c r="E576">
        <v>14000</v>
      </c>
    </row>
    <row r="577" spans="1:5" x14ac:dyDescent="0.45">
      <c r="A577" t="s">
        <v>112</v>
      </c>
      <c r="B577" s="1">
        <v>45026.339386574073</v>
      </c>
      <c r="C577" t="s">
        <v>5</v>
      </c>
      <c r="D577">
        <v>5500</v>
      </c>
      <c r="E577">
        <v>5500</v>
      </c>
    </row>
    <row r="578" spans="1:5" x14ac:dyDescent="0.45">
      <c r="A578" t="s">
        <v>112</v>
      </c>
      <c r="B578" s="1">
        <v>45025.47152777778</v>
      </c>
      <c r="C578" t="s">
        <v>9</v>
      </c>
      <c r="D578">
        <v>141</v>
      </c>
      <c r="E578">
        <v>8460</v>
      </c>
    </row>
    <row r="579" spans="1:5" x14ac:dyDescent="0.45">
      <c r="A579" t="s">
        <v>112</v>
      </c>
      <c r="B579" s="1">
        <v>45025.058113425926</v>
      </c>
      <c r="C579" t="s">
        <v>10</v>
      </c>
      <c r="D579">
        <v>9.3000000000000007</v>
      </c>
      <c r="E579">
        <v>11160</v>
      </c>
    </row>
    <row r="580" spans="1:5" x14ac:dyDescent="0.45">
      <c r="A580" t="s">
        <v>112</v>
      </c>
      <c r="B580" s="1">
        <v>45024.8203587963</v>
      </c>
      <c r="C580" t="s">
        <v>5</v>
      </c>
      <c r="D580">
        <v>5500</v>
      </c>
      <c r="E580">
        <v>5500</v>
      </c>
    </row>
    <row r="581" spans="1:5" x14ac:dyDescent="0.45">
      <c r="A581" t="s">
        <v>112</v>
      </c>
      <c r="B581" s="1">
        <v>45024.013611111113</v>
      </c>
      <c r="C581" t="s">
        <v>9</v>
      </c>
      <c r="D581">
        <v>142</v>
      </c>
      <c r="E581">
        <v>8520</v>
      </c>
    </row>
    <row r="582" spans="1:5" x14ac:dyDescent="0.45">
      <c r="A582" t="s">
        <v>112</v>
      </c>
      <c r="B582" s="1">
        <v>45023.960393518515</v>
      </c>
      <c r="C582" t="s">
        <v>5</v>
      </c>
      <c r="D582">
        <v>5500</v>
      </c>
      <c r="E582">
        <v>5500</v>
      </c>
    </row>
    <row r="583" spans="1:5" x14ac:dyDescent="0.45">
      <c r="A583" t="s">
        <v>112</v>
      </c>
      <c r="B583" s="1">
        <v>45023.856446759259</v>
      </c>
      <c r="C583" t="s">
        <v>9</v>
      </c>
      <c r="D583">
        <v>142</v>
      </c>
      <c r="E583">
        <v>8520</v>
      </c>
    </row>
    <row r="584" spans="1:5" x14ac:dyDescent="0.45">
      <c r="A584" t="s">
        <v>112</v>
      </c>
      <c r="B584" s="1">
        <v>45023.734826388885</v>
      </c>
      <c r="C584" t="s">
        <v>6</v>
      </c>
      <c r="D584">
        <v>14</v>
      </c>
      <c r="E584">
        <v>14000</v>
      </c>
    </row>
    <row r="585" spans="1:5" x14ac:dyDescent="0.45">
      <c r="A585" t="s">
        <v>112</v>
      </c>
      <c r="B585" s="1">
        <v>45023.716782407406</v>
      </c>
      <c r="C585" t="s">
        <v>10</v>
      </c>
      <c r="D585">
        <v>9.3699999999999992</v>
      </c>
      <c r="E585">
        <v>11243.999999999998</v>
      </c>
    </row>
    <row r="586" spans="1:5" x14ac:dyDescent="0.45">
      <c r="A586" t="s">
        <v>112</v>
      </c>
      <c r="B586" s="1">
        <v>45023.63349537037</v>
      </c>
      <c r="C586" t="s">
        <v>5</v>
      </c>
      <c r="D586">
        <v>5500</v>
      </c>
      <c r="E586">
        <v>5500</v>
      </c>
    </row>
    <row r="587" spans="1:5" x14ac:dyDescent="0.45">
      <c r="A587" t="s">
        <v>112</v>
      </c>
      <c r="B587" s="1">
        <v>45023.605717592596</v>
      </c>
      <c r="C587" t="s">
        <v>5</v>
      </c>
      <c r="D587">
        <v>5500</v>
      </c>
      <c r="E587">
        <v>5500</v>
      </c>
    </row>
    <row r="588" spans="1:5" x14ac:dyDescent="0.45">
      <c r="A588" t="s">
        <v>112</v>
      </c>
      <c r="B588" s="1">
        <v>45023.590405092589</v>
      </c>
      <c r="C588" t="s">
        <v>5</v>
      </c>
      <c r="D588">
        <v>5500</v>
      </c>
      <c r="E588">
        <v>5500</v>
      </c>
    </row>
    <row r="589" spans="1:5" x14ac:dyDescent="0.45">
      <c r="A589" t="s">
        <v>112</v>
      </c>
      <c r="B589" s="1">
        <v>45023.569062499999</v>
      </c>
      <c r="C589" t="s">
        <v>5</v>
      </c>
      <c r="D589">
        <v>5500</v>
      </c>
      <c r="E589">
        <v>5500</v>
      </c>
    </row>
    <row r="590" spans="1:5" x14ac:dyDescent="0.45">
      <c r="A590" t="s">
        <v>112</v>
      </c>
      <c r="B590" s="1">
        <v>45023.550405092596</v>
      </c>
      <c r="C590" t="s">
        <v>6</v>
      </c>
      <c r="D590">
        <v>14</v>
      </c>
      <c r="E590">
        <v>14000</v>
      </c>
    </row>
    <row r="591" spans="1:5" x14ac:dyDescent="0.45">
      <c r="A591" t="s">
        <v>112</v>
      </c>
      <c r="B591" s="1">
        <v>45023.514178240737</v>
      </c>
      <c r="C591" t="s">
        <v>5</v>
      </c>
      <c r="D591">
        <v>5500</v>
      </c>
      <c r="E591">
        <v>5500</v>
      </c>
    </row>
    <row r="592" spans="1:5" x14ac:dyDescent="0.45">
      <c r="A592" t="s">
        <v>112</v>
      </c>
      <c r="B592" s="1">
        <v>45023.499583333331</v>
      </c>
      <c r="C592" t="s">
        <v>6</v>
      </c>
      <c r="D592">
        <v>14</v>
      </c>
      <c r="E592">
        <v>14000</v>
      </c>
    </row>
    <row r="593" spans="1:5" x14ac:dyDescent="0.45">
      <c r="A593" t="s">
        <v>112</v>
      </c>
      <c r="B593" s="1">
        <v>45023.490995370368</v>
      </c>
      <c r="C593" t="s">
        <v>9</v>
      </c>
      <c r="D593">
        <v>142</v>
      </c>
      <c r="E593">
        <v>8520</v>
      </c>
    </row>
    <row r="594" spans="1:5" x14ac:dyDescent="0.45">
      <c r="A594" t="s">
        <v>112</v>
      </c>
      <c r="B594" s="1">
        <v>45023.413414351853</v>
      </c>
      <c r="C594" t="s">
        <v>5</v>
      </c>
      <c r="D594">
        <v>5500</v>
      </c>
      <c r="E594">
        <v>5500</v>
      </c>
    </row>
    <row r="595" spans="1:5" x14ac:dyDescent="0.45">
      <c r="A595" t="s">
        <v>112</v>
      </c>
      <c r="B595" s="1">
        <v>45023.365972222222</v>
      </c>
      <c r="C595" t="s">
        <v>5</v>
      </c>
      <c r="D595">
        <v>5500</v>
      </c>
      <c r="E595">
        <v>5500</v>
      </c>
    </row>
    <row r="596" spans="1:5" x14ac:dyDescent="0.45">
      <c r="A596" t="s">
        <v>112</v>
      </c>
      <c r="B596" s="1">
        <v>45023.343553240738</v>
      </c>
      <c r="C596" t="s">
        <v>5</v>
      </c>
      <c r="D596">
        <v>5500</v>
      </c>
      <c r="E596">
        <v>5500</v>
      </c>
    </row>
    <row r="597" spans="1:5" x14ac:dyDescent="0.45">
      <c r="A597" t="s">
        <v>112</v>
      </c>
      <c r="B597" s="1">
        <v>45023.314571759256</v>
      </c>
      <c r="C597" t="s">
        <v>5</v>
      </c>
      <c r="D597">
        <v>5500</v>
      </c>
      <c r="E597">
        <v>5500</v>
      </c>
    </row>
    <row r="598" spans="1:5" x14ac:dyDescent="0.45">
      <c r="A598" t="s">
        <v>112</v>
      </c>
      <c r="B598" s="1">
        <v>45023.234155092592</v>
      </c>
      <c r="C598" t="s">
        <v>5</v>
      </c>
      <c r="D598">
        <v>5500</v>
      </c>
      <c r="E598">
        <v>5500</v>
      </c>
    </row>
    <row r="599" spans="1:5" x14ac:dyDescent="0.45">
      <c r="A599" t="s">
        <v>112</v>
      </c>
      <c r="B599" s="1">
        <v>45023.218553240738</v>
      </c>
      <c r="C599" t="s">
        <v>6</v>
      </c>
      <c r="D599">
        <v>14</v>
      </c>
      <c r="E599">
        <v>14000</v>
      </c>
    </row>
    <row r="600" spans="1:5" x14ac:dyDescent="0.45">
      <c r="A600" t="s">
        <v>112</v>
      </c>
      <c r="B600" s="1">
        <v>45022.943576388891</v>
      </c>
      <c r="C600" t="s">
        <v>6</v>
      </c>
      <c r="D600">
        <v>14</v>
      </c>
      <c r="E600">
        <v>14000</v>
      </c>
    </row>
    <row r="601" spans="1:5" x14ac:dyDescent="0.45">
      <c r="A601" t="s">
        <v>112</v>
      </c>
      <c r="B601" s="1">
        <v>45022.94153935185</v>
      </c>
      <c r="C601" t="s">
        <v>5</v>
      </c>
      <c r="D601">
        <v>5500</v>
      </c>
      <c r="E601">
        <v>5500</v>
      </c>
    </row>
    <row r="602" spans="1:5" x14ac:dyDescent="0.45">
      <c r="A602" t="s">
        <v>112</v>
      </c>
      <c r="B602" s="1">
        <v>45022.899733796294</v>
      </c>
      <c r="C602" t="s">
        <v>63</v>
      </c>
      <c r="D602">
        <v>13200.02</v>
      </c>
      <c r="E602">
        <v>7920.0119999999997</v>
      </c>
    </row>
    <row r="603" spans="1:5" x14ac:dyDescent="0.45">
      <c r="A603" t="s">
        <v>112</v>
      </c>
      <c r="B603" s="1">
        <v>45022.894074074073</v>
      </c>
      <c r="C603" t="s">
        <v>5</v>
      </c>
      <c r="D603">
        <v>5500</v>
      </c>
      <c r="E603">
        <v>5500</v>
      </c>
    </row>
    <row r="604" spans="1:5" x14ac:dyDescent="0.45">
      <c r="A604" t="s">
        <v>112</v>
      </c>
      <c r="B604" s="1">
        <v>45022.877962962964</v>
      </c>
      <c r="C604" t="s">
        <v>5</v>
      </c>
      <c r="D604">
        <v>5500</v>
      </c>
      <c r="E604">
        <v>5500</v>
      </c>
    </row>
    <row r="605" spans="1:5" x14ac:dyDescent="0.45">
      <c r="A605" t="s">
        <v>112</v>
      </c>
      <c r="B605" s="1">
        <v>45022.867430555554</v>
      </c>
      <c r="C605" t="s">
        <v>5</v>
      </c>
      <c r="D605">
        <v>5500</v>
      </c>
      <c r="E605">
        <v>5500</v>
      </c>
    </row>
    <row r="606" spans="1:5" x14ac:dyDescent="0.45">
      <c r="A606" t="s">
        <v>112</v>
      </c>
      <c r="B606" s="1">
        <v>45022.866238425922</v>
      </c>
      <c r="C606" t="s">
        <v>5</v>
      </c>
      <c r="D606">
        <v>5500</v>
      </c>
      <c r="E606">
        <v>5500</v>
      </c>
    </row>
    <row r="607" spans="1:5" x14ac:dyDescent="0.45">
      <c r="A607" t="s">
        <v>112</v>
      </c>
      <c r="B607" s="1">
        <v>45022.84784722222</v>
      </c>
      <c r="C607" t="s">
        <v>5</v>
      </c>
      <c r="D607">
        <v>5500</v>
      </c>
      <c r="E607">
        <v>5500</v>
      </c>
    </row>
    <row r="608" spans="1:5" x14ac:dyDescent="0.45">
      <c r="A608" t="s">
        <v>112</v>
      </c>
      <c r="B608" s="1">
        <v>45022.795208333337</v>
      </c>
      <c r="C608" t="s">
        <v>5</v>
      </c>
      <c r="D608">
        <v>5500</v>
      </c>
      <c r="E608">
        <v>5500</v>
      </c>
    </row>
    <row r="609" spans="1:5" x14ac:dyDescent="0.45">
      <c r="A609" t="s">
        <v>112</v>
      </c>
      <c r="B609" s="1">
        <v>45022.788124999999</v>
      </c>
      <c r="C609" t="s">
        <v>5</v>
      </c>
      <c r="D609">
        <v>5500</v>
      </c>
      <c r="E609">
        <v>5500</v>
      </c>
    </row>
    <row r="610" spans="1:5" x14ac:dyDescent="0.45">
      <c r="A610" t="s">
        <v>112</v>
      </c>
      <c r="B610" s="1">
        <v>45022.786493055559</v>
      </c>
      <c r="C610" t="s">
        <v>10</v>
      </c>
      <c r="D610">
        <v>9.35</v>
      </c>
      <c r="E610">
        <v>11220</v>
      </c>
    </row>
    <row r="611" spans="1:5" x14ac:dyDescent="0.45">
      <c r="A611" t="s">
        <v>112</v>
      </c>
      <c r="B611" s="1">
        <v>45022.781053240738</v>
      </c>
      <c r="C611" t="s">
        <v>6</v>
      </c>
      <c r="D611">
        <v>14</v>
      </c>
      <c r="E611">
        <v>14000</v>
      </c>
    </row>
    <row r="612" spans="1:5" x14ac:dyDescent="0.45">
      <c r="A612" t="s">
        <v>112</v>
      </c>
      <c r="B612" s="1">
        <v>45022.447430555556</v>
      </c>
      <c r="C612" t="s">
        <v>5</v>
      </c>
      <c r="D612">
        <v>5500</v>
      </c>
      <c r="E612">
        <v>5500</v>
      </c>
    </row>
    <row r="613" spans="1:5" x14ac:dyDescent="0.45">
      <c r="A613" t="s">
        <v>112</v>
      </c>
      <c r="B613" s="1">
        <v>45022.439953703702</v>
      </c>
      <c r="C613" t="s">
        <v>7</v>
      </c>
      <c r="D613">
        <v>1657</v>
      </c>
      <c r="E613">
        <v>9279.1999999999989</v>
      </c>
    </row>
    <row r="614" spans="1:5" x14ac:dyDescent="0.45">
      <c r="A614" t="s">
        <v>112</v>
      </c>
      <c r="B614" s="1">
        <v>45021.973761574074</v>
      </c>
      <c r="C614" t="s">
        <v>10</v>
      </c>
      <c r="D614">
        <v>9.34</v>
      </c>
      <c r="E614">
        <v>11208</v>
      </c>
    </row>
    <row r="615" spans="1:5" x14ac:dyDescent="0.45">
      <c r="A615" t="s">
        <v>112</v>
      </c>
      <c r="B615" s="1">
        <v>45021.938136574077</v>
      </c>
      <c r="C615" t="s">
        <v>6</v>
      </c>
      <c r="D615">
        <v>14</v>
      </c>
      <c r="E615">
        <v>14000</v>
      </c>
    </row>
    <row r="616" spans="1:5" x14ac:dyDescent="0.45">
      <c r="A616" t="s">
        <v>112</v>
      </c>
      <c r="B616" s="1">
        <v>45021.926099537035</v>
      </c>
      <c r="C616" t="s">
        <v>5</v>
      </c>
      <c r="D616">
        <v>5500</v>
      </c>
      <c r="E616">
        <v>5500</v>
      </c>
    </row>
    <row r="617" spans="1:5" x14ac:dyDescent="0.45">
      <c r="A617" t="s">
        <v>112</v>
      </c>
      <c r="B617" s="1">
        <v>45021.859247685185</v>
      </c>
      <c r="C617" t="s">
        <v>5</v>
      </c>
      <c r="D617">
        <v>5500</v>
      </c>
      <c r="E617">
        <v>5500</v>
      </c>
    </row>
    <row r="618" spans="1:5" x14ac:dyDescent="0.45">
      <c r="A618" t="s">
        <v>112</v>
      </c>
      <c r="B618" s="1">
        <v>45021.798784722225</v>
      </c>
      <c r="C618" t="s">
        <v>5</v>
      </c>
      <c r="D618">
        <v>5500</v>
      </c>
      <c r="E618">
        <v>5500</v>
      </c>
    </row>
    <row r="619" spans="1:5" x14ac:dyDescent="0.45">
      <c r="A619" t="s">
        <v>112</v>
      </c>
      <c r="B619" s="1">
        <v>45021.7737037037</v>
      </c>
      <c r="C619" t="s">
        <v>5</v>
      </c>
      <c r="D619">
        <v>5500</v>
      </c>
      <c r="E619">
        <v>5500</v>
      </c>
    </row>
    <row r="620" spans="1:5" x14ac:dyDescent="0.45">
      <c r="A620" t="s">
        <v>112</v>
      </c>
      <c r="B620" s="1">
        <v>45021.771331018521</v>
      </c>
      <c r="C620" t="s">
        <v>5</v>
      </c>
      <c r="D620">
        <v>5500</v>
      </c>
      <c r="E620">
        <v>5500</v>
      </c>
    </row>
    <row r="621" spans="1:5" x14ac:dyDescent="0.45">
      <c r="A621" t="s">
        <v>112</v>
      </c>
      <c r="B621" s="1">
        <v>45021.758773148147</v>
      </c>
      <c r="C621" t="s">
        <v>5</v>
      </c>
      <c r="D621">
        <v>5500</v>
      </c>
      <c r="E621">
        <v>5500</v>
      </c>
    </row>
    <row r="622" spans="1:5" x14ac:dyDescent="0.45">
      <c r="A622" t="s">
        <v>112</v>
      </c>
      <c r="B622" s="1">
        <v>45021.748506944445</v>
      </c>
      <c r="C622" t="s">
        <v>5</v>
      </c>
      <c r="D622">
        <v>5500</v>
      </c>
      <c r="E622">
        <v>5500</v>
      </c>
    </row>
    <row r="623" spans="1:5" x14ac:dyDescent="0.45">
      <c r="A623" t="s">
        <v>112</v>
      </c>
      <c r="B623" s="1">
        <v>45021.733425925922</v>
      </c>
      <c r="C623" t="s">
        <v>5</v>
      </c>
      <c r="D623">
        <v>5500</v>
      </c>
      <c r="E623">
        <v>5500</v>
      </c>
    </row>
    <row r="624" spans="1:5" x14ac:dyDescent="0.45">
      <c r="A624" t="s">
        <v>112</v>
      </c>
      <c r="B624" s="1">
        <v>45021.720960648148</v>
      </c>
      <c r="C624" t="s">
        <v>10</v>
      </c>
      <c r="D624">
        <v>9.34</v>
      </c>
      <c r="E624">
        <v>11208</v>
      </c>
    </row>
    <row r="625" spans="1:5" x14ac:dyDescent="0.45">
      <c r="A625" t="s">
        <v>112</v>
      </c>
      <c r="B625" s="1">
        <v>45021.662685185183</v>
      </c>
      <c r="C625" t="s">
        <v>5</v>
      </c>
      <c r="D625">
        <v>5500</v>
      </c>
      <c r="E625">
        <v>5500</v>
      </c>
    </row>
    <row r="626" spans="1:5" x14ac:dyDescent="0.45">
      <c r="A626" t="s">
        <v>112</v>
      </c>
      <c r="B626" s="1">
        <v>45021.614039351851</v>
      </c>
      <c r="C626" t="s">
        <v>5</v>
      </c>
      <c r="D626">
        <v>5500</v>
      </c>
      <c r="E626">
        <v>5500</v>
      </c>
    </row>
    <row r="627" spans="1:5" x14ac:dyDescent="0.45">
      <c r="A627" t="s">
        <v>112</v>
      </c>
      <c r="B627" s="1">
        <v>45021.592499999999</v>
      </c>
      <c r="C627" t="s">
        <v>6</v>
      </c>
      <c r="D627">
        <v>14</v>
      </c>
      <c r="E627">
        <v>14000</v>
      </c>
    </row>
    <row r="628" spans="1:5" x14ac:dyDescent="0.45">
      <c r="A628" t="s">
        <v>112</v>
      </c>
      <c r="B628" s="1">
        <v>45021.428437499999</v>
      </c>
      <c r="C628" t="s">
        <v>6</v>
      </c>
      <c r="D628">
        <v>14</v>
      </c>
      <c r="E628">
        <v>14000</v>
      </c>
    </row>
    <row r="629" spans="1:5" x14ac:dyDescent="0.45">
      <c r="A629" t="s">
        <v>112</v>
      </c>
      <c r="B629" s="1">
        <v>45021.408958333333</v>
      </c>
      <c r="C629" t="s">
        <v>5</v>
      </c>
      <c r="D629">
        <v>5500</v>
      </c>
      <c r="E629">
        <v>5500</v>
      </c>
    </row>
    <row r="630" spans="1:5" x14ac:dyDescent="0.45">
      <c r="A630" t="s">
        <v>112</v>
      </c>
      <c r="B630" s="1">
        <v>45021.359849537039</v>
      </c>
      <c r="C630" t="s">
        <v>10</v>
      </c>
      <c r="D630">
        <v>9.34</v>
      </c>
      <c r="E630">
        <v>11208</v>
      </c>
    </row>
    <row r="631" spans="1:5" x14ac:dyDescent="0.45">
      <c r="A631" t="s">
        <v>112</v>
      </c>
      <c r="B631" s="1">
        <v>45021.325069444443</v>
      </c>
      <c r="C631" t="s">
        <v>5</v>
      </c>
      <c r="D631">
        <v>5500</v>
      </c>
      <c r="E631">
        <v>5500</v>
      </c>
    </row>
    <row r="632" spans="1:5" x14ac:dyDescent="0.45">
      <c r="A632" t="s">
        <v>112</v>
      </c>
      <c r="B632" s="1">
        <v>45021.232997685183</v>
      </c>
      <c r="C632" t="s">
        <v>9</v>
      </c>
      <c r="D632">
        <v>147</v>
      </c>
      <c r="E632">
        <v>8820</v>
      </c>
    </row>
    <row r="633" spans="1:5" x14ac:dyDescent="0.45">
      <c r="A633" t="s">
        <v>112</v>
      </c>
      <c r="B633" s="1">
        <v>45021.140034722222</v>
      </c>
      <c r="C633" t="s">
        <v>6</v>
      </c>
      <c r="D633">
        <v>14</v>
      </c>
      <c r="E633">
        <v>14000</v>
      </c>
    </row>
    <row r="634" spans="1:5" x14ac:dyDescent="0.45">
      <c r="A634" t="s">
        <v>112</v>
      </c>
      <c r="B634" s="1">
        <v>45021.033645833333</v>
      </c>
      <c r="C634" t="s">
        <v>6</v>
      </c>
      <c r="D634">
        <v>14</v>
      </c>
      <c r="E634">
        <v>14000</v>
      </c>
    </row>
    <row r="635" spans="1:5" x14ac:dyDescent="0.45">
      <c r="A635" t="s">
        <v>112</v>
      </c>
      <c r="B635" s="1">
        <v>45021.013275462959</v>
      </c>
      <c r="C635" t="s">
        <v>5</v>
      </c>
      <c r="D635">
        <v>5500</v>
      </c>
      <c r="E635">
        <v>5500</v>
      </c>
    </row>
    <row r="636" spans="1:5" x14ac:dyDescent="0.45">
      <c r="A636" t="s">
        <v>112</v>
      </c>
      <c r="B636" s="1">
        <v>45020.867245370369</v>
      </c>
      <c r="C636" t="s">
        <v>5</v>
      </c>
      <c r="D636">
        <v>5500</v>
      </c>
      <c r="E636">
        <v>5500</v>
      </c>
    </row>
    <row r="637" spans="1:5" x14ac:dyDescent="0.45">
      <c r="A637" t="s">
        <v>112</v>
      </c>
      <c r="B637" s="1">
        <v>45020.831319444442</v>
      </c>
      <c r="C637" t="s">
        <v>10</v>
      </c>
      <c r="D637">
        <v>9.3800000000000008</v>
      </c>
      <c r="E637">
        <v>11256.000000000002</v>
      </c>
    </row>
    <row r="638" spans="1:5" x14ac:dyDescent="0.45">
      <c r="A638" t="s">
        <v>112</v>
      </c>
      <c r="B638" s="1">
        <v>45020.65766203704</v>
      </c>
      <c r="C638" t="s">
        <v>5</v>
      </c>
      <c r="D638">
        <v>5500</v>
      </c>
      <c r="E638">
        <v>5500</v>
      </c>
    </row>
    <row r="639" spans="1:5" x14ac:dyDescent="0.45">
      <c r="A639" t="s">
        <v>112</v>
      </c>
      <c r="B639" s="1">
        <v>45020.643692129626</v>
      </c>
      <c r="C639" t="s">
        <v>5</v>
      </c>
      <c r="D639">
        <v>5500</v>
      </c>
      <c r="E639">
        <v>5500</v>
      </c>
    </row>
    <row r="640" spans="1:5" x14ac:dyDescent="0.45">
      <c r="A640" t="s">
        <v>112</v>
      </c>
      <c r="B640" s="1">
        <v>45020.608425925922</v>
      </c>
      <c r="C640" t="s">
        <v>5</v>
      </c>
      <c r="D640">
        <v>5500</v>
      </c>
      <c r="E640">
        <v>5500</v>
      </c>
    </row>
    <row r="641" spans="1:5" x14ac:dyDescent="0.45">
      <c r="A641" t="s">
        <v>112</v>
      </c>
      <c r="B641" s="1">
        <v>45020.579155092593</v>
      </c>
      <c r="C641" t="s">
        <v>10</v>
      </c>
      <c r="D641">
        <v>9.3800000000000008</v>
      </c>
      <c r="E641">
        <v>11256.000000000002</v>
      </c>
    </row>
    <row r="642" spans="1:5" x14ac:dyDescent="0.45">
      <c r="A642" t="s">
        <v>112</v>
      </c>
      <c r="B642" s="1">
        <v>45020.566886574074</v>
      </c>
      <c r="C642" t="s">
        <v>5</v>
      </c>
      <c r="D642">
        <v>5500</v>
      </c>
      <c r="E642">
        <v>5500</v>
      </c>
    </row>
    <row r="643" spans="1:5" x14ac:dyDescent="0.45">
      <c r="A643" t="s">
        <v>112</v>
      </c>
      <c r="B643" s="1">
        <v>45020.532083333332</v>
      </c>
      <c r="C643" t="s">
        <v>5</v>
      </c>
      <c r="D643">
        <v>5500</v>
      </c>
      <c r="E643">
        <v>5500</v>
      </c>
    </row>
    <row r="644" spans="1:5" x14ac:dyDescent="0.45">
      <c r="A644" t="s">
        <v>112</v>
      </c>
      <c r="B644" s="1">
        <v>45020.443506944444</v>
      </c>
      <c r="C644" t="s">
        <v>6</v>
      </c>
      <c r="D644">
        <v>14</v>
      </c>
      <c r="E644">
        <v>14000</v>
      </c>
    </row>
    <row r="645" spans="1:5" x14ac:dyDescent="0.45">
      <c r="A645" t="s">
        <v>112</v>
      </c>
      <c r="B645" s="1">
        <v>45020.376203703701</v>
      </c>
      <c r="C645" t="s">
        <v>6</v>
      </c>
      <c r="D645">
        <v>14</v>
      </c>
      <c r="E645">
        <v>14000</v>
      </c>
    </row>
    <row r="646" spans="1:5" x14ac:dyDescent="0.45">
      <c r="A646" t="s">
        <v>112</v>
      </c>
      <c r="B646" s="1">
        <v>45020.356412037036</v>
      </c>
      <c r="C646" t="s">
        <v>5</v>
      </c>
      <c r="D646">
        <v>5500</v>
      </c>
      <c r="E646">
        <v>5500</v>
      </c>
    </row>
    <row r="647" spans="1:5" x14ac:dyDescent="0.45">
      <c r="A647" t="s">
        <v>112</v>
      </c>
      <c r="B647" s="1">
        <v>45020.350219907406</v>
      </c>
      <c r="C647" t="s">
        <v>5</v>
      </c>
      <c r="D647">
        <v>5500</v>
      </c>
      <c r="E647">
        <v>5500</v>
      </c>
    </row>
    <row r="648" spans="1:5" x14ac:dyDescent="0.45">
      <c r="A648" t="s">
        <v>112</v>
      </c>
      <c r="B648" s="1">
        <v>45020.344340277778</v>
      </c>
      <c r="C648" t="s">
        <v>5</v>
      </c>
      <c r="D648">
        <v>5500</v>
      </c>
      <c r="E648">
        <v>5500</v>
      </c>
    </row>
    <row r="649" spans="1:5" x14ac:dyDescent="0.45">
      <c r="A649" t="s">
        <v>112</v>
      </c>
      <c r="B649" s="1">
        <v>45020.326319444444</v>
      </c>
      <c r="C649" t="s">
        <v>5</v>
      </c>
      <c r="D649">
        <v>5500</v>
      </c>
      <c r="E649">
        <v>5500</v>
      </c>
    </row>
    <row r="650" spans="1:5" x14ac:dyDescent="0.45">
      <c r="A650" t="s">
        <v>112</v>
      </c>
      <c r="B650" s="1">
        <v>45020.297222222223</v>
      </c>
      <c r="C650" t="s">
        <v>9</v>
      </c>
      <c r="D650">
        <v>147</v>
      </c>
      <c r="E650">
        <v>8820</v>
      </c>
    </row>
    <row r="651" spans="1:5" x14ac:dyDescent="0.45">
      <c r="A651" t="s">
        <v>112</v>
      </c>
      <c r="B651" s="1">
        <v>45020.249421296299</v>
      </c>
      <c r="C651" t="s">
        <v>5</v>
      </c>
      <c r="D651">
        <v>5500</v>
      </c>
      <c r="E651">
        <v>5500</v>
      </c>
    </row>
    <row r="652" spans="1:5" x14ac:dyDescent="0.45">
      <c r="A652" t="s">
        <v>112</v>
      </c>
      <c r="B652" s="1">
        <v>45020.248113425929</v>
      </c>
      <c r="C652" t="s">
        <v>5</v>
      </c>
      <c r="D652">
        <v>5500</v>
      </c>
      <c r="E652">
        <v>5500</v>
      </c>
    </row>
    <row r="653" spans="1:5" x14ac:dyDescent="0.45">
      <c r="A653" t="s">
        <v>112</v>
      </c>
      <c r="B653" s="1">
        <v>45020.207824074074</v>
      </c>
      <c r="C653" t="s">
        <v>6</v>
      </c>
      <c r="D653">
        <v>14</v>
      </c>
      <c r="E653">
        <v>14000</v>
      </c>
    </row>
    <row r="654" spans="1:5" x14ac:dyDescent="0.45">
      <c r="A654" t="s">
        <v>112</v>
      </c>
      <c r="B654" s="1">
        <v>45020.206689814811</v>
      </c>
      <c r="C654" t="s">
        <v>5</v>
      </c>
      <c r="D654">
        <v>5500</v>
      </c>
      <c r="E654">
        <v>5500</v>
      </c>
    </row>
    <row r="655" spans="1:5" x14ac:dyDescent="0.45">
      <c r="A655" t="s">
        <v>112</v>
      </c>
      <c r="B655" s="1">
        <v>45019.965902777774</v>
      </c>
      <c r="C655" t="s">
        <v>5</v>
      </c>
      <c r="D655">
        <v>5500</v>
      </c>
      <c r="E655">
        <v>5500</v>
      </c>
    </row>
    <row r="656" spans="1:5" x14ac:dyDescent="0.45">
      <c r="A656" t="s">
        <v>112</v>
      </c>
      <c r="B656" s="1">
        <v>45019.959432870368</v>
      </c>
      <c r="C656" t="s">
        <v>5</v>
      </c>
      <c r="D656">
        <v>5500</v>
      </c>
      <c r="E656">
        <v>5500</v>
      </c>
    </row>
    <row r="657" spans="1:5" x14ac:dyDescent="0.45">
      <c r="A657" t="s">
        <v>112</v>
      </c>
      <c r="B657" s="1">
        <v>45019.936064814814</v>
      </c>
      <c r="C657" t="s">
        <v>5</v>
      </c>
      <c r="D657">
        <v>5500</v>
      </c>
      <c r="E657">
        <v>5500</v>
      </c>
    </row>
    <row r="658" spans="1:5" x14ac:dyDescent="0.45">
      <c r="A658" t="s">
        <v>112</v>
      </c>
      <c r="B658" s="1">
        <v>45019.919178240743</v>
      </c>
      <c r="C658" t="s">
        <v>6</v>
      </c>
      <c r="D658">
        <v>14</v>
      </c>
      <c r="E658">
        <v>14000</v>
      </c>
    </row>
    <row r="659" spans="1:5" x14ac:dyDescent="0.45">
      <c r="A659" t="s">
        <v>112</v>
      </c>
      <c r="B659" s="1">
        <v>45019.910300925927</v>
      </c>
      <c r="C659" t="s">
        <v>5</v>
      </c>
      <c r="D659">
        <v>5500</v>
      </c>
      <c r="E659">
        <v>5500</v>
      </c>
    </row>
    <row r="660" spans="1:5" x14ac:dyDescent="0.45">
      <c r="A660" t="s">
        <v>112</v>
      </c>
      <c r="B660" s="1">
        <v>45019.904745370368</v>
      </c>
      <c r="C660" t="s">
        <v>5</v>
      </c>
      <c r="D660">
        <v>5500</v>
      </c>
      <c r="E660">
        <v>5500</v>
      </c>
    </row>
    <row r="661" spans="1:5" x14ac:dyDescent="0.45">
      <c r="A661" t="s">
        <v>112</v>
      </c>
      <c r="B661" s="1">
        <v>45019.869189814817</v>
      </c>
      <c r="C661" t="s">
        <v>6</v>
      </c>
      <c r="D661">
        <v>14</v>
      </c>
      <c r="E661">
        <v>14000</v>
      </c>
    </row>
    <row r="662" spans="1:5" x14ac:dyDescent="0.45">
      <c r="A662" t="s">
        <v>112</v>
      </c>
      <c r="B662" s="1">
        <v>45019.865219907406</v>
      </c>
      <c r="C662" t="s">
        <v>5</v>
      </c>
      <c r="D662">
        <v>5500</v>
      </c>
      <c r="E662">
        <v>5500</v>
      </c>
    </row>
    <row r="663" spans="1:5" x14ac:dyDescent="0.45">
      <c r="A663" t="s">
        <v>112</v>
      </c>
      <c r="B663" s="1">
        <v>45019.859583333331</v>
      </c>
      <c r="C663" t="s">
        <v>10</v>
      </c>
      <c r="D663">
        <v>9.48</v>
      </c>
      <c r="E663">
        <v>11376</v>
      </c>
    </row>
    <row r="664" spans="1:5" x14ac:dyDescent="0.45">
      <c r="A664" t="s">
        <v>112</v>
      </c>
      <c r="B664" s="1">
        <v>45019.838854166665</v>
      </c>
      <c r="C664" t="s">
        <v>6</v>
      </c>
      <c r="D664">
        <v>14</v>
      </c>
      <c r="E664">
        <v>14000</v>
      </c>
    </row>
    <row r="665" spans="1:5" x14ac:dyDescent="0.45">
      <c r="A665" t="s">
        <v>112</v>
      </c>
      <c r="B665" s="1">
        <v>45019.829548611109</v>
      </c>
      <c r="C665" t="s">
        <v>5</v>
      </c>
      <c r="D665">
        <v>5500</v>
      </c>
      <c r="E665">
        <v>5500</v>
      </c>
    </row>
    <row r="666" spans="1:5" x14ac:dyDescent="0.45">
      <c r="A666" t="s">
        <v>112</v>
      </c>
      <c r="B666" s="1">
        <v>45019.806817129633</v>
      </c>
      <c r="C666" t="s">
        <v>5</v>
      </c>
      <c r="D666">
        <v>5500</v>
      </c>
      <c r="E666">
        <v>5500</v>
      </c>
    </row>
    <row r="667" spans="1:5" x14ac:dyDescent="0.45">
      <c r="A667" t="s">
        <v>112</v>
      </c>
      <c r="B667" s="1">
        <v>45019.796331018515</v>
      </c>
      <c r="C667" t="s">
        <v>5</v>
      </c>
      <c r="D667">
        <v>5500</v>
      </c>
      <c r="E667">
        <v>5500</v>
      </c>
    </row>
    <row r="668" spans="1:5" x14ac:dyDescent="0.45">
      <c r="A668" t="s">
        <v>112</v>
      </c>
      <c r="B668" s="1">
        <v>45019.77952546296</v>
      </c>
      <c r="C668" t="s">
        <v>10</v>
      </c>
      <c r="D668">
        <v>9.48</v>
      </c>
      <c r="E668">
        <v>11376</v>
      </c>
    </row>
    <row r="669" spans="1:5" x14ac:dyDescent="0.45">
      <c r="A669" t="s">
        <v>112</v>
      </c>
      <c r="B669" s="1">
        <v>45019.764490740738</v>
      </c>
      <c r="C669" t="s">
        <v>5</v>
      </c>
      <c r="D669">
        <v>5500</v>
      </c>
      <c r="E669">
        <v>5500</v>
      </c>
    </row>
    <row r="670" spans="1:5" x14ac:dyDescent="0.45">
      <c r="A670" t="s">
        <v>112</v>
      </c>
      <c r="B670" s="1">
        <v>45019.744988425926</v>
      </c>
      <c r="C670" t="s">
        <v>5</v>
      </c>
      <c r="D670">
        <v>5500</v>
      </c>
      <c r="E670">
        <v>5500</v>
      </c>
    </row>
    <row r="671" spans="1:5" x14ac:dyDescent="0.45">
      <c r="A671" t="s">
        <v>112</v>
      </c>
      <c r="B671" s="1">
        <v>45019.743495370371</v>
      </c>
      <c r="C671" t="s">
        <v>5</v>
      </c>
      <c r="D671">
        <v>5500</v>
      </c>
      <c r="E671">
        <v>5500</v>
      </c>
    </row>
    <row r="672" spans="1:5" x14ac:dyDescent="0.45">
      <c r="A672" t="s">
        <v>112</v>
      </c>
      <c r="B672" s="1">
        <v>45019.74145833333</v>
      </c>
      <c r="C672" t="s">
        <v>5</v>
      </c>
      <c r="D672">
        <v>5500</v>
      </c>
      <c r="E672">
        <v>5500</v>
      </c>
    </row>
    <row r="673" spans="1:5" x14ac:dyDescent="0.45">
      <c r="A673" t="s">
        <v>112</v>
      </c>
      <c r="B673" s="1">
        <v>45019.736354166664</v>
      </c>
      <c r="C673" t="s">
        <v>6</v>
      </c>
      <c r="D673">
        <v>14</v>
      </c>
      <c r="E673">
        <v>14000</v>
      </c>
    </row>
    <row r="674" spans="1:5" x14ac:dyDescent="0.45">
      <c r="A674" t="s">
        <v>112</v>
      </c>
      <c r="B674" s="1">
        <v>45019.737314814818</v>
      </c>
      <c r="C674" t="s">
        <v>10</v>
      </c>
      <c r="D674">
        <v>9.48</v>
      </c>
      <c r="E674">
        <v>11376</v>
      </c>
    </row>
    <row r="675" spans="1:5" x14ac:dyDescent="0.45">
      <c r="A675" t="s">
        <v>112</v>
      </c>
      <c r="B675" s="1">
        <v>45019.72861111111</v>
      </c>
      <c r="C675" t="s">
        <v>5</v>
      </c>
      <c r="D675">
        <v>5500</v>
      </c>
      <c r="E675">
        <v>5500</v>
      </c>
    </row>
    <row r="676" spans="1:5" x14ac:dyDescent="0.45">
      <c r="A676" t="s">
        <v>112</v>
      </c>
      <c r="B676" s="1">
        <v>45019.718090277776</v>
      </c>
      <c r="C676" t="s">
        <v>5</v>
      </c>
      <c r="D676">
        <v>5500</v>
      </c>
      <c r="E676">
        <v>5500</v>
      </c>
    </row>
    <row r="677" spans="1:5" x14ac:dyDescent="0.45">
      <c r="A677" t="s">
        <v>112</v>
      </c>
      <c r="B677" s="1">
        <v>45019.709606481483</v>
      </c>
      <c r="C677" t="s">
        <v>5</v>
      </c>
      <c r="D677">
        <v>5500</v>
      </c>
      <c r="E677">
        <v>5500</v>
      </c>
    </row>
    <row r="678" spans="1:5" x14ac:dyDescent="0.45">
      <c r="A678" t="s">
        <v>112</v>
      </c>
      <c r="B678" s="1">
        <v>45019.703240740739</v>
      </c>
      <c r="C678" t="s">
        <v>5</v>
      </c>
      <c r="D678">
        <v>5500</v>
      </c>
      <c r="E678">
        <v>5500</v>
      </c>
    </row>
    <row r="679" spans="1:5" x14ac:dyDescent="0.45">
      <c r="A679" t="s">
        <v>112</v>
      </c>
      <c r="B679" s="1">
        <v>45019.697881944441</v>
      </c>
      <c r="C679" t="s">
        <v>6</v>
      </c>
      <c r="D679">
        <v>14</v>
      </c>
      <c r="E679">
        <v>14000</v>
      </c>
    </row>
    <row r="680" spans="1:5" x14ac:dyDescent="0.45">
      <c r="A680" t="s">
        <v>112</v>
      </c>
      <c r="B680" s="1">
        <v>45020.491666666669</v>
      </c>
      <c r="C680" t="s">
        <v>7</v>
      </c>
      <c r="D680">
        <v>1648</v>
      </c>
      <c r="E680">
        <v>9228.7999999999993</v>
      </c>
    </row>
    <row r="681" spans="1:5" x14ac:dyDescent="0.45">
      <c r="A681" t="s">
        <v>112</v>
      </c>
      <c r="B681" s="1">
        <v>45019.670717592591</v>
      </c>
      <c r="C681" t="s">
        <v>10</v>
      </c>
      <c r="D681">
        <v>9.48</v>
      </c>
      <c r="E681">
        <v>11376</v>
      </c>
    </row>
    <row r="682" spans="1:5" x14ac:dyDescent="0.45">
      <c r="A682" t="s">
        <v>112</v>
      </c>
      <c r="B682" s="1">
        <v>45019.659398148149</v>
      </c>
      <c r="C682" t="s">
        <v>5</v>
      </c>
      <c r="D682">
        <v>5500</v>
      </c>
      <c r="E682">
        <v>5500</v>
      </c>
    </row>
    <row r="683" spans="1:5" x14ac:dyDescent="0.45">
      <c r="A683" t="s">
        <v>112</v>
      </c>
      <c r="B683" s="1">
        <v>45019.650879629633</v>
      </c>
      <c r="C683" t="s">
        <v>5</v>
      </c>
      <c r="D683">
        <v>5500</v>
      </c>
      <c r="E683">
        <v>5500</v>
      </c>
    </row>
    <row r="684" spans="1:5" x14ac:dyDescent="0.45">
      <c r="A684" t="s">
        <v>112</v>
      </c>
      <c r="B684" s="1">
        <v>45019.647789351853</v>
      </c>
      <c r="C684" t="s">
        <v>5</v>
      </c>
      <c r="D684">
        <v>5500</v>
      </c>
      <c r="E684">
        <v>5500</v>
      </c>
    </row>
    <row r="685" spans="1:5" x14ac:dyDescent="0.45">
      <c r="A685" t="s">
        <v>112</v>
      </c>
      <c r="B685" s="1">
        <v>45019.638402777775</v>
      </c>
      <c r="C685" t="s">
        <v>5</v>
      </c>
      <c r="D685">
        <v>5500</v>
      </c>
      <c r="E685">
        <v>5500</v>
      </c>
    </row>
    <row r="686" spans="1:5" x14ac:dyDescent="0.45">
      <c r="A686" t="s">
        <v>112</v>
      </c>
      <c r="B686" s="1">
        <v>45019.638715277775</v>
      </c>
      <c r="C686" t="s">
        <v>5</v>
      </c>
      <c r="D686">
        <v>5500</v>
      </c>
      <c r="E686">
        <v>5500</v>
      </c>
    </row>
    <row r="687" spans="1:5" x14ac:dyDescent="0.45">
      <c r="A687" t="s">
        <v>112</v>
      </c>
      <c r="B687" s="1">
        <v>45020.491655092592</v>
      </c>
      <c r="C687" t="s">
        <v>7</v>
      </c>
      <c r="D687">
        <v>1648</v>
      </c>
      <c r="E687">
        <v>9228.7999999999993</v>
      </c>
    </row>
    <row r="688" spans="1:5" x14ac:dyDescent="0.45">
      <c r="A688" t="s">
        <v>112</v>
      </c>
      <c r="B688" s="1">
        <v>45019.578194444446</v>
      </c>
      <c r="C688" t="s">
        <v>6</v>
      </c>
      <c r="D688">
        <v>14</v>
      </c>
      <c r="E688">
        <v>14000</v>
      </c>
    </row>
    <row r="689" spans="1:5" x14ac:dyDescent="0.45">
      <c r="A689" t="s">
        <v>112</v>
      </c>
      <c r="B689" s="1">
        <v>45019.548564814817</v>
      </c>
      <c r="C689" t="s">
        <v>9</v>
      </c>
      <c r="D689">
        <v>153</v>
      </c>
      <c r="E689">
        <v>9180</v>
      </c>
    </row>
    <row r="690" spans="1:5" x14ac:dyDescent="0.45">
      <c r="A690" t="s">
        <v>112</v>
      </c>
      <c r="B690" s="1">
        <v>45019.528715277775</v>
      </c>
      <c r="C690" t="s">
        <v>6</v>
      </c>
      <c r="D690">
        <v>14</v>
      </c>
      <c r="E690">
        <v>14000</v>
      </c>
    </row>
    <row r="691" spans="1:5" x14ac:dyDescent="0.45">
      <c r="A691" t="s">
        <v>112</v>
      </c>
      <c r="B691" s="1">
        <v>45019.5233912037</v>
      </c>
      <c r="C691" t="s">
        <v>10</v>
      </c>
      <c r="D691">
        <v>9.48</v>
      </c>
      <c r="E691">
        <v>11376</v>
      </c>
    </row>
    <row r="692" spans="1:5" x14ac:dyDescent="0.45">
      <c r="A692" t="s">
        <v>112</v>
      </c>
      <c r="B692" s="1">
        <v>45019.483182870368</v>
      </c>
      <c r="C692" t="s">
        <v>10</v>
      </c>
      <c r="D692">
        <v>9.48</v>
      </c>
      <c r="E692">
        <v>11376</v>
      </c>
    </row>
    <row r="693" spans="1:5" x14ac:dyDescent="0.45">
      <c r="A693" t="s">
        <v>112</v>
      </c>
      <c r="B693" s="1">
        <v>45019.473807870374</v>
      </c>
      <c r="C693" t="s">
        <v>5</v>
      </c>
      <c r="D693">
        <v>5500</v>
      </c>
      <c r="E693">
        <v>5500</v>
      </c>
    </row>
    <row r="694" spans="1:5" x14ac:dyDescent="0.45">
      <c r="A694" t="s">
        <v>112</v>
      </c>
      <c r="B694" s="1">
        <v>45019.474745370368</v>
      </c>
      <c r="C694" t="s">
        <v>9</v>
      </c>
      <c r="D694">
        <v>153</v>
      </c>
      <c r="E694">
        <v>9180</v>
      </c>
    </row>
    <row r="695" spans="1:5" x14ac:dyDescent="0.45">
      <c r="A695" t="s">
        <v>112</v>
      </c>
      <c r="B695" s="1">
        <v>45019.469039351854</v>
      </c>
      <c r="C695" t="s">
        <v>6</v>
      </c>
      <c r="D695">
        <v>14</v>
      </c>
      <c r="E695">
        <v>14000</v>
      </c>
    </row>
    <row r="696" spans="1:5" x14ac:dyDescent="0.45">
      <c r="A696" t="s">
        <v>112</v>
      </c>
      <c r="B696" s="1">
        <v>45019.469178240739</v>
      </c>
      <c r="C696" t="s">
        <v>5</v>
      </c>
      <c r="D696">
        <v>5500</v>
      </c>
      <c r="E696">
        <v>5500</v>
      </c>
    </row>
    <row r="697" spans="1:5" x14ac:dyDescent="0.45">
      <c r="A697" t="s">
        <v>112</v>
      </c>
      <c r="B697" s="1">
        <v>45019.435289351852</v>
      </c>
      <c r="C697" t="s">
        <v>5</v>
      </c>
      <c r="D697">
        <v>5500</v>
      </c>
      <c r="E697">
        <v>5500</v>
      </c>
    </row>
    <row r="698" spans="1:5" x14ac:dyDescent="0.45">
      <c r="A698" t="s">
        <v>112</v>
      </c>
      <c r="B698" s="1">
        <v>45019.38621527778</v>
      </c>
      <c r="C698" t="s">
        <v>5</v>
      </c>
      <c r="D698">
        <v>5500</v>
      </c>
      <c r="E698">
        <v>5500</v>
      </c>
    </row>
    <row r="699" spans="1:5" x14ac:dyDescent="0.45">
      <c r="A699" t="s">
        <v>112</v>
      </c>
      <c r="B699" s="1">
        <v>45019.326967592591</v>
      </c>
      <c r="C699" t="s">
        <v>6</v>
      </c>
      <c r="D699">
        <v>14</v>
      </c>
      <c r="E699">
        <v>14000</v>
      </c>
    </row>
    <row r="700" spans="1:5" x14ac:dyDescent="0.45">
      <c r="A700" t="s">
        <v>112</v>
      </c>
      <c r="B700" s="1">
        <v>45019.324513888889</v>
      </c>
      <c r="C700" t="s">
        <v>5</v>
      </c>
      <c r="D700">
        <v>5500</v>
      </c>
      <c r="E700">
        <v>5500</v>
      </c>
    </row>
    <row r="701" spans="1:5" x14ac:dyDescent="0.45">
      <c r="A701" t="s">
        <v>112</v>
      </c>
      <c r="B701" s="1">
        <v>45019.311493055553</v>
      </c>
      <c r="C701" t="s">
        <v>5</v>
      </c>
      <c r="D701">
        <v>5500</v>
      </c>
      <c r="E701">
        <v>5500</v>
      </c>
    </row>
    <row r="702" spans="1:5" x14ac:dyDescent="0.45">
      <c r="A702" t="s">
        <v>112</v>
      </c>
      <c r="B702" s="1">
        <v>45019.268460648149</v>
      </c>
      <c r="C702" t="s">
        <v>5</v>
      </c>
      <c r="D702">
        <v>5500</v>
      </c>
      <c r="E702">
        <v>5500</v>
      </c>
    </row>
    <row r="703" spans="1:5" x14ac:dyDescent="0.45">
      <c r="A703" t="s">
        <v>112</v>
      </c>
      <c r="B703" s="1">
        <v>45019.004965277774</v>
      </c>
      <c r="C703" t="s">
        <v>5</v>
      </c>
      <c r="D703">
        <v>5500</v>
      </c>
      <c r="E703">
        <v>5500</v>
      </c>
    </row>
    <row r="704" spans="1:5" x14ac:dyDescent="0.45">
      <c r="A704" t="s">
        <v>112</v>
      </c>
      <c r="B704" s="1">
        <v>45018.8903125</v>
      </c>
      <c r="C704" t="s">
        <v>5</v>
      </c>
      <c r="D704">
        <v>5500</v>
      </c>
      <c r="E704">
        <v>5500</v>
      </c>
    </row>
    <row r="705" spans="1:5" x14ac:dyDescent="0.45">
      <c r="A705" t="s">
        <v>112</v>
      </c>
      <c r="B705" s="1">
        <v>45018.845196759263</v>
      </c>
      <c r="C705" t="s">
        <v>5</v>
      </c>
      <c r="D705">
        <v>5500</v>
      </c>
      <c r="E705">
        <v>5500</v>
      </c>
    </row>
    <row r="706" spans="1:5" x14ac:dyDescent="0.45">
      <c r="A706" t="s">
        <v>112</v>
      </c>
      <c r="B706" s="1">
        <v>45018.794803240744</v>
      </c>
      <c r="C706" t="s">
        <v>6</v>
      </c>
      <c r="D706">
        <v>12</v>
      </c>
      <c r="E706">
        <v>12000</v>
      </c>
    </row>
    <row r="707" spans="1:5" x14ac:dyDescent="0.45">
      <c r="A707" t="s">
        <v>112</v>
      </c>
      <c r="B707" s="1">
        <v>45018.792870370373</v>
      </c>
      <c r="C707" t="s">
        <v>5</v>
      </c>
      <c r="D707">
        <v>5500</v>
      </c>
      <c r="E707">
        <v>5500</v>
      </c>
    </row>
    <row r="708" spans="1:5" x14ac:dyDescent="0.45">
      <c r="A708" t="s">
        <v>13</v>
      </c>
      <c r="B708" s="1">
        <v>45092.648819444446</v>
      </c>
      <c r="C708" t="s">
        <v>6</v>
      </c>
      <c r="D708">
        <v>9</v>
      </c>
      <c r="E708">
        <v>9000</v>
      </c>
    </row>
    <row r="709" spans="1:5" x14ac:dyDescent="0.45">
      <c r="A709" t="s">
        <v>13</v>
      </c>
      <c r="B709" s="1">
        <v>45089.49013888889</v>
      </c>
      <c r="C709" t="s">
        <v>10</v>
      </c>
      <c r="D709">
        <v>4.1900000000000004</v>
      </c>
      <c r="E709">
        <v>5028.0000000000009</v>
      </c>
    </row>
    <row r="710" spans="1:5" x14ac:dyDescent="0.45">
      <c r="A710" t="s">
        <v>13</v>
      </c>
      <c r="B710" s="1">
        <v>45107.730717592596</v>
      </c>
      <c r="C710" t="s">
        <v>9</v>
      </c>
      <c r="D710">
        <v>59</v>
      </c>
      <c r="E710">
        <v>3540</v>
      </c>
    </row>
    <row r="711" spans="1:5" x14ac:dyDescent="0.45">
      <c r="A711" t="s">
        <v>13</v>
      </c>
      <c r="B711" s="1">
        <v>45092.648819444446</v>
      </c>
      <c r="C711" t="s">
        <v>6</v>
      </c>
      <c r="D711">
        <v>9</v>
      </c>
      <c r="E711">
        <v>9000</v>
      </c>
    </row>
    <row r="712" spans="1:5" x14ac:dyDescent="0.45">
      <c r="A712" t="s">
        <v>13</v>
      </c>
      <c r="B712" s="1">
        <v>45089.49013888889</v>
      </c>
      <c r="C712" t="s">
        <v>10</v>
      </c>
      <c r="D712">
        <v>4.1900000000000004</v>
      </c>
      <c r="E712">
        <v>5028.0000000000009</v>
      </c>
    </row>
    <row r="713" spans="1:5" x14ac:dyDescent="0.45">
      <c r="A713" t="s">
        <v>13</v>
      </c>
      <c r="B713" s="1">
        <v>45089.490277777775</v>
      </c>
      <c r="C713" t="s">
        <v>5</v>
      </c>
      <c r="D713">
        <v>2500</v>
      </c>
      <c r="E713">
        <v>2500</v>
      </c>
    </row>
    <row r="714" spans="1:5" x14ac:dyDescent="0.45">
      <c r="A714" t="s">
        <v>13</v>
      </c>
      <c r="B714" s="1">
        <v>45089.491828703707</v>
      </c>
      <c r="C714" t="s">
        <v>5</v>
      </c>
      <c r="D714">
        <v>2500</v>
      </c>
      <c r="E714">
        <v>2500</v>
      </c>
    </row>
    <row r="715" spans="1:5" x14ac:dyDescent="0.45">
      <c r="A715" t="s">
        <v>13</v>
      </c>
      <c r="B715" s="1">
        <v>45089.397245370368</v>
      </c>
      <c r="C715" t="s">
        <v>5</v>
      </c>
      <c r="D715">
        <v>3500</v>
      </c>
      <c r="E715">
        <v>3500</v>
      </c>
    </row>
    <row r="716" spans="1:5" x14ac:dyDescent="0.45">
      <c r="A716" t="s">
        <v>13</v>
      </c>
      <c r="B716" s="1">
        <v>45092.648819444446</v>
      </c>
      <c r="C716" t="s">
        <v>6</v>
      </c>
      <c r="D716">
        <v>9</v>
      </c>
      <c r="E716">
        <v>9000</v>
      </c>
    </row>
    <row r="717" spans="1:5" x14ac:dyDescent="0.45">
      <c r="A717" t="s">
        <v>13</v>
      </c>
      <c r="B717" s="1">
        <v>45089.49013888889</v>
      </c>
      <c r="C717" t="s">
        <v>10</v>
      </c>
      <c r="D717">
        <v>4.1900000000000004</v>
      </c>
      <c r="E717">
        <v>5028.0000000000009</v>
      </c>
    </row>
    <row r="718" spans="1:5" x14ac:dyDescent="0.45">
      <c r="A718" t="s">
        <v>13</v>
      </c>
      <c r="B718" s="1">
        <v>45089.49013888889</v>
      </c>
      <c r="C718" t="s">
        <v>5</v>
      </c>
      <c r="D718">
        <v>3500</v>
      </c>
      <c r="E718">
        <v>3500</v>
      </c>
    </row>
    <row r="719" spans="1:5" x14ac:dyDescent="0.45">
      <c r="A719" t="s">
        <v>13</v>
      </c>
      <c r="B719" s="1">
        <v>45107.730717592596</v>
      </c>
      <c r="C719" t="s">
        <v>6</v>
      </c>
      <c r="D719">
        <v>9</v>
      </c>
      <c r="E719">
        <v>9000</v>
      </c>
    </row>
    <row r="720" spans="1:5" x14ac:dyDescent="0.45">
      <c r="A720" t="s">
        <v>13</v>
      </c>
      <c r="B720" s="1">
        <v>45092.648819444446</v>
      </c>
      <c r="C720" t="s">
        <v>10</v>
      </c>
      <c r="D720">
        <v>4.1900000000000004</v>
      </c>
      <c r="E720">
        <v>5028.0000000000009</v>
      </c>
    </row>
    <row r="721" spans="1:5" x14ac:dyDescent="0.45">
      <c r="A721" t="s">
        <v>13</v>
      </c>
      <c r="B721" s="1">
        <v>45107.730717592596</v>
      </c>
      <c r="C721" t="s">
        <v>9</v>
      </c>
      <c r="D721">
        <v>59</v>
      </c>
      <c r="E721">
        <v>3540</v>
      </c>
    </row>
    <row r="722" spans="1:5" x14ac:dyDescent="0.45">
      <c r="A722" t="s">
        <v>13</v>
      </c>
      <c r="B722" s="1">
        <v>45092.648819444446</v>
      </c>
      <c r="C722" t="s">
        <v>6</v>
      </c>
      <c r="D722">
        <v>9</v>
      </c>
      <c r="E722">
        <v>9000</v>
      </c>
    </row>
    <row r="723" spans="1:5" x14ac:dyDescent="0.45">
      <c r="A723" t="s">
        <v>13</v>
      </c>
      <c r="B723" s="1">
        <v>45089.49013888889</v>
      </c>
      <c r="C723" t="s">
        <v>10</v>
      </c>
      <c r="D723">
        <v>4.1900000000000004</v>
      </c>
      <c r="E723">
        <v>5028.0000000000009</v>
      </c>
    </row>
    <row r="724" spans="1:5" x14ac:dyDescent="0.45">
      <c r="A724" t="s">
        <v>13</v>
      </c>
      <c r="B724" s="1">
        <v>45089.490277777775</v>
      </c>
      <c r="C724" t="s">
        <v>5</v>
      </c>
      <c r="D724">
        <v>2500</v>
      </c>
      <c r="E724">
        <v>2500</v>
      </c>
    </row>
    <row r="725" spans="1:5" x14ac:dyDescent="0.45">
      <c r="A725" t="s">
        <v>13</v>
      </c>
      <c r="B725" s="1">
        <v>45089.491828703707</v>
      </c>
      <c r="C725" t="s">
        <v>5</v>
      </c>
      <c r="D725">
        <v>2500</v>
      </c>
      <c r="E725">
        <v>2500</v>
      </c>
    </row>
    <row r="726" spans="1:5" x14ac:dyDescent="0.45">
      <c r="A726" t="s">
        <v>13</v>
      </c>
      <c r="B726" s="1">
        <v>45089.397245370368</v>
      </c>
      <c r="C726" t="s">
        <v>5</v>
      </c>
      <c r="D726">
        <v>3500</v>
      </c>
      <c r="E726">
        <v>3500</v>
      </c>
    </row>
    <row r="727" spans="1:5" x14ac:dyDescent="0.45">
      <c r="A727" t="s">
        <v>13</v>
      </c>
      <c r="B727" s="1">
        <v>45092.648819444446</v>
      </c>
      <c r="C727" t="s">
        <v>6</v>
      </c>
      <c r="D727">
        <v>9</v>
      </c>
      <c r="E727">
        <v>9000</v>
      </c>
    </row>
    <row r="728" spans="1:5" x14ac:dyDescent="0.45">
      <c r="A728" t="s">
        <v>13</v>
      </c>
      <c r="B728" s="1">
        <v>45089.49013888889</v>
      </c>
      <c r="C728" t="s">
        <v>10</v>
      </c>
      <c r="D728">
        <v>4.1900000000000004</v>
      </c>
      <c r="E728">
        <v>5028.0000000000009</v>
      </c>
    </row>
    <row r="729" spans="1:5" x14ac:dyDescent="0.45">
      <c r="A729" t="s">
        <v>13</v>
      </c>
      <c r="B729" s="1">
        <v>45107.730717592596</v>
      </c>
      <c r="C729" t="s">
        <v>9</v>
      </c>
      <c r="D729">
        <v>59</v>
      </c>
      <c r="E729">
        <v>3540</v>
      </c>
    </row>
    <row r="730" spans="1:5" x14ac:dyDescent="0.45">
      <c r="A730" t="s">
        <v>13</v>
      </c>
      <c r="B730" s="1">
        <v>45092.648819444446</v>
      </c>
      <c r="C730" t="s">
        <v>6</v>
      </c>
      <c r="D730">
        <v>9</v>
      </c>
      <c r="E730">
        <v>9000</v>
      </c>
    </row>
    <row r="731" spans="1:5" x14ac:dyDescent="0.45">
      <c r="A731" t="s">
        <v>13</v>
      </c>
      <c r="B731" s="1">
        <v>45089.49013888889</v>
      </c>
      <c r="C731" t="s">
        <v>10</v>
      </c>
      <c r="D731">
        <v>4.1900000000000004</v>
      </c>
      <c r="E731">
        <v>5028.0000000000009</v>
      </c>
    </row>
    <row r="732" spans="1:5" x14ac:dyDescent="0.45">
      <c r="A732" t="s">
        <v>13</v>
      </c>
      <c r="B732" s="1">
        <v>45089.490277777775</v>
      </c>
      <c r="C732" t="s">
        <v>5</v>
      </c>
      <c r="D732">
        <v>2500</v>
      </c>
      <c r="E732">
        <v>2500</v>
      </c>
    </row>
    <row r="733" spans="1:5" x14ac:dyDescent="0.45">
      <c r="A733" t="s">
        <v>13</v>
      </c>
      <c r="B733" s="1">
        <v>45089.491828703707</v>
      </c>
      <c r="C733" t="s">
        <v>5</v>
      </c>
      <c r="D733">
        <v>2500</v>
      </c>
      <c r="E733">
        <v>2500</v>
      </c>
    </row>
    <row r="734" spans="1:5" x14ac:dyDescent="0.45">
      <c r="A734" t="s">
        <v>13</v>
      </c>
      <c r="B734" s="1">
        <v>45089.397245370368</v>
      </c>
      <c r="C734" t="s">
        <v>5</v>
      </c>
      <c r="D734">
        <v>3500</v>
      </c>
      <c r="E734">
        <v>3500</v>
      </c>
    </row>
    <row r="735" spans="1:5" x14ac:dyDescent="0.45">
      <c r="A735" t="s">
        <v>13</v>
      </c>
      <c r="B735" s="1">
        <v>45092.648819444446</v>
      </c>
      <c r="C735" t="s">
        <v>6</v>
      </c>
      <c r="D735">
        <v>9</v>
      </c>
      <c r="E735">
        <v>9000</v>
      </c>
    </row>
    <row r="736" spans="1:5" x14ac:dyDescent="0.45">
      <c r="A736" t="s">
        <v>13</v>
      </c>
      <c r="B736" s="1">
        <v>45089.49013888889</v>
      </c>
      <c r="C736" t="s">
        <v>10</v>
      </c>
      <c r="D736">
        <v>4.1900000000000004</v>
      </c>
      <c r="E736">
        <v>5028.0000000000009</v>
      </c>
    </row>
    <row r="737" spans="1:5" x14ac:dyDescent="0.45">
      <c r="A737" t="s">
        <v>13</v>
      </c>
      <c r="B737" s="1">
        <v>45089.49013888889</v>
      </c>
      <c r="C737" t="s">
        <v>5</v>
      </c>
      <c r="D737">
        <v>3500</v>
      </c>
      <c r="E737">
        <v>3500</v>
      </c>
    </row>
    <row r="738" spans="1:5" x14ac:dyDescent="0.45">
      <c r="A738" t="s">
        <v>13</v>
      </c>
      <c r="B738" s="1">
        <v>45107.730717592596</v>
      </c>
      <c r="C738" t="s">
        <v>6</v>
      </c>
      <c r="D738">
        <v>9</v>
      </c>
      <c r="E738">
        <v>9000</v>
      </c>
    </row>
    <row r="739" spans="1:5" x14ac:dyDescent="0.45">
      <c r="A739" t="s">
        <v>13</v>
      </c>
      <c r="B739" s="1">
        <v>45092.648819444446</v>
      </c>
      <c r="C739" t="s">
        <v>10</v>
      </c>
      <c r="D739">
        <v>4.1900000000000004</v>
      </c>
      <c r="E739">
        <v>5028.0000000000009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4E63C-BCE4-4398-974D-BFA21BD03CF9}">
  <dimension ref="A1:M4"/>
  <sheetViews>
    <sheetView showGridLines="0" workbookViewId="0">
      <selection activeCell="V16" sqref="V16"/>
    </sheetView>
  </sheetViews>
  <sheetFormatPr defaultRowHeight="18.350000000000001" x14ac:dyDescent="0.45"/>
  <sheetData>
    <row r="1" spans="1:13" x14ac:dyDescent="0.45">
      <c r="A1" s="54" t="s">
        <v>19</v>
      </c>
      <c r="B1" s="54"/>
      <c r="C1" s="54"/>
      <c r="D1" s="54"/>
      <c r="E1" s="54"/>
      <c r="F1" s="54"/>
      <c r="G1" s="54"/>
      <c r="H1" s="52" t="s">
        <v>117</v>
      </c>
      <c r="I1" s="53"/>
      <c r="J1" s="53"/>
      <c r="K1" s="52" t="s">
        <v>118</v>
      </c>
      <c r="L1" s="53"/>
      <c r="M1" s="53"/>
    </row>
    <row r="2" spans="1:13" x14ac:dyDescent="0.45">
      <c r="A2" s="54"/>
      <c r="B2" s="54"/>
      <c r="C2" s="54"/>
      <c r="D2" s="54"/>
      <c r="E2" s="54"/>
      <c r="F2" s="54"/>
      <c r="G2" s="54"/>
      <c r="H2" s="52"/>
      <c r="I2" s="53"/>
      <c r="J2" s="53"/>
      <c r="K2" s="52"/>
      <c r="L2" s="53"/>
      <c r="M2" s="53"/>
    </row>
    <row r="3" spans="1:13" x14ac:dyDescent="0.45">
      <c r="A3" s="54"/>
      <c r="B3" s="54"/>
      <c r="C3" s="54"/>
      <c r="D3" s="54"/>
      <c r="E3" s="54"/>
      <c r="F3" s="54"/>
      <c r="G3" s="54"/>
      <c r="H3" s="55" t="e">
        <f>GETPIVOTDATA("Revenue in Naira",#REF!)</f>
        <v>#REF!</v>
      </c>
      <c r="I3" s="56"/>
      <c r="J3" s="56"/>
      <c r="K3" s="57" t="e">
        <f>GETPIVOTDATA("Currency",#REF!)</f>
        <v>#REF!</v>
      </c>
      <c r="L3" s="58"/>
      <c r="M3" s="58"/>
    </row>
    <row r="4" spans="1:13" x14ac:dyDescent="0.45">
      <c r="A4" s="54"/>
      <c r="B4" s="54"/>
      <c r="C4" s="54"/>
      <c r="D4" s="54"/>
      <c r="E4" s="54"/>
      <c r="F4" s="54"/>
      <c r="G4" s="54"/>
      <c r="H4" s="55"/>
      <c r="I4" s="56"/>
      <c r="J4" s="56"/>
      <c r="K4" s="57"/>
      <c r="L4" s="58"/>
      <c r="M4" s="58"/>
    </row>
  </sheetData>
  <mergeCells count="5">
    <mergeCell ref="H1:J2"/>
    <mergeCell ref="A1:G4"/>
    <mergeCell ref="H3:J4"/>
    <mergeCell ref="K1:M2"/>
    <mergeCell ref="K3:M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CF95-38B0-4AC8-BD3A-91753A75F2F8}">
  <dimension ref="B2:D8"/>
  <sheetViews>
    <sheetView showGridLines="0" workbookViewId="0">
      <selection activeCell="P21" sqref="P21"/>
    </sheetView>
  </sheetViews>
  <sheetFormatPr defaultRowHeight="18.350000000000001" x14ac:dyDescent="0.45"/>
  <cols>
    <col min="2" max="2" width="3.77734375" customWidth="1"/>
    <col min="3" max="3" width="25.44140625" bestFit="1" customWidth="1"/>
    <col min="4" max="4" width="18" bestFit="1" customWidth="1"/>
  </cols>
  <sheetData>
    <row r="2" spans="2:4" x14ac:dyDescent="0.45">
      <c r="B2" s="5" t="s">
        <v>18</v>
      </c>
    </row>
    <row r="4" spans="2:4" x14ac:dyDescent="0.45">
      <c r="C4" s="3" t="s">
        <v>0</v>
      </c>
      <c r="D4" t="s">
        <v>17</v>
      </c>
    </row>
    <row r="5" spans="2:4" x14ac:dyDescent="0.45">
      <c r="C5" t="s">
        <v>4</v>
      </c>
      <c r="D5">
        <v>58567.301599999992</v>
      </c>
    </row>
    <row r="6" spans="2:4" x14ac:dyDescent="0.45">
      <c r="C6" t="s">
        <v>14</v>
      </c>
      <c r="D6">
        <v>9404.4179999999997</v>
      </c>
    </row>
    <row r="7" spans="2:4" x14ac:dyDescent="0.45">
      <c r="C7" t="s">
        <v>13</v>
      </c>
      <c r="D7">
        <v>8057.8586000000005</v>
      </c>
    </row>
    <row r="8" spans="2:4" x14ac:dyDescent="0.45">
      <c r="C8" t="s">
        <v>16</v>
      </c>
      <c r="D8">
        <v>76029.578200000004</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E168DF-36C7-49FD-9A94-8CB9022831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vt:lpstr>
      <vt:lpstr>TEXT FXN</vt:lpstr>
      <vt:lpstr>AGG FXN</vt:lpstr>
      <vt:lpstr>EXCEL TABLE</vt:lpstr>
      <vt:lpstr>CONDITIONAL FXN</vt:lpstr>
      <vt:lpstr>PT DASHBOARD</vt:lpstr>
      <vt:lpstr>PT DASHBOARD (2)</vt:lpstr>
      <vt:lpstr>PIVOT TABLE</vt:lpstr>
      <vt:lpstr>Power Q Editor</vt:lpstr>
      <vt:lpstr>POWER QUERY</vt:lpstr>
      <vt:lpstr>Look UP FXN</vt:lpstr>
      <vt:lpstr>CONDITIONAL FORMATTING AND DATA</vt:lpstr>
      <vt:lpstr>PT AND PC, ANALYZE DATA</vt:lpstr>
      <vt:lpstr>Dash@222</vt:lpstr>
      <vt:lpstr>Project</vt:lpstr>
      <vt:lpstr>Dashboard</vt:lpstr>
      <vt:lpstr>Suggestion1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ALEKE</dc:creator>
  <cp:lastModifiedBy>Ezekiel Aleke</cp:lastModifiedBy>
  <dcterms:created xsi:type="dcterms:W3CDTF">2023-07-15T11:49:02Z</dcterms:created>
  <dcterms:modified xsi:type="dcterms:W3CDTF">2024-01-21T16:43:12Z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ad6428-3883-4f15-9139-44f38411b3bd_Enabled">
    <vt:lpwstr>true</vt:lpwstr>
  </property>
  <property fmtid="{D5CDD505-2E9C-101B-9397-08002B2CF9AE}" pid="3" name="MSIP_Label_36ad6428-3883-4f15-9139-44f38411b3bd_SetDate">
    <vt:lpwstr>2023-07-15T11:53:19Z</vt:lpwstr>
  </property>
  <property fmtid="{D5CDD505-2E9C-101B-9397-08002B2CF9AE}" pid="4" name="MSIP_Label_36ad6428-3883-4f15-9139-44f38411b3bd_Method">
    <vt:lpwstr>Privileged</vt:lpwstr>
  </property>
  <property fmtid="{D5CDD505-2E9C-101B-9397-08002B2CF9AE}" pid="5" name="MSIP_Label_36ad6428-3883-4f15-9139-44f38411b3bd_Name">
    <vt:lpwstr>Public</vt:lpwstr>
  </property>
  <property fmtid="{D5CDD505-2E9C-101B-9397-08002B2CF9AE}" pid="6" name="MSIP_Label_36ad6428-3883-4f15-9139-44f38411b3bd_SiteId">
    <vt:lpwstr>473a0bc4-3b24-41dd-8637-31d1d34ae468</vt:lpwstr>
  </property>
  <property fmtid="{D5CDD505-2E9C-101B-9397-08002B2CF9AE}" pid="7" name="MSIP_Label_36ad6428-3883-4f15-9139-44f38411b3bd_ActionId">
    <vt:lpwstr>f03de102-a203-4ffd-a543-0e6bd7f1f2d2</vt:lpwstr>
  </property>
  <property fmtid="{D5CDD505-2E9C-101B-9397-08002B2CF9AE}" pid="8" name="MSIP_Label_36ad6428-3883-4f15-9139-44f38411b3bd_ContentBits">
    <vt:lpwstr>0</vt:lpwstr>
  </property>
</Properties>
</file>