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0" windowWidth="9528" windowHeight="9432" tabRatio="845" activeTab="3"/>
  </bookViews>
  <sheets>
    <sheet name="DATA_FIELD_DESCRIPTORS" sheetId="4" r:id="rId1"/>
    <sheet name="Boston" sheetId="22" r:id="rId2"/>
    <sheet name="Allston" sheetId="20" r:id="rId3"/>
    <sheet name="Back Bay" sheetId="1" r:id="rId4"/>
    <sheet name="Bay Village" sheetId="24" r:id="rId5"/>
    <sheet name="Beacon Hill" sheetId="25" r:id="rId6"/>
    <sheet name="Brighton" sheetId="23" r:id="rId7"/>
    <sheet name="Charlestown" sheetId="6" r:id="rId8"/>
    <sheet name="Chinatown" sheetId="26" r:id="rId9"/>
    <sheet name="Dorchester" sheetId="13" r:id="rId10"/>
    <sheet name="Downtown" sheetId="3" r:id="rId11"/>
    <sheet name="East Boston" sheetId="7" r:id="rId12"/>
    <sheet name="Fenway" sheetId="8" r:id="rId13"/>
    <sheet name="Harbor Islands" sheetId="9" r:id="rId14"/>
    <sheet name="Hyde Park" sheetId="10" r:id="rId15"/>
    <sheet name="Jamaica Plain" sheetId="11" r:id="rId16"/>
    <sheet name="Leather District" sheetId="32" r:id="rId17"/>
    <sheet name="LMA" sheetId="31" r:id="rId18"/>
    <sheet name="Mattapan" sheetId="12" r:id="rId19"/>
    <sheet name="Mission Hill" sheetId="30" r:id="rId20"/>
    <sheet name="North End" sheetId="29" r:id="rId21"/>
    <sheet name="Roslindale" sheetId="15" r:id="rId22"/>
    <sheet name="Roxbury" sheetId="14" r:id="rId23"/>
    <sheet name="South Boston" sheetId="16" r:id="rId24"/>
    <sheet name="South Boston Waterfront" sheetId="27" r:id="rId25"/>
    <sheet name="South End" sheetId="18" r:id="rId26"/>
    <sheet name="West End" sheetId="28" r:id="rId27"/>
    <sheet name="West Roxbury" sheetId="19" r:id="rId28"/>
  </sheets>
  <definedNames>
    <definedName name="DATA_FIELD_DESCRIPTORS">DATA_FIELD_DESCRIPTORS!$A$1:$F$1024</definedName>
  </definedNames>
  <calcPr calcId="125725"/>
</workbook>
</file>

<file path=xl/calcChain.xml><?xml version="1.0" encoding="utf-8"?>
<calcChain xmlns="http://schemas.openxmlformats.org/spreadsheetml/2006/main">
  <c r="C94" i="1"/>
  <c r="C86"/>
  <c r="H53" i="23"/>
  <c r="H51"/>
  <c r="H50"/>
  <c r="H40"/>
  <c r="V7" i="31" l="1"/>
  <c r="V8"/>
  <c r="V9"/>
  <c r="V10"/>
  <c r="V11"/>
  <c r="V12"/>
  <c r="V13"/>
  <c r="V14"/>
  <c r="V15"/>
  <c r="V16"/>
  <c r="V17"/>
  <c r="V18"/>
  <c r="V19"/>
  <c r="V20"/>
  <c r="V21"/>
  <c r="V22"/>
  <c r="V23"/>
  <c r="V6"/>
  <c r="L9" i="1"/>
  <c r="Y7"/>
  <c r="Y8"/>
  <c r="Y9"/>
  <c r="Y10"/>
  <c r="Y11"/>
  <c r="Y12"/>
  <c r="Y13"/>
  <c r="Y14"/>
  <c r="Y15"/>
  <c r="Y16"/>
  <c r="Y17"/>
  <c r="Y18"/>
  <c r="Y19"/>
  <c r="Y20"/>
  <c r="Y21"/>
  <c r="Y22"/>
  <c r="Y23"/>
  <c r="Y6"/>
  <c r="V7"/>
  <c r="V8"/>
  <c r="V9"/>
  <c r="V10"/>
  <c r="V11"/>
  <c r="V12"/>
  <c r="V13"/>
  <c r="V14"/>
  <c r="V15"/>
  <c r="V16"/>
  <c r="V17"/>
  <c r="V18"/>
  <c r="V19"/>
  <c r="V20"/>
  <c r="V21"/>
  <c r="V22"/>
  <c r="V23"/>
  <c r="V6"/>
  <c r="U6"/>
  <c r="Y23" i="20"/>
  <c r="Y7"/>
  <c r="Y8"/>
  <c r="Y9"/>
  <c r="Y10"/>
  <c r="Y11"/>
  <c r="Y12"/>
  <c r="Y13"/>
  <c r="Y14"/>
  <c r="Y15"/>
  <c r="Y16"/>
  <c r="Y17"/>
  <c r="Y18"/>
  <c r="Y19"/>
  <c r="Y20"/>
  <c r="Y21"/>
  <c r="Y22"/>
  <c r="Y6"/>
  <c r="V7"/>
  <c r="V8"/>
  <c r="V9"/>
  <c r="V10"/>
  <c r="V11"/>
  <c r="V12"/>
  <c r="V13"/>
  <c r="V14"/>
  <c r="V15"/>
  <c r="V16"/>
  <c r="V17"/>
  <c r="V18"/>
  <c r="V19"/>
  <c r="V20"/>
  <c r="V21"/>
  <c r="V22"/>
  <c r="V23"/>
  <c r="V6"/>
  <c r="S23"/>
  <c r="S22"/>
  <c r="S21"/>
  <c r="S20"/>
  <c r="S19"/>
  <c r="S18"/>
  <c r="S17"/>
  <c r="S16"/>
  <c r="S15"/>
  <c r="S14"/>
  <c r="S13"/>
  <c r="S12"/>
  <c r="S11"/>
  <c r="S10"/>
  <c r="S9"/>
  <c r="S8"/>
  <c r="S7"/>
  <c r="S6"/>
  <c r="S7" i="24"/>
  <c r="B125" i="19"/>
  <c r="B124"/>
  <c r="B122"/>
  <c r="B121"/>
  <c r="B120"/>
  <c r="B116"/>
  <c r="B115"/>
  <c r="B114"/>
  <c r="B113"/>
  <c r="B112"/>
  <c r="B111"/>
  <c r="B110"/>
  <c r="B108"/>
  <c r="B107"/>
  <c r="B102"/>
  <c r="B101"/>
  <c r="B99"/>
  <c r="B98"/>
  <c r="B97"/>
  <c r="B96"/>
  <c r="B94"/>
  <c r="B92"/>
  <c r="B91"/>
  <c r="B90"/>
  <c r="B89"/>
  <c r="B88"/>
  <c r="B87"/>
  <c r="B86"/>
  <c r="B84"/>
  <c r="B83"/>
  <c r="B82"/>
  <c r="B78"/>
  <c r="B77"/>
  <c r="B76"/>
  <c r="B74"/>
  <c r="B73"/>
  <c r="B72"/>
  <c r="B71"/>
  <c r="B70"/>
  <c r="B69"/>
  <c r="B103" s="1"/>
  <c r="B67"/>
  <c r="B66"/>
  <c r="B62"/>
  <c r="B61"/>
  <c r="B60"/>
  <c r="B59"/>
  <c r="B58"/>
  <c r="B57"/>
  <c r="B56"/>
  <c r="B55"/>
  <c r="B53"/>
  <c r="B52"/>
  <c r="B51"/>
  <c r="B50"/>
  <c r="B49"/>
  <c r="B48"/>
  <c r="B47"/>
  <c r="B46"/>
  <c r="B45"/>
  <c r="B41"/>
  <c r="B40"/>
  <c r="B39"/>
  <c r="B35"/>
  <c r="B34"/>
  <c r="B33"/>
  <c r="B32"/>
  <c r="B31"/>
  <c r="B30"/>
  <c r="B29"/>
  <c r="B28"/>
  <c r="D23"/>
  <c r="B23"/>
  <c r="D22"/>
  <c r="B22"/>
  <c r="D21"/>
  <c r="B21"/>
  <c r="D20"/>
  <c r="B20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B9"/>
  <c r="D8"/>
  <c r="B8"/>
  <c r="D7"/>
  <c r="B7"/>
  <c r="D6"/>
  <c r="B6"/>
  <c r="D5"/>
  <c r="B5"/>
  <c r="B125" i="28"/>
  <c r="B124"/>
  <c r="B122"/>
  <c r="B121"/>
  <c r="B120"/>
  <c r="B116"/>
  <c r="B115"/>
  <c r="B114"/>
  <c r="B113"/>
  <c r="B112"/>
  <c r="B111"/>
  <c r="B110"/>
  <c r="B108"/>
  <c r="B107"/>
  <c r="B102"/>
  <c r="B101"/>
  <c r="B99"/>
  <c r="B98"/>
  <c r="C99" s="1"/>
  <c r="B97"/>
  <c r="B96"/>
  <c r="B95" s="1"/>
  <c r="C95" s="1"/>
  <c r="B94"/>
  <c r="B92"/>
  <c r="B91"/>
  <c r="B90"/>
  <c r="B89"/>
  <c r="B88"/>
  <c r="B87"/>
  <c r="B86"/>
  <c r="B84"/>
  <c r="B83"/>
  <c r="C83" s="1"/>
  <c r="B82"/>
  <c r="B78"/>
  <c r="B77"/>
  <c r="B76"/>
  <c r="B74"/>
  <c r="B73"/>
  <c r="B72"/>
  <c r="B71"/>
  <c r="B70"/>
  <c r="B69"/>
  <c r="B67"/>
  <c r="B103" s="1"/>
  <c r="B66"/>
  <c r="C66" s="1"/>
  <c r="B62"/>
  <c r="B61"/>
  <c r="B60"/>
  <c r="B59"/>
  <c r="B58"/>
  <c r="B57"/>
  <c r="B56"/>
  <c r="B55"/>
  <c r="B53"/>
  <c r="B52"/>
  <c r="B51"/>
  <c r="B50"/>
  <c r="B49"/>
  <c r="B48"/>
  <c r="B47"/>
  <c r="B46"/>
  <c r="B45"/>
  <c r="B41"/>
  <c r="B40"/>
  <c r="B39"/>
  <c r="B35"/>
  <c r="B34"/>
  <c r="B33"/>
  <c r="B32"/>
  <c r="B31"/>
  <c r="B30"/>
  <c r="B29"/>
  <c r="B28"/>
  <c r="C28" s="1"/>
  <c r="D23"/>
  <c r="B23"/>
  <c r="C23" s="1"/>
  <c r="D22"/>
  <c r="B22"/>
  <c r="F22" s="1"/>
  <c r="D21"/>
  <c r="B21"/>
  <c r="D20"/>
  <c r="B20"/>
  <c r="F20" s="1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B9"/>
  <c r="D8"/>
  <c r="B8"/>
  <c r="D7"/>
  <c r="B7"/>
  <c r="D6"/>
  <c r="B6"/>
  <c r="D5"/>
  <c r="B5"/>
  <c r="B125" i="18"/>
  <c r="B124"/>
  <c r="B122"/>
  <c r="B121"/>
  <c r="B120"/>
  <c r="B116"/>
  <c r="B115"/>
  <c r="B114"/>
  <c r="B113"/>
  <c r="B112"/>
  <c r="B111"/>
  <c r="B110"/>
  <c r="B108"/>
  <c r="B107"/>
  <c r="B102"/>
  <c r="B101"/>
  <c r="B99"/>
  <c r="B98"/>
  <c r="B97"/>
  <c r="B96"/>
  <c r="B94"/>
  <c r="B92"/>
  <c r="B91"/>
  <c r="B90"/>
  <c r="B89"/>
  <c r="B88"/>
  <c r="B87"/>
  <c r="B86"/>
  <c r="B84"/>
  <c r="B83"/>
  <c r="B82"/>
  <c r="B78"/>
  <c r="B77"/>
  <c r="B76"/>
  <c r="B74"/>
  <c r="B73"/>
  <c r="B72"/>
  <c r="B71"/>
  <c r="B70"/>
  <c r="B69"/>
  <c r="B103" s="1"/>
  <c r="B67"/>
  <c r="B66"/>
  <c r="B62"/>
  <c r="B61"/>
  <c r="B60"/>
  <c r="B59"/>
  <c r="B58"/>
  <c r="B57"/>
  <c r="B56"/>
  <c r="B55"/>
  <c r="B53"/>
  <c r="B52"/>
  <c r="B51"/>
  <c r="B50"/>
  <c r="B49"/>
  <c r="B48"/>
  <c r="B47"/>
  <c r="B46"/>
  <c r="B45"/>
  <c r="B41"/>
  <c r="B40"/>
  <c r="B39"/>
  <c r="B35"/>
  <c r="B34"/>
  <c r="B33"/>
  <c r="B32"/>
  <c r="B31"/>
  <c r="B30"/>
  <c r="B29"/>
  <c r="B28"/>
  <c r="D23"/>
  <c r="B23"/>
  <c r="D22"/>
  <c r="B22"/>
  <c r="D21"/>
  <c r="B21"/>
  <c r="D20"/>
  <c r="B20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B9"/>
  <c r="D8"/>
  <c r="B8"/>
  <c r="D7"/>
  <c r="B7"/>
  <c r="D6"/>
  <c r="B6"/>
  <c r="D5"/>
  <c r="B5"/>
  <c r="B125" i="27"/>
  <c r="B124"/>
  <c r="B126" s="1"/>
  <c r="B122"/>
  <c r="B121"/>
  <c r="B120"/>
  <c r="B116"/>
  <c r="C116" s="1"/>
  <c r="B115"/>
  <c r="B114"/>
  <c r="B131" s="1"/>
  <c r="B133" s="1"/>
  <c r="B113"/>
  <c r="B112"/>
  <c r="B111"/>
  <c r="B110"/>
  <c r="C111" s="1"/>
  <c r="B108"/>
  <c r="B107"/>
  <c r="C107" s="1"/>
  <c r="B102"/>
  <c r="B101"/>
  <c r="B99"/>
  <c r="B98"/>
  <c r="B97"/>
  <c r="B96"/>
  <c r="B94"/>
  <c r="B92"/>
  <c r="B91"/>
  <c r="B90"/>
  <c r="B89"/>
  <c r="B88"/>
  <c r="B87"/>
  <c r="B86"/>
  <c r="C89" s="1"/>
  <c r="B84"/>
  <c r="B83"/>
  <c r="B82"/>
  <c r="B78"/>
  <c r="B77"/>
  <c r="B76"/>
  <c r="B74"/>
  <c r="B73"/>
  <c r="B72"/>
  <c r="B71"/>
  <c r="B70"/>
  <c r="B69"/>
  <c r="C70" s="1"/>
  <c r="B67"/>
  <c r="B103" s="1"/>
  <c r="B66"/>
  <c r="C66" s="1"/>
  <c r="B62"/>
  <c r="B61"/>
  <c r="B60"/>
  <c r="B59"/>
  <c r="B58"/>
  <c r="B57"/>
  <c r="B56"/>
  <c r="B55"/>
  <c r="C56" s="1"/>
  <c r="B53"/>
  <c r="B52"/>
  <c r="B51"/>
  <c r="B50"/>
  <c r="B49"/>
  <c r="B48"/>
  <c r="B47"/>
  <c r="B46"/>
  <c r="C47" s="1"/>
  <c r="B45"/>
  <c r="B41"/>
  <c r="B40"/>
  <c r="B39"/>
  <c r="C40" s="1"/>
  <c r="B35"/>
  <c r="B34"/>
  <c r="B33"/>
  <c r="B32"/>
  <c r="B31"/>
  <c r="B30"/>
  <c r="B29"/>
  <c r="B28"/>
  <c r="C31" s="1"/>
  <c r="D23"/>
  <c r="B23"/>
  <c r="D22"/>
  <c r="B22"/>
  <c r="D21"/>
  <c r="B21"/>
  <c r="D20"/>
  <c r="B20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B9"/>
  <c r="D8"/>
  <c r="B8"/>
  <c r="D7"/>
  <c r="B7"/>
  <c r="D6"/>
  <c r="B6"/>
  <c r="D5"/>
  <c r="B5"/>
  <c r="K4" s="1"/>
  <c r="B125" i="16"/>
  <c r="B124"/>
  <c r="B122"/>
  <c r="B121"/>
  <c r="B120"/>
  <c r="B116"/>
  <c r="B115"/>
  <c r="B114"/>
  <c r="B113"/>
  <c r="B112"/>
  <c r="B111"/>
  <c r="B110"/>
  <c r="B108"/>
  <c r="B107"/>
  <c r="B102"/>
  <c r="B101"/>
  <c r="B99"/>
  <c r="B98"/>
  <c r="B97"/>
  <c r="B96"/>
  <c r="B94"/>
  <c r="B92"/>
  <c r="B91"/>
  <c r="B90"/>
  <c r="B89"/>
  <c r="B88"/>
  <c r="B87"/>
  <c r="B86"/>
  <c r="B84"/>
  <c r="B83"/>
  <c r="B82"/>
  <c r="B78"/>
  <c r="B77"/>
  <c r="B76"/>
  <c r="B74"/>
  <c r="B73"/>
  <c r="B72"/>
  <c r="B71"/>
  <c r="B70"/>
  <c r="B69"/>
  <c r="B103" s="1"/>
  <c r="B67"/>
  <c r="B66"/>
  <c r="B62"/>
  <c r="B61"/>
  <c r="B60"/>
  <c r="B59"/>
  <c r="B58"/>
  <c r="B57"/>
  <c r="B56"/>
  <c r="B55"/>
  <c r="B53"/>
  <c r="B52"/>
  <c r="B51"/>
  <c r="B50"/>
  <c r="B49"/>
  <c r="B48"/>
  <c r="B47"/>
  <c r="B46"/>
  <c r="B45"/>
  <c r="B41"/>
  <c r="B40"/>
  <c r="B39"/>
  <c r="B35"/>
  <c r="B34"/>
  <c r="B33"/>
  <c r="B32"/>
  <c r="B31"/>
  <c r="B30"/>
  <c r="B29"/>
  <c r="B28"/>
  <c r="D23"/>
  <c r="B23"/>
  <c r="D22"/>
  <c r="B22"/>
  <c r="D21"/>
  <c r="B21"/>
  <c r="D20"/>
  <c r="B20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B9"/>
  <c r="D8"/>
  <c r="B8"/>
  <c r="D7"/>
  <c r="B7"/>
  <c r="D6"/>
  <c r="B6"/>
  <c r="D5"/>
  <c r="B5"/>
  <c r="B125" i="14"/>
  <c r="B124"/>
  <c r="B122"/>
  <c r="B121"/>
  <c r="B120"/>
  <c r="B116"/>
  <c r="B115"/>
  <c r="B114"/>
  <c r="B113"/>
  <c r="B112"/>
  <c r="B111"/>
  <c r="B110"/>
  <c r="B108"/>
  <c r="B107"/>
  <c r="B102"/>
  <c r="B101"/>
  <c r="B99"/>
  <c r="B98"/>
  <c r="B97"/>
  <c r="B96"/>
  <c r="B94"/>
  <c r="B92"/>
  <c r="B91"/>
  <c r="B90"/>
  <c r="B89"/>
  <c r="B88"/>
  <c r="B87"/>
  <c r="B86"/>
  <c r="B84"/>
  <c r="B83"/>
  <c r="B82"/>
  <c r="B78"/>
  <c r="B77"/>
  <c r="B76"/>
  <c r="B74"/>
  <c r="B73"/>
  <c r="B72"/>
  <c r="B71"/>
  <c r="B70"/>
  <c r="B69"/>
  <c r="B67"/>
  <c r="B103" s="1"/>
  <c r="B66"/>
  <c r="B62"/>
  <c r="B61"/>
  <c r="B60"/>
  <c r="B59"/>
  <c r="B58"/>
  <c r="B57"/>
  <c r="B56"/>
  <c r="B55"/>
  <c r="B53"/>
  <c r="B52"/>
  <c r="B51"/>
  <c r="B50"/>
  <c r="B49"/>
  <c r="B48"/>
  <c r="B47"/>
  <c r="B46"/>
  <c r="B45"/>
  <c r="B41"/>
  <c r="B40"/>
  <c r="B39"/>
  <c r="B35"/>
  <c r="B34"/>
  <c r="B33"/>
  <c r="B32"/>
  <c r="B31"/>
  <c r="B30"/>
  <c r="B29"/>
  <c r="B28"/>
  <c r="D23"/>
  <c r="B23"/>
  <c r="D22"/>
  <c r="B22"/>
  <c r="D21"/>
  <c r="B21"/>
  <c r="D20"/>
  <c r="B20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B9"/>
  <c r="D8"/>
  <c r="B8"/>
  <c r="D7"/>
  <c r="B7"/>
  <c r="D6"/>
  <c r="B6"/>
  <c r="D5"/>
  <c r="B5"/>
  <c r="B125" i="15"/>
  <c r="B124"/>
  <c r="B122"/>
  <c r="B121"/>
  <c r="B120"/>
  <c r="B116"/>
  <c r="B115"/>
  <c r="B114"/>
  <c r="B113"/>
  <c r="B112"/>
  <c r="B111"/>
  <c r="B110"/>
  <c r="B108"/>
  <c r="B107"/>
  <c r="B102"/>
  <c r="B101"/>
  <c r="B99"/>
  <c r="B98"/>
  <c r="B97"/>
  <c r="B96"/>
  <c r="B94"/>
  <c r="B92"/>
  <c r="B91"/>
  <c r="B90"/>
  <c r="B89"/>
  <c r="B88"/>
  <c r="B87"/>
  <c r="B86"/>
  <c r="B84"/>
  <c r="B83"/>
  <c r="B82"/>
  <c r="B78"/>
  <c r="B77"/>
  <c r="B76"/>
  <c r="B74"/>
  <c r="B73"/>
  <c r="B72"/>
  <c r="B71"/>
  <c r="B70"/>
  <c r="B69"/>
  <c r="B103" s="1"/>
  <c r="B67"/>
  <c r="B66"/>
  <c r="B62"/>
  <c r="B61"/>
  <c r="B60"/>
  <c r="B59"/>
  <c r="B58"/>
  <c r="B57"/>
  <c r="B56"/>
  <c r="B55"/>
  <c r="B53"/>
  <c r="B52"/>
  <c r="B51"/>
  <c r="B50"/>
  <c r="B49"/>
  <c r="B48"/>
  <c r="B47"/>
  <c r="B46"/>
  <c r="B45"/>
  <c r="B41"/>
  <c r="B40"/>
  <c r="B39"/>
  <c r="B35"/>
  <c r="B34"/>
  <c r="B33"/>
  <c r="B32"/>
  <c r="B31"/>
  <c r="B30"/>
  <c r="B29"/>
  <c r="B28"/>
  <c r="D23"/>
  <c r="B23"/>
  <c r="D22"/>
  <c r="B22"/>
  <c r="D21"/>
  <c r="B21"/>
  <c r="D20"/>
  <c r="B20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B9"/>
  <c r="D8"/>
  <c r="B8"/>
  <c r="D7"/>
  <c r="B7"/>
  <c r="D6"/>
  <c r="B6"/>
  <c r="D5"/>
  <c r="B5"/>
  <c r="B125" i="29"/>
  <c r="B124"/>
  <c r="B126" s="1"/>
  <c r="B122"/>
  <c r="B121"/>
  <c r="B120"/>
  <c r="B116"/>
  <c r="B115"/>
  <c r="B114"/>
  <c r="B113"/>
  <c r="B112"/>
  <c r="B111"/>
  <c r="B110"/>
  <c r="B108"/>
  <c r="B107"/>
  <c r="C108" s="1"/>
  <c r="B102"/>
  <c r="B101"/>
  <c r="B99"/>
  <c r="B98"/>
  <c r="C99" s="1"/>
  <c r="B97"/>
  <c r="B96"/>
  <c r="B95" s="1"/>
  <c r="C95" s="1"/>
  <c r="B94"/>
  <c r="B92"/>
  <c r="C92" s="1"/>
  <c r="B91"/>
  <c r="B90"/>
  <c r="B89"/>
  <c r="B88"/>
  <c r="B87"/>
  <c r="B86"/>
  <c r="B84"/>
  <c r="B83"/>
  <c r="B82"/>
  <c r="B78"/>
  <c r="B77"/>
  <c r="B76"/>
  <c r="B74"/>
  <c r="B73"/>
  <c r="B72"/>
  <c r="B71"/>
  <c r="B70"/>
  <c r="B69"/>
  <c r="B67"/>
  <c r="B103" s="1"/>
  <c r="B66"/>
  <c r="B62"/>
  <c r="B61"/>
  <c r="B60"/>
  <c r="B59"/>
  <c r="B58"/>
  <c r="B57"/>
  <c r="B56"/>
  <c r="B55"/>
  <c r="B53"/>
  <c r="B52"/>
  <c r="B51"/>
  <c r="B50"/>
  <c r="B49"/>
  <c r="B48"/>
  <c r="B47"/>
  <c r="B46"/>
  <c r="C46" s="1"/>
  <c r="B45"/>
  <c r="B41"/>
  <c r="B40"/>
  <c r="B39"/>
  <c r="C39" s="1"/>
  <c r="B35"/>
  <c r="B34"/>
  <c r="B33"/>
  <c r="B32"/>
  <c r="B31"/>
  <c r="B30"/>
  <c r="B29"/>
  <c r="B28"/>
  <c r="D23"/>
  <c r="B23"/>
  <c r="D22"/>
  <c r="B22"/>
  <c r="D21"/>
  <c r="B21"/>
  <c r="D20"/>
  <c r="B20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B9"/>
  <c r="F9" s="1"/>
  <c r="D8"/>
  <c r="B8"/>
  <c r="D7"/>
  <c r="B7"/>
  <c r="D6"/>
  <c r="B6"/>
  <c r="D5"/>
  <c r="B5"/>
  <c r="B125" i="30"/>
  <c r="B124"/>
  <c r="B122"/>
  <c r="B121"/>
  <c r="C121" s="1"/>
  <c r="B120"/>
  <c r="B116"/>
  <c r="B115"/>
  <c r="B114"/>
  <c r="B113"/>
  <c r="B112"/>
  <c r="B111"/>
  <c r="B110"/>
  <c r="B108"/>
  <c r="B107"/>
  <c r="C107" s="1"/>
  <c r="B102"/>
  <c r="B101"/>
  <c r="B99"/>
  <c r="B98"/>
  <c r="C98" s="1"/>
  <c r="B97"/>
  <c r="B96"/>
  <c r="C97" s="1"/>
  <c r="B94"/>
  <c r="B92"/>
  <c r="B91"/>
  <c r="B90"/>
  <c r="B89"/>
  <c r="B88"/>
  <c r="B87"/>
  <c r="B86"/>
  <c r="B84"/>
  <c r="B83"/>
  <c r="B82"/>
  <c r="B78"/>
  <c r="B77"/>
  <c r="B76"/>
  <c r="B74"/>
  <c r="B73"/>
  <c r="B72"/>
  <c r="B71"/>
  <c r="B70"/>
  <c r="B69"/>
  <c r="B103" s="1"/>
  <c r="B67"/>
  <c r="B66"/>
  <c r="B62"/>
  <c r="B61"/>
  <c r="B60"/>
  <c r="B59"/>
  <c r="B58"/>
  <c r="B57"/>
  <c r="B56"/>
  <c r="B55"/>
  <c r="B53"/>
  <c r="B52"/>
  <c r="B51"/>
  <c r="B50"/>
  <c r="B49"/>
  <c r="B48"/>
  <c r="B47"/>
  <c r="B46"/>
  <c r="C46" s="1"/>
  <c r="B45"/>
  <c r="B41"/>
  <c r="B40"/>
  <c r="B39"/>
  <c r="C39" s="1"/>
  <c r="B35"/>
  <c r="B34"/>
  <c r="B33"/>
  <c r="B32"/>
  <c r="B31"/>
  <c r="B30"/>
  <c r="B29"/>
  <c r="B28"/>
  <c r="C28" s="1"/>
  <c r="D23"/>
  <c r="B23"/>
  <c r="C23" s="1"/>
  <c r="D22"/>
  <c r="B22"/>
  <c r="F22" s="1"/>
  <c r="D21"/>
  <c r="B21"/>
  <c r="D20"/>
  <c r="B20"/>
  <c r="F20" s="1"/>
  <c r="D19"/>
  <c r="B19"/>
  <c r="D18"/>
  <c r="B18"/>
  <c r="D17"/>
  <c r="B17"/>
  <c r="F17" s="1"/>
  <c r="D16"/>
  <c r="B16"/>
  <c r="D15"/>
  <c r="B15"/>
  <c r="D14"/>
  <c r="B14"/>
  <c r="D13"/>
  <c r="B13"/>
  <c r="D12"/>
  <c r="B12"/>
  <c r="D11"/>
  <c r="B11"/>
  <c r="D10"/>
  <c r="B10"/>
  <c r="D9"/>
  <c r="B9"/>
  <c r="D8"/>
  <c r="B8"/>
  <c r="C8" s="1"/>
  <c r="D7"/>
  <c r="B7"/>
  <c r="D6"/>
  <c r="B6"/>
  <c r="D5"/>
  <c r="B5"/>
  <c r="B125" i="12"/>
  <c r="B124"/>
  <c r="B122"/>
  <c r="B121"/>
  <c r="B120"/>
  <c r="B116"/>
  <c r="B115"/>
  <c r="B114"/>
  <c r="B113"/>
  <c r="B112"/>
  <c r="B111"/>
  <c r="B110"/>
  <c r="B108"/>
  <c r="B107"/>
  <c r="B102"/>
  <c r="B101"/>
  <c r="B99"/>
  <c r="B98"/>
  <c r="B97"/>
  <c r="B96"/>
  <c r="B94"/>
  <c r="B92"/>
  <c r="B91"/>
  <c r="B90"/>
  <c r="B89"/>
  <c r="B88"/>
  <c r="B87"/>
  <c r="B86"/>
  <c r="B84"/>
  <c r="B83"/>
  <c r="B82"/>
  <c r="B78"/>
  <c r="B77"/>
  <c r="B76"/>
  <c r="B74"/>
  <c r="B73"/>
  <c r="B72"/>
  <c r="B71"/>
  <c r="B70"/>
  <c r="B69"/>
  <c r="B67"/>
  <c r="B103" s="1"/>
  <c r="B66"/>
  <c r="B62"/>
  <c r="B61"/>
  <c r="B60"/>
  <c r="B59"/>
  <c r="B58"/>
  <c r="B57"/>
  <c r="B56"/>
  <c r="B55"/>
  <c r="B53"/>
  <c r="B52"/>
  <c r="B51"/>
  <c r="B50"/>
  <c r="B49"/>
  <c r="B48"/>
  <c r="B47"/>
  <c r="B46"/>
  <c r="B45"/>
  <c r="B41"/>
  <c r="B40"/>
  <c r="B39"/>
  <c r="B35"/>
  <c r="B34"/>
  <c r="B33"/>
  <c r="B32"/>
  <c r="B31"/>
  <c r="B30"/>
  <c r="B29"/>
  <c r="B28"/>
  <c r="D23"/>
  <c r="B23"/>
  <c r="D22"/>
  <c r="B22"/>
  <c r="D21"/>
  <c r="B21"/>
  <c r="D20"/>
  <c r="B20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B9"/>
  <c r="D8"/>
  <c r="B8"/>
  <c r="D7"/>
  <c r="B7"/>
  <c r="D6"/>
  <c r="B6"/>
  <c r="D5"/>
  <c r="B5"/>
  <c r="B125" i="31"/>
  <c r="B124"/>
  <c r="C124" s="1"/>
  <c r="B122"/>
  <c r="B121"/>
  <c r="B120"/>
  <c r="B116"/>
  <c r="B115"/>
  <c r="B114"/>
  <c r="B113"/>
  <c r="B112"/>
  <c r="B111"/>
  <c r="B110"/>
  <c r="B108"/>
  <c r="B107"/>
  <c r="B102"/>
  <c r="B101"/>
  <c r="B99"/>
  <c r="B98"/>
  <c r="C98" s="1"/>
  <c r="B97"/>
  <c r="B96"/>
  <c r="B95" s="1"/>
  <c r="C95" s="1"/>
  <c r="B94"/>
  <c r="B92"/>
  <c r="B91"/>
  <c r="B90"/>
  <c r="B89"/>
  <c r="B88"/>
  <c r="B87"/>
  <c r="B86"/>
  <c r="C87" s="1"/>
  <c r="B84"/>
  <c r="B83"/>
  <c r="B82"/>
  <c r="B78"/>
  <c r="B77"/>
  <c r="B76"/>
  <c r="C77" s="1"/>
  <c r="B74"/>
  <c r="B73"/>
  <c r="B72"/>
  <c r="B71"/>
  <c r="B70"/>
  <c r="B69"/>
  <c r="B103" s="1"/>
  <c r="B67"/>
  <c r="B66"/>
  <c r="C67" s="1"/>
  <c r="B62"/>
  <c r="B61"/>
  <c r="B60"/>
  <c r="B59"/>
  <c r="B58"/>
  <c r="B57"/>
  <c r="B56"/>
  <c r="B55"/>
  <c r="C56" s="1"/>
  <c r="B53"/>
  <c r="B52"/>
  <c r="B51"/>
  <c r="B50"/>
  <c r="B49"/>
  <c r="B48"/>
  <c r="B47"/>
  <c r="B46"/>
  <c r="C47" s="1"/>
  <c r="B45"/>
  <c r="B41"/>
  <c r="B40"/>
  <c r="B39"/>
  <c r="C40" s="1"/>
  <c r="B35"/>
  <c r="B34"/>
  <c r="B33"/>
  <c r="B32"/>
  <c r="B31"/>
  <c r="B30"/>
  <c r="B29"/>
  <c r="B28"/>
  <c r="C31" s="1"/>
  <c r="D23"/>
  <c r="B23"/>
  <c r="D22"/>
  <c r="B22"/>
  <c r="D21"/>
  <c r="B21"/>
  <c r="D20"/>
  <c r="B20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B9"/>
  <c r="D8"/>
  <c r="B8"/>
  <c r="D7"/>
  <c r="B7"/>
  <c r="D6"/>
  <c r="B6"/>
  <c r="D5"/>
  <c r="L4" s="1"/>
  <c r="L5" s="1"/>
  <c r="L6" s="1"/>
  <c r="B5"/>
  <c r="B125" i="32"/>
  <c r="B124"/>
  <c r="B122"/>
  <c r="B121"/>
  <c r="B120"/>
  <c r="B116"/>
  <c r="B115"/>
  <c r="B114"/>
  <c r="B113"/>
  <c r="B112"/>
  <c r="B111"/>
  <c r="B110"/>
  <c r="B108"/>
  <c r="B107"/>
  <c r="B102"/>
  <c r="B101"/>
  <c r="B99"/>
  <c r="B98"/>
  <c r="B97"/>
  <c r="B96"/>
  <c r="B95" s="1"/>
  <c r="C95" s="1"/>
  <c r="B94"/>
  <c r="B92"/>
  <c r="B91"/>
  <c r="B90"/>
  <c r="B89"/>
  <c r="B88"/>
  <c r="B87"/>
  <c r="B86"/>
  <c r="C86" s="1"/>
  <c r="B84"/>
  <c r="B83"/>
  <c r="B82"/>
  <c r="B78"/>
  <c r="B77"/>
  <c r="B76"/>
  <c r="B74"/>
  <c r="B73"/>
  <c r="B72"/>
  <c r="B71"/>
  <c r="B70"/>
  <c r="B69"/>
  <c r="B67"/>
  <c r="B103" s="1"/>
  <c r="B66"/>
  <c r="B62"/>
  <c r="B61"/>
  <c r="B60"/>
  <c r="B59"/>
  <c r="B58"/>
  <c r="B57"/>
  <c r="B56"/>
  <c r="B55"/>
  <c r="B53"/>
  <c r="B52"/>
  <c r="B51"/>
  <c r="B50"/>
  <c r="B49"/>
  <c r="B48"/>
  <c r="B47"/>
  <c r="B46"/>
  <c r="B45"/>
  <c r="B41"/>
  <c r="B40"/>
  <c r="B39"/>
  <c r="B35"/>
  <c r="B34"/>
  <c r="B33"/>
  <c r="B32"/>
  <c r="B31"/>
  <c r="B30"/>
  <c r="B29"/>
  <c r="B28"/>
  <c r="C28" s="1"/>
  <c r="D23"/>
  <c r="B23"/>
  <c r="D22"/>
  <c r="B22"/>
  <c r="F22" s="1"/>
  <c r="D21"/>
  <c r="B21"/>
  <c r="D20"/>
  <c r="B20"/>
  <c r="F20" s="1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B9"/>
  <c r="D8"/>
  <c r="B8"/>
  <c r="D7"/>
  <c r="B7"/>
  <c r="C7" s="1"/>
  <c r="D6"/>
  <c r="B6"/>
  <c r="D5"/>
  <c r="B5"/>
  <c r="B125" i="11"/>
  <c r="B124"/>
  <c r="B122"/>
  <c r="B121"/>
  <c r="B120"/>
  <c r="B116"/>
  <c r="B115"/>
  <c r="B114"/>
  <c r="B113"/>
  <c r="B112"/>
  <c r="B111"/>
  <c r="B110"/>
  <c r="B108"/>
  <c r="B107"/>
  <c r="B102"/>
  <c r="B101"/>
  <c r="B99"/>
  <c r="B98"/>
  <c r="B97"/>
  <c r="B96"/>
  <c r="B94"/>
  <c r="B92"/>
  <c r="B91"/>
  <c r="B90"/>
  <c r="B89"/>
  <c r="B88"/>
  <c r="B87"/>
  <c r="B86"/>
  <c r="B84"/>
  <c r="B83"/>
  <c r="B82"/>
  <c r="B78"/>
  <c r="B77"/>
  <c r="B76"/>
  <c r="B74"/>
  <c r="B73"/>
  <c r="B72"/>
  <c r="B71"/>
  <c r="B70"/>
  <c r="B69"/>
  <c r="B66"/>
  <c r="B62"/>
  <c r="B61"/>
  <c r="B60"/>
  <c r="B59"/>
  <c r="B58"/>
  <c r="B57"/>
  <c r="B56"/>
  <c r="B55"/>
  <c r="B53"/>
  <c r="B52"/>
  <c r="B51"/>
  <c r="B50"/>
  <c r="B49"/>
  <c r="B48"/>
  <c r="B47"/>
  <c r="B46"/>
  <c r="B45"/>
  <c r="B41"/>
  <c r="B40"/>
  <c r="B39"/>
  <c r="B35"/>
  <c r="B34"/>
  <c r="B33"/>
  <c r="B32"/>
  <c r="B31"/>
  <c r="B30"/>
  <c r="B29"/>
  <c r="B28"/>
  <c r="D23"/>
  <c r="B23"/>
  <c r="D22"/>
  <c r="B22"/>
  <c r="D21"/>
  <c r="B21"/>
  <c r="D20"/>
  <c r="B20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B9"/>
  <c r="D8"/>
  <c r="B8"/>
  <c r="D7"/>
  <c r="B7"/>
  <c r="D6"/>
  <c r="B6"/>
  <c r="D5"/>
  <c r="B5"/>
  <c r="B125" i="10"/>
  <c r="B124"/>
  <c r="B122"/>
  <c r="B121"/>
  <c r="B120"/>
  <c r="B116"/>
  <c r="B115"/>
  <c r="B114"/>
  <c r="B113"/>
  <c r="B112"/>
  <c r="B111"/>
  <c r="B110"/>
  <c r="B108"/>
  <c r="B107"/>
  <c r="B102"/>
  <c r="B101"/>
  <c r="B99"/>
  <c r="B98"/>
  <c r="B97"/>
  <c r="B96"/>
  <c r="B94"/>
  <c r="B92"/>
  <c r="B91"/>
  <c r="B90"/>
  <c r="B89"/>
  <c r="B88"/>
  <c r="B87"/>
  <c r="B86"/>
  <c r="B84"/>
  <c r="B83"/>
  <c r="B82"/>
  <c r="B78"/>
  <c r="B77"/>
  <c r="B76"/>
  <c r="B74"/>
  <c r="B73"/>
  <c r="B72"/>
  <c r="B71"/>
  <c r="B70"/>
  <c r="B69"/>
  <c r="B66"/>
  <c r="B62"/>
  <c r="B61"/>
  <c r="B60"/>
  <c r="B59"/>
  <c r="B58"/>
  <c r="B57"/>
  <c r="B56"/>
  <c r="B55"/>
  <c r="B53"/>
  <c r="B52"/>
  <c r="B51"/>
  <c r="B50"/>
  <c r="B49"/>
  <c r="B48"/>
  <c r="B47"/>
  <c r="B46"/>
  <c r="B45"/>
  <c r="B41"/>
  <c r="B40"/>
  <c r="B39"/>
  <c r="B35"/>
  <c r="B34"/>
  <c r="B33"/>
  <c r="B32"/>
  <c r="B31"/>
  <c r="B30"/>
  <c r="B29"/>
  <c r="B28"/>
  <c r="D23"/>
  <c r="B23"/>
  <c r="D22"/>
  <c r="B22"/>
  <c r="D21"/>
  <c r="B21"/>
  <c r="D20"/>
  <c r="B20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B9"/>
  <c r="D8"/>
  <c r="B8"/>
  <c r="D7"/>
  <c r="B7"/>
  <c r="D6"/>
  <c r="B6"/>
  <c r="D5"/>
  <c r="B5"/>
  <c r="B126" i="9"/>
  <c r="B125"/>
  <c r="B124"/>
  <c r="B123"/>
  <c r="B122"/>
  <c r="B121"/>
  <c r="B120"/>
  <c r="B116"/>
  <c r="B115"/>
  <c r="B114"/>
  <c r="B113"/>
  <c r="B112"/>
  <c r="B111"/>
  <c r="B110"/>
  <c r="B109"/>
  <c r="B108"/>
  <c r="B107"/>
  <c r="B102"/>
  <c r="B101"/>
  <c r="B100"/>
  <c r="B99"/>
  <c r="B98"/>
  <c r="B97"/>
  <c r="B96"/>
  <c r="B95"/>
  <c r="B94"/>
  <c r="B93"/>
  <c r="B87"/>
  <c r="B86"/>
  <c r="B85"/>
  <c r="B84"/>
  <c r="B83"/>
  <c r="B82"/>
  <c r="B78"/>
  <c r="B77"/>
  <c r="B76"/>
  <c r="B74"/>
  <c r="B73"/>
  <c r="B72"/>
  <c r="B71"/>
  <c r="B70"/>
  <c r="B69"/>
  <c r="B103" s="1"/>
  <c r="B67"/>
  <c r="B66"/>
  <c r="B62"/>
  <c r="B61"/>
  <c r="B60"/>
  <c r="B59"/>
  <c r="B58"/>
  <c r="B57"/>
  <c r="B56"/>
  <c r="B55"/>
  <c r="B53"/>
  <c r="B52"/>
  <c r="B51"/>
  <c r="B50"/>
  <c r="B49"/>
  <c r="B48"/>
  <c r="B47"/>
  <c r="B46"/>
  <c r="B45"/>
  <c r="B41"/>
  <c r="B40"/>
  <c r="B39"/>
  <c r="B35"/>
  <c r="B34"/>
  <c r="B33"/>
  <c r="B32"/>
  <c r="B31"/>
  <c r="B30"/>
  <c r="B29"/>
  <c r="B28"/>
  <c r="D23"/>
  <c r="B23"/>
  <c r="D22"/>
  <c r="B22"/>
  <c r="D21"/>
  <c r="B21"/>
  <c r="D20"/>
  <c r="B20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B9"/>
  <c r="D8"/>
  <c r="B8"/>
  <c r="D7"/>
  <c r="B7"/>
  <c r="D6"/>
  <c r="B6"/>
  <c r="D5"/>
  <c r="B5"/>
  <c r="D6" i="8"/>
  <c r="B125"/>
  <c r="B124"/>
  <c r="B122"/>
  <c r="B121"/>
  <c r="B120"/>
  <c r="B116"/>
  <c r="B115"/>
  <c r="B114"/>
  <c r="B113"/>
  <c r="B112"/>
  <c r="B111"/>
  <c r="B110"/>
  <c r="B108"/>
  <c r="B107"/>
  <c r="B102"/>
  <c r="B101"/>
  <c r="B99"/>
  <c r="B98"/>
  <c r="B97"/>
  <c r="B96"/>
  <c r="B94"/>
  <c r="B92"/>
  <c r="B91"/>
  <c r="B90"/>
  <c r="B89"/>
  <c r="B88"/>
  <c r="B87"/>
  <c r="B86"/>
  <c r="B84"/>
  <c r="B83"/>
  <c r="B82"/>
  <c r="B78"/>
  <c r="B77"/>
  <c r="B76"/>
  <c r="B74"/>
  <c r="B73"/>
  <c r="B72"/>
  <c r="B71"/>
  <c r="B70"/>
  <c r="B69"/>
  <c r="B66"/>
  <c r="B62"/>
  <c r="B61"/>
  <c r="B60"/>
  <c r="B59"/>
  <c r="B58"/>
  <c r="B57"/>
  <c r="B56"/>
  <c r="B55"/>
  <c r="B53"/>
  <c r="B52"/>
  <c r="B51"/>
  <c r="B50"/>
  <c r="B49"/>
  <c r="B48"/>
  <c r="B47"/>
  <c r="B46"/>
  <c r="B45"/>
  <c r="B41"/>
  <c r="B40"/>
  <c r="B39"/>
  <c r="B35"/>
  <c r="B34"/>
  <c r="B33"/>
  <c r="B32"/>
  <c r="B31"/>
  <c r="B30"/>
  <c r="B29"/>
  <c r="B28"/>
  <c r="D23"/>
  <c r="B23"/>
  <c r="D22"/>
  <c r="B22"/>
  <c r="D21"/>
  <c r="B21"/>
  <c r="D20"/>
  <c r="B20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B9"/>
  <c r="D8"/>
  <c r="B8"/>
  <c r="D7"/>
  <c r="B7"/>
  <c r="B6"/>
  <c r="D5"/>
  <c r="B5"/>
  <c r="B125" i="7"/>
  <c r="B124"/>
  <c r="B122"/>
  <c r="B121"/>
  <c r="B120"/>
  <c r="B116"/>
  <c r="B115"/>
  <c r="B114"/>
  <c r="B113"/>
  <c r="B112"/>
  <c r="B111"/>
  <c r="B110"/>
  <c r="B108"/>
  <c r="B107"/>
  <c r="B102"/>
  <c r="B101"/>
  <c r="B99"/>
  <c r="B98"/>
  <c r="B97"/>
  <c r="B96"/>
  <c r="B94"/>
  <c r="B92"/>
  <c r="B91"/>
  <c r="B90"/>
  <c r="B89"/>
  <c r="B88"/>
  <c r="B87"/>
  <c r="B86"/>
  <c r="B84"/>
  <c r="B83"/>
  <c r="B82"/>
  <c r="B78"/>
  <c r="B77"/>
  <c r="B76"/>
  <c r="B74"/>
  <c r="B73"/>
  <c r="B72"/>
  <c r="B71"/>
  <c r="B70"/>
  <c r="B69"/>
  <c r="B66"/>
  <c r="B62"/>
  <c r="B61"/>
  <c r="B60"/>
  <c r="B59"/>
  <c r="B58"/>
  <c r="B57"/>
  <c r="B56"/>
  <c r="B55"/>
  <c r="B53"/>
  <c r="B52"/>
  <c r="B51"/>
  <c r="B50"/>
  <c r="B49"/>
  <c r="B48"/>
  <c r="B47"/>
  <c r="B46"/>
  <c r="B45"/>
  <c r="B41"/>
  <c r="B40"/>
  <c r="B39"/>
  <c r="B35"/>
  <c r="B34"/>
  <c r="B33"/>
  <c r="B32"/>
  <c r="B31"/>
  <c r="B30"/>
  <c r="B29"/>
  <c r="B28"/>
  <c r="D23"/>
  <c r="B23"/>
  <c r="D22"/>
  <c r="B22"/>
  <c r="D21"/>
  <c r="B21"/>
  <c r="D20"/>
  <c r="B20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B9"/>
  <c r="D8"/>
  <c r="B8"/>
  <c r="D7"/>
  <c r="B7"/>
  <c r="D6"/>
  <c r="B6"/>
  <c r="D5"/>
  <c r="B5"/>
  <c r="B125" i="3"/>
  <c r="B124"/>
  <c r="B122"/>
  <c r="B121"/>
  <c r="B120"/>
  <c r="B116"/>
  <c r="B115"/>
  <c r="B114"/>
  <c r="B113"/>
  <c r="B112"/>
  <c r="B111"/>
  <c r="B110"/>
  <c r="B108"/>
  <c r="B107"/>
  <c r="B102"/>
  <c r="B101"/>
  <c r="B99"/>
  <c r="B98"/>
  <c r="B97"/>
  <c r="B96"/>
  <c r="B94"/>
  <c r="B92"/>
  <c r="B91"/>
  <c r="B90"/>
  <c r="B89"/>
  <c r="B88"/>
  <c r="B87"/>
  <c r="B86"/>
  <c r="B84"/>
  <c r="B83"/>
  <c r="B82"/>
  <c r="B78"/>
  <c r="B77"/>
  <c r="B76"/>
  <c r="B74"/>
  <c r="B73"/>
  <c r="B72"/>
  <c r="B71"/>
  <c r="B70"/>
  <c r="B69"/>
  <c r="B67"/>
  <c r="B103" s="1"/>
  <c r="B66"/>
  <c r="B62"/>
  <c r="B61"/>
  <c r="B60"/>
  <c r="B59"/>
  <c r="B58"/>
  <c r="B57"/>
  <c r="B56"/>
  <c r="B55"/>
  <c r="B53"/>
  <c r="B52"/>
  <c r="B51"/>
  <c r="B50"/>
  <c r="B49"/>
  <c r="B48"/>
  <c r="B47"/>
  <c r="B46"/>
  <c r="B45"/>
  <c r="B41"/>
  <c r="B40"/>
  <c r="B39"/>
  <c r="B35"/>
  <c r="B34"/>
  <c r="B33"/>
  <c r="B32"/>
  <c r="B31"/>
  <c r="B30"/>
  <c r="B29"/>
  <c r="B28"/>
  <c r="D23"/>
  <c r="B23"/>
  <c r="D22"/>
  <c r="B22"/>
  <c r="D21"/>
  <c r="B21"/>
  <c r="D20"/>
  <c r="B20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B9"/>
  <c r="D8"/>
  <c r="B8"/>
  <c r="D7"/>
  <c r="B7"/>
  <c r="D6"/>
  <c r="B6"/>
  <c r="D5"/>
  <c r="B5"/>
  <c r="B125" i="13"/>
  <c r="B124"/>
  <c r="B122"/>
  <c r="B121"/>
  <c r="B120"/>
  <c r="B116"/>
  <c r="B115"/>
  <c r="B114"/>
  <c r="B113"/>
  <c r="B112"/>
  <c r="B111"/>
  <c r="B110"/>
  <c r="B108"/>
  <c r="B107"/>
  <c r="B102"/>
  <c r="B101"/>
  <c r="B99"/>
  <c r="B98"/>
  <c r="B97"/>
  <c r="B96"/>
  <c r="B94"/>
  <c r="B92"/>
  <c r="B91"/>
  <c r="B90"/>
  <c r="B89"/>
  <c r="B88"/>
  <c r="B87"/>
  <c r="B86"/>
  <c r="B84"/>
  <c r="B83"/>
  <c r="B82"/>
  <c r="B78"/>
  <c r="B77"/>
  <c r="B76"/>
  <c r="B74"/>
  <c r="B73"/>
  <c r="B72"/>
  <c r="B71"/>
  <c r="B70"/>
  <c r="B69"/>
  <c r="B103" s="1"/>
  <c r="B67"/>
  <c r="B66"/>
  <c r="B62"/>
  <c r="B61"/>
  <c r="B60"/>
  <c r="B59"/>
  <c r="B58"/>
  <c r="B57"/>
  <c r="B56"/>
  <c r="B55"/>
  <c r="B53"/>
  <c r="B52"/>
  <c r="B51"/>
  <c r="B50"/>
  <c r="B49"/>
  <c r="B48"/>
  <c r="B47"/>
  <c r="B46"/>
  <c r="B45"/>
  <c r="B41"/>
  <c r="B40"/>
  <c r="B39"/>
  <c r="B35"/>
  <c r="B34"/>
  <c r="B33"/>
  <c r="B32"/>
  <c r="B31"/>
  <c r="B30"/>
  <c r="B29"/>
  <c r="B28"/>
  <c r="D23"/>
  <c r="B23"/>
  <c r="D22"/>
  <c r="B22"/>
  <c r="D21"/>
  <c r="B21"/>
  <c r="D20"/>
  <c r="B20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B9"/>
  <c r="D8"/>
  <c r="B8"/>
  <c r="D7"/>
  <c r="B7"/>
  <c r="D6"/>
  <c r="B6"/>
  <c r="D5"/>
  <c r="B5"/>
  <c r="B125" i="26"/>
  <c r="B124"/>
  <c r="B126" s="1"/>
  <c r="B122"/>
  <c r="B121"/>
  <c r="B123" s="1"/>
  <c r="B120"/>
  <c r="B116"/>
  <c r="B115"/>
  <c r="B114"/>
  <c r="B113"/>
  <c r="B112"/>
  <c r="C112" s="1"/>
  <c r="B111"/>
  <c r="B110"/>
  <c r="C115" s="1"/>
  <c r="B108"/>
  <c r="B107"/>
  <c r="C107" s="1"/>
  <c r="B102"/>
  <c r="B101"/>
  <c r="B99"/>
  <c r="B98"/>
  <c r="B97"/>
  <c r="B96"/>
  <c r="B94"/>
  <c r="B92"/>
  <c r="B91"/>
  <c r="B90"/>
  <c r="B89"/>
  <c r="B88"/>
  <c r="B87"/>
  <c r="B86"/>
  <c r="C89" s="1"/>
  <c r="B84"/>
  <c r="B83"/>
  <c r="B82"/>
  <c r="B78"/>
  <c r="B77"/>
  <c r="B76"/>
  <c r="B74"/>
  <c r="B73"/>
  <c r="B72"/>
  <c r="B71"/>
  <c r="B70"/>
  <c r="B69"/>
  <c r="C74" s="1"/>
  <c r="B67"/>
  <c r="B103" s="1"/>
  <c r="B66"/>
  <c r="C66" s="1"/>
  <c r="B62"/>
  <c r="B61"/>
  <c r="B60"/>
  <c r="B59"/>
  <c r="B58"/>
  <c r="B57"/>
  <c r="B56"/>
  <c r="B55"/>
  <c r="C60" s="1"/>
  <c r="B53"/>
  <c r="B52"/>
  <c r="B51"/>
  <c r="B50"/>
  <c r="B49"/>
  <c r="B48"/>
  <c r="B47"/>
  <c r="B46"/>
  <c r="C51" s="1"/>
  <c r="B45"/>
  <c r="B41"/>
  <c r="B40"/>
  <c r="B39"/>
  <c r="C40" s="1"/>
  <c r="B35"/>
  <c r="B34"/>
  <c r="B33"/>
  <c r="B32"/>
  <c r="B31"/>
  <c r="B30"/>
  <c r="B29"/>
  <c r="B28"/>
  <c r="C35" s="1"/>
  <c r="D23"/>
  <c r="B23"/>
  <c r="D22"/>
  <c r="B22"/>
  <c r="D21"/>
  <c r="B21"/>
  <c r="D20"/>
  <c r="B20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F11" s="1"/>
  <c r="D10"/>
  <c r="B10"/>
  <c r="D9"/>
  <c r="B9"/>
  <c r="D8"/>
  <c r="B8"/>
  <c r="F8" s="1"/>
  <c r="D7"/>
  <c r="B7"/>
  <c r="D6"/>
  <c r="B6"/>
  <c r="D5"/>
  <c r="B5"/>
  <c r="F5" s="1"/>
  <c r="B125" i="6"/>
  <c r="B124"/>
  <c r="B122"/>
  <c r="B121"/>
  <c r="B120"/>
  <c r="B116"/>
  <c r="B115"/>
  <c r="B114"/>
  <c r="B113"/>
  <c r="B112"/>
  <c r="B111"/>
  <c r="B110"/>
  <c r="B108"/>
  <c r="B107"/>
  <c r="B102"/>
  <c r="B101"/>
  <c r="B99"/>
  <c r="B98"/>
  <c r="B97"/>
  <c r="B96"/>
  <c r="B94"/>
  <c r="B92"/>
  <c r="B91"/>
  <c r="B90"/>
  <c r="B89"/>
  <c r="B88"/>
  <c r="B87"/>
  <c r="B86"/>
  <c r="B84"/>
  <c r="B83"/>
  <c r="B82"/>
  <c r="B78"/>
  <c r="B77"/>
  <c r="B76"/>
  <c r="B74"/>
  <c r="B73"/>
  <c r="B72"/>
  <c r="B71"/>
  <c r="B70"/>
  <c r="B69"/>
  <c r="B66"/>
  <c r="B62"/>
  <c r="B61"/>
  <c r="B60"/>
  <c r="B59"/>
  <c r="B58"/>
  <c r="B57"/>
  <c r="B56"/>
  <c r="B55"/>
  <c r="B53"/>
  <c r="B52"/>
  <c r="B51"/>
  <c r="B50"/>
  <c r="B49"/>
  <c r="B48"/>
  <c r="B47"/>
  <c r="B46"/>
  <c r="B45"/>
  <c r="B41"/>
  <c r="B40"/>
  <c r="B39"/>
  <c r="B35"/>
  <c r="B34"/>
  <c r="B33"/>
  <c r="B32"/>
  <c r="B31"/>
  <c r="B30"/>
  <c r="B29"/>
  <c r="B28"/>
  <c r="D23"/>
  <c r="B23"/>
  <c r="D22"/>
  <c r="B22"/>
  <c r="D21"/>
  <c r="B21"/>
  <c r="D20"/>
  <c r="B20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B9"/>
  <c r="D8"/>
  <c r="B8"/>
  <c r="D7"/>
  <c r="B7"/>
  <c r="D6"/>
  <c r="B6"/>
  <c r="D5"/>
  <c r="B5"/>
  <c r="B125" i="23"/>
  <c r="B124"/>
  <c r="B122"/>
  <c r="B121"/>
  <c r="B120"/>
  <c r="C124" s="1"/>
  <c r="B116"/>
  <c r="B115"/>
  <c r="B114"/>
  <c r="B113"/>
  <c r="B131" s="1"/>
  <c r="B133" s="1"/>
  <c r="B112"/>
  <c r="B111"/>
  <c r="C111" s="1"/>
  <c r="B110"/>
  <c r="B108"/>
  <c r="C108" s="1"/>
  <c r="B107"/>
  <c r="B102"/>
  <c r="B101"/>
  <c r="B99"/>
  <c r="B98"/>
  <c r="B97"/>
  <c r="B96"/>
  <c r="B94"/>
  <c r="B92"/>
  <c r="B91"/>
  <c r="B90"/>
  <c r="B89"/>
  <c r="C89" s="1"/>
  <c r="B88"/>
  <c r="B87"/>
  <c r="B86"/>
  <c r="B84"/>
  <c r="B83"/>
  <c r="B82"/>
  <c r="C82" s="1"/>
  <c r="B78"/>
  <c r="B77"/>
  <c r="B76"/>
  <c r="B74"/>
  <c r="C74" s="1"/>
  <c r="B73"/>
  <c r="B72"/>
  <c r="B71"/>
  <c r="B70"/>
  <c r="C70" s="1"/>
  <c r="B69"/>
  <c r="B67"/>
  <c r="B103" s="1"/>
  <c r="B66"/>
  <c r="B62"/>
  <c r="B61"/>
  <c r="B60"/>
  <c r="C60" s="1"/>
  <c r="B59"/>
  <c r="B58"/>
  <c r="B57"/>
  <c r="B56"/>
  <c r="C56" s="1"/>
  <c r="B55"/>
  <c r="B53"/>
  <c r="B52"/>
  <c r="B51"/>
  <c r="C51" s="1"/>
  <c r="B50"/>
  <c r="B49"/>
  <c r="B48"/>
  <c r="B47"/>
  <c r="C47" s="1"/>
  <c r="B46"/>
  <c r="B45"/>
  <c r="B41"/>
  <c r="B40"/>
  <c r="C40" s="1"/>
  <c r="B39"/>
  <c r="B35"/>
  <c r="C35" s="1"/>
  <c r="B34"/>
  <c r="B33"/>
  <c r="B32"/>
  <c r="B31"/>
  <c r="C31" s="1"/>
  <c r="B30"/>
  <c r="B29"/>
  <c r="B28"/>
  <c r="D23"/>
  <c r="B23"/>
  <c r="D22"/>
  <c r="F22" s="1"/>
  <c r="B22"/>
  <c r="D21"/>
  <c r="B21"/>
  <c r="D20"/>
  <c r="F20" s="1"/>
  <c r="B20"/>
  <c r="D19"/>
  <c r="B19"/>
  <c r="D18"/>
  <c r="F18" s="1"/>
  <c r="B18"/>
  <c r="D17"/>
  <c r="B17"/>
  <c r="D16"/>
  <c r="F16" s="1"/>
  <c r="B16"/>
  <c r="D15"/>
  <c r="B15"/>
  <c r="D14"/>
  <c r="F14" s="1"/>
  <c r="B14"/>
  <c r="D13"/>
  <c r="B13"/>
  <c r="D12"/>
  <c r="E12" s="1"/>
  <c r="B12"/>
  <c r="D11"/>
  <c r="E11" s="1"/>
  <c r="B11"/>
  <c r="D10"/>
  <c r="E10" s="1"/>
  <c r="B10"/>
  <c r="D9"/>
  <c r="B9"/>
  <c r="D8"/>
  <c r="E8" s="1"/>
  <c r="B8"/>
  <c r="D7"/>
  <c r="E7" s="1"/>
  <c r="B7"/>
  <c r="D6"/>
  <c r="B6"/>
  <c r="D5"/>
  <c r="F5" s="1"/>
  <c r="B5"/>
  <c r="B125" i="25"/>
  <c r="B126" s="1"/>
  <c r="B124"/>
  <c r="B122"/>
  <c r="B123" s="1"/>
  <c r="B121"/>
  <c r="B120"/>
  <c r="C120" s="1"/>
  <c r="B116"/>
  <c r="B115"/>
  <c r="C115" s="1"/>
  <c r="B114"/>
  <c r="B113"/>
  <c r="C113" s="1"/>
  <c r="B112"/>
  <c r="B111"/>
  <c r="C111" s="1"/>
  <c r="B110"/>
  <c r="B108"/>
  <c r="C108" s="1"/>
  <c r="B107"/>
  <c r="B102"/>
  <c r="B101"/>
  <c r="B99"/>
  <c r="C99" s="1"/>
  <c r="B98"/>
  <c r="B97"/>
  <c r="B96"/>
  <c r="B94"/>
  <c r="B92"/>
  <c r="B91"/>
  <c r="B90"/>
  <c r="B89"/>
  <c r="B88"/>
  <c r="B87"/>
  <c r="B86"/>
  <c r="B84"/>
  <c r="B83"/>
  <c r="B82"/>
  <c r="C83" s="1"/>
  <c r="B78"/>
  <c r="B77"/>
  <c r="B76"/>
  <c r="B74"/>
  <c r="B73"/>
  <c r="B72"/>
  <c r="B71"/>
  <c r="B70"/>
  <c r="B69"/>
  <c r="B67"/>
  <c r="C67" s="1"/>
  <c r="B66"/>
  <c r="B62"/>
  <c r="B61"/>
  <c r="B60"/>
  <c r="B59"/>
  <c r="B58"/>
  <c r="B57"/>
  <c r="B56"/>
  <c r="C56" s="1"/>
  <c r="B55"/>
  <c r="B53"/>
  <c r="B52"/>
  <c r="B51"/>
  <c r="B50"/>
  <c r="B49"/>
  <c r="B48"/>
  <c r="B47"/>
  <c r="C47" s="1"/>
  <c r="B46"/>
  <c r="B45"/>
  <c r="B41"/>
  <c r="B40"/>
  <c r="C40" s="1"/>
  <c r="B39"/>
  <c r="B35"/>
  <c r="B34"/>
  <c r="B33"/>
  <c r="C33" s="1"/>
  <c r="B32"/>
  <c r="B31"/>
  <c r="C31" s="1"/>
  <c r="B30"/>
  <c r="B29"/>
  <c r="C29" s="1"/>
  <c r="B28"/>
  <c r="D23"/>
  <c r="B23"/>
  <c r="D22"/>
  <c r="B22"/>
  <c r="D21"/>
  <c r="B21"/>
  <c r="D20"/>
  <c r="B20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F9" s="1"/>
  <c r="B9"/>
  <c r="D8"/>
  <c r="F8" s="1"/>
  <c r="B8"/>
  <c r="D7"/>
  <c r="F7" s="1"/>
  <c r="B7"/>
  <c r="D6"/>
  <c r="B6"/>
  <c r="D5"/>
  <c r="B5"/>
  <c r="K4" s="1"/>
  <c r="B125" i="24"/>
  <c r="B126" s="1"/>
  <c r="B124"/>
  <c r="B122"/>
  <c r="B121"/>
  <c r="B120"/>
  <c r="C120" s="1"/>
  <c r="B116"/>
  <c r="B115"/>
  <c r="B114"/>
  <c r="B113"/>
  <c r="B112"/>
  <c r="B111"/>
  <c r="B110"/>
  <c r="B108"/>
  <c r="B107"/>
  <c r="B102"/>
  <c r="B101"/>
  <c r="B99"/>
  <c r="C99" s="1"/>
  <c r="B98"/>
  <c r="B97"/>
  <c r="B96"/>
  <c r="B94"/>
  <c r="B92"/>
  <c r="B91"/>
  <c r="B90"/>
  <c r="B89"/>
  <c r="B88"/>
  <c r="B87"/>
  <c r="B86"/>
  <c r="B84"/>
  <c r="B83"/>
  <c r="B82"/>
  <c r="C83" s="1"/>
  <c r="B78"/>
  <c r="B77"/>
  <c r="B76"/>
  <c r="B74"/>
  <c r="B73"/>
  <c r="B72"/>
  <c r="B71"/>
  <c r="B70"/>
  <c r="B69"/>
  <c r="B67"/>
  <c r="B103" s="1"/>
  <c r="B66"/>
  <c r="B62"/>
  <c r="B61"/>
  <c r="B60"/>
  <c r="B59"/>
  <c r="B58"/>
  <c r="B57"/>
  <c r="B56"/>
  <c r="B55"/>
  <c r="B53"/>
  <c r="B52"/>
  <c r="B51"/>
  <c r="B50"/>
  <c r="B49"/>
  <c r="C49" s="1"/>
  <c r="B48"/>
  <c r="B47"/>
  <c r="B46"/>
  <c r="B45"/>
  <c r="C45" s="1"/>
  <c r="B41"/>
  <c r="B40"/>
  <c r="B39"/>
  <c r="B35"/>
  <c r="B34"/>
  <c r="B33"/>
  <c r="B32"/>
  <c r="B31"/>
  <c r="B30"/>
  <c r="B29"/>
  <c r="C29" s="1"/>
  <c r="B28"/>
  <c r="D23"/>
  <c r="B23"/>
  <c r="D22"/>
  <c r="B22"/>
  <c r="D21"/>
  <c r="B21"/>
  <c r="D20"/>
  <c r="B20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F9" s="1"/>
  <c r="B9"/>
  <c r="D8"/>
  <c r="B8"/>
  <c r="D7"/>
  <c r="B7"/>
  <c r="D6"/>
  <c r="B6"/>
  <c r="D5"/>
  <c r="L4" s="1"/>
  <c r="L5" s="1"/>
  <c r="L6" s="1"/>
  <c r="B5"/>
  <c r="B126" i="32"/>
  <c r="C120"/>
  <c r="C107"/>
  <c r="C98"/>
  <c r="C83"/>
  <c r="C102"/>
  <c r="C66"/>
  <c r="C45"/>
  <c r="C39"/>
  <c r="F23"/>
  <c r="F21"/>
  <c r="F9"/>
  <c r="X6"/>
  <c r="Y6" s="1"/>
  <c r="U6"/>
  <c r="V6" s="1"/>
  <c r="R6"/>
  <c r="S6" s="1"/>
  <c r="E23"/>
  <c r="C23"/>
  <c r="L4"/>
  <c r="C124" i="30"/>
  <c r="C120"/>
  <c r="C99"/>
  <c r="B95"/>
  <c r="C83"/>
  <c r="C102"/>
  <c r="C66"/>
  <c r="C45"/>
  <c r="C29"/>
  <c r="F23"/>
  <c r="F21"/>
  <c r="F19"/>
  <c r="F9"/>
  <c r="C7"/>
  <c r="X6"/>
  <c r="Y6" s="1"/>
  <c r="U6"/>
  <c r="V6" s="1"/>
  <c r="R6"/>
  <c r="S6" s="1"/>
  <c r="E23"/>
  <c r="L4"/>
  <c r="L5" s="1"/>
  <c r="L6" s="1"/>
  <c r="C121" i="31"/>
  <c r="C120"/>
  <c r="C107"/>
  <c r="C97"/>
  <c r="C89"/>
  <c r="C102"/>
  <c r="C70"/>
  <c r="C66"/>
  <c r="C49"/>
  <c r="C45"/>
  <c r="C39"/>
  <c r="C30"/>
  <c r="C28"/>
  <c r="F9"/>
  <c r="X6"/>
  <c r="Y6" s="1"/>
  <c r="U6"/>
  <c r="R6"/>
  <c r="S6" s="1"/>
  <c r="F6"/>
  <c r="E5"/>
  <c r="C5"/>
  <c r="B123" i="29"/>
  <c r="C120"/>
  <c r="C111"/>
  <c r="C107"/>
  <c r="C97"/>
  <c r="C98"/>
  <c r="C83"/>
  <c r="C102"/>
  <c r="C66"/>
  <c r="C45"/>
  <c r="C28"/>
  <c r="X6"/>
  <c r="Y6" s="1"/>
  <c r="U6"/>
  <c r="V6" s="1"/>
  <c r="R6"/>
  <c r="S6" s="1"/>
  <c r="E5"/>
  <c r="C5"/>
  <c r="L4"/>
  <c r="L5" s="1"/>
  <c r="L6" s="1"/>
  <c r="B126" i="28"/>
  <c r="C120"/>
  <c r="C107"/>
  <c r="C97"/>
  <c r="C98"/>
  <c r="C102"/>
  <c r="C46"/>
  <c r="C45"/>
  <c r="C39"/>
  <c r="F23"/>
  <c r="F21"/>
  <c r="F9"/>
  <c r="X6"/>
  <c r="Y6" s="1"/>
  <c r="U6"/>
  <c r="V6" s="1"/>
  <c r="R6"/>
  <c r="S6" s="1"/>
  <c r="E23"/>
  <c r="L4"/>
  <c r="L5" s="1"/>
  <c r="L6" s="1"/>
  <c r="B123" i="24"/>
  <c r="C107"/>
  <c r="C97"/>
  <c r="B95"/>
  <c r="C98"/>
  <c r="C102"/>
  <c r="C66"/>
  <c r="C56"/>
  <c r="C47"/>
  <c r="C40"/>
  <c r="C39"/>
  <c r="C31"/>
  <c r="C28"/>
  <c r="X6"/>
  <c r="Y6" s="1"/>
  <c r="U6"/>
  <c r="V6" s="1"/>
  <c r="R6"/>
  <c r="S6" s="1"/>
  <c r="C9"/>
  <c r="K4"/>
  <c r="K5" s="1"/>
  <c r="K6" s="1"/>
  <c r="C124" i="25"/>
  <c r="C121"/>
  <c r="C116"/>
  <c r="C114"/>
  <c r="C112"/>
  <c r="C110"/>
  <c r="C107"/>
  <c r="C97"/>
  <c r="B95"/>
  <c r="C86"/>
  <c r="C82"/>
  <c r="C66"/>
  <c r="C49"/>
  <c r="C45"/>
  <c r="C39"/>
  <c r="C41"/>
  <c r="C34"/>
  <c r="C32"/>
  <c r="C30"/>
  <c r="C35"/>
  <c r="E8"/>
  <c r="E7"/>
  <c r="X6"/>
  <c r="X7" s="1"/>
  <c r="U6"/>
  <c r="U7" s="1"/>
  <c r="R6"/>
  <c r="R7" s="1"/>
  <c r="C9"/>
  <c r="C124" i="26"/>
  <c r="C121"/>
  <c r="C120"/>
  <c r="C116"/>
  <c r="C114"/>
  <c r="B131"/>
  <c r="B133" s="1"/>
  <c r="C111"/>
  <c r="C108"/>
  <c r="C91"/>
  <c r="C87"/>
  <c r="C82"/>
  <c r="C77"/>
  <c r="C72"/>
  <c r="C67"/>
  <c r="C62"/>
  <c r="C58"/>
  <c r="C53"/>
  <c r="C49"/>
  <c r="C45"/>
  <c r="C39"/>
  <c r="C33"/>
  <c r="C29"/>
  <c r="F12"/>
  <c r="F10"/>
  <c r="F7"/>
  <c r="X6"/>
  <c r="X7" s="1"/>
  <c r="U6"/>
  <c r="U7" s="1"/>
  <c r="R6"/>
  <c r="R7" s="1"/>
  <c r="E23"/>
  <c r="K4"/>
  <c r="B123" i="27"/>
  <c r="C120"/>
  <c r="C124"/>
  <c r="C112"/>
  <c r="C110"/>
  <c r="C108"/>
  <c r="B95"/>
  <c r="C95" s="1"/>
  <c r="C87"/>
  <c r="C82"/>
  <c r="C77"/>
  <c r="C67"/>
  <c r="C58"/>
  <c r="C49"/>
  <c r="C45"/>
  <c r="C39"/>
  <c r="C29"/>
  <c r="F23"/>
  <c r="E22"/>
  <c r="F22"/>
  <c r="E21"/>
  <c r="F21"/>
  <c r="E20"/>
  <c r="F20"/>
  <c r="E19"/>
  <c r="F19"/>
  <c r="E18"/>
  <c r="F18"/>
  <c r="E17"/>
  <c r="F17"/>
  <c r="E16"/>
  <c r="F16"/>
  <c r="E15"/>
  <c r="F15"/>
  <c r="E14"/>
  <c r="F14"/>
  <c r="E13"/>
  <c r="F13"/>
  <c r="E12"/>
  <c r="F12"/>
  <c r="E11"/>
  <c r="F11"/>
  <c r="E10"/>
  <c r="F10"/>
  <c r="E8"/>
  <c r="F8"/>
  <c r="E7"/>
  <c r="F7"/>
  <c r="Y6"/>
  <c r="X6"/>
  <c r="X7" s="1"/>
  <c r="U6"/>
  <c r="U7" s="1"/>
  <c r="R6"/>
  <c r="R7" s="1"/>
  <c r="E23"/>
  <c r="F5"/>
  <c r="B126" i="23"/>
  <c r="B123"/>
  <c r="C120"/>
  <c r="C116"/>
  <c r="C115"/>
  <c r="C114"/>
  <c r="C113"/>
  <c r="C112"/>
  <c r="C110"/>
  <c r="C107"/>
  <c r="B95"/>
  <c r="C91"/>
  <c r="C87"/>
  <c r="C77"/>
  <c r="C72"/>
  <c r="C67"/>
  <c r="C66"/>
  <c r="C62"/>
  <c r="C58"/>
  <c r="C53"/>
  <c r="C49"/>
  <c r="C45"/>
  <c r="C39"/>
  <c r="C33"/>
  <c r="C29"/>
  <c r="C28"/>
  <c r="F23"/>
  <c r="F21"/>
  <c r="F19"/>
  <c r="F17"/>
  <c r="F15"/>
  <c r="F13"/>
  <c r="F12"/>
  <c r="F11"/>
  <c r="F10"/>
  <c r="F8"/>
  <c r="F7"/>
  <c r="X6"/>
  <c r="X7" s="1"/>
  <c r="U6"/>
  <c r="U7" s="1"/>
  <c r="R6"/>
  <c r="R7" s="1"/>
  <c r="E23"/>
  <c r="B103" i="25" l="1"/>
  <c r="C95" i="23"/>
  <c r="C121"/>
  <c r="C28" i="27"/>
  <c r="C28" i="26"/>
  <c r="C31"/>
  <c r="C47"/>
  <c r="C56"/>
  <c r="C70"/>
  <c r="C110"/>
  <c r="C113"/>
  <c r="E9" i="25"/>
  <c r="C95"/>
  <c r="E9" i="24"/>
  <c r="C33" i="31"/>
  <c r="C29"/>
  <c r="Y6" i="26"/>
  <c r="V6" i="27"/>
  <c r="V6" i="26"/>
  <c r="S6"/>
  <c r="S6" i="27"/>
  <c r="Y6" i="23"/>
  <c r="V6"/>
  <c r="S6"/>
  <c r="Y6" i="25"/>
  <c r="V6"/>
  <c r="S6"/>
  <c r="C6" i="23"/>
  <c r="C9"/>
  <c r="C30"/>
  <c r="C32"/>
  <c r="C34"/>
  <c r="C41"/>
  <c r="C46"/>
  <c r="C48"/>
  <c r="C50"/>
  <c r="C52"/>
  <c r="C55"/>
  <c r="C57"/>
  <c r="C59"/>
  <c r="C61"/>
  <c r="C69"/>
  <c r="C71"/>
  <c r="C73"/>
  <c r="C76"/>
  <c r="C78"/>
  <c r="C83"/>
  <c r="C86"/>
  <c r="C88"/>
  <c r="C90"/>
  <c r="C92"/>
  <c r="C97"/>
  <c r="C99"/>
  <c r="C102"/>
  <c r="B134"/>
  <c r="L4" i="27"/>
  <c r="C5"/>
  <c r="E5"/>
  <c r="E6"/>
  <c r="C7"/>
  <c r="C8"/>
  <c r="E9"/>
  <c r="C10"/>
  <c r="C11"/>
  <c r="C12"/>
  <c r="C13"/>
  <c r="C14"/>
  <c r="C15"/>
  <c r="C16"/>
  <c r="C17"/>
  <c r="C18"/>
  <c r="C19"/>
  <c r="C20"/>
  <c r="C21"/>
  <c r="C22"/>
  <c r="C23"/>
  <c r="C30"/>
  <c r="C32"/>
  <c r="C34"/>
  <c r="C41"/>
  <c r="C46"/>
  <c r="C48"/>
  <c r="C50"/>
  <c r="C52"/>
  <c r="C55"/>
  <c r="C57"/>
  <c r="C59"/>
  <c r="C61"/>
  <c r="C69"/>
  <c r="C71"/>
  <c r="C73"/>
  <c r="C76"/>
  <c r="C78"/>
  <c r="C83"/>
  <c r="C86"/>
  <c r="C88"/>
  <c r="C90"/>
  <c r="C92"/>
  <c r="C97"/>
  <c r="C99"/>
  <c r="C102"/>
  <c r="B134"/>
  <c r="L4" i="26"/>
  <c r="C5"/>
  <c r="E5"/>
  <c r="E6"/>
  <c r="C7"/>
  <c r="E7"/>
  <c r="C8"/>
  <c r="E8"/>
  <c r="E9"/>
  <c r="C10"/>
  <c r="E10"/>
  <c r="C11"/>
  <c r="E11"/>
  <c r="C12"/>
  <c r="E12"/>
  <c r="C84"/>
  <c r="C94"/>
  <c r="C96"/>
  <c r="C98"/>
  <c r="C101"/>
  <c r="C6" i="25"/>
  <c r="C10"/>
  <c r="C11"/>
  <c r="C12"/>
  <c r="C13"/>
  <c r="C14"/>
  <c r="C15"/>
  <c r="C16"/>
  <c r="C17"/>
  <c r="C18"/>
  <c r="C19"/>
  <c r="C20"/>
  <c r="C21"/>
  <c r="C22"/>
  <c r="C23"/>
  <c r="C51"/>
  <c r="C53"/>
  <c r="C58"/>
  <c r="C60"/>
  <c r="C62"/>
  <c r="C70"/>
  <c r="C72"/>
  <c r="K4" i="23"/>
  <c r="K5" s="1"/>
  <c r="K6" s="1"/>
  <c r="L4"/>
  <c r="L5" s="1"/>
  <c r="L6" s="1"/>
  <c r="C5"/>
  <c r="E5"/>
  <c r="E6"/>
  <c r="C7"/>
  <c r="C8"/>
  <c r="E9"/>
  <c r="C10"/>
  <c r="C11"/>
  <c r="C12"/>
  <c r="C13"/>
  <c r="E13"/>
  <c r="C14"/>
  <c r="E14"/>
  <c r="C15"/>
  <c r="E15"/>
  <c r="C16"/>
  <c r="E16"/>
  <c r="C17"/>
  <c r="E17"/>
  <c r="C18"/>
  <c r="E18"/>
  <c r="C19"/>
  <c r="E19"/>
  <c r="C20"/>
  <c r="E20"/>
  <c r="C21"/>
  <c r="E21"/>
  <c r="C22"/>
  <c r="E22"/>
  <c r="C23"/>
  <c r="C84"/>
  <c r="C94"/>
  <c r="C96"/>
  <c r="C98"/>
  <c r="C101"/>
  <c r="C6" i="27"/>
  <c r="C9"/>
  <c r="C33"/>
  <c r="C35"/>
  <c r="C51"/>
  <c r="C53"/>
  <c r="C60"/>
  <c r="C62"/>
  <c r="C72"/>
  <c r="C74"/>
  <c r="C84"/>
  <c r="C91"/>
  <c r="C94"/>
  <c r="C96"/>
  <c r="C98"/>
  <c r="C101"/>
  <c r="C113"/>
  <c r="C114"/>
  <c r="C115"/>
  <c r="C121"/>
  <c r="C6" i="26"/>
  <c r="C9"/>
  <c r="F13"/>
  <c r="F14"/>
  <c r="F15"/>
  <c r="F16"/>
  <c r="F17"/>
  <c r="F18"/>
  <c r="F19"/>
  <c r="F20"/>
  <c r="F21"/>
  <c r="F22"/>
  <c r="F23"/>
  <c r="C30"/>
  <c r="C32"/>
  <c r="C34"/>
  <c r="C41"/>
  <c r="C46"/>
  <c r="C48"/>
  <c r="C50"/>
  <c r="C52"/>
  <c r="C55"/>
  <c r="C57"/>
  <c r="C59"/>
  <c r="C61"/>
  <c r="C69"/>
  <c r="C71"/>
  <c r="C73"/>
  <c r="C76"/>
  <c r="C78"/>
  <c r="C83"/>
  <c r="C86"/>
  <c r="C88"/>
  <c r="C90"/>
  <c r="C92"/>
  <c r="B95"/>
  <c r="C95" s="1"/>
  <c r="C97"/>
  <c r="C99"/>
  <c r="C102"/>
  <c r="B134"/>
  <c r="L4" i="25"/>
  <c r="C5"/>
  <c r="E5"/>
  <c r="E6"/>
  <c r="C7"/>
  <c r="C8"/>
  <c r="C28"/>
  <c r="C46"/>
  <c r="C48"/>
  <c r="C50"/>
  <c r="C52"/>
  <c r="C55"/>
  <c r="C57"/>
  <c r="C59"/>
  <c r="C61"/>
  <c r="C69"/>
  <c r="C71"/>
  <c r="C73"/>
  <c r="C74"/>
  <c r="C77"/>
  <c r="C84"/>
  <c r="C87"/>
  <c r="C89"/>
  <c r="C91"/>
  <c r="C94"/>
  <c r="C96"/>
  <c r="C98"/>
  <c r="C101"/>
  <c r="F6" i="24"/>
  <c r="E7"/>
  <c r="E8"/>
  <c r="E10"/>
  <c r="E11"/>
  <c r="E12"/>
  <c r="E13"/>
  <c r="E14"/>
  <c r="E15"/>
  <c r="E16"/>
  <c r="E17"/>
  <c r="E18"/>
  <c r="E19"/>
  <c r="E20"/>
  <c r="E21"/>
  <c r="E22"/>
  <c r="E23"/>
  <c r="C33"/>
  <c r="C35"/>
  <c r="C51"/>
  <c r="C53"/>
  <c r="C58"/>
  <c r="C60"/>
  <c r="C62"/>
  <c r="C67"/>
  <c r="C70"/>
  <c r="C72"/>
  <c r="C74"/>
  <c r="C77"/>
  <c r="C84"/>
  <c r="C87"/>
  <c r="C89"/>
  <c r="C91"/>
  <c r="C108"/>
  <c r="C111"/>
  <c r="C115"/>
  <c r="F6" i="28"/>
  <c r="E7"/>
  <c r="E8"/>
  <c r="E10"/>
  <c r="E11"/>
  <c r="E12"/>
  <c r="E13"/>
  <c r="E14"/>
  <c r="E15"/>
  <c r="E16"/>
  <c r="E17"/>
  <c r="E18"/>
  <c r="E19"/>
  <c r="E20"/>
  <c r="C29"/>
  <c r="C31"/>
  <c r="C33"/>
  <c r="C35"/>
  <c r="C40"/>
  <c r="C47"/>
  <c r="C49"/>
  <c r="C51"/>
  <c r="C53"/>
  <c r="C56"/>
  <c r="C58"/>
  <c r="C60"/>
  <c r="C62"/>
  <c r="C67"/>
  <c r="C70"/>
  <c r="C72"/>
  <c r="C74"/>
  <c r="C77"/>
  <c r="C84"/>
  <c r="C87"/>
  <c r="C89"/>
  <c r="C91"/>
  <c r="C110"/>
  <c r="C112"/>
  <c r="C114"/>
  <c r="C116"/>
  <c r="C121"/>
  <c r="C124"/>
  <c r="C7" i="29"/>
  <c r="C8"/>
  <c r="C10"/>
  <c r="C11"/>
  <c r="C12"/>
  <c r="C13"/>
  <c r="C14"/>
  <c r="C15"/>
  <c r="C16"/>
  <c r="C17"/>
  <c r="C18"/>
  <c r="C19"/>
  <c r="C20"/>
  <c r="C21"/>
  <c r="C22"/>
  <c r="C23"/>
  <c r="C30"/>
  <c r="C32"/>
  <c r="C34"/>
  <c r="C41"/>
  <c r="C48"/>
  <c r="C50"/>
  <c r="C52"/>
  <c r="C55"/>
  <c r="C57"/>
  <c r="C59"/>
  <c r="C61"/>
  <c r="C69"/>
  <c r="C71"/>
  <c r="C73"/>
  <c r="C76"/>
  <c r="C78"/>
  <c r="C88"/>
  <c r="C90"/>
  <c r="C115"/>
  <c r="E7" i="31"/>
  <c r="E8"/>
  <c r="E10"/>
  <c r="E11"/>
  <c r="E12"/>
  <c r="E13"/>
  <c r="E14"/>
  <c r="E15"/>
  <c r="E16"/>
  <c r="E17"/>
  <c r="E18"/>
  <c r="E19"/>
  <c r="E20"/>
  <c r="E21"/>
  <c r="E22"/>
  <c r="E23"/>
  <c r="C32"/>
  <c r="C35"/>
  <c r="C51"/>
  <c r="C53"/>
  <c r="C58"/>
  <c r="C60"/>
  <c r="C62"/>
  <c r="C72"/>
  <c r="C74"/>
  <c r="C84"/>
  <c r="C91"/>
  <c r="C99"/>
  <c r="C110"/>
  <c r="C112"/>
  <c r="C114"/>
  <c r="C116"/>
  <c r="C10" i="30"/>
  <c r="C11"/>
  <c r="C12"/>
  <c r="C13"/>
  <c r="C14"/>
  <c r="C15"/>
  <c r="C16"/>
  <c r="C18"/>
  <c r="C30"/>
  <c r="C32"/>
  <c r="C34"/>
  <c r="C41"/>
  <c r="C48"/>
  <c r="C50"/>
  <c r="C52"/>
  <c r="C55"/>
  <c r="C57"/>
  <c r="C59"/>
  <c r="C61"/>
  <c r="C69"/>
  <c r="C71"/>
  <c r="C73"/>
  <c r="C76"/>
  <c r="C78"/>
  <c r="C86"/>
  <c r="C88"/>
  <c r="C90"/>
  <c r="C92"/>
  <c r="C108"/>
  <c r="C111"/>
  <c r="C115"/>
  <c r="B123"/>
  <c r="B126"/>
  <c r="F6" i="32"/>
  <c r="E7"/>
  <c r="E8"/>
  <c r="E10"/>
  <c r="E11"/>
  <c r="E12"/>
  <c r="E13"/>
  <c r="E14"/>
  <c r="E15"/>
  <c r="E16"/>
  <c r="E17"/>
  <c r="E18"/>
  <c r="E19"/>
  <c r="C29"/>
  <c r="C31"/>
  <c r="C33"/>
  <c r="C35"/>
  <c r="C40"/>
  <c r="C47"/>
  <c r="C49"/>
  <c r="C51"/>
  <c r="C53"/>
  <c r="C56"/>
  <c r="C58"/>
  <c r="C60"/>
  <c r="C62"/>
  <c r="C67"/>
  <c r="C70"/>
  <c r="C72"/>
  <c r="C74"/>
  <c r="C77"/>
  <c r="C84"/>
  <c r="C87"/>
  <c r="C89"/>
  <c r="C91"/>
  <c r="C97"/>
  <c r="C99"/>
  <c r="C108"/>
  <c r="C111"/>
  <c r="C115"/>
  <c r="B123"/>
  <c r="C76" i="25"/>
  <c r="C78"/>
  <c r="C88"/>
  <c r="C90"/>
  <c r="C92"/>
  <c r="C102"/>
  <c r="B134"/>
  <c r="B131"/>
  <c r="B133" s="1"/>
  <c r="C5" i="24"/>
  <c r="E5"/>
  <c r="C7"/>
  <c r="C8"/>
  <c r="C10"/>
  <c r="C11"/>
  <c r="C12"/>
  <c r="C13"/>
  <c r="C14"/>
  <c r="C15"/>
  <c r="C16"/>
  <c r="C17"/>
  <c r="C18"/>
  <c r="C19"/>
  <c r="C20"/>
  <c r="C21"/>
  <c r="C22"/>
  <c r="C23"/>
  <c r="C30"/>
  <c r="C32"/>
  <c r="C34"/>
  <c r="C41"/>
  <c r="C46"/>
  <c r="C48"/>
  <c r="C50"/>
  <c r="C52"/>
  <c r="C55"/>
  <c r="C57"/>
  <c r="C59"/>
  <c r="C61"/>
  <c r="C69"/>
  <c r="C71"/>
  <c r="C73"/>
  <c r="C76"/>
  <c r="C78"/>
  <c r="C86"/>
  <c r="C88"/>
  <c r="C90"/>
  <c r="C92"/>
  <c r="C95"/>
  <c r="C110"/>
  <c r="C112"/>
  <c r="C114"/>
  <c r="C116"/>
  <c r="C121"/>
  <c r="C124"/>
  <c r="C7" i="28"/>
  <c r="C8"/>
  <c r="C10"/>
  <c r="C11"/>
  <c r="C12"/>
  <c r="C13"/>
  <c r="C14"/>
  <c r="C15"/>
  <c r="C16"/>
  <c r="C17"/>
  <c r="C18"/>
  <c r="C19"/>
  <c r="C30"/>
  <c r="C32"/>
  <c r="C34"/>
  <c r="C41"/>
  <c r="C48"/>
  <c r="C50"/>
  <c r="C52"/>
  <c r="C55"/>
  <c r="C57"/>
  <c r="C59"/>
  <c r="C61"/>
  <c r="C69"/>
  <c r="C71"/>
  <c r="C73"/>
  <c r="C76"/>
  <c r="C78"/>
  <c r="C86"/>
  <c r="C88"/>
  <c r="C90"/>
  <c r="C92"/>
  <c r="C108"/>
  <c r="C111"/>
  <c r="C115"/>
  <c r="B123"/>
  <c r="F6" i="29"/>
  <c r="E7"/>
  <c r="E8"/>
  <c r="E10"/>
  <c r="E11"/>
  <c r="E12"/>
  <c r="E13"/>
  <c r="E14"/>
  <c r="E15"/>
  <c r="E16"/>
  <c r="E17"/>
  <c r="E18"/>
  <c r="E19"/>
  <c r="E20"/>
  <c r="E21"/>
  <c r="E22"/>
  <c r="E23"/>
  <c r="C29"/>
  <c r="C31"/>
  <c r="C33"/>
  <c r="C35"/>
  <c r="C40"/>
  <c r="C47"/>
  <c r="C49"/>
  <c r="C51"/>
  <c r="C53"/>
  <c r="C56"/>
  <c r="C58"/>
  <c r="C60"/>
  <c r="C62"/>
  <c r="C67"/>
  <c r="C70"/>
  <c r="C72"/>
  <c r="C74"/>
  <c r="C77"/>
  <c r="C84"/>
  <c r="C87"/>
  <c r="C89"/>
  <c r="C110"/>
  <c r="C112"/>
  <c r="C114"/>
  <c r="C116"/>
  <c r="C121"/>
  <c r="C124"/>
  <c r="C7" i="31"/>
  <c r="C8"/>
  <c r="C10"/>
  <c r="C11"/>
  <c r="C12"/>
  <c r="C13"/>
  <c r="C14"/>
  <c r="C15"/>
  <c r="C16"/>
  <c r="C17"/>
  <c r="C18"/>
  <c r="C19"/>
  <c r="C20"/>
  <c r="C21"/>
  <c r="C22"/>
  <c r="C23"/>
  <c r="C34"/>
  <c r="C41"/>
  <c r="C46"/>
  <c r="C48"/>
  <c r="C50"/>
  <c r="C52"/>
  <c r="C55"/>
  <c r="C57"/>
  <c r="C59"/>
  <c r="C61"/>
  <c r="C69"/>
  <c r="C71"/>
  <c r="C73"/>
  <c r="C76"/>
  <c r="C78"/>
  <c r="C83"/>
  <c r="C86"/>
  <c r="C88"/>
  <c r="C90"/>
  <c r="C92"/>
  <c r="C108"/>
  <c r="C111"/>
  <c r="C115"/>
  <c r="B123"/>
  <c r="B126"/>
  <c r="F6" i="30"/>
  <c r="E7"/>
  <c r="E8"/>
  <c r="E10"/>
  <c r="E11"/>
  <c r="E12"/>
  <c r="E13"/>
  <c r="E14"/>
  <c r="E15"/>
  <c r="E16"/>
  <c r="E17"/>
  <c r="C31"/>
  <c r="C33"/>
  <c r="C35"/>
  <c r="C40"/>
  <c r="C47"/>
  <c r="C49"/>
  <c r="C51"/>
  <c r="C53"/>
  <c r="C56"/>
  <c r="C58"/>
  <c r="C60"/>
  <c r="C62"/>
  <c r="C67"/>
  <c r="C70"/>
  <c r="C72"/>
  <c r="C74"/>
  <c r="C77"/>
  <c r="C84"/>
  <c r="C87"/>
  <c r="C89"/>
  <c r="C91"/>
  <c r="C95"/>
  <c r="C110"/>
  <c r="C112"/>
  <c r="C114"/>
  <c r="C116"/>
  <c r="C8" i="32"/>
  <c r="C10"/>
  <c r="C11"/>
  <c r="C12"/>
  <c r="C13"/>
  <c r="C14"/>
  <c r="C15"/>
  <c r="C16"/>
  <c r="C17"/>
  <c r="C18"/>
  <c r="C19"/>
  <c r="C30"/>
  <c r="C32"/>
  <c r="C34"/>
  <c r="C41"/>
  <c r="C46"/>
  <c r="C48"/>
  <c r="C50"/>
  <c r="C52"/>
  <c r="C55"/>
  <c r="C57"/>
  <c r="C59"/>
  <c r="C61"/>
  <c r="C69"/>
  <c r="C71"/>
  <c r="C73"/>
  <c r="C76"/>
  <c r="C78"/>
  <c r="C88"/>
  <c r="C90"/>
  <c r="C92"/>
  <c r="C110"/>
  <c r="C112"/>
  <c r="C114"/>
  <c r="C116"/>
  <c r="C121"/>
  <c r="C124"/>
  <c r="F5"/>
  <c r="C6"/>
  <c r="E6"/>
  <c r="F7"/>
  <c r="R7"/>
  <c r="U7"/>
  <c r="X7"/>
  <c r="F8"/>
  <c r="C9"/>
  <c r="E9"/>
  <c r="F10"/>
  <c r="G10" s="1"/>
  <c r="F11"/>
  <c r="F12"/>
  <c r="G12" s="1"/>
  <c r="F13"/>
  <c r="F14"/>
  <c r="G14" s="1"/>
  <c r="F15"/>
  <c r="F16"/>
  <c r="G16" s="1"/>
  <c r="F17"/>
  <c r="F18"/>
  <c r="G18" s="1"/>
  <c r="F19"/>
  <c r="C82"/>
  <c r="C94"/>
  <c r="C96"/>
  <c r="C101"/>
  <c r="B130"/>
  <c r="B132" s="1"/>
  <c r="B134"/>
  <c r="K4"/>
  <c r="C5"/>
  <c r="E5"/>
  <c r="C20"/>
  <c r="E20"/>
  <c r="C21"/>
  <c r="E21"/>
  <c r="C22"/>
  <c r="E22"/>
  <c r="C113"/>
  <c r="B131"/>
  <c r="B133" s="1"/>
  <c r="F5" i="30"/>
  <c r="C6"/>
  <c r="E6"/>
  <c r="F7"/>
  <c r="R7"/>
  <c r="U7"/>
  <c r="X7"/>
  <c r="F8"/>
  <c r="C9"/>
  <c r="E9"/>
  <c r="F10"/>
  <c r="G10" s="1"/>
  <c r="F11"/>
  <c r="F12"/>
  <c r="G12" s="1"/>
  <c r="F13"/>
  <c r="F14"/>
  <c r="G14" s="1"/>
  <c r="F15"/>
  <c r="F16"/>
  <c r="G16" s="1"/>
  <c r="F18"/>
  <c r="C82"/>
  <c r="C94"/>
  <c r="C96"/>
  <c r="C101"/>
  <c r="B130"/>
  <c r="B132" s="1"/>
  <c r="B134"/>
  <c r="K4"/>
  <c r="K5" s="1"/>
  <c r="K6" s="1"/>
  <c r="C5"/>
  <c r="E5"/>
  <c r="C17"/>
  <c r="E18"/>
  <c r="C19"/>
  <c r="E19"/>
  <c r="C20"/>
  <c r="E20"/>
  <c r="C21"/>
  <c r="E21"/>
  <c r="C22"/>
  <c r="E22"/>
  <c r="C113"/>
  <c r="B131"/>
  <c r="B133" s="1"/>
  <c r="F5" i="31"/>
  <c r="C6"/>
  <c r="E6"/>
  <c r="F7"/>
  <c r="R7"/>
  <c r="U7"/>
  <c r="X7"/>
  <c r="F8"/>
  <c r="C9"/>
  <c r="E9"/>
  <c r="F10"/>
  <c r="G10" s="1"/>
  <c r="F11"/>
  <c r="F12"/>
  <c r="G12" s="1"/>
  <c r="F13"/>
  <c r="F14"/>
  <c r="G14" s="1"/>
  <c r="F15"/>
  <c r="F16"/>
  <c r="G16" s="1"/>
  <c r="F17"/>
  <c r="F18"/>
  <c r="G18" s="1"/>
  <c r="F19"/>
  <c r="F20"/>
  <c r="G20" s="1"/>
  <c r="F21"/>
  <c r="F22"/>
  <c r="G22" s="1"/>
  <c r="F23"/>
  <c r="C82"/>
  <c r="C94"/>
  <c r="C96"/>
  <c r="C101"/>
  <c r="B130"/>
  <c r="B132" s="1"/>
  <c r="B134"/>
  <c r="K4"/>
  <c r="K5" s="1"/>
  <c r="K6" s="1"/>
  <c r="C113"/>
  <c r="B131"/>
  <c r="B133" s="1"/>
  <c r="F5" i="29"/>
  <c r="C6"/>
  <c r="E6"/>
  <c r="F7"/>
  <c r="R7"/>
  <c r="U7"/>
  <c r="X7"/>
  <c r="F8"/>
  <c r="C9"/>
  <c r="E9"/>
  <c r="F10"/>
  <c r="G10" s="1"/>
  <c r="F11"/>
  <c r="F12"/>
  <c r="G12" s="1"/>
  <c r="F13"/>
  <c r="F14"/>
  <c r="G14" s="1"/>
  <c r="F15"/>
  <c r="F16"/>
  <c r="G16" s="1"/>
  <c r="F17"/>
  <c r="F18"/>
  <c r="G18" s="1"/>
  <c r="F19"/>
  <c r="F20"/>
  <c r="G20" s="1"/>
  <c r="F21"/>
  <c r="F22"/>
  <c r="G22" s="1"/>
  <c r="F23"/>
  <c r="C82"/>
  <c r="C86"/>
  <c r="C91"/>
  <c r="C94"/>
  <c r="C96"/>
  <c r="C101"/>
  <c r="B130"/>
  <c r="B132" s="1"/>
  <c r="B134"/>
  <c r="K4"/>
  <c r="C113"/>
  <c r="B131"/>
  <c r="B133" s="1"/>
  <c r="F5" i="28"/>
  <c r="C6"/>
  <c r="E6"/>
  <c r="F7"/>
  <c r="R7"/>
  <c r="U7"/>
  <c r="X7"/>
  <c r="F8"/>
  <c r="C9"/>
  <c r="E9"/>
  <c r="F10"/>
  <c r="G10" s="1"/>
  <c r="F11"/>
  <c r="F12"/>
  <c r="G12" s="1"/>
  <c r="F13"/>
  <c r="F14"/>
  <c r="G14" s="1"/>
  <c r="F15"/>
  <c r="F16"/>
  <c r="G16" s="1"/>
  <c r="F17"/>
  <c r="F18"/>
  <c r="G18" s="1"/>
  <c r="F19"/>
  <c r="C82"/>
  <c r="C94"/>
  <c r="C96"/>
  <c r="C101"/>
  <c r="B130"/>
  <c r="B132" s="1"/>
  <c r="B134"/>
  <c r="K4"/>
  <c r="K5" s="1"/>
  <c r="K6" s="1"/>
  <c r="C5"/>
  <c r="E5"/>
  <c r="C20"/>
  <c r="C21"/>
  <c r="E21"/>
  <c r="C22"/>
  <c r="E22"/>
  <c r="C113"/>
  <c r="B131"/>
  <c r="B133" s="1"/>
  <c r="U8" i="23"/>
  <c r="V7"/>
  <c r="X8"/>
  <c r="Y7"/>
  <c r="G7"/>
  <c r="G8"/>
  <c r="G10"/>
  <c r="G11"/>
  <c r="G12"/>
  <c r="G13"/>
  <c r="G14"/>
  <c r="G15"/>
  <c r="G16"/>
  <c r="G17"/>
  <c r="G18"/>
  <c r="G19"/>
  <c r="G20"/>
  <c r="G21"/>
  <c r="G22"/>
  <c r="G23"/>
  <c r="G5"/>
  <c r="M4"/>
  <c r="M5" s="1"/>
  <c r="M6" s="1"/>
  <c r="S7"/>
  <c r="R8"/>
  <c r="G5" i="27"/>
  <c r="M4"/>
  <c r="R8"/>
  <c r="S7"/>
  <c r="U8"/>
  <c r="V7"/>
  <c r="X8"/>
  <c r="Y7"/>
  <c r="G7"/>
  <c r="G8"/>
  <c r="G10"/>
  <c r="G11"/>
  <c r="G12"/>
  <c r="G13"/>
  <c r="G14"/>
  <c r="G15"/>
  <c r="G16"/>
  <c r="G17"/>
  <c r="G18"/>
  <c r="G19"/>
  <c r="G20"/>
  <c r="G21"/>
  <c r="G22"/>
  <c r="R8" i="25"/>
  <c r="S7"/>
  <c r="U8"/>
  <c r="V7"/>
  <c r="X8"/>
  <c r="Y7"/>
  <c r="G5" i="26"/>
  <c r="M4"/>
  <c r="R8"/>
  <c r="S7"/>
  <c r="U8"/>
  <c r="V7"/>
  <c r="X8"/>
  <c r="Y7"/>
  <c r="F6" i="23"/>
  <c r="G6" s="1"/>
  <c r="F9"/>
  <c r="G9" s="1"/>
  <c r="F6" i="27"/>
  <c r="G6" s="1"/>
  <c r="F9"/>
  <c r="G9" s="1"/>
  <c r="B130" i="23"/>
  <c r="B132" s="1"/>
  <c r="G23" i="27"/>
  <c r="G7" i="26"/>
  <c r="G8"/>
  <c r="G10"/>
  <c r="G11"/>
  <c r="G12"/>
  <c r="G13"/>
  <c r="G14"/>
  <c r="G15"/>
  <c r="G16"/>
  <c r="G17"/>
  <c r="G18"/>
  <c r="G19"/>
  <c r="G20"/>
  <c r="G21"/>
  <c r="G22"/>
  <c r="G23"/>
  <c r="F6"/>
  <c r="G6" s="1"/>
  <c r="F9"/>
  <c r="G9" s="1"/>
  <c r="C13"/>
  <c r="E13"/>
  <c r="C14"/>
  <c r="E14"/>
  <c r="C15"/>
  <c r="E15"/>
  <c r="C16"/>
  <c r="E16"/>
  <c r="C17"/>
  <c r="E17"/>
  <c r="C18"/>
  <c r="E18"/>
  <c r="C19"/>
  <c r="E19"/>
  <c r="C20"/>
  <c r="E20"/>
  <c r="C21"/>
  <c r="E21"/>
  <c r="C22"/>
  <c r="E22"/>
  <c r="C23"/>
  <c r="F6" i="25"/>
  <c r="B130" i="27"/>
  <c r="B132" s="1"/>
  <c r="B130" i="26"/>
  <c r="B132" s="1"/>
  <c r="F5" i="25"/>
  <c r="E10"/>
  <c r="E11"/>
  <c r="E12"/>
  <c r="E13"/>
  <c r="E14"/>
  <c r="E15"/>
  <c r="E16"/>
  <c r="E17"/>
  <c r="E18"/>
  <c r="E19"/>
  <c r="E20"/>
  <c r="E21"/>
  <c r="E22"/>
  <c r="E23"/>
  <c r="F10"/>
  <c r="F11"/>
  <c r="G11" s="1"/>
  <c r="F12"/>
  <c r="F13"/>
  <c r="G13" s="1"/>
  <c r="F14"/>
  <c r="F15"/>
  <c r="G15" s="1"/>
  <c r="F16"/>
  <c r="F17"/>
  <c r="G17" s="1"/>
  <c r="F18"/>
  <c r="F19"/>
  <c r="G19" s="1"/>
  <c r="F20"/>
  <c r="F21"/>
  <c r="G21" s="1"/>
  <c r="F22"/>
  <c r="F23"/>
  <c r="G23" s="1"/>
  <c r="B130"/>
  <c r="B132" s="1"/>
  <c r="F5" i="24"/>
  <c r="C6"/>
  <c r="E6"/>
  <c r="F7"/>
  <c r="R7"/>
  <c r="U7"/>
  <c r="X7"/>
  <c r="F8"/>
  <c r="F10"/>
  <c r="G10" s="1"/>
  <c r="F11"/>
  <c r="F12"/>
  <c r="G12" s="1"/>
  <c r="F13"/>
  <c r="F14"/>
  <c r="G14" s="1"/>
  <c r="F15"/>
  <c r="F16"/>
  <c r="G16" s="1"/>
  <c r="F17"/>
  <c r="F18"/>
  <c r="G18" s="1"/>
  <c r="F19"/>
  <c r="F20"/>
  <c r="G20" s="1"/>
  <c r="F21"/>
  <c r="F22"/>
  <c r="G22" s="1"/>
  <c r="F23"/>
  <c r="C82"/>
  <c r="C94"/>
  <c r="C96"/>
  <c r="C101"/>
  <c r="B130"/>
  <c r="B132" s="1"/>
  <c r="B134"/>
  <c r="C113"/>
  <c r="B131"/>
  <c r="B133" s="1"/>
  <c r="G6" l="1"/>
  <c r="G19" i="28"/>
  <c r="G17"/>
  <c r="G15"/>
  <c r="G13"/>
  <c r="G11"/>
  <c r="G8"/>
  <c r="G23" i="31"/>
  <c r="G21"/>
  <c r="G19"/>
  <c r="G17"/>
  <c r="G15"/>
  <c r="G13"/>
  <c r="G11"/>
  <c r="G8"/>
  <c r="G23" i="24"/>
  <c r="G21"/>
  <c r="G19"/>
  <c r="G17"/>
  <c r="G15"/>
  <c r="G13"/>
  <c r="G11"/>
  <c r="G8"/>
  <c r="G22" i="25"/>
  <c r="G20"/>
  <c r="G18"/>
  <c r="G16"/>
  <c r="G14"/>
  <c r="G12"/>
  <c r="G10"/>
  <c r="G23" i="29"/>
  <c r="G21"/>
  <c r="G19"/>
  <c r="G17"/>
  <c r="G15"/>
  <c r="G13"/>
  <c r="G11"/>
  <c r="G8"/>
  <c r="G7"/>
  <c r="G18" i="30"/>
  <c r="G15"/>
  <c r="G13"/>
  <c r="G11"/>
  <c r="G8"/>
  <c r="G7"/>
  <c r="G19" i="32"/>
  <c r="G17"/>
  <c r="G15"/>
  <c r="G13"/>
  <c r="G11"/>
  <c r="G8"/>
  <c r="G7"/>
  <c r="X8"/>
  <c r="Y7"/>
  <c r="R8"/>
  <c r="S7"/>
  <c r="G5"/>
  <c r="M4"/>
  <c r="G22"/>
  <c r="G20"/>
  <c r="G6"/>
  <c r="U8"/>
  <c r="V7"/>
  <c r="G23"/>
  <c r="G21"/>
  <c r="G9"/>
  <c r="X8" i="30"/>
  <c r="Y7"/>
  <c r="R8"/>
  <c r="S7"/>
  <c r="G5"/>
  <c r="M4"/>
  <c r="M5" s="1"/>
  <c r="M6" s="1"/>
  <c r="G22"/>
  <c r="G20"/>
  <c r="G17"/>
  <c r="U8"/>
  <c r="V7"/>
  <c r="G6"/>
  <c r="G23"/>
  <c r="G21"/>
  <c r="G19"/>
  <c r="G9"/>
  <c r="X8" i="31"/>
  <c r="Y7"/>
  <c r="R8"/>
  <c r="S7"/>
  <c r="G5"/>
  <c r="M4"/>
  <c r="M5" s="1"/>
  <c r="M6" s="1"/>
  <c r="U8"/>
  <c r="G7"/>
  <c r="G6"/>
  <c r="G9"/>
  <c r="X8" i="29"/>
  <c r="Y7"/>
  <c r="R8"/>
  <c r="S7"/>
  <c r="G5"/>
  <c r="M4"/>
  <c r="U8"/>
  <c r="V7"/>
  <c r="G6"/>
  <c r="G9"/>
  <c r="X8" i="28"/>
  <c r="Y7"/>
  <c r="R8"/>
  <c r="S7"/>
  <c r="G5"/>
  <c r="M4"/>
  <c r="M5" s="1"/>
  <c r="M6" s="1"/>
  <c r="G22"/>
  <c r="G20"/>
  <c r="U8"/>
  <c r="V7"/>
  <c r="G7"/>
  <c r="G6"/>
  <c r="G23"/>
  <c r="G21"/>
  <c r="G9"/>
  <c r="U8" i="24"/>
  <c r="V7"/>
  <c r="G5" i="25"/>
  <c r="M4"/>
  <c r="X9" i="26"/>
  <c r="Y8"/>
  <c r="U9"/>
  <c r="V8"/>
  <c r="R9"/>
  <c r="S8"/>
  <c r="X9" i="25"/>
  <c r="Y8"/>
  <c r="U9"/>
  <c r="V8"/>
  <c r="R9"/>
  <c r="S8"/>
  <c r="X9" i="27"/>
  <c r="Y8"/>
  <c r="U9"/>
  <c r="V8"/>
  <c r="R9"/>
  <c r="S8"/>
  <c r="X9" i="23"/>
  <c r="Y8"/>
  <c r="U9"/>
  <c r="V8"/>
  <c r="G7" i="24"/>
  <c r="G9" i="25"/>
  <c r="G7"/>
  <c r="X8" i="24"/>
  <c r="Y7"/>
  <c r="R8"/>
  <c r="G5"/>
  <c r="M4"/>
  <c r="M5" s="1"/>
  <c r="M6" s="1"/>
  <c r="M8" s="1"/>
  <c r="M9" s="1"/>
  <c r="R9" i="23"/>
  <c r="S8"/>
  <c r="G9" i="24"/>
  <c r="G6" i="25"/>
  <c r="G8"/>
  <c r="B90" i="22"/>
  <c r="B89"/>
  <c r="F97"/>
  <c r="T33"/>
  <c r="X33"/>
  <c r="X34" s="1"/>
  <c r="W46"/>
  <c r="W45"/>
  <c r="W37"/>
  <c r="W36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L10" s="1"/>
  <c r="B131"/>
  <c r="B130"/>
  <c r="B128"/>
  <c r="B127"/>
  <c r="B126"/>
  <c r="B122"/>
  <c r="B121"/>
  <c r="B120"/>
  <c r="B119"/>
  <c r="B118"/>
  <c r="B117"/>
  <c r="B116"/>
  <c r="C121" s="1"/>
  <c r="B114"/>
  <c r="B113"/>
  <c r="C114" s="1"/>
  <c r="B108"/>
  <c r="B107"/>
  <c r="B105"/>
  <c r="B104"/>
  <c r="B103"/>
  <c r="B102"/>
  <c r="B100"/>
  <c r="B98"/>
  <c r="B97"/>
  <c r="B96"/>
  <c r="B95"/>
  <c r="B94"/>
  <c r="B93"/>
  <c r="B92"/>
  <c r="B88"/>
  <c r="C89" s="1"/>
  <c r="B84"/>
  <c r="B83"/>
  <c r="B82"/>
  <c r="B80"/>
  <c r="B79"/>
  <c r="B78"/>
  <c r="B77"/>
  <c r="B76"/>
  <c r="B75"/>
  <c r="B73"/>
  <c r="B72"/>
  <c r="C72" s="1"/>
  <c r="B68"/>
  <c r="B67"/>
  <c r="B66"/>
  <c r="B65"/>
  <c r="B64"/>
  <c r="B63"/>
  <c r="B62"/>
  <c r="B61"/>
  <c r="B59"/>
  <c r="B58"/>
  <c r="B57"/>
  <c r="B56"/>
  <c r="B55"/>
  <c r="B54"/>
  <c r="B53"/>
  <c r="B52"/>
  <c r="B51"/>
  <c r="C51" s="1"/>
  <c r="B47"/>
  <c r="B46"/>
  <c r="B45"/>
  <c r="C45" s="1"/>
  <c r="B41"/>
  <c r="B40"/>
  <c r="B39"/>
  <c r="B38"/>
  <c r="B37"/>
  <c r="B36"/>
  <c r="B35"/>
  <c r="B34"/>
  <c r="C34" s="1"/>
  <c r="B29"/>
  <c r="F29" s="1"/>
  <c r="B28"/>
  <c r="F28" s="1"/>
  <c r="B27"/>
  <c r="F27" s="1"/>
  <c r="B26"/>
  <c r="F26" s="1"/>
  <c r="B25"/>
  <c r="F25" s="1"/>
  <c r="B24"/>
  <c r="F24" s="1"/>
  <c r="B23"/>
  <c r="F23" s="1"/>
  <c r="B22"/>
  <c r="F22" s="1"/>
  <c r="B21"/>
  <c r="F21" s="1"/>
  <c r="B20"/>
  <c r="F20" s="1"/>
  <c r="B19"/>
  <c r="F19" s="1"/>
  <c r="B18"/>
  <c r="F18" s="1"/>
  <c r="B17"/>
  <c r="F17" s="1"/>
  <c r="B16"/>
  <c r="F16" s="1"/>
  <c r="B15"/>
  <c r="F15" s="1"/>
  <c r="B14"/>
  <c r="F14" s="1"/>
  <c r="B13"/>
  <c r="F13" s="1"/>
  <c r="B12"/>
  <c r="F12" s="1"/>
  <c r="B11"/>
  <c r="F11" s="1"/>
  <c r="B129"/>
  <c r="C126"/>
  <c r="C122"/>
  <c r="C120"/>
  <c r="C118"/>
  <c r="C116"/>
  <c r="C113"/>
  <c r="C104"/>
  <c r="C95"/>
  <c r="C90"/>
  <c r="C83"/>
  <c r="C78"/>
  <c r="C73"/>
  <c r="C66"/>
  <c r="C62"/>
  <c r="C57"/>
  <c r="C53"/>
  <c r="C46"/>
  <c r="C39"/>
  <c r="C35"/>
  <c r="E18"/>
  <c r="E16"/>
  <c r="X12"/>
  <c r="X13" s="1"/>
  <c r="U12"/>
  <c r="U13" s="1"/>
  <c r="R12"/>
  <c r="R13" s="1"/>
  <c r="C15"/>
  <c r="X6" i="19"/>
  <c r="Y6" s="1"/>
  <c r="U6"/>
  <c r="V6" s="1"/>
  <c r="R6"/>
  <c r="S6" s="1"/>
  <c r="X6" i="18"/>
  <c r="Y6" s="1"/>
  <c r="U6"/>
  <c r="V6" s="1"/>
  <c r="R6"/>
  <c r="S6" s="1"/>
  <c r="X6" i="6"/>
  <c r="X6" i="7"/>
  <c r="Y6" s="1"/>
  <c r="X6" i="8"/>
  <c r="X6" i="9"/>
  <c r="X6" i="10"/>
  <c r="X6" i="11"/>
  <c r="X6" i="12"/>
  <c r="Y6" s="1"/>
  <c r="X6" i="13"/>
  <c r="X6" i="15"/>
  <c r="X6" i="14"/>
  <c r="X6" i="16"/>
  <c r="X6" i="3"/>
  <c r="U6" i="6"/>
  <c r="U7" s="1"/>
  <c r="U8" s="1"/>
  <c r="U9" s="1"/>
  <c r="U10" s="1"/>
  <c r="U11" s="1"/>
  <c r="U12" s="1"/>
  <c r="U13" s="1"/>
  <c r="U14" s="1"/>
  <c r="U15" s="1"/>
  <c r="U16" s="1"/>
  <c r="U17" s="1"/>
  <c r="U6" i="7"/>
  <c r="U7" s="1"/>
  <c r="U8" s="1"/>
  <c r="U9" s="1"/>
  <c r="U10" s="1"/>
  <c r="U11" s="1"/>
  <c r="U12" s="1"/>
  <c r="U13" s="1"/>
  <c r="U14" s="1"/>
  <c r="U15" s="1"/>
  <c r="U16" s="1"/>
  <c r="U17" s="1"/>
  <c r="U6" i="8"/>
  <c r="U7" s="1"/>
  <c r="U8" s="1"/>
  <c r="U9" s="1"/>
  <c r="U10" s="1"/>
  <c r="U11" s="1"/>
  <c r="U12" s="1"/>
  <c r="U13" s="1"/>
  <c r="U14" s="1"/>
  <c r="U15" s="1"/>
  <c r="U16" s="1"/>
  <c r="U17" s="1"/>
  <c r="U6" i="9"/>
  <c r="U7" s="1"/>
  <c r="U8" s="1"/>
  <c r="U9" s="1"/>
  <c r="U10" s="1"/>
  <c r="U11" s="1"/>
  <c r="U12" s="1"/>
  <c r="U13" s="1"/>
  <c r="U14" s="1"/>
  <c r="U15" s="1"/>
  <c r="U16" s="1"/>
  <c r="U17" s="1"/>
  <c r="U6" i="10"/>
  <c r="U7" s="1"/>
  <c r="U8" s="1"/>
  <c r="U9" s="1"/>
  <c r="U10" s="1"/>
  <c r="U11" s="1"/>
  <c r="U12" s="1"/>
  <c r="U13" s="1"/>
  <c r="U14" s="1"/>
  <c r="U15" s="1"/>
  <c r="U16" s="1"/>
  <c r="U17" s="1"/>
  <c r="U6" i="11"/>
  <c r="U7" s="1"/>
  <c r="U8" s="1"/>
  <c r="U9" s="1"/>
  <c r="U10" s="1"/>
  <c r="U11" s="1"/>
  <c r="U12" s="1"/>
  <c r="U13" s="1"/>
  <c r="U14" s="1"/>
  <c r="U15" s="1"/>
  <c r="U16" s="1"/>
  <c r="U17" s="1"/>
  <c r="U6" i="12"/>
  <c r="U7" s="1"/>
  <c r="U8" s="1"/>
  <c r="U9" s="1"/>
  <c r="U10" s="1"/>
  <c r="U11" s="1"/>
  <c r="U12" s="1"/>
  <c r="U13" s="1"/>
  <c r="U14" s="1"/>
  <c r="U15" s="1"/>
  <c r="U16" s="1"/>
  <c r="U17" s="1"/>
  <c r="U6" i="13"/>
  <c r="U7" s="1"/>
  <c r="U8" s="1"/>
  <c r="U9" s="1"/>
  <c r="U10" s="1"/>
  <c r="U11" s="1"/>
  <c r="U12" s="1"/>
  <c r="U13" s="1"/>
  <c r="U14" s="1"/>
  <c r="U15" s="1"/>
  <c r="U16" s="1"/>
  <c r="U17" s="1"/>
  <c r="U6" i="15"/>
  <c r="U7" s="1"/>
  <c r="U8" s="1"/>
  <c r="U9" s="1"/>
  <c r="U10" s="1"/>
  <c r="U11" s="1"/>
  <c r="U12" s="1"/>
  <c r="U13" s="1"/>
  <c r="U14" s="1"/>
  <c r="U15" s="1"/>
  <c r="U16" s="1"/>
  <c r="U17" s="1"/>
  <c r="U18" s="1"/>
  <c r="U6" i="14"/>
  <c r="U7" s="1"/>
  <c r="U8" s="1"/>
  <c r="U9" s="1"/>
  <c r="U10" s="1"/>
  <c r="U11" s="1"/>
  <c r="U12" s="1"/>
  <c r="U13" s="1"/>
  <c r="U14" s="1"/>
  <c r="U15" s="1"/>
  <c r="U16" s="1"/>
  <c r="U17" s="1"/>
  <c r="U6" i="16"/>
  <c r="U7" s="1"/>
  <c r="U8" s="1"/>
  <c r="U9" s="1"/>
  <c r="U10" s="1"/>
  <c r="U11" s="1"/>
  <c r="U12" s="1"/>
  <c r="U13" s="1"/>
  <c r="U14" s="1"/>
  <c r="U15" s="1"/>
  <c r="U16" s="1"/>
  <c r="U17" s="1"/>
  <c r="U18" s="1"/>
  <c r="U6" i="3"/>
  <c r="U7" s="1"/>
  <c r="U8" s="1"/>
  <c r="U9" s="1"/>
  <c r="U10" s="1"/>
  <c r="U11" s="1"/>
  <c r="U12" s="1"/>
  <c r="U13" s="1"/>
  <c r="U14" s="1"/>
  <c r="U15" s="1"/>
  <c r="U16" s="1"/>
  <c r="U17" s="1"/>
  <c r="U18" s="1"/>
  <c r="R6" i="6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S23" s="1"/>
  <c r="R6" i="7"/>
  <c r="S6" s="1"/>
  <c r="R6" i="8"/>
  <c r="R7" s="1"/>
  <c r="R8" s="1"/>
  <c r="R9" s="1"/>
  <c r="R6" i="9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S23" s="1"/>
  <c r="R6" i="10"/>
  <c r="S6" s="1"/>
  <c r="R6" i="11"/>
  <c r="S6" s="1"/>
  <c r="R6" i="12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S23" s="1"/>
  <c r="R6" i="13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S23" s="1"/>
  <c r="R6" i="15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S23" s="1"/>
  <c r="R6" i="14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S23" s="1"/>
  <c r="R6" i="16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S23" s="1"/>
  <c r="R6" i="3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S23" s="1"/>
  <c r="M4" i="20"/>
  <c r="L4"/>
  <c r="K4"/>
  <c r="U6"/>
  <c r="L4" i="1"/>
  <c r="M4"/>
  <c r="K4"/>
  <c r="X6"/>
  <c r="X7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R6"/>
  <c r="S6" s="1"/>
  <c r="W24" i="20"/>
  <c r="T24"/>
  <c r="R6"/>
  <c r="C37" i="22" l="1"/>
  <c r="C41"/>
  <c r="C55"/>
  <c r="C64"/>
  <c r="C59"/>
  <c r="B109"/>
  <c r="C68"/>
  <c r="C76"/>
  <c r="C80"/>
  <c r="C93"/>
  <c r="C97"/>
  <c r="C105"/>
  <c r="B132"/>
  <c r="X7" i="12"/>
  <c r="X7" i="7"/>
  <c r="R10" i="8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S23" s="1"/>
  <c r="U7" i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C108" i="22"/>
  <c r="E13"/>
  <c r="E15"/>
  <c r="E17"/>
  <c r="E19"/>
  <c r="R9" i="32"/>
  <c r="S8"/>
  <c r="X9"/>
  <c r="Y8"/>
  <c r="U9"/>
  <c r="V8"/>
  <c r="R9" i="30"/>
  <c r="S8"/>
  <c r="X9"/>
  <c r="Y8"/>
  <c r="U9"/>
  <c r="V8"/>
  <c r="U9" i="31"/>
  <c r="R9"/>
  <c r="S8"/>
  <c r="X9"/>
  <c r="Y8"/>
  <c r="U9" i="29"/>
  <c r="V8"/>
  <c r="R9"/>
  <c r="S8"/>
  <c r="X9"/>
  <c r="Y8"/>
  <c r="U9" i="28"/>
  <c r="V8"/>
  <c r="R9"/>
  <c r="S8"/>
  <c r="X9"/>
  <c r="Y8"/>
  <c r="U10" i="23"/>
  <c r="V9"/>
  <c r="X10"/>
  <c r="Y9"/>
  <c r="R10" i="27"/>
  <c r="S9"/>
  <c r="U10"/>
  <c r="V9"/>
  <c r="X10"/>
  <c r="Y9"/>
  <c r="S9" i="25"/>
  <c r="R10"/>
  <c r="V9"/>
  <c r="U10"/>
  <c r="Y9"/>
  <c r="X10"/>
  <c r="R10" i="26"/>
  <c r="S9"/>
  <c r="U10"/>
  <c r="V9"/>
  <c r="X10"/>
  <c r="Y9"/>
  <c r="U9" i="24"/>
  <c r="V8"/>
  <c r="R10" i="23"/>
  <c r="S9"/>
  <c r="R9" i="24"/>
  <c r="S8"/>
  <c r="X9"/>
  <c r="Y8"/>
  <c r="C117" i="22"/>
  <c r="C119"/>
  <c r="C52"/>
  <c r="B136"/>
  <c r="B138" s="1"/>
  <c r="B137"/>
  <c r="B139" s="1"/>
  <c r="B140"/>
  <c r="C130"/>
  <c r="M5" i="1"/>
  <c r="M6" s="1"/>
  <c r="M8" s="1"/>
  <c r="M9" s="1"/>
  <c r="F24" s="1"/>
  <c r="R7" i="1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S23" s="1"/>
  <c r="R7" i="10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S23" s="1"/>
  <c r="R7" i="7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S23" s="1"/>
  <c r="E14" i="22"/>
  <c r="L5" i="1"/>
  <c r="L6" s="1"/>
  <c r="L8" s="1"/>
  <c r="D24" s="1"/>
  <c r="U19" i="3"/>
  <c r="V18"/>
  <c r="U18" i="14"/>
  <c r="V17"/>
  <c r="U18" i="13"/>
  <c r="V17"/>
  <c r="U18" i="11"/>
  <c r="V17"/>
  <c r="U18" i="9"/>
  <c r="V17"/>
  <c r="U18" i="7"/>
  <c r="V17"/>
  <c r="X7" i="3"/>
  <c r="Y6"/>
  <c r="X7" i="14"/>
  <c r="Y6"/>
  <c r="X7" i="13"/>
  <c r="Y6"/>
  <c r="X8" i="12"/>
  <c r="Y7"/>
  <c r="X7" i="10"/>
  <c r="Y6"/>
  <c r="X7" i="8"/>
  <c r="Y6"/>
  <c r="X8" i="7"/>
  <c r="Y7"/>
  <c r="S6" i="3"/>
  <c r="S6" i="14"/>
  <c r="S6" i="13"/>
  <c r="S6" i="9"/>
  <c r="S7" i="3"/>
  <c r="S7" i="14"/>
  <c r="S7" i="13"/>
  <c r="S7" i="11"/>
  <c r="S7" i="9"/>
  <c r="S7" i="7"/>
  <c r="S8" i="3"/>
  <c r="S8" i="14"/>
  <c r="S8" i="13"/>
  <c r="S8" i="11"/>
  <c r="S8" i="9"/>
  <c r="S8" i="7"/>
  <c r="S9" i="3"/>
  <c r="S9" i="14"/>
  <c r="S9" i="13"/>
  <c r="S9" i="11"/>
  <c r="S9" i="9"/>
  <c r="S9" i="7"/>
  <c r="S10" i="3"/>
  <c r="S10" i="14"/>
  <c r="S10" i="13"/>
  <c r="S10" i="11"/>
  <c r="S10" i="9"/>
  <c r="S10" i="7"/>
  <c r="S11" i="3"/>
  <c r="S11" i="14"/>
  <c r="S11" i="13"/>
  <c r="S11" i="11"/>
  <c r="S11" i="9"/>
  <c r="S11" i="7"/>
  <c r="S12" i="3"/>
  <c r="S12" i="14"/>
  <c r="S12" i="13"/>
  <c r="S12" i="11"/>
  <c r="S12" i="9"/>
  <c r="S12" i="7"/>
  <c r="S13" i="3"/>
  <c r="S13" i="14"/>
  <c r="S13" i="13"/>
  <c r="S13" i="11"/>
  <c r="S13" i="9"/>
  <c r="S13" i="7"/>
  <c r="S14" i="3"/>
  <c r="S14" i="14"/>
  <c r="S14" i="13"/>
  <c r="S14" i="11"/>
  <c r="S14" i="9"/>
  <c r="S14" i="7"/>
  <c r="S15" i="3"/>
  <c r="S15" i="14"/>
  <c r="S15" i="13"/>
  <c r="S15" i="11"/>
  <c r="S15" i="9"/>
  <c r="S15" i="7"/>
  <c r="S16" i="3"/>
  <c r="S16" i="14"/>
  <c r="S16" i="13"/>
  <c r="S16" i="11"/>
  <c r="S16" i="9"/>
  <c r="S16" i="7"/>
  <c r="S17" i="3"/>
  <c r="S17" i="14"/>
  <c r="S17" i="13"/>
  <c r="S17" i="11"/>
  <c r="S17" i="9"/>
  <c r="S17" i="7"/>
  <c r="S18" i="3"/>
  <c r="S18" i="14"/>
  <c r="S18" i="13"/>
  <c r="S18" i="11"/>
  <c r="S18" i="9"/>
  <c r="S18" i="7"/>
  <c r="S19" i="3"/>
  <c r="S19" i="14"/>
  <c r="S19" i="13"/>
  <c r="S19" i="11"/>
  <c r="S19" i="9"/>
  <c r="S19" i="7"/>
  <c r="S20" i="3"/>
  <c r="S20" i="14"/>
  <c r="S20" i="13"/>
  <c r="S20" i="11"/>
  <c r="S20" i="9"/>
  <c r="S20" i="7"/>
  <c r="S21" i="3"/>
  <c r="S21" i="14"/>
  <c r="S21" i="13"/>
  <c r="S21" i="11"/>
  <c r="S21" i="9"/>
  <c r="S21" i="7"/>
  <c r="S22" i="3"/>
  <c r="S22" i="14"/>
  <c r="S22" i="13"/>
  <c r="S22" i="11"/>
  <c r="S22" i="9"/>
  <c r="S22" i="7"/>
  <c r="V6" i="3"/>
  <c r="V6" i="14"/>
  <c r="V6" i="13"/>
  <c r="V6" i="11"/>
  <c r="V6" i="9"/>
  <c r="V6" i="7"/>
  <c r="V7" i="3"/>
  <c r="V7" i="14"/>
  <c r="V7" i="13"/>
  <c r="V7" i="11"/>
  <c r="V7" i="9"/>
  <c r="V7" i="7"/>
  <c r="V8" i="3"/>
  <c r="V8" i="14"/>
  <c r="V8" i="13"/>
  <c r="V8" i="11"/>
  <c r="V8" i="9"/>
  <c r="V8" i="7"/>
  <c r="V9" i="3"/>
  <c r="V9" i="14"/>
  <c r="V9" i="13"/>
  <c r="V9" i="11"/>
  <c r="V9" i="9"/>
  <c r="V9" i="7"/>
  <c r="V10" i="3"/>
  <c r="V10" i="14"/>
  <c r="V10" i="13"/>
  <c r="V10" i="11"/>
  <c r="V10" i="9"/>
  <c r="V10" i="7"/>
  <c r="V11" i="3"/>
  <c r="V11" i="14"/>
  <c r="V11" i="13"/>
  <c r="V11" i="11"/>
  <c r="V11" i="9"/>
  <c r="V11" i="7"/>
  <c r="V12" i="3"/>
  <c r="V12" i="14"/>
  <c r="V12" i="13"/>
  <c r="V12" i="11"/>
  <c r="V12" i="9"/>
  <c r="V12" i="7"/>
  <c r="V13" i="3"/>
  <c r="V13" i="14"/>
  <c r="V13" i="13"/>
  <c r="V13" i="11"/>
  <c r="V13" i="9"/>
  <c r="V13" i="7"/>
  <c r="V14" i="3"/>
  <c r="V14" i="14"/>
  <c r="V14" i="13"/>
  <c r="V14" i="11"/>
  <c r="V14" i="9"/>
  <c r="V14" i="7"/>
  <c r="V15" i="3"/>
  <c r="V15" i="14"/>
  <c r="V15" i="13"/>
  <c r="V15" i="11"/>
  <c r="V15" i="9"/>
  <c r="V15" i="7"/>
  <c r="V16" i="3"/>
  <c r="V16" i="14"/>
  <c r="V16" i="13"/>
  <c r="V16" i="11"/>
  <c r="V16" i="9"/>
  <c r="V16" i="7"/>
  <c r="V17" i="3"/>
  <c r="V17" i="15"/>
  <c r="U19" i="16"/>
  <c r="V18"/>
  <c r="U19" i="15"/>
  <c r="V18"/>
  <c r="U18" i="12"/>
  <c r="V17"/>
  <c r="U18" i="10"/>
  <c r="V17"/>
  <c r="U18" i="8"/>
  <c r="V17"/>
  <c r="U18" i="6"/>
  <c r="V17"/>
  <c r="X7" i="16"/>
  <c r="Y6"/>
  <c r="X7" i="15"/>
  <c r="Y6"/>
  <c r="X7" i="11"/>
  <c r="Y6"/>
  <c r="X7" i="9"/>
  <c r="Y6"/>
  <c r="X7" i="6"/>
  <c r="Y6"/>
  <c r="S6" i="16"/>
  <c r="S6" i="15"/>
  <c r="S6" i="12"/>
  <c r="S6" i="8"/>
  <c r="S6" i="6"/>
  <c r="S7" i="16"/>
  <c r="S7" i="15"/>
  <c r="S7" i="12"/>
  <c r="S7" i="10"/>
  <c r="S7" i="8"/>
  <c r="S7" i="6"/>
  <c r="S8" i="16"/>
  <c r="S8" i="15"/>
  <c r="S8" i="12"/>
  <c r="S8" i="10"/>
  <c r="S8" i="8"/>
  <c r="S8" i="6"/>
  <c r="S9" i="16"/>
  <c r="S9" i="15"/>
  <c r="S9" i="12"/>
  <c r="S9" i="10"/>
  <c r="S9" i="8"/>
  <c r="S9" i="6"/>
  <c r="S10" i="16"/>
  <c r="S10" i="15"/>
  <c r="S10" i="12"/>
  <c r="S10" i="10"/>
  <c r="S10" i="8"/>
  <c r="S10" i="6"/>
  <c r="S11" i="16"/>
  <c r="S11" i="15"/>
  <c r="S11" i="12"/>
  <c r="S11" i="10"/>
  <c r="S11" i="8"/>
  <c r="S11" i="6"/>
  <c r="S12" i="16"/>
  <c r="S12" i="15"/>
  <c r="S12" i="12"/>
  <c r="S12" i="10"/>
  <c r="S12" i="8"/>
  <c r="S12" i="6"/>
  <c r="S13" i="16"/>
  <c r="S13" i="15"/>
  <c r="S13" i="12"/>
  <c r="S13" i="10"/>
  <c r="S13" i="8"/>
  <c r="S13" i="6"/>
  <c r="S14" i="16"/>
  <c r="S14" i="15"/>
  <c r="S14" i="12"/>
  <c r="S14" i="10"/>
  <c r="S14" i="8"/>
  <c r="S14" i="6"/>
  <c r="S15" i="16"/>
  <c r="S15" i="15"/>
  <c r="S15" i="12"/>
  <c r="S15" i="10"/>
  <c r="S15" i="8"/>
  <c r="S15" i="6"/>
  <c r="S16" i="16"/>
  <c r="S16" i="15"/>
  <c r="S16" i="12"/>
  <c r="S16" i="10"/>
  <c r="S16" i="8"/>
  <c r="S16" i="6"/>
  <c r="S17" i="16"/>
  <c r="S17" i="15"/>
  <c r="S17" i="12"/>
  <c r="S17" i="10"/>
  <c r="S17" i="8"/>
  <c r="S17" i="6"/>
  <c r="S18" i="16"/>
  <c r="S18" i="15"/>
  <c r="S18" i="12"/>
  <c r="S18" i="10"/>
  <c r="S18" i="8"/>
  <c r="S18" i="6"/>
  <c r="S19" i="16"/>
  <c r="S19" i="15"/>
  <c r="S19" i="12"/>
  <c r="S19" i="10"/>
  <c r="S19" i="8"/>
  <c r="S19" i="6"/>
  <c r="S20" i="16"/>
  <c r="S20" i="15"/>
  <c r="S20" i="12"/>
  <c r="S20" i="10"/>
  <c r="S20" i="8"/>
  <c r="S20" i="6"/>
  <c r="S21" i="16"/>
  <c r="S21" i="15"/>
  <c r="S21" i="12"/>
  <c r="S21" i="10"/>
  <c r="S21" i="8"/>
  <c r="S21" i="6"/>
  <c r="S22" i="16"/>
  <c r="S22" i="15"/>
  <c r="S22" i="12"/>
  <c r="S22" i="10"/>
  <c r="S22" i="8"/>
  <c r="S22" i="6"/>
  <c r="V6" i="16"/>
  <c r="V6" i="15"/>
  <c r="V6" i="12"/>
  <c r="V6" i="10"/>
  <c r="V6" i="8"/>
  <c r="V6" i="6"/>
  <c r="V7" i="16"/>
  <c r="V7" i="15"/>
  <c r="V7" i="12"/>
  <c r="V7" i="10"/>
  <c r="V7" i="8"/>
  <c r="V7" i="6"/>
  <c r="V8" i="16"/>
  <c r="V8" i="15"/>
  <c r="V8" i="12"/>
  <c r="V8" i="10"/>
  <c r="V8" i="8"/>
  <c r="V8" i="6"/>
  <c r="V9" i="16"/>
  <c r="V9" i="15"/>
  <c r="V9" i="12"/>
  <c r="V9" i="10"/>
  <c r="V9" i="8"/>
  <c r="V9" i="6"/>
  <c r="V10" i="16"/>
  <c r="V10" i="15"/>
  <c r="V10" i="12"/>
  <c r="V10" i="10"/>
  <c r="V10" i="8"/>
  <c r="V10" i="6"/>
  <c r="V11" i="16"/>
  <c r="V11" i="15"/>
  <c r="V11" i="12"/>
  <c r="V11" i="10"/>
  <c r="V11" i="8"/>
  <c r="V11" i="6"/>
  <c r="V12" i="16"/>
  <c r="V12" i="15"/>
  <c r="V12" i="12"/>
  <c r="V12" i="10"/>
  <c r="V12" i="8"/>
  <c r="V12" i="6"/>
  <c r="V13" i="16"/>
  <c r="V13" i="15"/>
  <c r="V13" i="12"/>
  <c r="V13" i="10"/>
  <c r="V13" i="8"/>
  <c r="V13" i="6"/>
  <c r="V14" i="16"/>
  <c r="V14" i="15"/>
  <c r="V14" i="12"/>
  <c r="V14" i="10"/>
  <c r="V14" i="8"/>
  <c r="V14" i="6"/>
  <c r="V15" i="16"/>
  <c r="V15" i="15"/>
  <c r="V15" i="12"/>
  <c r="V15" i="10"/>
  <c r="V15" i="8"/>
  <c r="V15" i="6"/>
  <c r="V16" i="16"/>
  <c r="V16" i="15"/>
  <c r="V16" i="12"/>
  <c r="V16" i="10"/>
  <c r="V16" i="8"/>
  <c r="V16" i="6"/>
  <c r="V17" i="16"/>
  <c r="C92" i="22"/>
  <c r="C94"/>
  <c r="C96"/>
  <c r="C98"/>
  <c r="C103"/>
  <c r="C36"/>
  <c r="C38"/>
  <c r="C40"/>
  <c r="C47"/>
  <c r="C54"/>
  <c r="C56"/>
  <c r="C58"/>
  <c r="C61"/>
  <c r="C63"/>
  <c r="C65"/>
  <c r="C67"/>
  <c r="C75"/>
  <c r="C77"/>
  <c r="C79"/>
  <c r="C82"/>
  <c r="C84"/>
  <c r="X35"/>
  <c r="Y34"/>
  <c r="Y33"/>
  <c r="B101"/>
  <c r="C101" s="1"/>
  <c r="C127"/>
  <c r="U14"/>
  <c r="V13"/>
  <c r="R14"/>
  <c r="S13"/>
  <c r="X14"/>
  <c r="Y13"/>
  <c r="K10"/>
  <c r="C11"/>
  <c r="E11"/>
  <c r="S12"/>
  <c r="V12"/>
  <c r="Y12"/>
  <c r="C13"/>
  <c r="C14"/>
  <c r="C16"/>
  <c r="C17"/>
  <c r="C18"/>
  <c r="C19"/>
  <c r="C20"/>
  <c r="E20"/>
  <c r="C21"/>
  <c r="E21"/>
  <c r="C22"/>
  <c r="E22"/>
  <c r="C23"/>
  <c r="E23"/>
  <c r="C24"/>
  <c r="E24"/>
  <c r="C25"/>
  <c r="E25"/>
  <c r="C26"/>
  <c r="E26"/>
  <c r="C27"/>
  <c r="E27"/>
  <c r="C28"/>
  <c r="E28"/>
  <c r="C29"/>
  <c r="E29"/>
  <c r="G14"/>
  <c r="C12"/>
  <c r="E12"/>
  <c r="C88"/>
  <c r="C100"/>
  <c r="C102"/>
  <c r="C107"/>
  <c r="R7" i="19"/>
  <c r="U7"/>
  <c r="X7"/>
  <c r="R7" i="18"/>
  <c r="U7"/>
  <c r="X7"/>
  <c r="U7" i="20"/>
  <c r="R7" i="1"/>
  <c r="S7" s="1"/>
  <c r="R7" i="20"/>
  <c r="X6"/>
  <c r="B125"/>
  <c r="B124"/>
  <c r="B122"/>
  <c r="B121"/>
  <c r="B120"/>
  <c r="C120" s="1"/>
  <c r="B116"/>
  <c r="B115"/>
  <c r="B114"/>
  <c r="B113"/>
  <c r="B112"/>
  <c r="B111"/>
  <c r="B110"/>
  <c r="B108"/>
  <c r="B107"/>
  <c r="B102"/>
  <c r="B101"/>
  <c r="B99"/>
  <c r="B98"/>
  <c r="B97"/>
  <c r="B96"/>
  <c r="B95" s="1"/>
  <c r="B94"/>
  <c r="B92"/>
  <c r="B91"/>
  <c r="B90"/>
  <c r="B89"/>
  <c r="B88"/>
  <c r="B87"/>
  <c r="B86"/>
  <c r="B84"/>
  <c r="B83"/>
  <c r="B82"/>
  <c r="B78"/>
  <c r="B77"/>
  <c r="B76"/>
  <c r="B74"/>
  <c r="B73"/>
  <c r="B72"/>
  <c r="B71"/>
  <c r="B70"/>
  <c r="B69"/>
  <c r="B67"/>
  <c r="B103" s="1"/>
  <c r="B66"/>
  <c r="C66" s="1"/>
  <c r="B62"/>
  <c r="B61"/>
  <c r="B60"/>
  <c r="B59"/>
  <c r="B58"/>
  <c r="B57"/>
  <c r="B56"/>
  <c r="B55"/>
  <c r="B53"/>
  <c r="B52"/>
  <c r="B51"/>
  <c r="B50"/>
  <c r="B49"/>
  <c r="B48"/>
  <c r="B47"/>
  <c r="B46"/>
  <c r="B45"/>
  <c r="B41"/>
  <c r="B40"/>
  <c r="B39"/>
  <c r="B35"/>
  <c r="B34"/>
  <c r="B33"/>
  <c r="B32"/>
  <c r="B31"/>
  <c r="B30"/>
  <c r="B29"/>
  <c r="B28"/>
  <c r="C35" s="1"/>
  <c r="D23"/>
  <c r="B23"/>
  <c r="F23" s="1"/>
  <c r="D22"/>
  <c r="B22"/>
  <c r="F22" s="1"/>
  <c r="D21"/>
  <c r="B21"/>
  <c r="F21" s="1"/>
  <c r="D20"/>
  <c r="B20"/>
  <c r="F20" s="1"/>
  <c r="D19"/>
  <c r="B19"/>
  <c r="F19" s="1"/>
  <c r="D18"/>
  <c r="B18"/>
  <c r="F18" s="1"/>
  <c r="D17"/>
  <c r="B17"/>
  <c r="F17" s="1"/>
  <c r="D16"/>
  <c r="B16"/>
  <c r="F16" s="1"/>
  <c r="D15"/>
  <c r="B15"/>
  <c r="F15" s="1"/>
  <c r="D14"/>
  <c r="B14"/>
  <c r="F14" s="1"/>
  <c r="D13"/>
  <c r="B13"/>
  <c r="F13" s="1"/>
  <c r="D12"/>
  <c r="B12"/>
  <c r="F12" s="1"/>
  <c r="D11"/>
  <c r="B11"/>
  <c r="F11" s="1"/>
  <c r="D10"/>
  <c r="B10"/>
  <c r="F10" s="1"/>
  <c r="D9"/>
  <c r="B9"/>
  <c r="F9" s="1"/>
  <c r="D8"/>
  <c r="B8"/>
  <c r="F8" s="1"/>
  <c r="D7"/>
  <c r="B7"/>
  <c r="F7" s="1"/>
  <c r="D6"/>
  <c r="B6"/>
  <c r="F6" s="1"/>
  <c r="D5"/>
  <c r="B5"/>
  <c r="F5" s="1"/>
  <c r="C124"/>
  <c r="C121"/>
  <c r="C107"/>
  <c r="C102"/>
  <c r="C101"/>
  <c r="C98"/>
  <c r="C96"/>
  <c r="C94"/>
  <c r="C91"/>
  <c r="C89"/>
  <c r="C87"/>
  <c r="C84"/>
  <c r="C82"/>
  <c r="C69"/>
  <c r="C61"/>
  <c r="C57"/>
  <c r="C52"/>
  <c r="C48"/>
  <c r="C45"/>
  <c r="C39"/>
  <c r="C32"/>
  <c r="C28"/>
  <c r="E17"/>
  <c r="E16"/>
  <c r="E15"/>
  <c r="E14"/>
  <c r="E10"/>
  <c r="E9"/>
  <c r="E8"/>
  <c r="E7"/>
  <c r="E6"/>
  <c r="E23"/>
  <c r="B69" i="1"/>
  <c r="C107" i="3"/>
  <c r="B107" i="1"/>
  <c r="C107" s="1"/>
  <c r="C120" i="3"/>
  <c r="B120" i="1"/>
  <c r="C120" s="1"/>
  <c r="C82" i="3"/>
  <c r="B82" i="1"/>
  <c r="C82" s="1"/>
  <c r="B67"/>
  <c r="B103" s="1"/>
  <c r="B125"/>
  <c r="B124"/>
  <c r="B122"/>
  <c r="B121"/>
  <c r="B116"/>
  <c r="B115"/>
  <c r="B114"/>
  <c r="B113"/>
  <c r="B112"/>
  <c r="B111"/>
  <c r="B110"/>
  <c r="B108"/>
  <c r="B102"/>
  <c r="B101"/>
  <c r="B99"/>
  <c r="B98"/>
  <c r="B97"/>
  <c r="B96"/>
  <c r="B94"/>
  <c r="B92"/>
  <c r="B91"/>
  <c r="B90"/>
  <c r="B89"/>
  <c r="B88"/>
  <c r="B87"/>
  <c r="B86"/>
  <c r="B84"/>
  <c r="B83"/>
  <c r="B78"/>
  <c r="B77"/>
  <c r="B76"/>
  <c r="B74"/>
  <c r="C74" s="1"/>
  <c r="B73"/>
  <c r="C73" s="1"/>
  <c r="B72"/>
  <c r="C72" s="1"/>
  <c r="B71"/>
  <c r="C71" s="1"/>
  <c r="B70"/>
  <c r="C70" s="1"/>
  <c r="B66"/>
  <c r="B62"/>
  <c r="B61"/>
  <c r="B60"/>
  <c r="B59"/>
  <c r="B58"/>
  <c r="B57"/>
  <c r="B56"/>
  <c r="B55"/>
  <c r="B53"/>
  <c r="B52"/>
  <c r="B51"/>
  <c r="B50"/>
  <c r="B49"/>
  <c r="B48"/>
  <c r="B47"/>
  <c r="B46"/>
  <c r="B45"/>
  <c r="B41"/>
  <c r="B40"/>
  <c r="B39"/>
  <c r="B35"/>
  <c r="B34"/>
  <c r="B33"/>
  <c r="B32"/>
  <c r="B31"/>
  <c r="B30"/>
  <c r="B29"/>
  <c r="B28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B23"/>
  <c r="F23" s="1"/>
  <c r="B22"/>
  <c r="B21"/>
  <c r="B20"/>
  <c r="B19"/>
  <c r="F19" s="1"/>
  <c r="B18"/>
  <c r="B17"/>
  <c r="B16"/>
  <c r="B15"/>
  <c r="F15" s="1"/>
  <c r="B14"/>
  <c r="B13"/>
  <c r="F13" s="1"/>
  <c r="B12"/>
  <c r="B11"/>
  <c r="F11" s="1"/>
  <c r="B10"/>
  <c r="B9"/>
  <c r="F9" s="1"/>
  <c r="B8"/>
  <c r="B7"/>
  <c r="F7" s="1"/>
  <c r="B6"/>
  <c r="B5"/>
  <c r="C22" s="1"/>
  <c r="B126"/>
  <c r="B123"/>
  <c r="C121"/>
  <c r="C124"/>
  <c r="C110"/>
  <c r="C108"/>
  <c r="C101"/>
  <c r="C96"/>
  <c r="B95"/>
  <c r="C92"/>
  <c r="C91"/>
  <c r="C90"/>
  <c r="C89"/>
  <c r="C88"/>
  <c r="C87"/>
  <c r="C84"/>
  <c r="C83"/>
  <c r="C66"/>
  <c r="C46"/>
  <c r="C45"/>
  <c r="C41"/>
  <c r="C39"/>
  <c r="C34"/>
  <c r="C32"/>
  <c r="C30"/>
  <c r="C28"/>
  <c r="E9"/>
  <c r="E7"/>
  <c r="E5"/>
  <c r="E23"/>
  <c r="C5"/>
  <c r="F22"/>
  <c r="F20"/>
  <c r="F18"/>
  <c r="F16"/>
  <c r="F14"/>
  <c r="F12"/>
  <c r="F10"/>
  <c r="F8"/>
  <c r="F6"/>
  <c r="C99" i="19"/>
  <c r="C97"/>
  <c r="C94"/>
  <c r="C86"/>
  <c r="C74"/>
  <c r="C73"/>
  <c r="C72"/>
  <c r="C71"/>
  <c r="C70"/>
  <c r="L4"/>
  <c r="K4"/>
  <c r="C77" i="18"/>
  <c r="C74"/>
  <c r="C73"/>
  <c r="C72"/>
  <c r="C71"/>
  <c r="C70"/>
  <c r="C67"/>
  <c r="C53"/>
  <c r="C51"/>
  <c r="C49"/>
  <c r="C47"/>
  <c r="L4"/>
  <c r="L5" s="1"/>
  <c r="L6" s="1"/>
  <c r="K4"/>
  <c r="K5" s="1"/>
  <c r="K6" s="1"/>
  <c r="C120" i="16"/>
  <c r="C74"/>
  <c r="C73"/>
  <c r="C72"/>
  <c r="C71"/>
  <c r="C70"/>
  <c r="C67"/>
  <c r="C39"/>
  <c r="C28"/>
  <c r="L4"/>
  <c r="L5" s="1"/>
  <c r="L6" s="1"/>
  <c r="L8" s="1"/>
  <c r="L9" s="1"/>
  <c r="D24" s="1"/>
  <c r="K4"/>
  <c r="K5" s="1"/>
  <c r="K6" s="1"/>
  <c r="K8" s="1"/>
  <c r="K9" s="1"/>
  <c r="B24" s="1"/>
  <c r="C107" i="14"/>
  <c r="C74"/>
  <c r="C73"/>
  <c r="C72"/>
  <c r="C71"/>
  <c r="C70"/>
  <c r="C67"/>
  <c r="L4"/>
  <c r="L5" s="1"/>
  <c r="L6" s="1"/>
  <c r="L8" s="1"/>
  <c r="L9" s="1"/>
  <c r="D24" s="1"/>
  <c r="C74" i="15"/>
  <c r="C73"/>
  <c r="C72"/>
  <c r="C71"/>
  <c r="C70"/>
  <c r="C67"/>
  <c r="C39"/>
  <c r="C28"/>
  <c r="L4"/>
  <c r="L5" s="1"/>
  <c r="L6" s="1"/>
  <c r="L8" s="1"/>
  <c r="L9" s="1"/>
  <c r="D24" s="1"/>
  <c r="C107" i="13"/>
  <c r="C74"/>
  <c r="C73"/>
  <c r="C72"/>
  <c r="C71"/>
  <c r="C70"/>
  <c r="C67"/>
  <c r="C22"/>
  <c r="C20"/>
  <c r="C18"/>
  <c r="C16"/>
  <c r="C14"/>
  <c r="C12"/>
  <c r="C10"/>
  <c r="C8"/>
  <c r="C6"/>
  <c r="K4"/>
  <c r="K5" s="1"/>
  <c r="K6" s="1"/>
  <c r="K8" s="1"/>
  <c r="K9" s="1"/>
  <c r="B24" s="1"/>
  <c r="C99" i="12"/>
  <c r="C97"/>
  <c r="C83"/>
  <c r="C74"/>
  <c r="C73"/>
  <c r="C72"/>
  <c r="C71"/>
  <c r="C70"/>
  <c r="C67"/>
  <c r="L4"/>
  <c r="L5" s="1"/>
  <c r="L6" s="1"/>
  <c r="L8" s="1"/>
  <c r="L9" s="1"/>
  <c r="D24" s="1"/>
  <c r="K4"/>
  <c r="K5" s="1"/>
  <c r="K6" s="1"/>
  <c r="K8" s="1"/>
  <c r="K9" s="1"/>
  <c r="B24" s="1"/>
  <c r="C77" i="11"/>
  <c r="C74"/>
  <c r="C73"/>
  <c r="C72"/>
  <c r="C71"/>
  <c r="C70"/>
  <c r="C60"/>
  <c r="C58"/>
  <c r="C56"/>
  <c r="C53"/>
  <c r="C51"/>
  <c r="C49"/>
  <c r="C47"/>
  <c r="L4"/>
  <c r="L5" s="1"/>
  <c r="L6" s="1"/>
  <c r="L8" s="1"/>
  <c r="L9" s="1"/>
  <c r="D24" s="1"/>
  <c r="K4"/>
  <c r="K5" s="1"/>
  <c r="K6" s="1"/>
  <c r="K8" s="1"/>
  <c r="K9" s="1"/>
  <c r="B24" s="1"/>
  <c r="C99" i="10"/>
  <c r="C97"/>
  <c r="C94"/>
  <c r="C86"/>
  <c r="C74"/>
  <c r="C73"/>
  <c r="C72"/>
  <c r="C71"/>
  <c r="C70"/>
  <c r="B67"/>
  <c r="B103" s="1"/>
  <c r="L4"/>
  <c r="L5" s="1"/>
  <c r="L6" s="1"/>
  <c r="L8" s="1"/>
  <c r="L9" s="1"/>
  <c r="D24" s="1"/>
  <c r="K4"/>
  <c r="K5" s="1"/>
  <c r="K6" s="1"/>
  <c r="K8" s="1"/>
  <c r="K9" s="1"/>
  <c r="B24" s="1"/>
  <c r="C89" i="9"/>
  <c r="C46"/>
  <c r="C39"/>
  <c r="C28"/>
  <c r="C77" i="8"/>
  <c r="C74"/>
  <c r="C73"/>
  <c r="C72"/>
  <c r="C71"/>
  <c r="C70"/>
  <c r="B67"/>
  <c r="C53"/>
  <c r="C51"/>
  <c r="C49"/>
  <c r="C47"/>
  <c r="L4"/>
  <c r="L5" s="1"/>
  <c r="K4"/>
  <c r="C99" i="7"/>
  <c r="C97"/>
  <c r="C94"/>
  <c r="C86"/>
  <c r="C74"/>
  <c r="C73"/>
  <c r="C72"/>
  <c r="C71"/>
  <c r="C70"/>
  <c r="B67"/>
  <c r="L4"/>
  <c r="L5" s="1"/>
  <c r="L6" s="1"/>
  <c r="L8" s="1"/>
  <c r="L9" s="1"/>
  <c r="D24" s="1"/>
  <c r="K4"/>
  <c r="K5" s="1"/>
  <c r="K6" s="1"/>
  <c r="K8" s="1"/>
  <c r="K9" s="1"/>
  <c r="B24" s="1"/>
  <c r="C77" i="6"/>
  <c r="C74"/>
  <c r="C73"/>
  <c r="C72"/>
  <c r="C71"/>
  <c r="C70"/>
  <c r="B67"/>
  <c r="C53"/>
  <c r="C51"/>
  <c r="C49"/>
  <c r="C47"/>
  <c r="L4"/>
  <c r="L5" s="1"/>
  <c r="L6" s="1"/>
  <c r="L8" s="1"/>
  <c r="L9" s="1"/>
  <c r="D24" s="1"/>
  <c r="K4"/>
  <c r="K5" s="1"/>
  <c r="B126" i="19"/>
  <c r="C124"/>
  <c r="B123"/>
  <c r="C121"/>
  <c r="C120"/>
  <c r="C110"/>
  <c r="C108"/>
  <c r="C107"/>
  <c r="C102"/>
  <c r="C101"/>
  <c r="C98"/>
  <c r="C96"/>
  <c r="B95"/>
  <c r="C95" s="1"/>
  <c r="C91"/>
  <c r="C90"/>
  <c r="C89"/>
  <c r="C88"/>
  <c r="C87"/>
  <c r="C84"/>
  <c r="C83"/>
  <c r="C82"/>
  <c r="C66"/>
  <c r="C55"/>
  <c r="C46"/>
  <c r="C45"/>
  <c r="C41"/>
  <c r="C40"/>
  <c r="C39"/>
  <c r="C35"/>
  <c r="C34"/>
  <c r="C33"/>
  <c r="C32"/>
  <c r="C31"/>
  <c r="C30"/>
  <c r="C29"/>
  <c r="C28"/>
  <c r="E13"/>
  <c r="E12"/>
  <c r="E11"/>
  <c r="E10"/>
  <c r="E9"/>
  <c r="E8"/>
  <c r="E7"/>
  <c r="E6"/>
  <c r="E5"/>
  <c r="E23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M4" s="1"/>
  <c r="B126" i="18"/>
  <c r="C124"/>
  <c r="B123"/>
  <c r="C121"/>
  <c r="C120"/>
  <c r="C108"/>
  <c r="C107"/>
  <c r="C110"/>
  <c r="C102"/>
  <c r="C101"/>
  <c r="C98"/>
  <c r="C96"/>
  <c r="B95"/>
  <c r="C95" s="1"/>
  <c r="C91"/>
  <c r="C90"/>
  <c r="C89"/>
  <c r="C88"/>
  <c r="C87"/>
  <c r="C84"/>
  <c r="C83"/>
  <c r="C82"/>
  <c r="C66"/>
  <c r="C55"/>
  <c r="C46"/>
  <c r="C45"/>
  <c r="C41"/>
  <c r="C40"/>
  <c r="C39"/>
  <c r="C35"/>
  <c r="C34"/>
  <c r="C33"/>
  <c r="C32"/>
  <c r="C31"/>
  <c r="C30"/>
  <c r="C29"/>
  <c r="C28"/>
  <c r="E18"/>
  <c r="E17"/>
  <c r="E16"/>
  <c r="E15"/>
  <c r="E14"/>
  <c r="E13"/>
  <c r="E12"/>
  <c r="E11"/>
  <c r="E10"/>
  <c r="E9"/>
  <c r="E8"/>
  <c r="E7"/>
  <c r="E6"/>
  <c r="E5"/>
  <c r="E23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M4" s="1"/>
  <c r="M5" s="1"/>
  <c r="M6" s="1"/>
  <c r="C124" i="16"/>
  <c r="C121"/>
  <c r="C110"/>
  <c r="C107"/>
  <c r="C96"/>
  <c r="B95"/>
  <c r="C90"/>
  <c r="C88"/>
  <c r="C84"/>
  <c r="C102"/>
  <c r="C55"/>
  <c r="C45"/>
  <c r="C40"/>
  <c r="C35"/>
  <c r="C33"/>
  <c r="C31"/>
  <c r="C29"/>
  <c r="E9"/>
  <c r="E7"/>
  <c r="E5"/>
  <c r="E23"/>
  <c r="C23"/>
  <c r="C21"/>
  <c r="C19"/>
  <c r="C17"/>
  <c r="C15"/>
  <c r="C13"/>
  <c r="C11"/>
  <c r="C9"/>
  <c r="C7"/>
  <c r="C5"/>
  <c r="F22"/>
  <c r="F20"/>
  <c r="F18"/>
  <c r="F16"/>
  <c r="F14"/>
  <c r="F12"/>
  <c r="F10"/>
  <c r="F8"/>
  <c r="F6"/>
  <c r="B126" i="15"/>
  <c r="B123"/>
  <c r="C120"/>
  <c r="C110"/>
  <c r="C108"/>
  <c r="C107"/>
  <c r="C102"/>
  <c r="C101"/>
  <c r="B95"/>
  <c r="C95" s="1"/>
  <c r="C90"/>
  <c r="C88"/>
  <c r="C84"/>
  <c r="C82"/>
  <c r="C55"/>
  <c r="C45"/>
  <c r="C40"/>
  <c r="C35"/>
  <c r="C33"/>
  <c r="C31"/>
  <c r="C29"/>
  <c r="E15"/>
  <c r="E13"/>
  <c r="E11"/>
  <c r="E9"/>
  <c r="E7"/>
  <c r="E5"/>
  <c r="E23"/>
  <c r="C23"/>
  <c r="C21"/>
  <c r="C19"/>
  <c r="C17"/>
  <c r="C15"/>
  <c r="C13"/>
  <c r="C11"/>
  <c r="C9"/>
  <c r="C7"/>
  <c r="C5"/>
  <c r="F22"/>
  <c r="F20"/>
  <c r="F18"/>
  <c r="F16"/>
  <c r="F14"/>
  <c r="F12"/>
  <c r="F10"/>
  <c r="F8"/>
  <c r="F6"/>
  <c r="B126" i="14"/>
  <c r="B123"/>
  <c r="C120"/>
  <c r="C108"/>
  <c r="C102"/>
  <c r="B95"/>
  <c r="C95" s="1"/>
  <c r="C90"/>
  <c r="C88"/>
  <c r="C84"/>
  <c r="C82"/>
  <c r="C66"/>
  <c r="C55"/>
  <c r="C45"/>
  <c r="C41"/>
  <c r="C40"/>
  <c r="C39"/>
  <c r="C35"/>
  <c r="C34"/>
  <c r="C33"/>
  <c r="C32"/>
  <c r="C31"/>
  <c r="C30"/>
  <c r="C29"/>
  <c r="C28"/>
  <c r="E15"/>
  <c r="E13"/>
  <c r="E11"/>
  <c r="E9"/>
  <c r="E7"/>
  <c r="E5"/>
  <c r="C23"/>
  <c r="C21"/>
  <c r="C19"/>
  <c r="C17"/>
  <c r="C15"/>
  <c r="C13"/>
  <c r="C11"/>
  <c r="C9"/>
  <c r="C7"/>
  <c r="C5"/>
  <c r="F22"/>
  <c r="F20"/>
  <c r="F18"/>
  <c r="F16"/>
  <c r="F14"/>
  <c r="F12"/>
  <c r="F10"/>
  <c r="F8"/>
  <c r="F6"/>
  <c r="B126" i="13"/>
  <c r="B123"/>
  <c r="C120"/>
  <c r="C108"/>
  <c r="C102"/>
  <c r="B95"/>
  <c r="C95" s="1"/>
  <c r="C90"/>
  <c r="C88"/>
  <c r="C84"/>
  <c r="C82"/>
  <c r="C66"/>
  <c r="C55"/>
  <c r="C45"/>
  <c r="C41"/>
  <c r="C40"/>
  <c r="C39"/>
  <c r="C35"/>
  <c r="C34"/>
  <c r="C33"/>
  <c r="C32"/>
  <c r="C31"/>
  <c r="C30"/>
  <c r="C29"/>
  <c r="C28"/>
  <c r="E13"/>
  <c r="E11"/>
  <c r="E9"/>
  <c r="E7"/>
  <c r="E5"/>
  <c r="C23"/>
  <c r="C21"/>
  <c r="C19"/>
  <c r="C17"/>
  <c r="C15"/>
  <c r="C13"/>
  <c r="C11"/>
  <c r="C9"/>
  <c r="C7"/>
  <c r="C5"/>
  <c r="F22"/>
  <c r="F20"/>
  <c r="F18"/>
  <c r="F16"/>
  <c r="F14"/>
  <c r="F12"/>
  <c r="F10"/>
  <c r="F8"/>
  <c r="F6"/>
  <c r="B126" i="12"/>
  <c r="B123"/>
  <c r="C120"/>
  <c r="C110"/>
  <c r="C108"/>
  <c r="C107"/>
  <c r="C102"/>
  <c r="C101"/>
  <c r="B95"/>
  <c r="C95" s="1"/>
  <c r="C90"/>
  <c r="C88"/>
  <c r="C84"/>
  <c r="C82"/>
  <c r="C66"/>
  <c r="C55"/>
  <c r="C46"/>
  <c r="C45"/>
  <c r="C41"/>
  <c r="C40"/>
  <c r="C39"/>
  <c r="C35"/>
  <c r="C34"/>
  <c r="C33"/>
  <c r="C32"/>
  <c r="C31"/>
  <c r="C30"/>
  <c r="C29"/>
  <c r="C28"/>
  <c r="E17"/>
  <c r="E16"/>
  <c r="E15"/>
  <c r="E14"/>
  <c r="E13"/>
  <c r="E12"/>
  <c r="E11"/>
  <c r="E10"/>
  <c r="E9"/>
  <c r="E8"/>
  <c r="E7"/>
  <c r="E6"/>
  <c r="E5"/>
  <c r="E23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B126" i="11"/>
  <c r="C124"/>
  <c r="B123"/>
  <c r="C121"/>
  <c r="C120"/>
  <c r="C110"/>
  <c r="C108"/>
  <c r="C107"/>
  <c r="C102"/>
  <c r="C101"/>
  <c r="C98"/>
  <c r="C96"/>
  <c r="B95"/>
  <c r="C95" s="1"/>
  <c r="C91"/>
  <c r="C90"/>
  <c r="C89"/>
  <c r="C88"/>
  <c r="C87"/>
  <c r="C84"/>
  <c r="C83"/>
  <c r="C82"/>
  <c r="C66"/>
  <c r="C55"/>
  <c r="C46"/>
  <c r="C45"/>
  <c r="C41"/>
  <c r="C40"/>
  <c r="C39"/>
  <c r="C35"/>
  <c r="C34"/>
  <c r="C33"/>
  <c r="C32"/>
  <c r="C31"/>
  <c r="C30"/>
  <c r="C29"/>
  <c r="C28"/>
  <c r="E16"/>
  <c r="E15"/>
  <c r="E14"/>
  <c r="E13"/>
  <c r="E12"/>
  <c r="E11"/>
  <c r="E10"/>
  <c r="E9"/>
  <c r="E8"/>
  <c r="E7"/>
  <c r="E6"/>
  <c r="E5"/>
  <c r="E23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B126" i="10"/>
  <c r="C124"/>
  <c r="B123"/>
  <c r="C121"/>
  <c r="C120"/>
  <c r="C110"/>
  <c r="C107"/>
  <c r="C108"/>
  <c r="C102"/>
  <c r="C101"/>
  <c r="C98"/>
  <c r="C96"/>
  <c r="B95"/>
  <c r="C95" s="1"/>
  <c r="C88"/>
  <c r="C87"/>
  <c r="C84"/>
  <c r="C83"/>
  <c r="C82"/>
  <c r="C66"/>
  <c r="C55"/>
  <c r="C46"/>
  <c r="C45"/>
  <c r="C41"/>
  <c r="C40"/>
  <c r="C39"/>
  <c r="C35"/>
  <c r="C34"/>
  <c r="C33"/>
  <c r="C32"/>
  <c r="C31"/>
  <c r="C30"/>
  <c r="C29"/>
  <c r="C28"/>
  <c r="E13"/>
  <c r="E12"/>
  <c r="E11"/>
  <c r="E10"/>
  <c r="E9"/>
  <c r="E8"/>
  <c r="E7"/>
  <c r="E6"/>
  <c r="E5"/>
  <c r="E23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C55" i="9"/>
  <c r="C45"/>
  <c r="C40"/>
  <c r="C35"/>
  <c r="C33"/>
  <c r="C31"/>
  <c r="C29"/>
  <c r="E9"/>
  <c r="E6"/>
  <c r="E23"/>
  <c r="C22"/>
  <c r="C20"/>
  <c r="C18"/>
  <c r="C16"/>
  <c r="C14"/>
  <c r="C12"/>
  <c r="C10"/>
  <c r="C8"/>
  <c r="C6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B126" i="8"/>
  <c r="C124"/>
  <c r="B123"/>
  <c r="C121"/>
  <c r="C120"/>
  <c r="C110"/>
  <c r="C108"/>
  <c r="C107"/>
  <c r="C102"/>
  <c r="C101"/>
  <c r="C98"/>
  <c r="C96"/>
  <c r="B95"/>
  <c r="C95" s="1"/>
  <c r="C91"/>
  <c r="C90"/>
  <c r="C89"/>
  <c r="C88"/>
  <c r="C87"/>
  <c r="C84"/>
  <c r="C83"/>
  <c r="C82"/>
  <c r="C66"/>
  <c r="C55"/>
  <c r="C46"/>
  <c r="C45"/>
  <c r="C41"/>
  <c r="C40"/>
  <c r="C39"/>
  <c r="C35"/>
  <c r="C34"/>
  <c r="C33"/>
  <c r="C32"/>
  <c r="C31"/>
  <c r="C30"/>
  <c r="C29"/>
  <c r="C28"/>
  <c r="E18"/>
  <c r="E17"/>
  <c r="E16"/>
  <c r="E15"/>
  <c r="E14"/>
  <c r="E13"/>
  <c r="E12"/>
  <c r="E11"/>
  <c r="E10"/>
  <c r="E9"/>
  <c r="E8"/>
  <c r="E7"/>
  <c r="E6"/>
  <c r="E5"/>
  <c r="E23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B126" i="7"/>
  <c r="C124"/>
  <c r="B123"/>
  <c r="C121"/>
  <c r="C120"/>
  <c r="C110"/>
  <c r="C108"/>
  <c r="C107"/>
  <c r="C102"/>
  <c r="C101"/>
  <c r="C98"/>
  <c r="C96"/>
  <c r="B95"/>
  <c r="C95" s="1"/>
  <c r="C91"/>
  <c r="C90"/>
  <c r="C89"/>
  <c r="C88"/>
  <c r="C84"/>
  <c r="C83"/>
  <c r="C82"/>
  <c r="C66"/>
  <c r="C55"/>
  <c r="C46"/>
  <c r="C45"/>
  <c r="C41"/>
  <c r="C40"/>
  <c r="C39"/>
  <c r="C35"/>
  <c r="C34"/>
  <c r="C33"/>
  <c r="C32"/>
  <c r="C31"/>
  <c r="C30"/>
  <c r="C29"/>
  <c r="C28"/>
  <c r="E13"/>
  <c r="E12"/>
  <c r="E11"/>
  <c r="E10"/>
  <c r="E9"/>
  <c r="E8"/>
  <c r="E7"/>
  <c r="E6"/>
  <c r="E5"/>
  <c r="E23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B126" i="6"/>
  <c r="C124"/>
  <c r="B123"/>
  <c r="C121"/>
  <c r="C120"/>
  <c r="C107"/>
  <c r="C110"/>
  <c r="C102"/>
  <c r="C101"/>
  <c r="C98"/>
  <c r="C96"/>
  <c r="B95"/>
  <c r="C95" s="1"/>
  <c r="C91"/>
  <c r="C90"/>
  <c r="C89"/>
  <c r="C88"/>
  <c r="C87"/>
  <c r="C84"/>
  <c r="C83"/>
  <c r="C82"/>
  <c r="C66"/>
  <c r="C55"/>
  <c r="C46"/>
  <c r="C45"/>
  <c r="C41"/>
  <c r="C40"/>
  <c r="C39"/>
  <c r="C35"/>
  <c r="C34"/>
  <c r="C33"/>
  <c r="C32"/>
  <c r="C31"/>
  <c r="C30"/>
  <c r="C29"/>
  <c r="C28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23"/>
  <c r="C22"/>
  <c r="C16"/>
  <c r="C15"/>
  <c r="C14"/>
  <c r="C13"/>
  <c r="C12"/>
  <c r="C11"/>
  <c r="C10"/>
  <c r="C9"/>
  <c r="C8"/>
  <c r="C7"/>
  <c r="C6"/>
  <c r="C21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M4" s="1"/>
  <c r="B126" i="3"/>
  <c r="B134"/>
  <c r="C110"/>
  <c r="C97"/>
  <c r="C94"/>
  <c r="C86"/>
  <c r="C73"/>
  <c r="C74"/>
  <c r="C72"/>
  <c r="C71"/>
  <c r="C70"/>
  <c r="C66"/>
  <c r="C45"/>
  <c r="C39"/>
  <c r="C28"/>
  <c r="C67" i="7" l="1"/>
  <c r="B103"/>
  <c r="C67" i="8"/>
  <c r="B103"/>
  <c r="E6" i="1"/>
  <c r="E8"/>
  <c r="E10"/>
  <c r="C35"/>
  <c r="C67" i="6"/>
  <c r="B103"/>
  <c r="C40" i="20"/>
  <c r="C53"/>
  <c r="C62"/>
  <c r="C13" i="1"/>
  <c r="C9"/>
  <c r="C19"/>
  <c r="C7"/>
  <c r="C11"/>
  <c r="C15"/>
  <c r="C23"/>
  <c r="K5" i="8"/>
  <c r="K6" s="1"/>
  <c r="K8" s="1"/>
  <c r="K9" s="1"/>
  <c r="B24" s="1"/>
  <c r="L6"/>
  <c r="L8" s="1"/>
  <c r="L9" s="1"/>
  <c r="D24" s="1"/>
  <c r="B130" i="14"/>
  <c r="B132" s="1"/>
  <c r="B131"/>
  <c r="B133" s="1"/>
  <c r="B134"/>
  <c r="C30" i="20"/>
  <c r="C34"/>
  <c r="C41"/>
  <c r="C50"/>
  <c r="C59"/>
  <c r="C99" i="3"/>
  <c r="B131"/>
  <c r="B133" s="1"/>
  <c r="C17" i="1"/>
  <c r="C21"/>
  <c r="C40"/>
  <c r="C55"/>
  <c r="C98"/>
  <c r="C97"/>
  <c r="C99"/>
  <c r="C102"/>
  <c r="B130"/>
  <c r="B132" s="1"/>
  <c r="B131"/>
  <c r="B133" s="1"/>
  <c r="B134"/>
  <c r="V9" i="32"/>
  <c r="U10"/>
  <c r="Y9"/>
  <c r="X10"/>
  <c r="S9"/>
  <c r="R10"/>
  <c r="V9" i="30"/>
  <c r="U10"/>
  <c r="Y9"/>
  <c r="X10"/>
  <c r="S9"/>
  <c r="R10"/>
  <c r="Y9" i="31"/>
  <c r="X10"/>
  <c r="S9"/>
  <c r="R10"/>
  <c r="U10"/>
  <c r="Y9" i="29"/>
  <c r="X10"/>
  <c r="S9"/>
  <c r="R10"/>
  <c r="V9"/>
  <c r="U10"/>
  <c r="Y9" i="28"/>
  <c r="X10"/>
  <c r="S9"/>
  <c r="R10"/>
  <c r="V9"/>
  <c r="U10"/>
  <c r="V9" i="24"/>
  <c r="U10"/>
  <c r="X11" i="26"/>
  <c r="Y10"/>
  <c r="U11"/>
  <c r="V10"/>
  <c r="R11"/>
  <c r="S10"/>
  <c r="X11" i="27"/>
  <c r="Y10"/>
  <c r="U11"/>
  <c r="V10"/>
  <c r="R11"/>
  <c r="S10"/>
  <c r="X11" i="23"/>
  <c r="Y10"/>
  <c r="U11"/>
  <c r="V10"/>
  <c r="Y9" i="24"/>
  <c r="X10"/>
  <c r="S9"/>
  <c r="R10"/>
  <c r="R11" i="23"/>
  <c r="S10"/>
  <c r="Y10" i="25"/>
  <c r="X11"/>
  <c r="V10"/>
  <c r="U11"/>
  <c r="S10"/>
  <c r="R11"/>
  <c r="B130" i="3"/>
  <c r="B132" s="1"/>
  <c r="F7" i="13"/>
  <c r="F9"/>
  <c r="F11"/>
  <c r="F13"/>
  <c r="F15"/>
  <c r="F17"/>
  <c r="F19"/>
  <c r="F21"/>
  <c r="C46"/>
  <c r="C47"/>
  <c r="C49"/>
  <c r="C51"/>
  <c r="C53"/>
  <c r="C56"/>
  <c r="C58"/>
  <c r="C60"/>
  <c r="C77"/>
  <c r="C83"/>
  <c r="C87"/>
  <c r="C89"/>
  <c r="C91"/>
  <c r="C96"/>
  <c r="C98"/>
  <c r="C121"/>
  <c r="C124"/>
  <c r="F7" i="15"/>
  <c r="F9"/>
  <c r="F11"/>
  <c r="F13"/>
  <c r="F15"/>
  <c r="F17"/>
  <c r="F19"/>
  <c r="F21"/>
  <c r="F23"/>
  <c r="E6"/>
  <c r="E8"/>
  <c r="E10"/>
  <c r="E12"/>
  <c r="E14"/>
  <c r="C46"/>
  <c r="C83"/>
  <c r="C86"/>
  <c r="C94"/>
  <c r="C97"/>
  <c r="C99"/>
  <c r="C124"/>
  <c r="C6" i="14"/>
  <c r="C8"/>
  <c r="C10"/>
  <c r="C12"/>
  <c r="C14"/>
  <c r="C16"/>
  <c r="C18"/>
  <c r="C20"/>
  <c r="C22"/>
  <c r="F5" i="1"/>
  <c r="F17"/>
  <c r="F21"/>
  <c r="C6"/>
  <c r="C8"/>
  <c r="C10"/>
  <c r="C12"/>
  <c r="C14"/>
  <c r="C29"/>
  <c r="C31"/>
  <c r="C33"/>
  <c r="C95"/>
  <c r="C46" i="20"/>
  <c r="C55"/>
  <c r="K4" i="14"/>
  <c r="K5" s="1"/>
  <c r="K6" s="1"/>
  <c r="K8" s="1"/>
  <c r="K9" s="1"/>
  <c r="B24" s="1"/>
  <c r="C111" i="19"/>
  <c r="B130"/>
  <c r="B132" s="1"/>
  <c r="C113"/>
  <c r="B131"/>
  <c r="B133" s="1"/>
  <c r="C115"/>
  <c r="B134"/>
  <c r="B130" i="6"/>
  <c r="B132" s="1"/>
  <c r="B131"/>
  <c r="B133" s="1"/>
  <c r="B134"/>
  <c r="B130" i="8"/>
  <c r="B132" s="1"/>
  <c r="B131"/>
  <c r="B133" s="1"/>
  <c r="B134"/>
  <c r="B130" i="11"/>
  <c r="B132" s="1"/>
  <c r="B131"/>
  <c r="B133" s="1"/>
  <c r="B134"/>
  <c r="B130" i="13"/>
  <c r="B132" s="1"/>
  <c r="B131"/>
  <c r="B133" s="1"/>
  <c r="B134"/>
  <c r="C67" i="20"/>
  <c r="C83"/>
  <c r="C86"/>
  <c r="C95"/>
  <c r="B130"/>
  <c r="B132" s="1"/>
  <c r="B131"/>
  <c r="B133" s="1"/>
  <c r="B134"/>
  <c r="B123"/>
  <c r="B126"/>
  <c r="B131" i="9"/>
  <c r="B130"/>
  <c r="C111" i="7"/>
  <c r="B130"/>
  <c r="B132" s="1"/>
  <c r="C113"/>
  <c r="B131"/>
  <c r="B133" s="1"/>
  <c r="C115"/>
  <c r="B134"/>
  <c r="C111" i="10"/>
  <c r="B130"/>
  <c r="B132" s="1"/>
  <c r="C113"/>
  <c r="B131"/>
  <c r="B133" s="1"/>
  <c r="C115"/>
  <c r="B134"/>
  <c r="C111" i="12"/>
  <c r="B130"/>
  <c r="B132" s="1"/>
  <c r="C113"/>
  <c r="B131"/>
  <c r="B133" s="1"/>
  <c r="C115"/>
  <c r="B134"/>
  <c r="C111" i="15"/>
  <c r="B130"/>
  <c r="B132" s="1"/>
  <c r="C113"/>
  <c r="B131"/>
  <c r="B133" s="1"/>
  <c r="C115"/>
  <c r="B134"/>
  <c r="F7" i="14"/>
  <c r="F9"/>
  <c r="F11"/>
  <c r="F13"/>
  <c r="F15"/>
  <c r="F17"/>
  <c r="F19"/>
  <c r="F21"/>
  <c r="C46"/>
  <c r="C47"/>
  <c r="C49"/>
  <c r="C51"/>
  <c r="C53"/>
  <c r="C56"/>
  <c r="C58"/>
  <c r="C60"/>
  <c r="C62"/>
  <c r="C77"/>
  <c r="C83"/>
  <c r="C87"/>
  <c r="C89"/>
  <c r="C91"/>
  <c r="C96"/>
  <c r="C98"/>
  <c r="C121"/>
  <c r="C124"/>
  <c r="F7" i="16"/>
  <c r="F9"/>
  <c r="F11"/>
  <c r="F13"/>
  <c r="F15"/>
  <c r="F17"/>
  <c r="F19"/>
  <c r="F21"/>
  <c r="F23"/>
  <c r="B130"/>
  <c r="B132" s="1"/>
  <c r="B131"/>
  <c r="B133" s="1"/>
  <c r="B134"/>
  <c r="B130" i="18"/>
  <c r="B132" s="1"/>
  <c r="B131"/>
  <c r="B133" s="1"/>
  <c r="B134"/>
  <c r="K6" i="6"/>
  <c r="K8" s="1"/>
  <c r="K9" s="1"/>
  <c r="B24" s="1"/>
  <c r="X8"/>
  <c r="Y7"/>
  <c r="X8" i="9"/>
  <c r="Y7"/>
  <c r="X8" i="11"/>
  <c r="Y7"/>
  <c r="X8" i="15"/>
  <c r="Y7"/>
  <c r="X8" i="16"/>
  <c r="Y7"/>
  <c r="U19" i="6"/>
  <c r="V18"/>
  <c r="U19" i="8"/>
  <c r="V18"/>
  <c r="U19" i="10"/>
  <c r="V18"/>
  <c r="U19" i="12"/>
  <c r="V18"/>
  <c r="U20" i="15"/>
  <c r="V19"/>
  <c r="U20" i="16"/>
  <c r="V19"/>
  <c r="X9" i="7"/>
  <c r="Y8"/>
  <c r="X8" i="8"/>
  <c r="Y7"/>
  <c r="X8" i="10"/>
  <c r="Y7"/>
  <c r="X9" i="12"/>
  <c r="Y8"/>
  <c r="X8" i="13"/>
  <c r="Y7"/>
  <c r="X8" i="14"/>
  <c r="Y7"/>
  <c r="X8" i="3"/>
  <c r="Y7"/>
  <c r="U19" i="7"/>
  <c r="V18"/>
  <c r="U19" i="9"/>
  <c r="V18"/>
  <c r="U19" i="11"/>
  <c r="V18"/>
  <c r="U19" i="13"/>
  <c r="V18"/>
  <c r="U19" i="14"/>
  <c r="V18"/>
  <c r="U20" i="3"/>
  <c r="V19"/>
  <c r="C53"/>
  <c r="C51"/>
  <c r="C49"/>
  <c r="C47"/>
  <c r="C62"/>
  <c r="C60"/>
  <c r="C58"/>
  <c r="C56"/>
  <c r="C76"/>
  <c r="C97" i="6"/>
  <c r="C99"/>
  <c r="C97" i="8"/>
  <c r="C99"/>
  <c r="C97" i="11"/>
  <c r="C99"/>
  <c r="C97" i="13"/>
  <c r="C99"/>
  <c r="C97" i="14"/>
  <c r="C99"/>
  <c r="C112" i="18"/>
  <c r="C114"/>
  <c r="C116"/>
  <c r="C48" i="19"/>
  <c r="C50"/>
  <c r="C52"/>
  <c r="C76"/>
  <c r="C78"/>
  <c r="C48" i="1"/>
  <c r="C50"/>
  <c r="C52"/>
  <c r="C57"/>
  <c r="C59"/>
  <c r="C61"/>
  <c r="C76"/>
  <c r="C78"/>
  <c r="C69"/>
  <c r="C69" i="18"/>
  <c r="C30" i="15"/>
  <c r="C32"/>
  <c r="C34"/>
  <c r="C41"/>
  <c r="E23" i="14"/>
  <c r="C101"/>
  <c r="C110"/>
  <c r="E6" i="16"/>
  <c r="E8"/>
  <c r="C30"/>
  <c r="C32"/>
  <c r="C34"/>
  <c r="C41"/>
  <c r="C46"/>
  <c r="C83"/>
  <c r="C86"/>
  <c r="C94"/>
  <c r="C97"/>
  <c r="C99"/>
  <c r="C108"/>
  <c r="C111"/>
  <c r="C113"/>
  <c r="C115"/>
  <c r="B123"/>
  <c r="B126"/>
  <c r="C48" i="18"/>
  <c r="C50"/>
  <c r="C52"/>
  <c r="C76"/>
  <c r="C78"/>
  <c r="C86"/>
  <c r="C94"/>
  <c r="C97"/>
  <c r="C99"/>
  <c r="C111"/>
  <c r="C113"/>
  <c r="C115"/>
  <c r="C47" i="19"/>
  <c r="C49"/>
  <c r="C51"/>
  <c r="C53"/>
  <c r="C77"/>
  <c r="C112"/>
  <c r="C114"/>
  <c r="C116"/>
  <c r="C16" i="1"/>
  <c r="C18"/>
  <c r="C20"/>
  <c r="C47"/>
  <c r="C49"/>
  <c r="C51"/>
  <c r="C53"/>
  <c r="C56"/>
  <c r="C58"/>
  <c r="C60"/>
  <c r="C62"/>
  <c r="C77"/>
  <c r="C69" i="19"/>
  <c r="C97" i="20"/>
  <c r="C99"/>
  <c r="X36" i="22"/>
  <c r="Y35"/>
  <c r="X15"/>
  <c r="Y14"/>
  <c r="R15"/>
  <c r="S14"/>
  <c r="U15"/>
  <c r="V14"/>
  <c r="G12"/>
  <c r="G28"/>
  <c r="G26"/>
  <c r="G24"/>
  <c r="G22"/>
  <c r="G20"/>
  <c r="G18"/>
  <c r="G16"/>
  <c r="G11"/>
  <c r="M10"/>
  <c r="G29"/>
  <c r="G27"/>
  <c r="G25"/>
  <c r="G23"/>
  <c r="G21"/>
  <c r="G19"/>
  <c r="G17"/>
  <c r="G15"/>
  <c r="G13"/>
  <c r="X8" i="19"/>
  <c r="Y7"/>
  <c r="R8"/>
  <c r="S7"/>
  <c r="U8"/>
  <c r="V7"/>
  <c r="X8" i="18"/>
  <c r="Y7"/>
  <c r="R8"/>
  <c r="S7"/>
  <c r="U8"/>
  <c r="V7"/>
  <c r="C86" i="12"/>
  <c r="C91"/>
  <c r="C89"/>
  <c r="C87"/>
  <c r="C94"/>
  <c r="C98"/>
  <c r="C96"/>
  <c r="C124"/>
  <c r="C121"/>
  <c r="L4" i="13"/>
  <c r="L5" s="1"/>
  <c r="L6" s="1"/>
  <c r="L8" s="1"/>
  <c r="L9" s="1"/>
  <c r="D24" s="1"/>
  <c r="E12"/>
  <c r="E10"/>
  <c r="E8"/>
  <c r="E6"/>
  <c r="F5"/>
  <c r="E23"/>
  <c r="F23"/>
  <c r="K4" i="15"/>
  <c r="K5" s="1"/>
  <c r="K6" s="1"/>
  <c r="K8" s="1"/>
  <c r="K9" s="1"/>
  <c r="B24" s="1"/>
  <c r="C22"/>
  <c r="C20"/>
  <c r="C18"/>
  <c r="C16"/>
  <c r="C14"/>
  <c r="C12"/>
  <c r="C10"/>
  <c r="C8"/>
  <c r="C6"/>
  <c r="F5"/>
  <c r="C77" i="3"/>
  <c r="C112" i="6"/>
  <c r="C114"/>
  <c r="C116"/>
  <c r="C48" i="7"/>
  <c r="C50"/>
  <c r="C52"/>
  <c r="C76"/>
  <c r="C78"/>
  <c r="C112" i="8"/>
  <c r="C114"/>
  <c r="C116"/>
  <c r="C48" i="10"/>
  <c r="C50"/>
  <c r="C52"/>
  <c r="C76"/>
  <c r="C78"/>
  <c r="C112" i="11"/>
  <c r="C114"/>
  <c r="C116"/>
  <c r="C48" i="12"/>
  <c r="C50"/>
  <c r="C52"/>
  <c r="C76"/>
  <c r="C78"/>
  <c r="C101" i="13"/>
  <c r="C110"/>
  <c r="C112"/>
  <c r="C114"/>
  <c r="C116"/>
  <c r="C52" i="3"/>
  <c r="C50"/>
  <c r="C48"/>
  <c r="C61"/>
  <c r="C59"/>
  <c r="C57"/>
  <c r="C78"/>
  <c r="C115"/>
  <c r="C113"/>
  <c r="C111"/>
  <c r="C48" i="15"/>
  <c r="C50"/>
  <c r="C52"/>
  <c r="C76"/>
  <c r="C78"/>
  <c r="C112" i="14"/>
  <c r="C114"/>
  <c r="C116"/>
  <c r="C48" i="16"/>
  <c r="C50"/>
  <c r="C52"/>
  <c r="C76"/>
  <c r="C78"/>
  <c r="C69" i="3"/>
  <c r="C69" i="6"/>
  <c r="C69" i="8"/>
  <c r="C92" i="6"/>
  <c r="C69" i="13"/>
  <c r="C69" i="14"/>
  <c r="F5"/>
  <c r="F23"/>
  <c r="E6"/>
  <c r="E8"/>
  <c r="E10"/>
  <c r="E12"/>
  <c r="E14"/>
  <c r="C66" i="15"/>
  <c r="C87"/>
  <c r="C89"/>
  <c r="C91"/>
  <c r="C96"/>
  <c r="C98"/>
  <c r="C121"/>
  <c r="F5" i="16"/>
  <c r="C6"/>
  <c r="C8"/>
  <c r="C10"/>
  <c r="C12"/>
  <c r="C14"/>
  <c r="C16"/>
  <c r="C18"/>
  <c r="C20"/>
  <c r="C22"/>
  <c r="C66"/>
  <c r="C87"/>
  <c r="C89"/>
  <c r="C91"/>
  <c r="C95"/>
  <c r="C48" i="6"/>
  <c r="C50"/>
  <c r="C52"/>
  <c r="C76"/>
  <c r="C78"/>
  <c r="C86"/>
  <c r="C94"/>
  <c r="C111"/>
  <c r="C113"/>
  <c r="C115"/>
  <c r="C47" i="7"/>
  <c r="C49"/>
  <c r="C51"/>
  <c r="C53"/>
  <c r="C77"/>
  <c r="C87"/>
  <c r="C112"/>
  <c r="C114"/>
  <c r="C116"/>
  <c r="C48" i="8"/>
  <c r="C50"/>
  <c r="C52"/>
  <c r="C76"/>
  <c r="C78"/>
  <c r="C86"/>
  <c r="C94"/>
  <c r="C111"/>
  <c r="C113"/>
  <c r="C115"/>
  <c r="C47" i="10"/>
  <c r="C49"/>
  <c r="C51"/>
  <c r="C53"/>
  <c r="C77"/>
  <c r="C112"/>
  <c r="C114"/>
  <c r="C116"/>
  <c r="C48" i="11"/>
  <c r="C50"/>
  <c r="C52"/>
  <c r="C76"/>
  <c r="C78"/>
  <c r="C86"/>
  <c r="C94"/>
  <c r="C111"/>
  <c r="C113"/>
  <c r="C115"/>
  <c r="C47" i="12"/>
  <c r="C49"/>
  <c r="C51"/>
  <c r="C53"/>
  <c r="C77"/>
  <c r="C112"/>
  <c r="C114"/>
  <c r="C116"/>
  <c r="C48" i="13"/>
  <c r="C50"/>
  <c r="C52"/>
  <c r="C76"/>
  <c r="C78"/>
  <c r="C86"/>
  <c r="C94"/>
  <c r="C111"/>
  <c r="C113"/>
  <c r="C115"/>
  <c r="C47" i="15"/>
  <c r="C49"/>
  <c r="C51"/>
  <c r="C53"/>
  <c r="C77"/>
  <c r="C112"/>
  <c r="C114"/>
  <c r="C116"/>
  <c r="C48" i="14"/>
  <c r="C50"/>
  <c r="C52"/>
  <c r="C76"/>
  <c r="C78"/>
  <c r="C86"/>
  <c r="C94"/>
  <c r="C111"/>
  <c r="C113"/>
  <c r="C115"/>
  <c r="C47" i="16"/>
  <c r="C49"/>
  <c r="C51"/>
  <c r="C53"/>
  <c r="C77"/>
  <c r="C112"/>
  <c r="C114"/>
  <c r="C116"/>
  <c r="C69" i="7"/>
  <c r="C69" i="10"/>
  <c r="C69" i="12"/>
  <c r="C69" i="15"/>
  <c r="C69" i="16"/>
  <c r="U8" i="20"/>
  <c r="X7"/>
  <c r="R8" i="1"/>
  <c r="S8" s="1"/>
  <c r="R8" i="20"/>
  <c r="C76"/>
  <c r="C88"/>
  <c r="C90"/>
  <c r="C92"/>
  <c r="C29"/>
  <c r="C31"/>
  <c r="C33"/>
  <c r="C47"/>
  <c r="C49"/>
  <c r="C51"/>
  <c r="C56"/>
  <c r="C58"/>
  <c r="C60"/>
  <c r="C5" i="3"/>
  <c r="K4"/>
  <c r="K5" s="1"/>
  <c r="K6" s="1"/>
  <c r="K8" s="1"/>
  <c r="K9" s="1"/>
  <c r="B24" s="1"/>
  <c r="E5"/>
  <c r="L4"/>
  <c r="G23" i="7"/>
  <c r="M4"/>
  <c r="G22" i="9"/>
  <c r="M4"/>
  <c r="G23" i="10"/>
  <c r="M4"/>
  <c r="G23" i="12"/>
  <c r="M4"/>
  <c r="G23" i="13"/>
  <c r="M4"/>
  <c r="G23" i="14"/>
  <c r="M4"/>
  <c r="M5" s="1"/>
  <c r="M6" s="1"/>
  <c r="G23" i="15"/>
  <c r="M4"/>
  <c r="G23" i="16"/>
  <c r="M4"/>
  <c r="G23" i="19"/>
  <c r="E8" i="9"/>
  <c r="L4"/>
  <c r="L5" s="1"/>
  <c r="L6" s="1"/>
  <c r="L8" s="1"/>
  <c r="L9" s="1"/>
  <c r="D24" s="1"/>
  <c r="C114" i="3"/>
  <c r="C112"/>
  <c r="C116"/>
  <c r="C111" i="1"/>
  <c r="C113"/>
  <c r="C115"/>
  <c r="C92" i="13"/>
  <c r="C92" i="14"/>
  <c r="C92" i="19"/>
  <c r="C67"/>
  <c r="B67" i="11"/>
  <c r="G23" i="8"/>
  <c r="M4"/>
  <c r="G23" i="11"/>
  <c r="M4"/>
  <c r="G23" i="18"/>
  <c r="C5" i="9"/>
  <c r="K4"/>
  <c r="K5" s="1"/>
  <c r="K6" s="1"/>
  <c r="K8" s="1"/>
  <c r="K9" s="1"/>
  <c r="B24" s="1"/>
  <c r="G23" i="1"/>
  <c r="C7" i="9"/>
  <c r="C9"/>
  <c r="C11"/>
  <c r="C13"/>
  <c r="C15"/>
  <c r="C17"/>
  <c r="C19"/>
  <c r="C21"/>
  <c r="C23"/>
  <c r="C30"/>
  <c r="C32"/>
  <c r="C34"/>
  <c r="C41"/>
  <c r="C48"/>
  <c r="C67" i="10"/>
  <c r="C112" i="1"/>
  <c r="C114"/>
  <c r="C116"/>
  <c r="C92" i="12"/>
  <c r="C92" i="15"/>
  <c r="C92" i="16"/>
  <c r="C92" i="18"/>
  <c r="C69" i="11"/>
  <c r="C70" i="20"/>
  <c r="C72"/>
  <c r="C74"/>
  <c r="C77"/>
  <c r="C112"/>
  <c r="C114"/>
  <c r="C116"/>
  <c r="C71"/>
  <c r="C73"/>
  <c r="C78"/>
  <c r="C111"/>
  <c r="C113"/>
  <c r="C115"/>
  <c r="G5"/>
  <c r="C52" i="9"/>
  <c r="C74"/>
  <c r="C50"/>
  <c r="C70"/>
  <c r="C72"/>
  <c r="C77"/>
  <c r="E5"/>
  <c r="C66"/>
  <c r="C47"/>
  <c r="C49"/>
  <c r="C51"/>
  <c r="C53"/>
  <c r="C69"/>
  <c r="C71"/>
  <c r="C73"/>
  <c r="C76"/>
  <c r="C78"/>
  <c r="C67"/>
  <c r="C102"/>
  <c r="C100"/>
  <c r="C98"/>
  <c r="C96"/>
  <c r="C94"/>
  <c r="C92"/>
  <c r="C90"/>
  <c r="C88"/>
  <c r="C86"/>
  <c r="C84"/>
  <c r="C107"/>
  <c r="C115"/>
  <c r="C113"/>
  <c r="C111"/>
  <c r="C109"/>
  <c r="C120"/>
  <c r="C124"/>
  <c r="C75"/>
  <c r="C82"/>
  <c r="C101"/>
  <c r="C95"/>
  <c r="C93"/>
  <c r="C91"/>
  <c r="C87"/>
  <c r="C85"/>
  <c r="C83"/>
  <c r="C116"/>
  <c r="C114"/>
  <c r="C112"/>
  <c r="C110"/>
  <c r="C108"/>
  <c r="C121"/>
  <c r="G6" i="20"/>
  <c r="G7"/>
  <c r="G8"/>
  <c r="G9"/>
  <c r="G10"/>
  <c r="G11"/>
  <c r="G12"/>
  <c r="G13"/>
  <c r="G14"/>
  <c r="G15"/>
  <c r="G16"/>
  <c r="G17"/>
  <c r="G18"/>
  <c r="G19"/>
  <c r="G20"/>
  <c r="G21"/>
  <c r="G22"/>
  <c r="G23"/>
  <c r="C5"/>
  <c r="E5"/>
  <c r="C6"/>
  <c r="C7"/>
  <c r="C8"/>
  <c r="C9"/>
  <c r="C10"/>
  <c r="C11"/>
  <c r="E11"/>
  <c r="C12"/>
  <c r="E12"/>
  <c r="C13"/>
  <c r="E13"/>
  <c r="C14"/>
  <c r="C15"/>
  <c r="C16"/>
  <c r="C17"/>
  <c r="C18"/>
  <c r="E18"/>
  <c r="C19"/>
  <c r="E19"/>
  <c r="C20"/>
  <c r="E20"/>
  <c r="C21"/>
  <c r="E21"/>
  <c r="C22"/>
  <c r="E22"/>
  <c r="C23"/>
  <c r="C108"/>
  <c r="C110"/>
  <c r="C62" i="11"/>
  <c r="C92"/>
  <c r="C92" i="10"/>
  <c r="C92" i="8"/>
  <c r="C92" i="7"/>
  <c r="C56" i="9"/>
  <c r="C58"/>
  <c r="C60"/>
  <c r="C62"/>
  <c r="C56" i="12"/>
  <c r="C58"/>
  <c r="C60"/>
  <c r="C62"/>
  <c r="C56" i="15"/>
  <c r="C58"/>
  <c r="C60"/>
  <c r="C62"/>
  <c r="C56" i="16"/>
  <c r="C58"/>
  <c r="C60"/>
  <c r="C62"/>
  <c r="C56" i="18"/>
  <c r="C58"/>
  <c r="C60"/>
  <c r="C62"/>
  <c r="C56" i="6"/>
  <c r="C58"/>
  <c r="C56" i="8"/>
  <c r="C58"/>
  <c r="C60"/>
  <c r="C56" i="10"/>
  <c r="C58"/>
  <c r="C60"/>
  <c r="C62"/>
  <c r="C89"/>
  <c r="C91"/>
  <c r="C90"/>
  <c r="C60" i="6"/>
  <c r="C56" i="7"/>
  <c r="C62" i="8"/>
  <c r="C62" i="13"/>
  <c r="G6" i="11"/>
  <c r="C62" i="6"/>
  <c r="C56" i="19"/>
  <c r="G8" i="6"/>
  <c r="G7" i="11"/>
  <c r="G6" i="12"/>
  <c r="G5" i="11"/>
  <c r="G5" i="12"/>
  <c r="G6" i="15"/>
  <c r="G6" i="19"/>
  <c r="C57" i="6"/>
  <c r="C59"/>
  <c r="C61"/>
  <c r="C57" i="8"/>
  <c r="C59"/>
  <c r="C61"/>
  <c r="C57" i="9"/>
  <c r="C59"/>
  <c r="C61"/>
  <c r="C57" i="10"/>
  <c r="C59"/>
  <c r="C61"/>
  <c r="C57" i="11"/>
  <c r="C59"/>
  <c r="C61"/>
  <c r="C57" i="12"/>
  <c r="C59"/>
  <c r="C61"/>
  <c r="C57" i="13"/>
  <c r="C59"/>
  <c r="C61"/>
  <c r="C57" i="15"/>
  <c r="C59"/>
  <c r="C61"/>
  <c r="C57" i="14"/>
  <c r="C59"/>
  <c r="C61"/>
  <c r="C57" i="16"/>
  <c r="C59"/>
  <c r="C61"/>
  <c r="C57" i="18"/>
  <c r="C59"/>
  <c r="C61"/>
  <c r="C57" i="19"/>
  <c r="C59"/>
  <c r="C61"/>
  <c r="C67" i="3"/>
  <c r="C58" i="19"/>
  <c r="C60"/>
  <c r="C62"/>
  <c r="C57" i="7"/>
  <c r="C59"/>
  <c r="C61"/>
  <c r="C58"/>
  <c r="C60"/>
  <c r="C62"/>
  <c r="G5" i="8"/>
  <c r="G7"/>
  <c r="G6" i="7"/>
  <c r="G8"/>
  <c r="G8" i="12"/>
  <c r="G5" i="13"/>
  <c r="G5" i="6"/>
  <c r="G7" i="13"/>
  <c r="G7" i="6"/>
  <c r="G5" i="16"/>
  <c r="G6" i="14"/>
  <c r="G8"/>
  <c r="G6" i="16"/>
  <c r="G8"/>
  <c r="G6" i="6"/>
  <c r="G9" i="13"/>
  <c r="G7" i="16"/>
  <c r="G7" i="7"/>
  <c r="G9"/>
  <c r="G5" i="10"/>
  <c r="G7"/>
  <c r="G7" i="18"/>
  <c r="G9"/>
  <c r="G6" i="10"/>
  <c r="G7" i="12"/>
  <c r="G11" i="13"/>
  <c r="G7" i="14"/>
  <c r="G9"/>
  <c r="G6" i="18"/>
  <c r="G8"/>
  <c r="G10"/>
  <c r="C8" i="3"/>
  <c r="C87"/>
  <c r="G5" i="7"/>
  <c r="G8" i="8"/>
  <c r="G10"/>
  <c r="G16" i="11"/>
  <c r="G18"/>
  <c r="G8" i="13"/>
  <c r="G10"/>
  <c r="G12"/>
  <c r="G5" i="14"/>
  <c r="G7" i="15"/>
  <c r="G9"/>
  <c r="G11"/>
  <c r="G13"/>
  <c r="G15"/>
  <c r="C67" i="1"/>
  <c r="G9" i="8"/>
  <c r="G11"/>
  <c r="G8" i="11"/>
  <c r="G9"/>
  <c r="G15"/>
  <c r="G17"/>
  <c r="G9" i="12"/>
  <c r="G10"/>
  <c r="G13" i="13"/>
  <c r="G8" i="15"/>
  <c r="G10"/>
  <c r="G12"/>
  <c r="G14"/>
  <c r="G9" i="16"/>
  <c r="G10"/>
  <c r="G5" i="18"/>
  <c r="G7" i="19"/>
  <c r="G6" i="1"/>
  <c r="C7" i="3"/>
  <c r="C9"/>
  <c r="C11"/>
  <c r="C16"/>
  <c r="C14"/>
  <c r="C12"/>
  <c r="C19"/>
  <c r="C23"/>
  <c r="C21"/>
  <c r="E7"/>
  <c r="E9"/>
  <c r="E11"/>
  <c r="E16"/>
  <c r="E14"/>
  <c r="E12"/>
  <c r="E19"/>
  <c r="E23"/>
  <c r="E21"/>
  <c r="C35"/>
  <c r="C33"/>
  <c r="C31"/>
  <c r="C29"/>
  <c r="C40"/>
  <c r="C83"/>
  <c r="C88"/>
  <c r="C92"/>
  <c r="C91"/>
  <c r="C96"/>
  <c r="C98"/>
  <c r="C101"/>
  <c r="C108"/>
  <c r="C6"/>
  <c r="C10"/>
  <c r="C17"/>
  <c r="C15"/>
  <c r="C13"/>
  <c r="C18"/>
  <c r="C20"/>
  <c r="C22"/>
  <c r="E8"/>
  <c r="E6"/>
  <c r="E10"/>
  <c r="E17"/>
  <c r="E15"/>
  <c r="E13"/>
  <c r="E18"/>
  <c r="E20"/>
  <c r="E22"/>
  <c r="C34"/>
  <c r="C32"/>
  <c r="C30"/>
  <c r="C41"/>
  <c r="C46"/>
  <c r="C55"/>
  <c r="C84"/>
  <c r="C90"/>
  <c r="C89"/>
  <c r="C102"/>
  <c r="C121"/>
  <c r="G7" i="1"/>
  <c r="G9"/>
  <c r="G11"/>
  <c r="G8"/>
  <c r="G10"/>
  <c r="F23" i="3"/>
  <c r="F21"/>
  <c r="F19"/>
  <c r="F17"/>
  <c r="F15"/>
  <c r="F13"/>
  <c r="F11"/>
  <c r="F9"/>
  <c r="F7"/>
  <c r="C124"/>
  <c r="G18" i="6"/>
  <c r="G20"/>
  <c r="G22"/>
  <c r="G8" i="10"/>
  <c r="G14"/>
  <c r="G10" i="11"/>
  <c r="G11"/>
  <c r="G12"/>
  <c r="G13"/>
  <c r="G14"/>
  <c r="G10" i="14"/>
  <c r="G5" i="15"/>
  <c r="G5" i="19"/>
  <c r="G9"/>
  <c r="G11"/>
  <c r="G5" i="1"/>
  <c r="F5" i="3"/>
  <c r="F22"/>
  <c r="F20"/>
  <c r="G20" s="1"/>
  <c r="F18"/>
  <c r="F16"/>
  <c r="G16" s="1"/>
  <c r="F14"/>
  <c r="F12"/>
  <c r="G12" s="1"/>
  <c r="F10"/>
  <c r="F8"/>
  <c r="G8" s="1"/>
  <c r="F6"/>
  <c r="B95"/>
  <c r="C95" s="1"/>
  <c r="B123"/>
  <c r="G10" i="7"/>
  <c r="G6" i="8"/>
  <c r="G6" i="9"/>
  <c r="G15" i="10"/>
  <c r="G11" i="12"/>
  <c r="G12"/>
  <c r="G6" i="13"/>
  <c r="G10" i="19"/>
  <c r="G12" i="1"/>
  <c r="G13"/>
  <c r="G14"/>
  <c r="G15"/>
  <c r="G16"/>
  <c r="G17"/>
  <c r="G18"/>
  <c r="G19"/>
  <c r="G20"/>
  <c r="G21"/>
  <c r="G22"/>
  <c r="E11"/>
  <c r="E12"/>
  <c r="E13"/>
  <c r="E14"/>
  <c r="E15"/>
  <c r="E16"/>
  <c r="E17"/>
  <c r="E18"/>
  <c r="E19"/>
  <c r="E20"/>
  <c r="E21"/>
  <c r="E22"/>
  <c r="G8" i="19"/>
  <c r="G11" i="18"/>
  <c r="G12"/>
  <c r="G13"/>
  <c r="G14"/>
  <c r="G15"/>
  <c r="G16"/>
  <c r="G17"/>
  <c r="G18"/>
  <c r="G19"/>
  <c r="G20"/>
  <c r="G21"/>
  <c r="G16" i="15"/>
  <c r="G17"/>
  <c r="G18"/>
  <c r="G14" i="13"/>
  <c r="G13" i="12"/>
  <c r="G14"/>
  <c r="G15"/>
  <c r="G16"/>
  <c r="G17"/>
  <c r="G18"/>
  <c r="G9" i="10"/>
  <c r="G10"/>
  <c r="G11"/>
  <c r="G12"/>
  <c r="G13"/>
  <c r="G23" i="9"/>
  <c r="G5"/>
  <c r="G12" i="8"/>
  <c r="G13"/>
  <c r="G14"/>
  <c r="G15"/>
  <c r="G11" i="7"/>
  <c r="G12"/>
  <c r="G16" i="6"/>
  <c r="G17"/>
  <c r="G19"/>
  <c r="G21"/>
  <c r="G23"/>
  <c r="G12" i="19"/>
  <c r="G13"/>
  <c r="G14"/>
  <c r="G15"/>
  <c r="G16"/>
  <c r="G17"/>
  <c r="G18"/>
  <c r="G19"/>
  <c r="G20"/>
  <c r="G21"/>
  <c r="G22"/>
  <c r="E14"/>
  <c r="E15"/>
  <c r="E16"/>
  <c r="E17"/>
  <c r="E18"/>
  <c r="E19"/>
  <c r="E20"/>
  <c r="E21"/>
  <c r="E22"/>
  <c r="G22" i="18"/>
  <c r="E19"/>
  <c r="E20"/>
  <c r="E21"/>
  <c r="E22"/>
  <c r="G11" i="16"/>
  <c r="G12"/>
  <c r="G13"/>
  <c r="G14"/>
  <c r="G15"/>
  <c r="G16"/>
  <c r="G17"/>
  <c r="G18"/>
  <c r="G19"/>
  <c r="G20"/>
  <c r="G21"/>
  <c r="G22"/>
  <c r="E10"/>
  <c r="E11"/>
  <c r="E12"/>
  <c r="E13"/>
  <c r="E14"/>
  <c r="E15"/>
  <c r="E16"/>
  <c r="E17"/>
  <c r="E18"/>
  <c r="E19"/>
  <c r="E20"/>
  <c r="E21"/>
  <c r="E22"/>
  <c r="C82"/>
  <c r="C98"/>
  <c r="C101"/>
  <c r="G19" i="15"/>
  <c r="G20"/>
  <c r="G21"/>
  <c r="G22"/>
  <c r="E16"/>
  <c r="E17"/>
  <c r="E18"/>
  <c r="E19"/>
  <c r="E20"/>
  <c r="E21"/>
  <c r="E22"/>
  <c r="G11" i="14"/>
  <c r="G12"/>
  <c r="G13"/>
  <c r="G14"/>
  <c r="G15"/>
  <c r="G16"/>
  <c r="G17"/>
  <c r="G18"/>
  <c r="G19"/>
  <c r="G20"/>
  <c r="G21"/>
  <c r="G22"/>
  <c r="E16"/>
  <c r="E17"/>
  <c r="E18"/>
  <c r="E19"/>
  <c r="E20"/>
  <c r="E21"/>
  <c r="E22"/>
  <c r="G15" i="13"/>
  <c r="G16"/>
  <c r="G17"/>
  <c r="G18"/>
  <c r="G19"/>
  <c r="G20"/>
  <c r="G21"/>
  <c r="G22"/>
  <c r="E14"/>
  <c r="E15"/>
  <c r="E16"/>
  <c r="E17"/>
  <c r="E18"/>
  <c r="E19"/>
  <c r="E20"/>
  <c r="E21"/>
  <c r="E22"/>
  <c r="G19" i="12"/>
  <c r="G20"/>
  <c r="G21"/>
  <c r="G22"/>
  <c r="E18"/>
  <c r="E19"/>
  <c r="E20"/>
  <c r="E21"/>
  <c r="E22"/>
  <c r="G19" i="11"/>
  <c r="G20"/>
  <c r="G21"/>
  <c r="G22"/>
  <c r="E17"/>
  <c r="E18"/>
  <c r="E19"/>
  <c r="E20"/>
  <c r="E21"/>
  <c r="E22"/>
  <c r="G16" i="10"/>
  <c r="G17"/>
  <c r="G18"/>
  <c r="G19"/>
  <c r="G20"/>
  <c r="G21"/>
  <c r="G22"/>
  <c r="E14"/>
  <c r="E15"/>
  <c r="E16"/>
  <c r="E17"/>
  <c r="E18"/>
  <c r="E19"/>
  <c r="E20"/>
  <c r="E21"/>
  <c r="E22"/>
  <c r="G7" i="9"/>
  <c r="G8"/>
  <c r="G9"/>
  <c r="G10"/>
  <c r="G11"/>
  <c r="G12"/>
  <c r="G13"/>
  <c r="G14"/>
  <c r="G15"/>
  <c r="G16"/>
  <c r="G17"/>
  <c r="G18"/>
  <c r="G19"/>
  <c r="G20"/>
  <c r="G21"/>
  <c r="E7"/>
  <c r="E10"/>
  <c r="E11"/>
  <c r="E12"/>
  <c r="E13"/>
  <c r="E14"/>
  <c r="E15"/>
  <c r="E16"/>
  <c r="E17"/>
  <c r="E18"/>
  <c r="E19"/>
  <c r="E20"/>
  <c r="E21"/>
  <c r="E22"/>
  <c r="G16" i="8"/>
  <c r="G17"/>
  <c r="G18"/>
  <c r="G19"/>
  <c r="G20"/>
  <c r="G21"/>
  <c r="G22"/>
  <c r="E19"/>
  <c r="E20"/>
  <c r="E21"/>
  <c r="E22"/>
  <c r="G13" i="7"/>
  <c r="G14"/>
  <c r="G15"/>
  <c r="G16"/>
  <c r="G17"/>
  <c r="G18"/>
  <c r="G19"/>
  <c r="G20"/>
  <c r="G21"/>
  <c r="G22"/>
  <c r="E14"/>
  <c r="E15"/>
  <c r="E16"/>
  <c r="E17"/>
  <c r="E18"/>
  <c r="E19"/>
  <c r="E20"/>
  <c r="E21"/>
  <c r="E22"/>
  <c r="G9" i="6"/>
  <c r="G10"/>
  <c r="G11"/>
  <c r="G12"/>
  <c r="G13"/>
  <c r="G14"/>
  <c r="G15"/>
  <c r="C108"/>
  <c r="C5"/>
  <c r="C17"/>
  <c r="C18"/>
  <c r="C19"/>
  <c r="C20"/>
  <c r="C67" i="11" l="1"/>
  <c r="B103"/>
  <c r="L5" i="3"/>
  <c r="L6" s="1"/>
  <c r="L8" s="1"/>
  <c r="S10" i="32"/>
  <c r="R11"/>
  <c r="Y10"/>
  <c r="X11"/>
  <c r="V10"/>
  <c r="U11"/>
  <c r="S10" i="30"/>
  <c r="R11"/>
  <c r="Y10"/>
  <c r="X11"/>
  <c r="V10"/>
  <c r="U11"/>
  <c r="U11" i="31"/>
  <c r="S10"/>
  <c r="R11"/>
  <c r="Y10"/>
  <c r="X11"/>
  <c r="V10" i="29"/>
  <c r="U11"/>
  <c r="S10"/>
  <c r="R11"/>
  <c r="Y10"/>
  <c r="X11"/>
  <c r="V10" i="28"/>
  <c r="U11"/>
  <c r="S10"/>
  <c r="R11"/>
  <c r="Y10"/>
  <c r="X11"/>
  <c r="R12" i="23"/>
  <c r="S11"/>
  <c r="K8"/>
  <c r="U12"/>
  <c r="V11"/>
  <c r="L8"/>
  <c r="X12"/>
  <c r="Y11"/>
  <c r="M8"/>
  <c r="R12" i="27"/>
  <c r="S11"/>
  <c r="K5"/>
  <c r="K6" s="1"/>
  <c r="K8" s="1"/>
  <c r="K9" s="1"/>
  <c r="B24" s="1"/>
  <c r="U12"/>
  <c r="V11"/>
  <c r="L5"/>
  <c r="L6" s="1"/>
  <c r="L8" s="1"/>
  <c r="L9" s="1"/>
  <c r="D24" s="1"/>
  <c r="X12"/>
  <c r="Y11"/>
  <c r="M5"/>
  <c r="M6" s="1"/>
  <c r="M8" s="1"/>
  <c r="M9" s="1"/>
  <c r="F24" s="1"/>
  <c r="R12" i="26"/>
  <c r="S11"/>
  <c r="K5"/>
  <c r="K6" s="1"/>
  <c r="K8" s="1"/>
  <c r="K9" s="1"/>
  <c r="B24" s="1"/>
  <c r="U12"/>
  <c r="V11"/>
  <c r="L5"/>
  <c r="L6" s="1"/>
  <c r="L8" s="1"/>
  <c r="L9" s="1"/>
  <c r="D24" s="1"/>
  <c r="X12"/>
  <c r="Y11"/>
  <c r="M5"/>
  <c r="M6" s="1"/>
  <c r="M8" s="1"/>
  <c r="M9" s="1"/>
  <c r="F24" s="1"/>
  <c r="S11" i="25"/>
  <c r="R12"/>
  <c r="K5"/>
  <c r="K6" s="1"/>
  <c r="K8" s="1"/>
  <c r="K9" s="1"/>
  <c r="B24" s="1"/>
  <c r="V11"/>
  <c r="U12"/>
  <c r="L5"/>
  <c r="L6" s="1"/>
  <c r="L8" s="1"/>
  <c r="L9" s="1"/>
  <c r="D24" s="1"/>
  <c r="Y11"/>
  <c r="X12"/>
  <c r="M5"/>
  <c r="M6" s="1"/>
  <c r="M8" s="1"/>
  <c r="M9" s="1"/>
  <c r="F24" s="1"/>
  <c r="S10" i="24"/>
  <c r="R11"/>
  <c r="Y10"/>
  <c r="X11"/>
  <c r="V10"/>
  <c r="U11"/>
  <c r="U21" i="3"/>
  <c r="V20"/>
  <c r="U20" i="14"/>
  <c r="V19"/>
  <c r="U20" i="13"/>
  <c r="V19"/>
  <c r="U20" i="11"/>
  <c r="V19"/>
  <c r="U20" i="9"/>
  <c r="V19"/>
  <c r="U20" i="7"/>
  <c r="V19"/>
  <c r="X9" i="3"/>
  <c r="Y8"/>
  <c r="X9" i="14"/>
  <c r="Y8"/>
  <c r="X9" i="13"/>
  <c r="Y8"/>
  <c r="X10" i="12"/>
  <c r="Y9"/>
  <c r="X9" i="10"/>
  <c r="Y8"/>
  <c r="X9" i="8"/>
  <c r="Y8"/>
  <c r="X10" i="7"/>
  <c r="Y9"/>
  <c r="U21" i="16"/>
  <c r="V20"/>
  <c r="U21" i="15"/>
  <c r="V20"/>
  <c r="U20" i="12"/>
  <c r="V19"/>
  <c r="U20" i="10"/>
  <c r="V19"/>
  <c r="U20" i="8"/>
  <c r="V19"/>
  <c r="U20" i="6"/>
  <c r="V19"/>
  <c r="X9" i="16"/>
  <c r="Y8"/>
  <c r="X9" i="15"/>
  <c r="Y8"/>
  <c r="X9" i="11"/>
  <c r="Y8"/>
  <c r="X9" i="9"/>
  <c r="Y8"/>
  <c r="X9" i="6"/>
  <c r="Y8"/>
  <c r="X37" i="22"/>
  <c r="Y36"/>
  <c r="U16"/>
  <c r="V15"/>
  <c r="R16"/>
  <c r="S15"/>
  <c r="X16"/>
  <c r="Y15"/>
  <c r="U9" i="19"/>
  <c r="V8"/>
  <c r="R9"/>
  <c r="S8"/>
  <c r="X9"/>
  <c r="Y8"/>
  <c r="U9" i="18"/>
  <c r="V8"/>
  <c r="R9"/>
  <c r="S8"/>
  <c r="X9"/>
  <c r="Y8"/>
  <c r="U9" i="20"/>
  <c r="X8"/>
  <c r="R9" i="1"/>
  <c r="S9" s="1"/>
  <c r="R9" i="20"/>
  <c r="G5" i="3"/>
  <c r="M4"/>
  <c r="G6"/>
  <c r="G10"/>
  <c r="G14"/>
  <c r="G7"/>
  <c r="G11"/>
  <c r="G15"/>
  <c r="G19"/>
  <c r="G23"/>
  <c r="G18"/>
  <c r="G22"/>
  <c r="G9"/>
  <c r="G13"/>
  <c r="G17"/>
  <c r="G21"/>
  <c r="L9" l="1"/>
  <c r="D24" s="1"/>
  <c r="M9" i="23"/>
  <c r="F24" s="1"/>
  <c r="K9"/>
  <c r="B24" s="1"/>
  <c r="L9"/>
  <c r="D24" s="1"/>
  <c r="V11" i="32"/>
  <c r="U12"/>
  <c r="L5"/>
  <c r="L6" s="1"/>
  <c r="L8" s="1"/>
  <c r="L9" s="1"/>
  <c r="D24" s="1"/>
  <c r="Y11"/>
  <c r="X12"/>
  <c r="M5"/>
  <c r="M6" s="1"/>
  <c r="M8" s="1"/>
  <c r="M9" s="1"/>
  <c r="F24" s="1"/>
  <c r="S11"/>
  <c r="R12"/>
  <c r="K5"/>
  <c r="K6" s="1"/>
  <c r="K8" s="1"/>
  <c r="K9" s="1"/>
  <c r="B24" s="1"/>
  <c r="V11" i="30"/>
  <c r="U12"/>
  <c r="Y11"/>
  <c r="X12"/>
  <c r="M8"/>
  <c r="S11"/>
  <c r="R12"/>
  <c r="K8"/>
  <c r="Y11" i="31"/>
  <c r="X12"/>
  <c r="M8"/>
  <c r="S11"/>
  <c r="R12"/>
  <c r="K8"/>
  <c r="U12"/>
  <c r="L8"/>
  <c r="Y11" i="29"/>
  <c r="X12"/>
  <c r="M5"/>
  <c r="M6" s="1"/>
  <c r="M8" s="1"/>
  <c r="M9" s="1"/>
  <c r="F24" s="1"/>
  <c r="S11"/>
  <c r="R12"/>
  <c r="K5"/>
  <c r="K6" s="1"/>
  <c r="K8" s="1"/>
  <c r="K9" s="1"/>
  <c r="B24" s="1"/>
  <c r="V11"/>
  <c r="U12"/>
  <c r="L8"/>
  <c r="Y11" i="28"/>
  <c r="X12"/>
  <c r="M8"/>
  <c r="S11"/>
  <c r="R12"/>
  <c r="K8"/>
  <c r="V11"/>
  <c r="U12"/>
  <c r="L8"/>
  <c r="Y12" i="25"/>
  <c r="X13"/>
  <c r="S12"/>
  <c r="R13"/>
  <c r="X13" i="26"/>
  <c r="Y12"/>
  <c r="R13"/>
  <c r="S12"/>
  <c r="U13" i="27"/>
  <c r="V12"/>
  <c r="X13" i="23"/>
  <c r="Y12"/>
  <c r="R13"/>
  <c r="S12"/>
  <c r="V11" i="24"/>
  <c r="U12"/>
  <c r="L8"/>
  <c r="Y11"/>
  <c r="X12"/>
  <c r="F24"/>
  <c r="S11"/>
  <c r="R12"/>
  <c r="K8"/>
  <c r="V12" i="25"/>
  <c r="U13"/>
  <c r="U13" i="26"/>
  <c r="V12"/>
  <c r="X13" i="27"/>
  <c r="Y12"/>
  <c r="R13"/>
  <c r="S12"/>
  <c r="U13" i="23"/>
  <c r="V12"/>
  <c r="X10" i="6"/>
  <c r="Y9"/>
  <c r="X10" i="9"/>
  <c r="Y9"/>
  <c r="X10" i="11"/>
  <c r="Y9"/>
  <c r="X10" i="15"/>
  <c r="Y9"/>
  <c r="X10" i="16"/>
  <c r="Y9"/>
  <c r="U21" i="6"/>
  <c r="V20"/>
  <c r="U21" i="8"/>
  <c r="V20"/>
  <c r="U21" i="10"/>
  <c r="V20"/>
  <c r="U21" i="12"/>
  <c r="V20"/>
  <c r="U22" i="15"/>
  <c r="V21"/>
  <c r="U22" i="16"/>
  <c r="V21"/>
  <c r="X11" i="7"/>
  <c r="Y10"/>
  <c r="X10" i="8"/>
  <c r="Y9"/>
  <c r="X10" i="10"/>
  <c r="Y9"/>
  <c r="X11" i="12"/>
  <c r="Y10"/>
  <c r="X10" i="13"/>
  <c r="Y9"/>
  <c r="X10" i="14"/>
  <c r="Y9"/>
  <c r="X10" i="3"/>
  <c r="Y9"/>
  <c r="U21" i="7"/>
  <c r="V20"/>
  <c r="U21" i="9"/>
  <c r="V20"/>
  <c r="U21" i="11"/>
  <c r="V20"/>
  <c r="U21" i="13"/>
  <c r="V20"/>
  <c r="U21" i="14"/>
  <c r="V20"/>
  <c r="U22" i="3"/>
  <c r="V21"/>
  <c r="M5" i="8"/>
  <c r="M6" s="1"/>
  <c r="M8" s="1"/>
  <c r="M9" s="1"/>
  <c r="F24" s="1"/>
  <c r="X38" i="22"/>
  <c r="T34" s="1"/>
  <c r="T35" s="1"/>
  <c r="T37" s="1"/>
  <c r="T38" s="1"/>
  <c r="Y37"/>
  <c r="X17"/>
  <c r="M11" s="1"/>
  <c r="M12" s="1"/>
  <c r="Y16"/>
  <c r="R17"/>
  <c r="K11" s="1"/>
  <c r="K12" s="1"/>
  <c r="S16"/>
  <c r="U17"/>
  <c r="L11" s="1"/>
  <c r="L12" s="1"/>
  <c r="V16"/>
  <c r="X10" i="19"/>
  <c r="Y9"/>
  <c r="R10"/>
  <c r="S9"/>
  <c r="U10"/>
  <c r="V9"/>
  <c r="X10" i="18"/>
  <c r="Y9"/>
  <c r="R10"/>
  <c r="S9"/>
  <c r="U10"/>
  <c r="V9"/>
  <c r="U10" i="20"/>
  <c r="X9"/>
  <c r="R10" i="1"/>
  <c r="S10" s="1"/>
  <c r="R10" i="20"/>
  <c r="L9" i="28" l="1"/>
  <c r="D24" s="1"/>
  <c r="M9"/>
  <c r="F24" s="1"/>
  <c r="L9" i="31"/>
  <c r="D24" s="1"/>
  <c r="K9" i="30"/>
  <c r="B24" s="1"/>
  <c r="K9" i="24"/>
  <c r="B24" s="1"/>
  <c r="L9"/>
  <c r="D24" s="1"/>
  <c r="K9" i="28"/>
  <c r="B24" s="1"/>
  <c r="L9" i="29"/>
  <c r="D24" s="1"/>
  <c r="M9" i="30"/>
  <c r="F24" s="1"/>
  <c r="M9" i="31"/>
  <c r="F24" s="1"/>
  <c r="K9"/>
  <c r="B24" s="1"/>
  <c r="Y12" i="32"/>
  <c r="X13"/>
  <c r="S12"/>
  <c r="R13"/>
  <c r="V12"/>
  <c r="U13"/>
  <c r="S12" i="30"/>
  <c r="R13"/>
  <c r="Y12"/>
  <c r="X13"/>
  <c r="V12"/>
  <c r="U13"/>
  <c r="L8"/>
  <c r="S12" i="31"/>
  <c r="R13"/>
  <c r="U13"/>
  <c r="Y12"/>
  <c r="X13"/>
  <c r="S12" i="29"/>
  <c r="R13"/>
  <c r="V12"/>
  <c r="U13"/>
  <c r="Y12"/>
  <c r="X13"/>
  <c r="S12" i="28"/>
  <c r="R13"/>
  <c r="V12"/>
  <c r="U13"/>
  <c r="Y12"/>
  <c r="X13"/>
  <c r="V13" i="25"/>
  <c r="U14"/>
  <c r="Y12" i="24"/>
  <c r="X13"/>
  <c r="R14" i="23"/>
  <c r="S13"/>
  <c r="X14"/>
  <c r="Y13"/>
  <c r="U14" i="27"/>
  <c r="V13"/>
  <c r="R14" i="26"/>
  <c r="S13"/>
  <c r="X14"/>
  <c r="Y13"/>
  <c r="U14" i="23"/>
  <c r="V13"/>
  <c r="R14" i="27"/>
  <c r="S13"/>
  <c r="X14"/>
  <c r="Y13"/>
  <c r="U14" i="26"/>
  <c r="V13"/>
  <c r="S12" i="24"/>
  <c r="R13"/>
  <c r="V12"/>
  <c r="U13"/>
  <c r="S13" i="25"/>
  <c r="R14"/>
  <c r="Y13"/>
  <c r="X14"/>
  <c r="K5" i="20"/>
  <c r="K6" s="1"/>
  <c r="U23" i="3"/>
  <c r="V23" s="1"/>
  <c r="V22"/>
  <c r="U22" i="14"/>
  <c r="V21"/>
  <c r="U22" i="13"/>
  <c r="V21"/>
  <c r="U22" i="11"/>
  <c r="V21"/>
  <c r="U22" i="9"/>
  <c r="V21"/>
  <c r="U22" i="7"/>
  <c r="V21"/>
  <c r="X11" i="3"/>
  <c r="Y10"/>
  <c r="X11" i="14"/>
  <c r="Y10"/>
  <c r="X11" i="13"/>
  <c r="Y10"/>
  <c r="X12" i="12"/>
  <c r="Y11"/>
  <c r="M5"/>
  <c r="M6" s="1"/>
  <c r="M8" s="1"/>
  <c r="M9" s="1"/>
  <c r="F24" s="1"/>
  <c r="X11" i="10"/>
  <c r="Y10"/>
  <c r="X11" i="8"/>
  <c r="Y10"/>
  <c r="X12" i="7"/>
  <c r="Y11"/>
  <c r="M5"/>
  <c r="M6" s="1"/>
  <c r="M8" s="1"/>
  <c r="M9" s="1"/>
  <c r="F24" s="1"/>
  <c r="U23" i="16"/>
  <c r="V23" s="1"/>
  <c r="V22"/>
  <c r="U23" i="15"/>
  <c r="V23" s="1"/>
  <c r="V22"/>
  <c r="U22" i="12"/>
  <c r="V21"/>
  <c r="U22" i="10"/>
  <c r="V21"/>
  <c r="U22" i="8"/>
  <c r="V21"/>
  <c r="U22" i="6"/>
  <c r="V21"/>
  <c r="X11" i="16"/>
  <c r="Y10"/>
  <c r="X11" i="15"/>
  <c r="Y10"/>
  <c r="X11" i="11"/>
  <c r="Y10"/>
  <c r="X11" i="9"/>
  <c r="Y10"/>
  <c r="X11" i="6"/>
  <c r="Y10"/>
  <c r="L5" i="20"/>
  <c r="L6" s="1"/>
  <c r="X39" i="22"/>
  <c r="Y38"/>
  <c r="U18"/>
  <c r="V17"/>
  <c r="R18"/>
  <c r="S17"/>
  <c r="X18"/>
  <c r="Y17"/>
  <c r="U11" i="19"/>
  <c r="V10"/>
  <c r="R11"/>
  <c r="S10"/>
  <c r="X11"/>
  <c r="Y10"/>
  <c r="U11" i="18"/>
  <c r="L8" s="1"/>
  <c r="V10"/>
  <c r="R11"/>
  <c r="K8" s="1"/>
  <c r="S10"/>
  <c r="X11"/>
  <c r="M8" s="1"/>
  <c r="Y10"/>
  <c r="U11" i="20"/>
  <c r="X10"/>
  <c r="R11" i="1"/>
  <c r="R11" i="20"/>
  <c r="M9" i="18" l="1"/>
  <c r="F24" s="1"/>
  <c r="K9"/>
  <c r="B24" s="1"/>
  <c r="L9"/>
  <c r="D24" s="1"/>
  <c r="L9" i="30"/>
  <c r="D24" s="1"/>
  <c r="K5" i="1"/>
  <c r="K6" s="1"/>
  <c r="K8" s="1"/>
  <c r="K9" s="1"/>
  <c r="B24" s="1"/>
  <c r="S11"/>
  <c r="V13" i="32"/>
  <c r="U14"/>
  <c r="S13"/>
  <c r="R14"/>
  <c r="Y13"/>
  <c r="X14"/>
  <c r="V13" i="30"/>
  <c r="U14"/>
  <c r="Y13"/>
  <c r="X14"/>
  <c r="S13"/>
  <c r="R14"/>
  <c r="Y13" i="31"/>
  <c r="X14"/>
  <c r="U14"/>
  <c r="S13"/>
  <c r="R14"/>
  <c r="Y13" i="29"/>
  <c r="X14"/>
  <c r="V13"/>
  <c r="U14"/>
  <c r="S13"/>
  <c r="R14"/>
  <c r="Y13" i="28"/>
  <c r="X14"/>
  <c r="V13"/>
  <c r="U14"/>
  <c r="S13"/>
  <c r="R14"/>
  <c r="U15" i="26"/>
  <c r="V14"/>
  <c r="X15" i="27"/>
  <c r="Y14"/>
  <c r="R15"/>
  <c r="S14"/>
  <c r="U15" i="23"/>
  <c r="V14"/>
  <c r="X15" i="26"/>
  <c r="Y14"/>
  <c r="R15"/>
  <c r="S14"/>
  <c r="U15" i="27"/>
  <c r="V14"/>
  <c r="X15" i="23"/>
  <c r="Y14"/>
  <c r="R15"/>
  <c r="S14"/>
  <c r="Y14" i="25"/>
  <c r="X15"/>
  <c r="S14"/>
  <c r="R15"/>
  <c r="V13" i="24"/>
  <c r="U14"/>
  <c r="S13"/>
  <c r="R14"/>
  <c r="Y13"/>
  <c r="X14"/>
  <c r="V14" i="25"/>
  <c r="U15"/>
  <c r="X12" i="6"/>
  <c r="Y11"/>
  <c r="M5"/>
  <c r="M6" s="1"/>
  <c r="M8" s="1"/>
  <c r="M9" s="1"/>
  <c r="F24" s="1"/>
  <c r="X12" i="9"/>
  <c r="Y11"/>
  <c r="X12" i="11"/>
  <c r="Y11"/>
  <c r="M5"/>
  <c r="M6" s="1"/>
  <c r="M8" s="1"/>
  <c r="M9" s="1"/>
  <c r="F24" s="1"/>
  <c r="X12" i="15"/>
  <c r="Y11"/>
  <c r="X12" i="16"/>
  <c r="Y11"/>
  <c r="M5"/>
  <c r="M6" s="1"/>
  <c r="M8" s="1"/>
  <c r="M9" s="1"/>
  <c r="F24" s="1"/>
  <c r="U23" i="6"/>
  <c r="V23" s="1"/>
  <c r="V22"/>
  <c r="U23" i="8"/>
  <c r="V23" s="1"/>
  <c r="V22"/>
  <c r="U23" i="10"/>
  <c r="V23" s="1"/>
  <c r="V22"/>
  <c r="U23" i="12"/>
  <c r="V23" s="1"/>
  <c r="V22"/>
  <c r="X13"/>
  <c r="Y12"/>
  <c r="X12" i="13"/>
  <c r="Y11"/>
  <c r="M5"/>
  <c r="M6" s="1"/>
  <c r="M8" s="1"/>
  <c r="M9" s="1"/>
  <c r="F24" s="1"/>
  <c r="X12" i="14"/>
  <c r="Y11"/>
  <c r="M8"/>
  <c r="X12" i="3"/>
  <c r="Y11"/>
  <c r="M5"/>
  <c r="M6" s="1"/>
  <c r="M8" s="1"/>
  <c r="M9" s="1"/>
  <c r="F24" s="1"/>
  <c r="U23" i="7"/>
  <c r="V23" s="1"/>
  <c r="V22"/>
  <c r="U23" i="9"/>
  <c r="V23" s="1"/>
  <c r="V22"/>
  <c r="U23" i="11"/>
  <c r="V23" s="1"/>
  <c r="V22"/>
  <c r="U23" i="13"/>
  <c r="V23" s="1"/>
  <c r="V22"/>
  <c r="U23" i="14"/>
  <c r="V23" s="1"/>
  <c r="V22"/>
  <c r="K8" i="20"/>
  <c r="M5"/>
  <c r="M6" s="1"/>
  <c r="X13" i="7"/>
  <c r="Y12"/>
  <c r="X12" i="8"/>
  <c r="Y11"/>
  <c r="X12" i="10"/>
  <c r="Y11"/>
  <c r="X40" i="22"/>
  <c r="Y39"/>
  <c r="X19"/>
  <c r="Y18"/>
  <c r="R19"/>
  <c r="S18"/>
  <c r="U19"/>
  <c r="V18"/>
  <c r="X12" i="19"/>
  <c r="Y11"/>
  <c r="R12"/>
  <c r="S11"/>
  <c r="U12"/>
  <c r="V11"/>
  <c r="X12" i="18"/>
  <c r="Y11"/>
  <c r="R12"/>
  <c r="S11"/>
  <c r="U12"/>
  <c r="V11"/>
  <c r="K9" i="20"/>
  <c r="B24" s="1"/>
  <c r="U12"/>
  <c r="X11"/>
  <c r="R12" i="1"/>
  <c r="S12" s="1"/>
  <c r="R12" i="20"/>
  <c r="M9" i="14" l="1"/>
  <c r="F24" s="1"/>
  <c r="Y14" i="32"/>
  <c r="X15"/>
  <c r="S14"/>
  <c r="R15"/>
  <c r="V14"/>
  <c r="U15"/>
  <c r="S14" i="30"/>
  <c r="R15"/>
  <c r="Y14"/>
  <c r="X15"/>
  <c r="V14"/>
  <c r="U15"/>
  <c r="S14" i="31"/>
  <c r="R15"/>
  <c r="U15"/>
  <c r="Y14"/>
  <c r="X15"/>
  <c r="S14" i="29"/>
  <c r="R15"/>
  <c r="V14"/>
  <c r="U15"/>
  <c r="Y14"/>
  <c r="X15"/>
  <c r="S14" i="28"/>
  <c r="R15"/>
  <c r="V14"/>
  <c r="U15"/>
  <c r="Y14"/>
  <c r="X15"/>
  <c r="R16" i="23"/>
  <c r="S15"/>
  <c r="X16"/>
  <c r="Y15"/>
  <c r="U16" i="27"/>
  <c r="V15"/>
  <c r="R16" i="26"/>
  <c r="S15"/>
  <c r="X16"/>
  <c r="Y15"/>
  <c r="U16" i="23"/>
  <c r="V15"/>
  <c r="R16" i="27"/>
  <c r="S15"/>
  <c r="X16"/>
  <c r="Y15"/>
  <c r="U16" i="26"/>
  <c r="V15"/>
  <c r="V15" i="25"/>
  <c r="U16"/>
  <c r="Y14" i="24"/>
  <c r="X15"/>
  <c r="S14"/>
  <c r="R15"/>
  <c r="V14"/>
  <c r="U15"/>
  <c r="S15" i="25"/>
  <c r="R16"/>
  <c r="Y15"/>
  <c r="X16"/>
  <c r="X13" i="10"/>
  <c r="Y12"/>
  <c r="M5"/>
  <c r="M6" s="1"/>
  <c r="M8" s="1"/>
  <c r="M9" s="1"/>
  <c r="F24" s="1"/>
  <c r="X13" i="8"/>
  <c r="Y12"/>
  <c r="X14" i="7"/>
  <c r="Y13"/>
  <c r="X13" i="14"/>
  <c r="Y12"/>
  <c r="X13" i="16"/>
  <c r="Y12"/>
  <c r="X13" i="15"/>
  <c r="Y12"/>
  <c r="M5"/>
  <c r="M6" s="1"/>
  <c r="M8" s="1"/>
  <c r="M9" s="1"/>
  <c r="F24" s="1"/>
  <c r="X13" i="6"/>
  <c r="Y12"/>
  <c r="X13" i="3"/>
  <c r="Y12"/>
  <c r="X13" i="13"/>
  <c r="Y12"/>
  <c r="X14" i="12"/>
  <c r="Y13"/>
  <c r="X13" i="11"/>
  <c r="Y12"/>
  <c r="X13" i="9"/>
  <c r="Y12"/>
  <c r="X41" i="22"/>
  <c r="Y40"/>
  <c r="U20"/>
  <c r="V19"/>
  <c r="L14"/>
  <c r="R20"/>
  <c r="S19"/>
  <c r="K14"/>
  <c r="X20"/>
  <c r="Y19"/>
  <c r="M14"/>
  <c r="U13" i="19"/>
  <c r="L5" s="1"/>
  <c r="L6" s="1"/>
  <c r="L8" s="1"/>
  <c r="L9" s="1"/>
  <c r="D24" s="1"/>
  <c r="V12"/>
  <c r="R13"/>
  <c r="K5" s="1"/>
  <c r="K6" s="1"/>
  <c r="K8" s="1"/>
  <c r="K9" s="1"/>
  <c r="B24" s="1"/>
  <c r="S12"/>
  <c r="X13"/>
  <c r="M5" s="1"/>
  <c r="M6" s="1"/>
  <c r="M8" s="1"/>
  <c r="M9" s="1"/>
  <c r="F24" s="1"/>
  <c r="Y12"/>
  <c r="U13" i="18"/>
  <c r="V12"/>
  <c r="R13"/>
  <c r="S12"/>
  <c r="X13"/>
  <c r="Y12"/>
  <c r="U13" i="20"/>
  <c r="L8"/>
  <c r="X12"/>
  <c r="M8"/>
  <c r="R13" i="1"/>
  <c r="S13" s="1"/>
  <c r="R13" i="20"/>
  <c r="V15" i="32" l="1"/>
  <c r="U16"/>
  <c r="S15"/>
  <c r="R16"/>
  <c r="Y15"/>
  <c r="X16"/>
  <c r="V15" i="30"/>
  <c r="U16"/>
  <c r="Y15"/>
  <c r="X16"/>
  <c r="S15"/>
  <c r="R16"/>
  <c r="Y15" i="31"/>
  <c r="X16"/>
  <c r="U16"/>
  <c r="S15"/>
  <c r="R16"/>
  <c r="Y15" i="29"/>
  <c r="X16"/>
  <c r="V15"/>
  <c r="U16"/>
  <c r="S15"/>
  <c r="R16"/>
  <c r="Y15" i="28"/>
  <c r="X16"/>
  <c r="V15"/>
  <c r="U16"/>
  <c r="S15"/>
  <c r="R16"/>
  <c r="U17" i="26"/>
  <c r="V16"/>
  <c r="X17" i="27"/>
  <c r="Y16"/>
  <c r="R17"/>
  <c r="S16"/>
  <c r="U17" i="23"/>
  <c r="V16"/>
  <c r="X17" i="26"/>
  <c r="Y16"/>
  <c r="R17"/>
  <c r="S16"/>
  <c r="U17" i="27"/>
  <c r="V16"/>
  <c r="X17" i="23"/>
  <c r="Y16"/>
  <c r="R17"/>
  <c r="S16"/>
  <c r="Y16" i="25"/>
  <c r="X17"/>
  <c r="S16"/>
  <c r="R17"/>
  <c r="V15" i="24"/>
  <c r="U16"/>
  <c r="S15"/>
  <c r="R16"/>
  <c r="Y15"/>
  <c r="X16"/>
  <c r="V16" i="25"/>
  <c r="U17"/>
  <c r="M9" i="20"/>
  <c r="F24" s="1"/>
  <c r="L9"/>
  <c r="D24" s="1"/>
  <c r="L15" i="22"/>
  <c r="D30" s="1"/>
  <c r="X14" i="9"/>
  <c r="Y13"/>
  <c r="X14" i="11"/>
  <c r="Y13"/>
  <c r="X15" i="12"/>
  <c r="Y14"/>
  <c r="X14" i="13"/>
  <c r="Y13"/>
  <c r="X14" i="3"/>
  <c r="Y13"/>
  <c r="X14" i="6"/>
  <c r="Y13"/>
  <c r="X14" i="10"/>
  <c r="Y13"/>
  <c r="K15" i="22"/>
  <c r="B30" s="1"/>
  <c r="X14" i="15"/>
  <c r="Y13"/>
  <c r="X14" i="16"/>
  <c r="Y13"/>
  <c r="X14" i="14"/>
  <c r="Y13"/>
  <c r="X15" i="7"/>
  <c r="Y14"/>
  <c r="X14" i="8"/>
  <c r="Y13"/>
  <c r="X42" i="22"/>
  <c r="Y41"/>
  <c r="M15"/>
  <c r="F30" s="1"/>
  <c r="X21"/>
  <c r="Y20"/>
  <c r="U21"/>
  <c r="V20"/>
  <c r="R21"/>
  <c r="S20"/>
  <c r="X14" i="19"/>
  <c r="Y13"/>
  <c r="R14"/>
  <c r="S13"/>
  <c r="U14"/>
  <c r="V13"/>
  <c r="X14" i="18"/>
  <c r="Y13"/>
  <c r="R14"/>
  <c r="S13"/>
  <c r="U14"/>
  <c r="V13"/>
  <c r="U14" i="20"/>
  <c r="X13"/>
  <c r="R14" i="1"/>
  <c r="S14" s="1"/>
  <c r="R14" i="20"/>
  <c r="Y16" i="32" l="1"/>
  <c r="X17"/>
  <c r="S16"/>
  <c r="R17"/>
  <c r="V16"/>
  <c r="U17"/>
  <c r="S16" i="30"/>
  <c r="R17"/>
  <c r="Y16"/>
  <c r="X17"/>
  <c r="V16"/>
  <c r="U17"/>
  <c r="S16" i="31"/>
  <c r="R17"/>
  <c r="U17"/>
  <c r="Y16"/>
  <c r="X17"/>
  <c r="S16" i="29"/>
  <c r="R17"/>
  <c r="V16"/>
  <c r="U17"/>
  <c r="Y16"/>
  <c r="X17"/>
  <c r="S16" i="28"/>
  <c r="R17"/>
  <c r="V16"/>
  <c r="U17"/>
  <c r="Y16"/>
  <c r="X17"/>
  <c r="R18" i="23"/>
  <c r="S17"/>
  <c r="X18"/>
  <c r="Y17"/>
  <c r="U18" i="27"/>
  <c r="V17"/>
  <c r="R18" i="26"/>
  <c r="S17"/>
  <c r="X18"/>
  <c r="Y17"/>
  <c r="U18" i="23"/>
  <c r="V17"/>
  <c r="R18" i="27"/>
  <c r="S17"/>
  <c r="X18"/>
  <c r="Y17"/>
  <c r="U18" i="26"/>
  <c r="V17"/>
  <c r="V17" i="25"/>
  <c r="U18"/>
  <c r="Y16" i="24"/>
  <c r="X17"/>
  <c r="S16"/>
  <c r="R17"/>
  <c r="V16"/>
  <c r="U17"/>
  <c r="S17" i="25"/>
  <c r="R18"/>
  <c r="Y17"/>
  <c r="X18"/>
  <c r="X15" i="8"/>
  <c r="Y14"/>
  <c r="X16" i="7"/>
  <c r="Y15"/>
  <c r="X15" i="14"/>
  <c r="Y14"/>
  <c r="X15" i="16"/>
  <c r="Y14"/>
  <c r="X15" i="15"/>
  <c r="Y14"/>
  <c r="X15" i="10"/>
  <c r="Y14"/>
  <c r="X15" i="6"/>
  <c r="Y14"/>
  <c r="X15" i="3"/>
  <c r="Y14"/>
  <c r="X15" i="13"/>
  <c r="Y14"/>
  <c r="X16" i="12"/>
  <c r="Y15"/>
  <c r="X15" i="11"/>
  <c r="Y14"/>
  <c r="X15" i="9"/>
  <c r="Y14"/>
  <c r="M5"/>
  <c r="M6" s="1"/>
  <c r="M8" s="1"/>
  <c r="M9" s="1"/>
  <c r="F24" s="1"/>
  <c r="X43" i="22"/>
  <c r="Y42"/>
  <c r="R22"/>
  <c r="S21"/>
  <c r="U22"/>
  <c r="V21"/>
  <c r="X22"/>
  <c r="Y21"/>
  <c r="U15" i="19"/>
  <c r="V14"/>
  <c r="R15"/>
  <c r="S14"/>
  <c r="X15"/>
  <c r="Y14"/>
  <c r="U15" i="18"/>
  <c r="V14"/>
  <c r="R15"/>
  <c r="S14"/>
  <c r="X15"/>
  <c r="Y14"/>
  <c r="U15" i="20"/>
  <c r="X14"/>
  <c r="R15" i="1"/>
  <c r="S15" s="1"/>
  <c r="R15" i="20"/>
  <c r="V17" i="32" l="1"/>
  <c r="U18"/>
  <c r="S17"/>
  <c r="R18"/>
  <c r="Y17"/>
  <c r="X18"/>
  <c r="V17" i="30"/>
  <c r="U18"/>
  <c r="Y17"/>
  <c r="X18"/>
  <c r="S17"/>
  <c r="R18"/>
  <c r="Y17" i="31"/>
  <c r="X18"/>
  <c r="U18"/>
  <c r="S17"/>
  <c r="R18"/>
  <c r="Y17" i="29"/>
  <c r="X18"/>
  <c r="V17"/>
  <c r="U18"/>
  <c r="S17"/>
  <c r="R18"/>
  <c r="Y17" i="28"/>
  <c r="X18"/>
  <c r="V17"/>
  <c r="U18"/>
  <c r="S17"/>
  <c r="R18"/>
  <c r="U19" i="26"/>
  <c r="V18"/>
  <c r="X19" i="27"/>
  <c r="Y18"/>
  <c r="R19"/>
  <c r="S18"/>
  <c r="U19" i="23"/>
  <c r="V18"/>
  <c r="X19" i="26"/>
  <c r="Y18"/>
  <c r="R19"/>
  <c r="S18"/>
  <c r="U19" i="27"/>
  <c r="V18"/>
  <c r="X19" i="23"/>
  <c r="Y18"/>
  <c r="R19"/>
  <c r="S18"/>
  <c r="Y18" i="25"/>
  <c r="X19"/>
  <c r="S18"/>
  <c r="R19"/>
  <c r="V17" i="24"/>
  <c r="U18"/>
  <c r="S17"/>
  <c r="R18"/>
  <c r="Y17"/>
  <c r="X18"/>
  <c r="V18" i="25"/>
  <c r="U19"/>
  <c r="X16" i="9"/>
  <c r="Y15"/>
  <c r="X16" i="11"/>
  <c r="Y15"/>
  <c r="X17" i="12"/>
  <c r="Y16"/>
  <c r="X16" i="13"/>
  <c r="Y15"/>
  <c r="X16" i="3"/>
  <c r="Y15"/>
  <c r="X16" i="6"/>
  <c r="Y15"/>
  <c r="X16" i="10"/>
  <c r="Y15"/>
  <c r="X16" i="15"/>
  <c r="Y15"/>
  <c r="X16" i="16"/>
  <c r="Y15"/>
  <c r="X16" i="14"/>
  <c r="Y15"/>
  <c r="X17" i="7"/>
  <c r="Y16"/>
  <c r="X16" i="8"/>
  <c r="Y15"/>
  <c r="X44" i="22"/>
  <c r="Y43"/>
  <c r="X23"/>
  <c r="Y22"/>
  <c r="U23"/>
  <c r="V22"/>
  <c r="R23"/>
  <c r="S22"/>
  <c r="X16" i="19"/>
  <c r="Y15"/>
  <c r="R16"/>
  <c r="S15"/>
  <c r="U16"/>
  <c r="V15"/>
  <c r="X16" i="18"/>
  <c r="Y15"/>
  <c r="R16"/>
  <c r="S15"/>
  <c r="U16"/>
  <c r="V15"/>
  <c r="U16" i="20"/>
  <c r="X15"/>
  <c r="R16" i="1"/>
  <c r="S16" s="1"/>
  <c r="R16" i="20"/>
  <c r="Y18" i="32" l="1"/>
  <c r="X19"/>
  <c r="S18"/>
  <c r="R19"/>
  <c r="V18"/>
  <c r="U19"/>
  <c r="S18" i="30"/>
  <c r="R19"/>
  <c r="Y18"/>
  <c r="X19"/>
  <c r="V18"/>
  <c r="U19"/>
  <c r="S18" i="31"/>
  <c r="R19"/>
  <c r="U19"/>
  <c r="Y18"/>
  <c r="X19"/>
  <c r="S18" i="29"/>
  <c r="R19"/>
  <c r="V18"/>
  <c r="U19"/>
  <c r="Y18"/>
  <c r="X19"/>
  <c r="S18" i="28"/>
  <c r="R19"/>
  <c r="V18"/>
  <c r="U19"/>
  <c r="Y18"/>
  <c r="X19"/>
  <c r="R20" i="23"/>
  <c r="S19"/>
  <c r="X20"/>
  <c r="Y19"/>
  <c r="U20" i="27"/>
  <c r="V19"/>
  <c r="R20" i="26"/>
  <c r="S19"/>
  <c r="X20"/>
  <c r="Y19"/>
  <c r="U20" i="23"/>
  <c r="V19"/>
  <c r="R20" i="27"/>
  <c r="S19"/>
  <c r="X20"/>
  <c r="Y19"/>
  <c r="U20" i="26"/>
  <c r="V19"/>
  <c r="V19" i="25"/>
  <c r="U20"/>
  <c r="Y18" i="24"/>
  <c r="X19"/>
  <c r="S18"/>
  <c r="R19"/>
  <c r="V18"/>
  <c r="U19"/>
  <c r="S19" i="25"/>
  <c r="R20"/>
  <c r="Y19"/>
  <c r="X20"/>
  <c r="X17" i="8"/>
  <c r="Y16"/>
  <c r="X18" i="7"/>
  <c r="Y17"/>
  <c r="X17" i="14"/>
  <c r="Y16"/>
  <c r="X17" i="16"/>
  <c r="Y16"/>
  <c r="X17" i="15"/>
  <c r="Y16"/>
  <c r="X17" i="10"/>
  <c r="Y16"/>
  <c r="X17" i="6"/>
  <c r="Y16"/>
  <c r="X17" i="3"/>
  <c r="Y16"/>
  <c r="X17" i="13"/>
  <c r="Y16"/>
  <c r="X18" i="12"/>
  <c r="Y17"/>
  <c r="X17" i="11"/>
  <c r="Y16"/>
  <c r="X17" i="9"/>
  <c r="Y16"/>
  <c r="X45" i="22"/>
  <c r="Y44"/>
  <c r="R24"/>
  <c r="S23"/>
  <c r="U24"/>
  <c r="V23"/>
  <c r="X24"/>
  <c r="Y23"/>
  <c r="U17" i="19"/>
  <c r="V16"/>
  <c r="R17"/>
  <c r="S16"/>
  <c r="X17"/>
  <c r="Y16"/>
  <c r="U17" i="18"/>
  <c r="V16"/>
  <c r="R17"/>
  <c r="S16"/>
  <c r="X17"/>
  <c r="Y16"/>
  <c r="U17" i="20"/>
  <c r="X16"/>
  <c r="R17" i="1"/>
  <c r="S17" s="1"/>
  <c r="R17" i="20"/>
  <c r="V19" i="32" l="1"/>
  <c r="U20"/>
  <c r="S19"/>
  <c r="R20"/>
  <c r="Y19"/>
  <c r="X20"/>
  <c r="V19" i="30"/>
  <c r="U20"/>
  <c r="Y19"/>
  <c r="X20"/>
  <c r="S19"/>
  <c r="R20"/>
  <c r="Y19" i="31"/>
  <c r="X20"/>
  <c r="U20"/>
  <c r="S19"/>
  <c r="R20"/>
  <c r="Y19" i="29"/>
  <c r="X20"/>
  <c r="V19"/>
  <c r="U20"/>
  <c r="S19"/>
  <c r="R20"/>
  <c r="Y19" i="28"/>
  <c r="X20"/>
  <c r="V19"/>
  <c r="U20"/>
  <c r="S19"/>
  <c r="R20"/>
  <c r="U21" i="26"/>
  <c r="V20"/>
  <c r="X21" i="27"/>
  <c r="Y20"/>
  <c r="R21"/>
  <c r="S20"/>
  <c r="U21" i="23"/>
  <c r="V20"/>
  <c r="X21" i="26"/>
  <c r="Y20"/>
  <c r="R21"/>
  <c r="S20"/>
  <c r="U21" i="27"/>
  <c r="V20"/>
  <c r="X21" i="23"/>
  <c r="Y20"/>
  <c r="R21"/>
  <c r="S20"/>
  <c r="Y20" i="25"/>
  <c r="X21"/>
  <c r="S20"/>
  <c r="R21"/>
  <c r="V19" i="24"/>
  <c r="U20"/>
  <c r="S19"/>
  <c r="R20"/>
  <c r="Y19"/>
  <c r="X20"/>
  <c r="V20" i="25"/>
  <c r="U21"/>
  <c r="X18" i="9"/>
  <c r="Y17"/>
  <c r="X18" i="11"/>
  <c r="Y17"/>
  <c r="X19" i="12"/>
  <c r="Y18"/>
  <c r="X18" i="13"/>
  <c r="Y17"/>
  <c r="X18" i="3"/>
  <c r="Y17"/>
  <c r="X18" i="6"/>
  <c r="Y17"/>
  <c r="X18" i="10"/>
  <c r="Y17"/>
  <c r="X18" i="15"/>
  <c r="Y17"/>
  <c r="X18" i="16"/>
  <c r="Y17"/>
  <c r="X18" i="14"/>
  <c r="Y17"/>
  <c r="X19" i="7"/>
  <c r="Y18"/>
  <c r="X18" i="8"/>
  <c r="Y17"/>
  <c r="X46" i="22"/>
  <c r="Y45"/>
  <c r="X25"/>
  <c r="Y24"/>
  <c r="U25"/>
  <c r="V24"/>
  <c r="R25"/>
  <c r="S24"/>
  <c r="X18" i="19"/>
  <c r="Y17"/>
  <c r="R18"/>
  <c r="S17"/>
  <c r="U18"/>
  <c r="V17"/>
  <c r="X18" i="18"/>
  <c r="Y17"/>
  <c r="R18"/>
  <c r="S17"/>
  <c r="U18"/>
  <c r="V17"/>
  <c r="U18" i="20"/>
  <c r="X17"/>
  <c r="R18" i="1"/>
  <c r="S18" s="1"/>
  <c r="R18" i="20"/>
  <c r="Y20" i="32" l="1"/>
  <c r="X21"/>
  <c r="S20"/>
  <c r="R21"/>
  <c r="V20"/>
  <c r="U21"/>
  <c r="S20" i="30"/>
  <c r="R21"/>
  <c r="Y20"/>
  <c r="X21"/>
  <c r="V20"/>
  <c r="U21"/>
  <c r="S20" i="31"/>
  <c r="R21"/>
  <c r="U21"/>
  <c r="Y20"/>
  <c r="X21"/>
  <c r="S20" i="29"/>
  <c r="R21"/>
  <c r="V20"/>
  <c r="U21"/>
  <c r="Y20"/>
  <c r="X21"/>
  <c r="S20" i="28"/>
  <c r="R21"/>
  <c r="V20"/>
  <c r="U21"/>
  <c r="Y20"/>
  <c r="X21"/>
  <c r="R22" i="23"/>
  <c r="S21"/>
  <c r="X22"/>
  <c r="Y21"/>
  <c r="U22" i="27"/>
  <c r="V21"/>
  <c r="R22" i="26"/>
  <c r="S21"/>
  <c r="X22"/>
  <c r="Y21"/>
  <c r="U22" i="23"/>
  <c r="V21"/>
  <c r="R22" i="27"/>
  <c r="S21"/>
  <c r="X22"/>
  <c r="Y21"/>
  <c r="U22" i="26"/>
  <c r="V21"/>
  <c r="V21" i="25"/>
  <c r="U22"/>
  <c r="Y20" i="24"/>
  <c r="X21"/>
  <c r="S20"/>
  <c r="R21"/>
  <c r="V20"/>
  <c r="U21"/>
  <c r="S21" i="25"/>
  <c r="R22"/>
  <c r="Y21"/>
  <c r="X22"/>
  <c r="X19" i="8"/>
  <c r="Y18"/>
  <c r="X20" i="7"/>
  <c r="Y19"/>
  <c r="X19" i="14"/>
  <c r="Y18"/>
  <c r="X19" i="16"/>
  <c r="Y18"/>
  <c r="X19" i="15"/>
  <c r="Y18"/>
  <c r="X19" i="10"/>
  <c r="Y18"/>
  <c r="X19" i="6"/>
  <c r="Y18"/>
  <c r="X19" i="3"/>
  <c r="Y18"/>
  <c r="X19" i="13"/>
  <c r="Y18"/>
  <c r="X20" i="12"/>
  <c r="Y19"/>
  <c r="X19" i="11"/>
  <c r="Y18"/>
  <c r="X19" i="9"/>
  <c r="Y18"/>
  <c r="X47" i="22"/>
  <c r="Y46"/>
  <c r="R26"/>
  <c r="S25"/>
  <c r="U26"/>
  <c r="V25"/>
  <c r="X26"/>
  <c r="Y25"/>
  <c r="U19" i="19"/>
  <c r="V18"/>
  <c r="R19"/>
  <c r="S18"/>
  <c r="X19"/>
  <c r="Y18"/>
  <c r="U19" i="18"/>
  <c r="V18"/>
  <c r="R19"/>
  <c r="S18"/>
  <c r="X19"/>
  <c r="Y18"/>
  <c r="U19" i="20"/>
  <c r="X18"/>
  <c r="R19" i="1"/>
  <c r="S19" s="1"/>
  <c r="R19" i="20"/>
  <c r="V21" i="32" l="1"/>
  <c r="U22"/>
  <c r="S21"/>
  <c r="R22"/>
  <c r="Y21"/>
  <c r="X22"/>
  <c r="V21" i="30"/>
  <c r="U22"/>
  <c r="Y21"/>
  <c r="X22"/>
  <c r="S21"/>
  <c r="R22"/>
  <c r="Y21" i="31"/>
  <c r="X22"/>
  <c r="U22"/>
  <c r="S21"/>
  <c r="R22"/>
  <c r="Y21" i="29"/>
  <c r="X22"/>
  <c r="V21"/>
  <c r="U22"/>
  <c r="S21"/>
  <c r="R22"/>
  <c r="Y21" i="28"/>
  <c r="X22"/>
  <c r="V21"/>
  <c r="U22"/>
  <c r="S21"/>
  <c r="R22"/>
  <c r="U23" i="26"/>
  <c r="V23" s="1"/>
  <c r="V22"/>
  <c r="X23" i="27"/>
  <c r="Y23" s="1"/>
  <c r="Y22"/>
  <c r="R23"/>
  <c r="S23" s="1"/>
  <c r="S22"/>
  <c r="U23" i="23"/>
  <c r="V23" s="1"/>
  <c r="V22"/>
  <c r="X23" i="26"/>
  <c r="Y23" s="1"/>
  <c r="Y22"/>
  <c r="R23"/>
  <c r="S23" s="1"/>
  <c r="S22"/>
  <c r="U23" i="27"/>
  <c r="V23" s="1"/>
  <c r="V22"/>
  <c r="X23" i="23"/>
  <c r="Y23" s="1"/>
  <c r="Y22"/>
  <c r="R23"/>
  <c r="S23" s="1"/>
  <c r="S22"/>
  <c r="Y22" i="25"/>
  <c r="X23"/>
  <c r="Y23" s="1"/>
  <c r="S22"/>
  <c r="R23"/>
  <c r="S23" s="1"/>
  <c r="V21" i="24"/>
  <c r="U22"/>
  <c r="S21"/>
  <c r="R22"/>
  <c r="Y21"/>
  <c r="X22"/>
  <c r="V22" i="25"/>
  <c r="U23"/>
  <c r="V23" s="1"/>
  <c r="X20" i="9"/>
  <c r="Y19"/>
  <c r="X20" i="11"/>
  <c r="Y19"/>
  <c r="X21" i="12"/>
  <c r="Y20"/>
  <c r="X20" i="13"/>
  <c r="Y19"/>
  <c r="X20" i="3"/>
  <c r="Y19"/>
  <c r="X20" i="6"/>
  <c r="Y19"/>
  <c r="X20" i="10"/>
  <c r="Y19"/>
  <c r="X20" i="15"/>
  <c r="Y19"/>
  <c r="X20" i="16"/>
  <c r="Y19"/>
  <c r="X20" i="14"/>
  <c r="Y19"/>
  <c r="X21" i="7"/>
  <c r="Y20"/>
  <c r="X20" i="8"/>
  <c r="Y19"/>
  <c r="X48" i="22"/>
  <c r="Y47"/>
  <c r="X27"/>
  <c r="Y26"/>
  <c r="U27"/>
  <c r="V26"/>
  <c r="R27"/>
  <c r="S26"/>
  <c r="X20" i="19"/>
  <c r="Y19"/>
  <c r="R20"/>
  <c r="S19"/>
  <c r="U20"/>
  <c r="V19"/>
  <c r="X20" i="18"/>
  <c r="Y19"/>
  <c r="R20"/>
  <c r="S19"/>
  <c r="U20"/>
  <c r="V19"/>
  <c r="U20" i="20"/>
  <c r="X19"/>
  <c r="R20" i="1"/>
  <c r="S20" s="1"/>
  <c r="R20" i="20"/>
  <c r="Y22" i="32" l="1"/>
  <c r="X23"/>
  <c r="Y23" s="1"/>
  <c r="S22"/>
  <c r="R23"/>
  <c r="S23" s="1"/>
  <c r="V22"/>
  <c r="U23"/>
  <c r="V23" s="1"/>
  <c r="S22" i="30"/>
  <c r="R23"/>
  <c r="S23" s="1"/>
  <c r="Y22"/>
  <c r="X23"/>
  <c r="Y23" s="1"/>
  <c r="V22"/>
  <c r="U23"/>
  <c r="V23" s="1"/>
  <c r="S22" i="31"/>
  <c r="R23"/>
  <c r="S23" s="1"/>
  <c r="U23"/>
  <c r="Y22"/>
  <c r="X23"/>
  <c r="Y23" s="1"/>
  <c r="S22" i="29"/>
  <c r="R23"/>
  <c r="S23" s="1"/>
  <c r="V22"/>
  <c r="U23"/>
  <c r="V23" s="1"/>
  <c r="Y22"/>
  <c r="X23"/>
  <c r="Y23" s="1"/>
  <c r="S22" i="28"/>
  <c r="R23"/>
  <c r="S23" s="1"/>
  <c r="V22"/>
  <c r="U23"/>
  <c r="V23" s="1"/>
  <c r="Y22"/>
  <c r="X23"/>
  <c r="Y23" s="1"/>
  <c r="Y22" i="24"/>
  <c r="X23"/>
  <c r="Y23" s="1"/>
  <c r="S22"/>
  <c r="R23"/>
  <c r="S23" s="1"/>
  <c r="V22"/>
  <c r="U23"/>
  <c r="V23" s="1"/>
  <c r="X21" i="8"/>
  <c r="Y20"/>
  <c r="X22" i="7"/>
  <c r="Y21"/>
  <c r="X21" i="14"/>
  <c r="Y20"/>
  <c r="X21" i="16"/>
  <c r="Y20"/>
  <c r="X21" i="15"/>
  <c r="Y20"/>
  <c r="X21" i="10"/>
  <c r="Y20"/>
  <c r="X21" i="6"/>
  <c r="Y20"/>
  <c r="X21" i="3"/>
  <c r="Y20"/>
  <c r="X21" i="13"/>
  <c r="Y20"/>
  <c r="X22" i="12"/>
  <c r="Y21"/>
  <c r="X21" i="11"/>
  <c r="Y20"/>
  <c r="X21" i="9"/>
  <c r="Y20"/>
  <c r="X49" i="22"/>
  <c r="Y48"/>
  <c r="R28"/>
  <c r="S27"/>
  <c r="U28"/>
  <c r="V27"/>
  <c r="X28"/>
  <c r="Y27"/>
  <c r="U21" i="19"/>
  <c r="V20"/>
  <c r="R21"/>
  <c r="S20"/>
  <c r="X21"/>
  <c r="Y20"/>
  <c r="U21" i="18"/>
  <c r="V20"/>
  <c r="R21"/>
  <c r="S20"/>
  <c r="X21"/>
  <c r="Y20"/>
  <c r="U21" i="20"/>
  <c r="X20"/>
  <c r="R21" i="1"/>
  <c r="S21" s="1"/>
  <c r="R21" i="20"/>
  <c r="X22" i="9" l="1"/>
  <c r="Y21"/>
  <c r="X22" i="11"/>
  <c r="Y21"/>
  <c r="X23" i="12"/>
  <c r="Y23" s="1"/>
  <c r="Y22"/>
  <c r="X22" i="13"/>
  <c r="Y21"/>
  <c r="X22" i="3"/>
  <c r="Y21"/>
  <c r="X22" i="6"/>
  <c r="Y21"/>
  <c r="X22" i="10"/>
  <c r="Y21"/>
  <c r="X22" i="15"/>
  <c r="Y21"/>
  <c r="X22" i="16"/>
  <c r="Y21"/>
  <c r="X22" i="14"/>
  <c r="Y21"/>
  <c r="X23" i="7"/>
  <c r="Y23" s="1"/>
  <c r="Y22"/>
  <c r="X22" i="8"/>
  <c r="Y21"/>
  <c r="X50" i="22"/>
  <c r="Y50" s="1"/>
  <c r="Y49"/>
  <c r="X29"/>
  <c r="Y29" s="1"/>
  <c r="Y28"/>
  <c r="U29"/>
  <c r="V29" s="1"/>
  <c r="V28"/>
  <c r="R29"/>
  <c r="S29" s="1"/>
  <c r="S28"/>
  <c r="X22" i="19"/>
  <c r="Y21"/>
  <c r="R22"/>
  <c r="S21"/>
  <c r="U22"/>
  <c r="V21"/>
  <c r="X22" i="18"/>
  <c r="Y21"/>
  <c r="R22"/>
  <c r="S21"/>
  <c r="U22"/>
  <c r="V21"/>
  <c r="U22" i="20"/>
  <c r="X21"/>
  <c r="R22" i="1"/>
  <c r="S22" s="1"/>
  <c r="R22" i="20"/>
  <c r="X23" i="8" l="1"/>
  <c r="Y23" s="1"/>
  <c r="Y22"/>
  <c r="X23" i="14"/>
  <c r="Y23" s="1"/>
  <c r="Y22"/>
  <c r="X23" i="16"/>
  <c r="Y23" s="1"/>
  <c r="Y22"/>
  <c r="X23" i="15"/>
  <c r="Y23" s="1"/>
  <c r="Y22"/>
  <c r="X23" i="10"/>
  <c r="Y23" s="1"/>
  <c r="Y22"/>
  <c r="X23" i="6"/>
  <c r="Y23" s="1"/>
  <c r="Y22"/>
  <c r="X23" i="3"/>
  <c r="Y23" s="1"/>
  <c r="Y22"/>
  <c r="X23" i="13"/>
  <c r="Y23" s="1"/>
  <c r="Y22"/>
  <c r="X23" i="11"/>
  <c r="Y23" s="1"/>
  <c r="Y22"/>
  <c r="X23" i="9"/>
  <c r="Y23" s="1"/>
  <c r="Y22"/>
  <c r="U23" i="19"/>
  <c r="V23" s="1"/>
  <c r="V22"/>
  <c r="R23"/>
  <c r="S23" s="1"/>
  <c r="S22"/>
  <c r="X23"/>
  <c r="Y23" s="1"/>
  <c r="Y22"/>
  <c r="U23" i="18"/>
  <c r="V23" s="1"/>
  <c r="V22"/>
  <c r="R23"/>
  <c r="S23" s="1"/>
  <c r="S22"/>
  <c r="X23"/>
  <c r="Y23" s="1"/>
  <c r="Y22"/>
  <c r="U23" i="20"/>
  <c r="X22"/>
  <c r="R23" i="1"/>
  <c r="S23" s="1"/>
  <c r="R23" i="20"/>
  <c r="X23" l="1"/>
</calcChain>
</file>

<file path=xl/sharedStrings.xml><?xml version="1.0" encoding="utf-8"?>
<sst xmlns="http://schemas.openxmlformats.org/spreadsheetml/2006/main" count="9047" uniqueCount="1502">
  <si>
    <t>2010 Demographic Profile Data</t>
  </si>
  <si>
    <t/>
  </si>
  <si>
    <t>Subject</t>
  </si>
  <si>
    <t xml:space="preserve">  Total population</t>
  </si>
  <si>
    <t xml:space="preserve">    Under 5 years</t>
  </si>
  <si>
    <t xml:space="preserve">    5 to 9 years</t>
  </si>
  <si>
    <t xml:space="preserve">    10 to 14 years</t>
  </si>
  <si>
    <t xml:space="preserve">    15 to 19 years</t>
  </si>
  <si>
    <t xml:space="preserve">    20 to 24 years</t>
  </si>
  <si>
    <t xml:space="preserve">    25 to 29 years</t>
  </si>
  <si>
    <t xml:space="preserve">    30 to 34 years</t>
  </si>
  <si>
    <t xml:space="preserve">    35 to 39 years</t>
  </si>
  <si>
    <t xml:space="preserve">    40 to 44 years</t>
  </si>
  <si>
    <t xml:space="preserve">    45 to 49 years</t>
  </si>
  <si>
    <t xml:space="preserve">    50 to 54 years</t>
  </si>
  <si>
    <t xml:space="preserve">    55 to 59 years</t>
  </si>
  <si>
    <t xml:space="preserve">    60 to 64 years</t>
  </si>
  <si>
    <t xml:space="preserve">    65 to 69 years</t>
  </si>
  <si>
    <t xml:space="preserve">    70 to 74 years</t>
  </si>
  <si>
    <t xml:space="preserve">    75 to 79 years</t>
  </si>
  <si>
    <t xml:space="preserve">    80 to 84 years</t>
  </si>
  <si>
    <t xml:space="preserve">    85 years and over</t>
  </si>
  <si>
    <t xml:space="preserve">    Median age (years)</t>
  </si>
  <si>
    <t xml:space="preserve">      White</t>
  </si>
  <si>
    <t xml:space="preserve">      Black or African American</t>
  </si>
  <si>
    <t xml:space="preserve">      American Indian and Alaska Native</t>
  </si>
  <si>
    <t xml:space="preserve">      Asian</t>
  </si>
  <si>
    <t xml:space="preserve">      Native Hawaiian and Other Pacific Islander</t>
  </si>
  <si>
    <t xml:space="preserve">      Some Other Race</t>
  </si>
  <si>
    <t xml:space="preserve">    Hispanic or Latino (of any race)</t>
  </si>
  <si>
    <t xml:space="preserve">    Not Hispanic or Latino</t>
  </si>
  <si>
    <t xml:space="preserve">    Hispanic or Latino</t>
  </si>
  <si>
    <t xml:space="preserve">      White alone</t>
  </si>
  <si>
    <t xml:space="preserve">      Black or African American alone</t>
  </si>
  <si>
    <t xml:space="preserve">      American Indian and Alaska Native alone</t>
  </si>
  <si>
    <t xml:space="preserve">      Asian alone</t>
  </si>
  <si>
    <t xml:space="preserve">      Native Hawaiian and Other Pacific Islander alone</t>
  </si>
  <si>
    <t xml:space="preserve">      Some Other Race alone</t>
  </si>
  <si>
    <t xml:space="preserve">      Two or More Races</t>
  </si>
  <si>
    <t xml:space="preserve">      Householder</t>
  </si>
  <si>
    <t xml:space="preserve">      Child</t>
  </si>
  <si>
    <t xml:space="preserve">      Other relatives</t>
  </si>
  <si>
    <t xml:space="preserve">      Nonrelatives</t>
  </si>
  <si>
    <t xml:space="preserve">    In group quarters</t>
  </si>
  <si>
    <t xml:space="preserve">      Institutionalized population</t>
  </si>
  <si>
    <t xml:space="preserve">        Male</t>
  </si>
  <si>
    <t xml:space="preserve">        Female</t>
  </si>
  <si>
    <t xml:space="preserve">      Noninstitutionalized population</t>
  </si>
  <si>
    <t xml:space="preserve">  Total households</t>
  </si>
  <si>
    <t xml:space="preserve">      Husband-wife family</t>
  </si>
  <si>
    <t xml:space="preserve">      Male householder, no wife present</t>
  </si>
  <si>
    <t xml:space="preserve">      Female householder, no husband present</t>
  </si>
  <si>
    <t xml:space="preserve">      Householder living alone</t>
  </si>
  <si>
    <t xml:space="preserve">          65 years and over</t>
  </si>
  <si>
    <t xml:space="preserve">    Households with individuals under 18 years</t>
  </si>
  <si>
    <t xml:space="preserve">    Households with individuals 65 years and over</t>
  </si>
  <si>
    <t xml:space="preserve">    Average household size</t>
  </si>
  <si>
    <t xml:space="preserve">  Total housing units</t>
  </si>
  <si>
    <t xml:space="preserve">    Occupied housing units</t>
  </si>
  <si>
    <t xml:space="preserve">    Vacant housing units</t>
  </si>
  <si>
    <t xml:space="preserve">      For rent</t>
  </si>
  <si>
    <t xml:space="preserve">      Rented, not occupied</t>
  </si>
  <si>
    <t xml:space="preserve">      For sale only</t>
  </si>
  <si>
    <t xml:space="preserve">      Sold, not occupied</t>
  </si>
  <si>
    <t xml:space="preserve">      For seasonal, recreational, or occasional use</t>
  </si>
  <si>
    <t xml:space="preserve">      All other vacants</t>
  </si>
  <si>
    <t xml:space="preserve">  Occupied housing units</t>
  </si>
  <si>
    <t xml:space="preserve">    Owner-occupied housing units</t>
  </si>
  <si>
    <t xml:space="preserve">      Population in owner-occupied housing units</t>
  </si>
  <si>
    <t xml:space="preserve">      Average household size of owner-occupied units</t>
  </si>
  <si>
    <t xml:space="preserve">    Renter-occupied housing units</t>
  </si>
  <si>
    <t xml:space="preserve">      Population in renter-occupied housing units</t>
  </si>
  <si>
    <t xml:space="preserve">      Average household size of renter-occupied units</t>
  </si>
  <si>
    <t>NOTE: For more information on confidentiality protection, nonsampling error, and definitions, see http://www.census.gov/prod/cen2010/profiletd.pdf.</t>
  </si>
  <si>
    <t>H12</t>
  </si>
  <si>
    <t>05</t>
  </si>
  <si>
    <t>P29</t>
  </si>
  <si>
    <t>HOUSEHOLD TYPE BY RELATIONSHIP [28]</t>
  </si>
  <si>
    <t>Universe:  Total population</t>
  </si>
  <si>
    <t>Total:</t>
  </si>
  <si>
    <t>P0290001</t>
  </si>
  <si>
    <t>In households:</t>
  </si>
  <si>
    <t>P0290002</t>
  </si>
  <si>
    <t>In family households:</t>
  </si>
  <si>
    <t>P0290003</t>
  </si>
  <si>
    <t>Householder:</t>
  </si>
  <si>
    <t>P0290004</t>
  </si>
  <si>
    <t>Male</t>
  </si>
  <si>
    <t>P0290005</t>
  </si>
  <si>
    <t>Female</t>
  </si>
  <si>
    <t>P0290006</t>
  </si>
  <si>
    <t>Spouse</t>
  </si>
  <si>
    <t>P0290007</t>
  </si>
  <si>
    <t>Biological child</t>
  </si>
  <si>
    <t>P0290008</t>
  </si>
  <si>
    <t>Adopted child</t>
  </si>
  <si>
    <t>P0290009</t>
  </si>
  <si>
    <t>Stepchild</t>
  </si>
  <si>
    <t>P0290010</t>
  </si>
  <si>
    <t>Grandchild</t>
  </si>
  <si>
    <t>P0290011</t>
  </si>
  <si>
    <t>Brother or sister</t>
  </si>
  <si>
    <t>P0290012</t>
  </si>
  <si>
    <t>Parent</t>
  </si>
  <si>
    <t>P0290013</t>
  </si>
  <si>
    <t>Parent-in-law</t>
  </si>
  <si>
    <t>P0290014</t>
  </si>
  <si>
    <t>Son-in-law or daughter-in-law</t>
  </si>
  <si>
    <t>P0290015</t>
  </si>
  <si>
    <t>Other relatives</t>
  </si>
  <si>
    <t>P0290016</t>
  </si>
  <si>
    <t>Nonrelatives</t>
  </si>
  <si>
    <t>P0290017</t>
  </si>
  <si>
    <t>In nonfamily households:</t>
  </si>
  <si>
    <t>P0290018</t>
  </si>
  <si>
    <t>Male householder:</t>
  </si>
  <si>
    <t>P0290019</t>
  </si>
  <si>
    <t>Living alone</t>
  </si>
  <si>
    <t>P0290020</t>
  </si>
  <si>
    <t>Not living alone</t>
  </si>
  <si>
    <t>P0290021</t>
  </si>
  <si>
    <t>Female householder:</t>
  </si>
  <si>
    <t>P0290022</t>
  </si>
  <si>
    <t>P0290023</t>
  </si>
  <si>
    <t>P0290024</t>
  </si>
  <si>
    <t>P0290025</t>
  </si>
  <si>
    <t>In group quarters:</t>
  </si>
  <si>
    <t>P0290026</t>
  </si>
  <si>
    <t>Institutionalized population</t>
  </si>
  <si>
    <t>P0290027</t>
  </si>
  <si>
    <t>Noninstitutionalized population</t>
  </si>
  <si>
    <t>P0290028</t>
  </si>
  <si>
    <t>44</t>
  </si>
  <si>
    <t>AVERAGE HOUSEHOLD SIZE OF OCCUPIED HOUSING UNITS BY TENURE [3] (2 expressed decimals)</t>
  </si>
  <si>
    <t>Universe: Occupied housing units</t>
  </si>
  <si>
    <t>Average household size–</t>
  </si>
  <si>
    <t>Total</t>
  </si>
  <si>
    <t>H0120001</t>
  </si>
  <si>
    <t>Owner occupied</t>
  </si>
  <si>
    <t>H0120002</t>
  </si>
  <si>
    <t>Renter occupied</t>
  </si>
  <si>
    <t>H0120003</t>
  </si>
  <si>
    <t>SUMS</t>
  </si>
  <si>
    <t>712-4</t>
  </si>
  <si>
    <t>715-20</t>
  </si>
  <si>
    <t>8789-0</t>
  </si>
  <si>
    <t>8956+90</t>
  </si>
  <si>
    <t>8957+91</t>
  </si>
  <si>
    <t>8962+96</t>
  </si>
  <si>
    <t>8966+00</t>
  </si>
  <si>
    <t>8970+9004</t>
  </si>
  <si>
    <t>8972+9006</t>
  </si>
  <si>
    <t>8975+9009</t>
  </si>
  <si>
    <t>8981+9015</t>
  </si>
  <si>
    <t>8984+9018</t>
  </si>
  <si>
    <t xml:space="preserve">      With children under 18 years</t>
  </si>
  <si>
    <t>9027+9030</t>
  </si>
  <si>
    <t>9028+9031</t>
  </si>
  <si>
    <t>538-540</t>
  </si>
  <si>
    <t>543-545</t>
  </si>
  <si>
    <t>547-549</t>
  </si>
  <si>
    <t xml:space="preserve">      No children under 18 years</t>
  </si>
  <si>
    <t>H10</t>
  </si>
  <si>
    <t>H0220003</t>
  </si>
  <si>
    <t>Not allocated</t>
  </si>
  <si>
    <t>H22</t>
  </si>
  <si>
    <t>H0220002</t>
  </si>
  <si>
    <t>Allocated</t>
  </si>
  <si>
    <t>H0220001</t>
  </si>
  <si>
    <t>Universe: Occupied housing units not substituted</t>
  </si>
  <si>
    <t>ALLOCATION OF TENURE [3]</t>
  </si>
  <si>
    <t>H0210003</t>
  </si>
  <si>
    <t>H21</t>
  </si>
  <si>
    <t>H0210002</t>
  </si>
  <si>
    <t>H0210001</t>
  </si>
  <si>
    <t>Universe: Vacant housing units</t>
  </si>
  <si>
    <t>ALLOCATION OF VACANCY STATUS [3]</t>
  </si>
  <si>
    <t>H0200003</t>
  </si>
  <si>
    <t>Not substituted</t>
  </si>
  <si>
    <t>H20</t>
  </si>
  <si>
    <t>H0200002</t>
  </si>
  <si>
    <t>Substituted</t>
  </si>
  <si>
    <t>H0200001</t>
  </si>
  <si>
    <t>OCCUPIED HOUSING UNITS SUBSTITUTED [3]</t>
  </si>
  <si>
    <t>H0190007</t>
  </si>
  <si>
    <t>No children under 18 years</t>
  </si>
  <si>
    <t>H19</t>
  </si>
  <si>
    <t>H0190006</t>
  </si>
  <si>
    <t>With children under 18 years</t>
  </si>
  <si>
    <t>H0190005</t>
  </si>
  <si>
    <t>Renter-occupied:</t>
  </si>
  <si>
    <t>H0190004</t>
  </si>
  <si>
    <t>H0190003</t>
  </si>
  <si>
    <t>H0190002</t>
  </si>
  <si>
    <t>Owner-occupied:</t>
  </si>
  <si>
    <t>H0190001</t>
  </si>
  <si>
    <t>TENURE BY PRESENCE OF PEOPLE UNDER 18 YEARS (EXCLUDING HOUSEHOLDERS, SPOUSES, AND UNMARRIED PARTNERS) [7]</t>
  </si>
  <si>
    <t>H0180069</t>
  </si>
  <si>
    <t>Householder 65 years and over</t>
  </si>
  <si>
    <t>H18</t>
  </si>
  <si>
    <t>H0180068</t>
  </si>
  <si>
    <t>Householder 35 to 64 years</t>
  </si>
  <si>
    <t>H0180067</t>
  </si>
  <si>
    <t>Householder 15 to 34 years</t>
  </si>
  <si>
    <t>H0180066</t>
  </si>
  <si>
    <t>Not living alone:</t>
  </si>
  <si>
    <t>H0180065</t>
  </si>
  <si>
    <t>H0180064</t>
  </si>
  <si>
    <t>H0180063</t>
  </si>
  <si>
    <t>H0180062</t>
  </si>
  <si>
    <t>Living alone:</t>
  </si>
  <si>
    <t>H0180061</t>
  </si>
  <si>
    <t>H0180060</t>
  </si>
  <si>
    <t>H0180059</t>
  </si>
  <si>
    <t>H0180058</t>
  </si>
  <si>
    <t>H0180057</t>
  </si>
  <si>
    <t>H0180056</t>
  </si>
  <si>
    <t>H0180055</t>
  </si>
  <si>
    <t>H0180054</t>
  </si>
  <si>
    <t>H0180053</t>
  </si>
  <si>
    <t>H0180052</t>
  </si>
  <si>
    <t>H0180051</t>
  </si>
  <si>
    <t>Nonfamily households:</t>
  </si>
  <si>
    <t>H0180050</t>
  </si>
  <si>
    <t>H0180049</t>
  </si>
  <si>
    <t>H0180048</t>
  </si>
  <si>
    <t>H0180047</t>
  </si>
  <si>
    <t>Female householder, no husband present:</t>
  </si>
  <si>
    <t>H0180046</t>
  </si>
  <si>
    <t>H0180045</t>
  </si>
  <si>
    <t>H0180044</t>
  </si>
  <si>
    <t>H0180043</t>
  </si>
  <si>
    <t>Male householder, no wife present:</t>
  </si>
  <si>
    <t>H0180042</t>
  </si>
  <si>
    <t>Other family:</t>
  </si>
  <si>
    <t>H0180041</t>
  </si>
  <si>
    <t>H0180040</t>
  </si>
  <si>
    <t>H0180039</t>
  </si>
  <si>
    <t>H0180038</t>
  </si>
  <si>
    <t>Husband-wife family:</t>
  </si>
  <si>
    <t>H0180037</t>
  </si>
  <si>
    <t>Family households:</t>
  </si>
  <si>
    <t>H0180036</t>
  </si>
  <si>
    <t>Renter occupied:</t>
  </si>
  <si>
    <t>H0180035</t>
  </si>
  <si>
    <t>H0180034</t>
  </si>
  <si>
    <t>H0180033</t>
  </si>
  <si>
    <t>H0180032</t>
  </si>
  <si>
    <t>H0180031</t>
  </si>
  <si>
    <t>H0180030</t>
  </si>
  <si>
    <t>H0180029</t>
  </si>
  <si>
    <t>H0180028</t>
  </si>
  <si>
    <t>H0180027</t>
  </si>
  <si>
    <t>H0180026</t>
  </si>
  <si>
    <t>H0180025</t>
  </si>
  <si>
    <t>H0180024</t>
  </si>
  <si>
    <t>H0180023</t>
  </si>
  <si>
    <t>H0180022</t>
  </si>
  <si>
    <t>H0180021</t>
  </si>
  <si>
    <t>H0180020</t>
  </si>
  <si>
    <t>H0180019</t>
  </si>
  <si>
    <t>H0180018</t>
  </si>
  <si>
    <t>H0180017</t>
  </si>
  <si>
    <t>H0180016</t>
  </si>
  <si>
    <t>H0180015</t>
  </si>
  <si>
    <t>H0180014</t>
  </si>
  <si>
    <t>H0180013</t>
  </si>
  <si>
    <t>H0180012</t>
  </si>
  <si>
    <t>H0180011</t>
  </si>
  <si>
    <t>H0180010</t>
  </si>
  <si>
    <t>H0180009</t>
  </si>
  <si>
    <t>H0180008</t>
  </si>
  <si>
    <t>H0180007</t>
  </si>
  <si>
    <t>H0180006</t>
  </si>
  <si>
    <t>H0180005</t>
  </si>
  <si>
    <t>H0180004</t>
  </si>
  <si>
    <t>H0180003</t>
  </si>
  <si>
    <t>H0180002</t>
  </si>
  <si>
    <t>Owner occupied:</t>
  </si>
  <si>
    <t>H0180001</t>
  </si>
  <si>
    <t>TENURE BY HOUSEHOLD TYPE BY AGE OF HOUSEHOLDER [69]</t>
  </si>
  <si>
    <t>H0170021</t>
  </si>
  <si>
    <t>Householder 85 years and over</t>
  </si>
  <si>
    <t>H17</t>
  </si>
  <si>
    <t>H0170020</t>
  </si>
  <si>
    <t>Householder 75 to 84 years</t>
  </si>
  <si>
    <t>H0170019</t>
  </si>
  <si>
    <t>Householder 65 to 74 years</t>
  </si>
  <si>
    <t>H0170018</t>
  </si>
  <si>
    <t>Householder 60 to 64 years</t>
  </si>
  <si>
    <t>H0170017</t>
  </si>
  <si>
    <t>Householder 55 to 59 years</t>
  </si>
  <si>
    <t>H0170016</t>
  </si>
  <si>
    <t>Householder 45 to 54 years</t>
  </si>
  <si>
    <t>H0170015</t>
  </si>
  <si>
    <t>Householder 35 to 44 years</t>
  </si>
  <si>
    <t>H0170014</t>
  </si>
  <si>
    <t>Householder 25 to 34 years</t>
  </si>
  <si>
    <t>H0170013</t>
  </si>
  <si>
    <t>Householder 15 to 24 years</t>
  </si>
  <si>
    <t>H0170012</t>
  </si>
  <si>
    <t>H0170011</t>
  </si>
  <si>
    <t>H0170010</t>
  </si>
  <si>
    <t>H0170009</t>
  </si>
  <si>
    <t>H0170008</t>
  </si>
  <si>
    <t>H0170007</t>
  </si>
  <si>
    <t>H0170006</t>
  </si>
  <si>
    <t>H0170005</t>
  </si>
  <si>
    <t>H0170004</t>
  </si>
  <si>
    <t>H0170003</t>
  </si>
  <si>
    <t>H0170002</t>
  </si>
  <si>
    <t>H0170001</t>
  </si>
  <si>
    <t>TENURE BY AGE OF HOUSEHOLDER [21]</t>
  </si>
  <si>
    <t>H0160017</t>
  </si>
  <si>
    <t>7-or-more-person household</t>
  </si>
  <si>
    <t>H16</t>
  </si>
  <si>
    <t>H0160016</t>
  </si>
  <si>
    <t>6-person household</t>
  </si>
  <si>
    <t>H0160015</t>
  </si>
  <si>
    <t>5-person household</t>
  </si>
  <si>
    <t>H0160014</t>
  </si>
  <si>
    <t>4-person household</t>
  </si>
  <si>
    <t>H0160013</t>
  </si>
  <si>
    <t>3-person household</t>
  </si>
  <si>
    <t>H0160012</t>
  </si>
  <si>
    <t>2-person household</t>
  </si>
  <si>
    <t>H0160011</t>
  </si>
  <si>
    <t>1-person household</t>
  </si>
  <si>
    <t>H0160010</t>
  </si>
  <si>
    <t>H0160009</t>
  </si>
  <si>
    <t>H0160008</t>
  </si>
  <si>
    <t>H0160007</t>
  </si>
  <si>
    <t>H0160006</t>
  </si>
  <si>
    <t>H0160005</t>
  </si>
  <si>
    <t>H0160004</t>
  </si>
  <si>
    <t>H0160003</t>
  </si>
  <si>
    <t>H0160002</t>
  </si>
  <si>
    <t>H0160001</t>
  </si>
  <si>
    <t>TENURE BY HOUSEHOLD SIZE [17]</t>
  </si>
  <si>
    <t>H0150007</t>
  </si>
  <si>
    <t>Hispanic or Latino householder</t>
  </si>
  <si>
    <t>H15</t>
  </si>
  <si>
    <t>H0150006</t>
  </si>
  <si>
    <t>Not Hispanic or Latino householder</t>
  </si>
  <si>
    <t>H0150005</t>
  </si>
  <si>
    <t>H0150004</t>
  </si>
  <si>
    <t>H0150003</t>
  </si>
  <si>
    <t>H0150002</t>
  </si>
  <si>
    <t>H0150001</t>
  </si>
  <si>
    <t>TENURE BY HISPANIC OR LATINO ORIGIN OF HOUSEHOLDER [7]</t>
  </si>
  <si>
    <t>H0140017</t>
  </si>
  <si>
    <t>Householder who is Two or More Races</t>
  </si>
  <si>
    <t>H14</t>
  </si>
  <si>
    <t>H0140016</t>
  </si>
  <si>
    <t>Householder who is Some Other Race alone</t>
  </si>
  <si>
    <t>H0140015</t>
  </si>
  <si>
    <t>Householder who is Native Hawaiian and Other Pacific Islander alone</t>
  </si>
  <si>
    <t>H0140014</t>
  </si>
  <si>
    <t>Householder who is Asian alone</t>
  </si>
  <si>
    <t>H0140013</t>
  </si>
  <si>
    <t>Householder who is American Indian and Alaska Native alone</t>
  </si>
  <si>
    <t>H0140012</t>
  </si>
  <si>
    <t>Householder who is Black or African American alone</t>
  </si>
  <si>
    <t>H0140011</t>
  </si>
  <si>
    <t>Householder who is White alone</t>
  </si>
  <si>
    <t>H0140010</t>
  </si>
  <si>
    <t>H0140009</t>
  </si>
  <si>
    <t>H0140008</t>
  </si>
  <si>
    <t>H0140007</t>
  </si>
  <si>
    <t>H0140006</t>
  </si>
  <si>
    <t>H0140005</t>
  </si>
  <si>
    <t>H0140004</t>
  </si>
  <si>
    <t>H0140003</t>
  </si>
  <si>
    <t>H0140002</t>
  </si>
  <si>
    <t>H0140001</t>
  </si>
  <si>
    <t>TENURE BY RACE OF HOUSEHOLDER [17]</t>
  </si>
  <si>
    <t>H0130008</t>
  </si>
  <si>
    <t>H13</t>
  </si>
  <si>
    <t>H0130007</t>
  </si>
  <si>
    <t>H0130006</t>
  </si>
  <si>
    <t>H0130005</t>
  </si>
  <si>
    <t>H0130004</t>
  </si>
  <si>
    <t>H0130003</t>
  </si>
  <si>
    <t>H0130002</t>
  </si>
  <si>
    <t>H0130001</t>
  </si>
  <si>
    <t>HOUSEHOLD SIZE [8]</t>
  </si>
  <si>
    <t>H0110004</t>
  </si>
  <si>
    <t>H11</t>
  </si>
  <si>
    <t>H0110003</t>
  </si>
  <si>
    <t>Owned free and clear</t>
  </si>
  <si>
    <t>H0110002</t>
  </si>
  <si>
    <t>Owned with a mortgage or a loan</t>
  </si>
  <si>
    <t>H0110001</t>
  </si>
  <si>
    <t>Total population in occupied housing units:</t>
  </si>
  <si>
    <t>Universe: Population in occupied housing units</t>
  </si>
  <si>
    <t>TOTAL POPULATION IN OCCUPIED HOUSING UNITS BY TENURE [4]</t>
  </si>
  <si>
    <t>H0100001</t>
  </si>
  <si>
    <t>TOTAL POPULATION IN OCCUPIED HOUSING UNITS [1]</t>
  </si>
  <si>
    <t>H0090015</t>
  </si>
  <si>
    <t>Some Other Race alone or in combination with one or more other races</t>
  </si>
  <si>
    <t>H9</t>
  </si>
  <si>
    <t>H0090014</t>
  </si>
  <si>
    <t>Native Hawaiian and Other Pacific Islander alone or in combination with one or more other races</t>
  </si>
  <si>
    <t>H0090013</t>
  </si>
  <si>
    <t>Asian alone or in combination with one or more other races</t>
  </si>
  <si>
    <t>H0090012</t>
  </si>
  <si>
    <t>American Indian and Alaska Native alone or in combination with one or more other races</t>
  </si>
  <si>
    <t>H0090011</t>
  </si>
  <si>
    <t>Black or African American alone or in combination with one or more other races</t>
  </si>
  <si>
    <t>H0090010</t>
  </si>
  <si>
    <t>White alone or in combination with one or more other races</t>
  </si>
  <si>
    <t>H0090009</t>
  </si>
  <si>
    <t>Total races tallied for Hispanic or Latino householders:</t>
  </si>
  <si>
    <t>H0090008</t>
  </si>
  <si>
    <t>H0090007</t>
  </si>
  <si>
    <t>H0090006</t>
  </si>
  <si>
    <t>H0090005</t>
  </si>
  <si>
    <t>H0090004</t>
  </si>
  <si>
    <t>H0090003</t>
  </si>
  <si>
    <t>H0090002</t>
  </si>
  <si>
    <t>Total races tallied for Not Hispanic or Latino householders:</t>
  </si>
  <si>
    <t>H0090001</t>
  </si>
  <si>
    <t>Total races tallied for householders:</t>
  </si>
  <si>
    <t>Universe: Total races tallied for householders in occupied housing units</t>
  </si>
  <si>
    <t>HISPANIC OR LATINO ORIGIN OF HOUSEHOLDERS BY TOTAL RACES TALLIED [15]</t>
  </si>
  <si>
    <t>H0080007</t>
  </si>
  <si>
    <t>H8</t>
  </si>
  <si>
    <t>H0080006</t>
  </si>
  <si>
    <t>H0080005</t>
  </si>
  <si>
    <t>H0080004</t>
  </si>
  <si>
    <t>H0080003</t>
  </si>
  <si>
    <t>H0080002</t>
  </si>
  <si>
    <t>H0080001</t>
  </si>
  <si>
    <t>TOTAL RACES TALLIED FOR HOUSEHOLDERS [7]</t>
  </si>
  <si>
    <t>H0070017</t>
  </si>
  <si>
    <t>H7</t>
  </si>
  <si>
    <t>H0070016</t>
  </si>
  <si>
    <t>H0070015</t>
  </si>
  <si>
    <t>H0070014</t>
  </si>
  <si>
    <t>H0070013</t>
  </si>
  <si>
    <t>H0070012</t>
  </si>
  <si>
    <t>H0070011</t>
  </si>
  <si>
    <t>H0070010</t>
  </si>
  <si>
    <t>Hispanic or Latino householder:</t>
  </si>
  <si>
    <t>H0070009</t>
  </si>
  <si>
    <t>H0070008</t>
  </si>
  <si>
    <t>H0070007</t>
  </si>
  <si>
    <t>H0070006</t>
  </si>
  <si>
    <t>H0070005</t>
  </si>
  <si>
    <t>H0070004</t>
  </si>
  <si>
    <t>H0070003</t>
  </si>
  <si>
    <t>H0070002</t>
  </si>
  <si>
    <t>Not Hispanic or Latino householder:</t>
  </si>
  <si>
    <t>H0070001</t>
  </si>
  <si>
    <t>HISPANIC OR LATINO ORIGIN OF HOUSEHOLDER BY RACE OF HOUSEHOLDER [17]</t>
  </si>
  <si>
    <t>H0060008</t>
  </si>
  <si>
    <t>H6</t>
  </si>
  <si>
    <t>H0060007</t>
  </si>
  <si>
    <t>H0060006</t>
  </si>
  <si>
    <t>H0060005</t>
  </si>
  <si>
    <t>H0060004</t>
  </si>
  <si>
    <t>H0060003</t>
  </si>
  <si>
    <t>H0060002</t>
  </si>
  <si>
    <t>H0060001</t>
  </si>
  <si>
    <t>RACE OF HOUSEHOLDER [8]</t>
  </si>
  <si>
    <t>H0050008</t>
  </si>
  <si>
    <t>Other vacant</t>
  </si>
  <si>
    <t>H5</t>
  </si>
  <si>
    <t>H0050007</t>
  </si>
  <si>
    <t>For migrant workers</t>
  </si>
  <si>
    <t>H0050006</t>
  </si>
  <si>
    <t>For seasonal, recreational, or occasional use</t>
  </si>
  <si>
    <t>H0050005</t>
  </si>
  <si>
    <t>Sold, not occupied</t>
  </si>
  <si>
    <t>H0050004</t>
  </si>
  <si>
    <t>For sale only</t>
  </si>
  <si>
    <t>H0050003</t>
  </si>
  <si>
    <t>Rented, not occupied</t>
  </si>
  <si>
    <t>H0050002</t>
  </si>
  <si>
    <t>For rent</t>
  </si>
  <si>
    <t>H0050001</t>
  </si>
  <si>
    <t>VACANCY STATUS [8]</t>
  </si>
  <si>
    <t>H0040004</t>
  </si>
  <si>
    <t>H4</t>
  </si>
  <si>
    <t>H0040003</t>
  </si>
  <si>
    <t>H0040002</t>
  </si>
  <si>
    <t>H0040001</t>
  </si>
  <si>
    <t>TENURE [4]</t>
  </si>
  <si>
    <t>H0030003</t>
  </si>
  <si>
    <t>Vacant</t>
  </si>
  <si>
    <t>H3</t>
  </si>
  <si>
    <t>H0030002</t>
  </si>
  <si>
    <t>Occupied</t>
  </si>
  <si>
    <t>H0030001</t>
  </si>
  <si>
    <t>Universe: Housing units</t>
  </si>
  <si>
    <t>OCCUPANCY STATUS [3]</t>
  </si>
  <si>
    <t>H0020006</t>
  </si>
  <si>
    <t>Not defined for this file</t>
  </si>
  <si>
    <t>H2</t>
  </si>
  <si>
    <t>43</t>
  </si>
  <si>
    <t>H0020005</t>
  </si>
  <si>
    <t>Rural</t>
  </si>
  <si>
    <t>H0020004</t>
  </si>
  <si>
    <t>Inside urban clusters</t>
  </si>
  <si>
    <t>H0020003</t>
  </si>
  <si>
    <t>Inside urbanized areas</t>
  </si>
  <si>
    <t>H0020002</t>
  </si>
  <si>
    <t>Urban:</t>
  </si>
  <si>
    <t>H0020001</t>
  </si>
  <si>
    <t>URBAN AND RURAL [6] (Urban/Rural Update only)</t>
  </si>
  <si>
    <t>H00010001</t>
  </si>
  <si>
    <t>H1</t>
  </si>
  <si>
    <t>42</t>
  </si>
  <si>
    <t>HOUSING UNITS [1]</t>
  </si>
  <si>
    <t>P0300013</t>
  </si>
  <si>
    <t>In 2-or-more-person household</t>
  </si>
  <si>
    <t>P30</t>
  </si>
  <si>
    <t>P0300012</t>
  </si>
  <si>
    <t>In 1-person household</t>
  </si>
  <si>
    <t>P0300011</t>
  </si>
  <si>
    <t>In households with a female householder:</t>
  </si>
  <si>
    <t>P0300010</t>
  </si>
  <si>
    <t>P0300009</t>
  </si>
  <si>
    <t>P0300008</t>
  </si>
  <si>
    <t>In households with a male householder:</t>
  </si>
  <si>
    <t>P0300007</t>
  </si>
  <si>
    <t>P0300006</t>
  </si>
  <si>
    <t>In female householder, no husband present family</t>
  </si>
  <si>
    <t>P0300005</t>
  </si>
  <si>
    <t>In male householder, no wife present family</t>
  </si>
  <si>
    <t>P0300004</t>
  </si>
  <si>
    <t>In other family:</t>
  </si>
  <si>
    <t>P0300003</t>
  </si>
  <si>
    <t>In husband-wife family</t>
  </si>
  <si>
    <t>P0300002</t>
  </si>
  <si>
    <t>P0300001</t>
  </si>
  <si>
    <t>Universe:  Population in households</t>
  </si>
  <si>
    <t>HOUSEHOLD TYPE FOR THE POPULATION IN HOUSEHOLDS [13]</t>
  </si>
  <si>
    <t>P0280016</t>
  </si>
  <si>
    <t>P28</t>
  </si>
  <si>
    <t>P0280015</t>
  </si>
  <si>
    <t>P0280014</t>
  </si>
  <si>
    <t>P0280013</t>
  </si>
  <si>
    <t>P0280012</t>
  </si>
  <si>
    <t>P0280011</t>
  </si>
  <si>
    <t>P0280010</t>
  </si>
  <si>
    <t>P0280009</t>
  </si>
  <si>
    <t>P0280008</t>
  </si>
  <si>
    <t>P0280007</t>
  </si>
  <si>
    <t>P0280006</t>
  </si>
  <si>
    <t>P0280005</t>
  </si>
  <si>
    <t>P0280004</t>
  </si>
  <si>
    <t>P0280003</t>
  </si>
  <si>
    <t>P0280002</t>
  </si>
  <si>
    <t>P0280001</t>
  </si>
  <si>
    <t>Universe: Households</t>
  </si>
  <si>
    <t>HOUSEHOLD TYPE BY HOUSEHOLD SIZE [16]</t>
  </si>
  <si>
    <t>P0270003</t>
  </si>
  <si>
    <t>Households with no nonrelatives</t>
  </si>
  <si>
    <t>P27</t>
  </si>
  <si>
    <t>P0270002</t>
  </si>
  <si>
    <t>Households with one or more nonrelatives</t>
  </si>
  <si>
    <t>P0270001</t>
  </si>
  <si>
    <t>HOUSEHOLDS BY PRESENCE OF NONRELATIVES [3]</t>
  </si>
  <si>
    <t>P0260011</t>
  </si>
  <si>
    <t>Nonfamily households</t>
  </si>
  <si>
    <t>P26</t>
  </si>
  <si>
    <t>P0260010</t>
  </si>
  <si>
    <t>Family households</t>
  </si>
  <si>
    <t>P0260009</t>
  </si>
  <si>
    <t>2-or-more-person household:</t>
  </si>
  <si>
    <t>P0260008</t>
  </si>
  <si>
    <t>P0260007</t>
  </si>
  <si>
    <t>Households with no people 75 years and over:</t>
  </si>
  <si>
    <t>P0260006</t>
  </si>
  <si>
    <t>P0260005</t>
  </si>
  <si>
    <t>P0260004</t>
  </si>
  <si>
    <t>P0260003</t>
  </si>
  <si>
    <t>P0260002</t>
  </si>
  <si>
    <t>Households with one or more people 75 years and over:</t>
  </si>
  <si>
    <t>P0260001</t>
  </si>
  <si>
    <t>HOUSEHOLDS BY PRESENCE OF PEOPLE 75 YEARS AND OVER, HOUSEHOLD SIZE, AND HOUSEHOLD TYPE [11]</t>
  </si>
  <si>
    <t>P0250011</t>
  </si>
  <si>
    <t>P25</t>
  </si>
  <si>
    <t>P0250010</t>
  </si>
  <si>
    <t>P0250009</t>
  </si>
  <si>
    <t>P0250008</t>
  </si>
  <si>
    <t>P0250007</t>
  </si>
  <si>
    <t>Households with no people 65 years and over:</t>
  </si>
  <si>
    <t>P0250006</t>
  </si>
  <si>
    <t>P0250005</t>
  </si>
  <si>
    <t>P0250004</t>
  </si>
  <si>
    <t>P0250003</t>
  </si>
  <si>
    <t>P0250002</t>
  </si>
  <si>
    <t>Households with one or more people 65 years and over:</t>
  </si>
  <si>
    <t>P0250001</t>
  </si>
  <si>
    <t>HOUSEHOLDS BY PRESENCE OF PEOPLE 65 YEARS AND OVER, HOUSEHOLD SIZE, AND HOUSEHOLD TYPE [11]</t>
  </si>
  <si>
    <t>P0240011</t>
  </si>
  <si>
    <t>P24</t>
  </si>
  <si>
    <t>P0240010</t>
  </si>
  <si>
    <t>P0240009</t>
  </si>
  <si>
    <t>P0240008</t>
  </si>
  <si>
    <t>P0240007</t>
  </si>
  <si>
    <t>Households with no people 60 years and over:</t>
  </si>
  <si>
    <t>P0240006</t>
  </si>
  <si>
    <t>P0240005</t>
  </si>
  <si>
    <t>P0240004</t>
  </si>
  <si>
    <t>P0240003</t>
  </si>
  <si>
    <t>P0240002</t>
  </si>
  <si>
    <t>Households with one or more people 60 years and over:</t>
  </si>
  <si>
    <t>P0240001</t>
  </si>
  <si>
    <t>HOUSEHOLDS BY PRESENCE OF PEOPLE 60 YEARS AND OVER, HOUSEHOLD SIZE, AND HOUSEHOLD TYPE [11]</t>
  </si>
  <si>
    <t>P0230015</t>
  </si>
  <si>
    <t>P23</t>
  </si>
  <si>
    <t>P0230014</t>
  </si>
  <si>
    <t>Female householder, no husband present</t>
  </si>
  <si>
    <t>P0230013</t>
  </si>
  <si>
    <t>Male householder, no wife present</t>
  </si>
  <si>
    <t>P0230012</t>
  </si>
  <si>
    <t>P0230011</t>
  </si>
  <si>
    <t>Husband-wife family</t>
  </si>
  <si>
    <t>P0230010</t>
  </si>
  <si>
    <t>P0230009</t>
  </si>
  <si>
    <t>P0230008</t>
  </si>
  <si>
    <t>P0230007</t>
  </si>
  <si>
    <t>P0230006</t>
  </si>
  <si>
    <t>P0230005</t>
  </si>
  <si>
    <t>P0230004</t>
  </si>
  <si>
    <t>P0230003</t>
  </si>
  <si>
    <t>P0230002</t>
  </si>
  <si>
    <t>P0230001</t>
  </si>
  <si>
    <t>Universe:  Households</t>
  </si>
  <si>
    <t>HOUSEHOLDS BY PRESENCE OF PEOPLE 60 YEARS AND OVER BY HOUSEHOLD TYPE [15]</t>
  </si>
  <si>
    <t>P0220021</t>
  </si>
  <si>
    <t>P22</t>
  </si>
  <si>
    <t>P0220020</t>
  </si>
  <si>
    <t>P0220019</t>
  </si>
  <si>
    <t>P0220018</t>
  </si>
  <si>
    <t>P0220017</t>
  </si>
  <si>
    <t>P0220016</t>
  </si>
  <si>
    <t>P0220015</t>
  </si>
  <si>
    <t>P0220014</t>
  </si>
  <si>
    <t>P0220013</t>
  </si>
  <si>
    <t>P0220012</t>
  </si>
  <si>
    <t>P0220011</t>
  </si>
  <si>
    <t>P0220010</t>
  </si>
  <si>
    <t>P0220009</t>
  </si>
  <si>
    <t>P0220008</t>
  </si>
  <si>
    <t>P0220007</t>
  </si>
  <si>
    <t>P0220006</t>
  </si>
  <si>
    <t>P0220005</t>
  </si>
  <si>
    <t>P0220004</t>
  </si>
  <si>
    <t>P0220003</t>
  </si>
  <si>
    <t>P0220002</t>
  </si>
  <si>
    <t>P0220001</t>
  </si>
  <si>
    <t>HOUSEHOLD TYPE BY AGE OF HOUSEHOLDER [21]</t>
  </si>
  <si>
    <t>P0210031</t>
  </si>
  <si>
    <t>Householder not living alone</t>
  </si>
  <si>
    <t>P21</t>
  </si>
  <si>
    <t>P0210030</t>
  </si>
  <si>
    <t>Householder living alone</t>
  </si>
  <si>
    <t>P0210029</t>
  </si>
  <si>
    <t>P0210028</t>
  </si>
  <si>
    <t>No related children under 18 years</t>
  </si>
  <si>
    <t>P0210027</t>
  </si>
  <si>
    <t>With related children under 18 years</t>
  </si>
  <si>
    <t>P0210026</t>
  </si>
  <si>
    <t>P0210025</t>
  </si>
  <si>
    <t>P0210024</t>
  </si>
  <si>
    <t>P0210023</t>
  </si>
  <si>
    <t>P0210022</t>
  </si>
  <si>
    <t>P0210021</t>
  </si>
  <si>
    <t>P0210020</t>
  </si>
  <si>
    <t>P0210019</t>
  </si>
  <si>
    <t>P0210018</t>
  </si>
  <si>
    <t>P0210017</t>
  </si>
  <si>
    <t>Householder 65 years and over:</t>
  </si>
  <si>
    <t>P0210016</t>
  </si>
  <si>
    <t>P0210015</t>
  </si>
  <si>
    <t>P0210014</t>
  </si>
  <si>
    <t>P0210013</t>
  </si>
  <si>
    <t>P0210012</t>
  </si>
  <si>
    <t>P0210011</t>
  </si>
  <si>
    <t>P0210010</t>
  </si>
  <si>
    <t>P0210009</t>
  </si>
  <si>
    <t>P0210008</t>
  </si>
  <si>
    <t>P0210007</t>
  </si>
  <si>
    <t>P0210006</t>
  </si>
  <si>
    <t>P0210005</t>
  </si>
  <si>
    <t>P0210004</t>
  </si>
  <si>
    <t>P0210003</t>
  </si>
  <si>
    <t>P0210002</t>
  </si>
  <si>
    <t>Householder 15 to 64 years:</t>
  </si>
  <si>
    <t>P0210001</t>
  </si>
  <si>
    <t>HOUSEHOLDS BY AGE OF HOUSEHOLDER BY HOUSEHOLD TYPE BY PRESENCE OF RELATED CHILDREN [31]</t>
  </si>
  <si>
    <t>P0200034</t>
  </si>
  <si>
    <t>Female householder</t>
  </si>
  <si>
    <t>P20</t>
  </si>
  <si>
    <t>P0200033</t>
  </si>
  <si>
    <t>Male householder</t>
  </si>
  <si>
    <t>P0200032</t>
  </si>
  <si>
    <t>P0200031</t>
  </si>
  <si>
    <t>P0200030</t>
  </si>
  <si>
    <t>P0200029</t>
  </si>
  <si>
    <t>P0200028</t>
  </si>
  <si>
    <t>P0200027</t>
  </si>
  <si>
    <t>P0200026</t>
  </si>
  <si>
    <t>Households with no people under 18 years:</t>
  </si>
  <si>
    <t>P0200025</t>
  </si>
  <si>
    <t>6 to 17 years only</t>
  </si>
  <si>
    <t>P0200024</t>
  </si>
  <si>
    <t>Under 6 years and 6 to 17 years</t>
  </si>
  <si>
    <t>P0200023</t>
  </si>
  <si>
    <t>Under 6 years only</t>
  </si>
  <si>
    <t>P0200022</t>
  </si>
  <si>
    <t>P0200021</t>
  </si>
  <si>
    <t>P0200020</t>
  </si>
  <si>
    <t>P0200019</t>
  </si>
  <si>
    <t>P0200018</t>
  </si>
  <si>
    <t>P0200017</t>
  </si>
  <si>
    <t>P0200016</t>
  </si>
  <si>
    <t>P0200015</t>
  </si>
  <si>
    <t>P0200014</t>
  </si>
  <si>
    <t>P0200013</t>
  </si>
  <si>
    <t>P0200012</t>
  </si>
  <si>
    <t>P0200011</t>
  </si>
  <si>
    <t>P0200010</t>
  </si>
  <si>
    <t>P0200009</t>
  </si>
  <si>
    <t>P0200008</t>
  </si>
  <si>
    <t>P0200007</t>
  </si>
  <si>
    <t>P0200006</t>
  </si>
  <si>
    <t>P0200005</t>
  </si>
  <si>
    <t>P0200004</t>
  </si>
  <si>
    <t>P0200003</t>
  </si>
  <si>
    <t>P0200002</t>
  </si>
  <si>
    <t>Households with one or more people under 18 years:</t>
  </si>
  <si>
    <t>P0200001</t>
  </si>
  <si>
    <t>HOUSEHOLDS BY PRESENCE OF PEOPLE UNDER 18 YEARS BY HOUSEHOLD TYPE BY AGE OF PEOPLE UNDER 18 YEARS [34]</t>
  </si>
  <si>
    <t>P0190019</t>
  </si>
  <si>
    <t>P19</t>
  </si>
  <si>
    <t>P0190018</t>
  </si>
  <si>
    <t>P0190017</t>
  </si>
  <si>
    <t>P0190016</t>
  </si>
  <si>
    <t>No own children under 18 years</t>
  </si>
  <si>
    <t>P0190015</t>
  </si>
  <si>
    <t>With own children under 18 years</t>
  </si>
  <si>
    <t>P0190014</t>
  </si>
  <si>
    <t>P0190013</t>
  </si>
  <si>
    <t>P0190012</t>
  </si>
  <si>
    <t>P0190011</t>
  </si>
  <si>
    <t>P0190010</t>
  </si>
  <si>
    <t>P0190009</t>
  </si>
  <si>
    <t>P0190008</t>
  </si>
  <si>
    <t>P0190007</t>
  </si>
  <si>
    <t>P0190006</t>
  </si>
  <si>
    <t>P0190005</t>
  </si>
  <si>
    <t>P0190004</t>
  </si>
  <si>
    <t>P0190003</t>
  </si>
  <si>
    <t>P0190002</t>
  </si>
  <si>
    <t>1-person household:</t>
  </si>
  <si>
    <t>P0190001</t>
  </si>
  <si>
    <t>HOUSEHOLD SIZE BY HOUSEHOLD TYPE BY PRESENCE OF OWN CHILDREN [19]</t>
  </si>
  <si>
    <t>P0180009</t>
  </si>
  <si>
    <t>P18</t>
  </si>
  <si>
    <t>P0180008</t>
  </si>
  <si>
    <t>P0180007</t>
  </si>
  <si>
    <t>P0180006</t>
  </si>
  <si>
    <t>P0180005</t>
  </si>
  <si>
    <t>P0180004</t>
  </si>
  <si>
    <t>P0180003</t>
  </si>
  <si>
    <t>P0180002</t>
  </si>
  <si>
    <t>P0180001</t>
  </si>
  <si>
    <t>HOUSEHOLD TYPE [9]</t>
  </si>
  <si>
    <t>P0170003</t>
  </si>
  <si>
    <t>18 years and over</t>
  </si>
  <si>
    <t>P17</t>
  </si>
  <si>
    <t>P0170002</t>
  </si>
  <si>
    <t>Under 18 years</t>
  </si>
  <si>
    <t>P0170001</t>
  </si>
  <si>
    <t>AVERAGE HOUSEHOLD SIZE BY AGE [3] (2 expressed decimals)</t>
  </si>
  <si>
    <t>P0160003</t>
  </si>
  <si>
    <t>P16</t>
  </si>
  <si>
    <t>P0160002</t>
  </si>
  <si>
    <t>P0160001</t>
  </si>
  <si>
    <t>POPULATION IN HOUSEHOLDS BY AGE [3]</t>
  </si>
  <si>
    <t>P0150017</t>
  </si>
  <si>
    <t>P15</t>
  </si>
  <si>
    <t>P0150016</t>
  </si>
  <si>
    <t>P0150015</t>
  </si>
  <si>
    <t>P0150014</t>
  </si>
  <si>
    <t>P0150013</t>
  </si>
  <si>
    <t>P0150012</t>
  </si>
  <si>
    <t>P0150011</t>
  </si>
  <si>
    <t>P0150010</t>
  </si>
  <si>
    <t>P0150009</t>
  </si>
  <si>
    <t>P0150008</t>
  </si>
  <si>
    <t>P0150007</t>
  </si>
  <si>
    <t>P0150006</t>
  </si>
  <si>
    <t>P0150005</t>
  </si>
  <si>
    <t>P0150004</t>
  </si>
  <si>
    <t>P0150003</t>
  </si>
  <si>
    <t>P0150002</t>
  </si>
  <si>
    <t>P0150001</t>
  </si>
  <si>
    <t>P0140043</t>
  </si>
  <si>
    <t>19 years</t>
  </si>
  <si>
    <t>P14</t>
  </si>
  <si>
    <t>04</t>
  </si>
  <si>
    <t>P0140042</t>
  </si>
  <si>
    <t>18 years</t>
  </si>
  <si>
    <t>P0140041</t>
  </si>
  <si>
    <t>17 years</t>
  </si>
  <si>
    <t>P0140040</t>
  </si>
  <si>
    <t>16 years</t>
  </si>
  <si>
    <t>P0140039</t>
  </si>
  <si>
    <t>15 years</t>
  </si>
  <si>
    <t>P0140038</t>
  </si>
  <si>
    <t>14 years</t>
  </si>
  <si>
    <t>P0140037</t>
  </si>
  <si>
    <t>13 years</t>
  </si>
  <si>
    <t>P0140036</t>
  </si>
  <si>
    <t>12 years</t>
  </si>
  <si>
    <t>P0140035</t>
  </si>
  <si>
    <t>11 years</t>
  </si>
  <si>
    <t>P0140034</t>
  </si>
  <si>
    <t>10 years</t>
  </si>
  <si>
    <t>P0140033</t>
  </si>
  <si>
    <t>9 years</t>
  </si>
  <si>
    <t>P0140032</t>
  </si>
  <si>
    <t>8 years</t>
  </si>
  <si>
    <t>P0140031</t>
  </si>
  <si>
    <t>7 years</t>
  </si>
  <si>
    <t>P0140030</t>
  </si>
  <si>
    <t>6 years</t>
  </si>
  <si>
    <t>P0140029</t>
  </si>
  <si>
    <t>5 years</t>
  </si>
  <si>
    <t>P0140028</t>
  </si>
  <si>
    <t>4 years</t>
  </si>
  <si>
    <t>P0140027</t>
  </si>
  <si>
    <t>3 years</t>
  </si>
  <si>
    <t>P0140026</t>
  </si>
  <si>
    <t>2 years</t>
  </si>
  <si>
    <t>P0140025</t>
  </si>
  <si>
    <t>1 year</t>
  </si>
  <si>
    <t>P0140024</t>
  </si>
  <si>
    <t>Under 1 year</t>
  </si>
  <si>
    <t>P0140023</t>
  </si>
  <si>
    <t>Female:</t>
  </si>
  <si>
    <t>P0140022</t>
  </si>
  <si>
    <t>P0140021</t>
  </si>
  <si>
    <t>P0140020</t>
  </si>
  <si>
    <t>P0140019</t>
  </si>
  <si>
    <t>P0140018</t>
  </si>
  <si>
    <t>P0140017</t>
  </si>
  <si>
    <t>P0140016</t>
  </si>
  <si>
    <t>P0140015</t>
  </si>
  <si>
    <t>P0140014</t>
  </si>
  <si>
    <t>P0140013</t>
  </si>
  <si>
    <t>P0140012</t>
  </si>
  <si>
    <t>P0140011</t>
  </si>
  <si>
    <t>P0140010</t>
  </si>
  <si>
    <t>P0140009</t>
  </si>
  <si>
    <t>P0140008</t>
  </si>
  <si>
    <t>P0140007</t>
  </si>
  <si>
    <t>P0140006</t>
  </si>
  <si>
    <t>P0140005</t>
  </si>
  <si>
    <t>P0140004</t>
  </si>
  <si>
    <t>P0140003</t>
  </si>
  <si>
    <t>P0140002</t>
  </si>
  <si>
    <t>Male:</t>
  </si>
  <si>
    <t>P0140001</t>
  </si>
  <si>
    <t>Universe:  Population under 20 years</t>
  </si>
  <si>
    <t>SEX BY AGE FOR THE POPULATION UNDER 20 YEARS [43]</t>
  </si>
  <si>
    <t>P0130003</t>
  </si>
  <si>
    <t>P13</t>
  </si>
  <si>
    <t>P0130002</t>
  </si>
  <si>
    <t>P0130001</t>
  </si>
  <si>
    <t>Both sexes</t>
  </si>
  <si>
    <t>Median age—</t>
  </si>
  <si>
    <t>Universe: Total population</t>
  </si>
  <si>
    <t>MEDIAN AGE BY SEX [3] (1 expressed decimal)</t>
  </si>
  <si>
    <t>P0120049</t>
  </si>
  <si>
    <t>85 years and over</t>
  </si>
  <si>
    <t>P12</t>
  </si>
  <si>
    <t>P0120048</t>
  </si>
  <si>
    <t>80 to 84 years</t>
  </si>
  <si>
    <t>P0120047</t>
  </si>
  <si>
    <t>75 to 79 years</t>
  </si>
  <si>
    <t>P0120046</t>
  </si>
  <si>
    <t>70 to 74 years</t>
  </si>
  <si>
    <t>P0120045</t>
  </si>
  <si>
    <t>67 to 69 years</t>
  </si>
  <si>
    <t>P0120044</t>
  </si>
  <si>
    <t>65 and 66 years</t>
  </si>
  <si>
    <t>P0120043</t>
  </si>
  <si>
    <t>62 to 64 years</t>
  </si>
  <si>
    <t>P0120042</t>
  </si>
  <si>
    <t>60 and 61 years</t>
  </si>
  <si>
    <t>P0120041</t>
  </si>
  <si>
    <t>55 to 59 years</t>
  </si>
  <si>
    <t>P0120040</t>
  </si>
  <si>
    <t>50 to 54 years</t>
  </si>
  <si>
    <t>P0120039</t>
  </si>
  <si>
    <t>45 to 49 years</t>
  </si>
  <si>
    <t>P0120038</t>
  </si>
  <si>
    <t>40 to 44 years</t>
  </si>
  <si>
    <t>P0120037</t>
  </si>
  <si>
    <t>35 to 39 years</t>
  </si>
  <si>
    <t>P0120036</t>
  </si>
  <si>
    <t>30 to 34 years</t>
  </si>
  <si>
    <t>P0120035</t>
  </si>
  <si>
    <t>25 to 29 years</t>
  </si>
  <si>
    <t>P0120034</t>
  </si>
  <si>
    <t>22 to 24 years</t>
  </si>
  <si>
    <t>P0120033</t>
  </si>
  <si>
    <t>21 years</t>
  </si>
  <si>
    <t>P0120032</t>
  </si>
  <si>
    <t>20 years</t>
  </si>
  <si>
    <t>P0120031</t>
  </si>
  <si>
    <t>18 and 19 years</t>
  </si>
  <si>
    <t>P0120030</t>
  </si>
  <si>
    <t>15 to 17 years</t>
  </si>
  <si>
    <t>P0120029</t>
  </si>
  <si>
    <t>10 to 14 years</t>
  </si>
  <si>
    <t>P0120028</t>
  </si>
  <si>
    <t>5 to 9 years</t>
  </si>
  <si>
    <t>P0120027</t>
  </si>
  <si>
    <t>Under 5 years</t>
  </si>
  <si>
    <t>P0120026</t>
  </si>
  <si>
    <t>P0120025</t>
  </si>
  <si>
    <t>P0120024</t>
  </si>
  <si>
    <t>P0120023</t>
  </si>
  <si>
    <t>P0120022</t>
  </si>
  <si>
    <t>P0120021</t>
  </si>
  <si>
    <t>P0120020</t>
  </si>
  <si>
    <t>P0120019</t>
  </si>
  <si>
    <t>P0120018</t>
  </si>
  <si>
    <t>P0120017</t>
  </si>
  <si>
    <t>P0120016</t>
  </si>
  <si>
    <t>P0120015</t>
  </si>
  <si>
    <t>P0120014</t>
  </si>
  <si>
    <t>P0120013</t>
  </si>
  <si>
    <t>P0120012</t>
  </si>
  <si>
    <t>P0120011</t>
  </si>
  <si>
    <t>P0120010</t>
  </si>
  <si>
    <t>P0120009</t>
  </si>
  <si>
    <t>P0120008</t>
  </si>
  <si>
    <t>P0120007</t>
  </si>
  <si>
    <t>P0120006</t>
  </si>
  <si>
    <t>P0120005</t>
  </si>
  <si>
    <t>P0120004</t>
  </si>
  <si>
    <t>P0120003</t>
  </si>
  <si>
    <t>P0120002</t>
  </si>
  <si>
    <t>P0120001</t>
  </si>
  <si>
    <t>SEX BY AGE [49]</t>
  </si>
  <si>
    <t>P0110073</t>
  </si>
  <si>
    <t>White; Black or African American; American Indian and Alaska Native; Asian; Native Hawaiian and Other Pacific Islander; Some Other Race</t>
  </si>
  <si>
    <t>P11</t>
  </si>
  <si>
    <t>P0110072</t>
  </si>
  <si>
    <t>Population of six races:</t>
  </si>
  <si>
    <t>P0110071</t>
  </si>
  <si>
    <t>Black or African American; American Indian and Alaska Native; Asian; Native Hawaiian and Other Pacific Islander; Some Other Race</t>
  </si>
  <si>
    <t>P0110070</t>
  </si>
  <si>
    <t>White; American Indian and Alaska Native; Asian; Native Hawaiian and Other Pacific Islander; Some Other Race</t>
  </si>
  <si>
    <t>P0110069</t>
  </si>
  <si>
    <t>White; Black or African American; Asian; Native Hawaiian and Other Pacific Islander; Some Other Race</t>
  </si>
  <si>
    <t>P0110068</t>
  </si>
  <si>
    <t>White; Black or African American; American Indian and Alaska Native; Native Hawaiian and Other Pacific Islander; Some Other Race</t>
  </si>
  <si>
    <t>P0110067</t>
  </si>
  <si>
    <t>White; Black or African American; American Indian and Alaska Native; Asian; Some Other Race</t>
  </si>
  <si>
    <t>P0110066</t>
  </si>
  <si>
    <t>White; Black or African American; American Indian and Alaska Native; Asian; Native Hawaiian and Other Pacific Islander</t>
  </si>
  <si>
    <t>P0110065</t>
  </si>
  <si>
    <t>Population of five races:</t>
  </si>
  <si>
    <t>P0110064</t>
  </si>
  <si>
    <t>American Indian and Alaska Native; Asian; Native Hawaiian and Other Pacific Islander; Some Other Race</t>
  </si>
  <si>
    <t>P0110063</t>
  </si>
  <si>
    <t>Black or African American; Asian; Native Hawaiian and Other Pacific Islander; Some Other Race</t>
  </si>
  <si>
    <t>P0110062</t>
  </si>
  <si>
    <t>Black or African American; American Indian and Alaska Native; Native Hawaiian and Other Pacific Islander; Some Other Race</t>
  </si>
  <si>
    <t>P0110061</t>
  </si>
  <si>
    <t>Black or African American; American Indian and Alaska Native; Asian; Some Other Race</t>
  </si>
  <si>
    <t>P0110060</t>
  </si>
  <si>
    <t>Black or African American; American Indian and Alaska Native; Asian; Native Hawaiian and Other Pacific Islander</t>
  </si>
  <si>
    <t>P0110059</t>
  </si>
  <si>
    <t>White; Asian; Native Hawaiian and Other Pacific Islander; Some Other Race</t>
  </si>
  <si>
    <t>P0110058</t>
  </si>
  <si>
    <t>White; American Indian and Alaska Native; Native Hawaiian and Other Pacific Islander; Some Other Race</t>
  </si>
  <si>
    <t>P0110057</t>
  </si>
  <si>
    <t>White; American Indian and Alaska Native; Asian; Some Other Race</t>
  </si>
  <si>
    <t>P0110056</t>
  </si>
  <si>
    <t>White; American Indian and Alaska Native; Asian; Native Hawaiian and Other Pacific Islander</t>
  </si>
  <si>
    <t>P0110055</t>
  </si>
  <si>
    <t>White; Black or African American; Native Hawaiian and Other Pacific Islander; Some Other Race</t>
  </si>
  <si>
    <t>P0110054</t>
  </si>
  <si>
    <t>White; Black or African American; Asian; Some Other Race</t>
  </si>
  <si>
    <t>P0110053</t>
  </si>
  <si>
    <t>White; Black or African American; Asian; Native Hawaiian and Other Pacific Islander</t>
  </si>
  <si>
    <t>P0110052</t>
  </si>
  <si>
    <t>White; Black or African American; American Indian and Alaska Native; Some Other Race</t>
  </si>
  <si>
    <t>P0110051</t>
  </si>
  <si>
    <t>White; Black or African American; American Indian and Alaska Native; Native Hawaiian and Other Pacific Islander</t>
  </si>
  <si>
    <t>P0110050</t>
  </si>
  <si>
    <t>White; Black or African American; American Indian and Alaska Native; Asian</t>
  </si>
  <si>
    <t>P0110049</t>
  </si>
  <si>
    <t>Population of four races:</t>
  </si>
  <si>
    <t>P0110048</t>
  </si>
  <si>
    <t>Asian; Native Hawaiian and Other Pacific Islander; Some Other Race</t>
  </si>
  <si>
    <t>P0110047</t>
  </si>
  <si>
    <t>American Indian and Alaska Native; Native Hawaiian and Other Pacific Islander; Some Other Race</t>
  </si>
  <si>
    <t>P0110046</t>
  </si>
  <si>
    <t>American Indian and Alaska Native; Asian; Some Other Race</t>
  </si>
  <si>
    <t>P0110045</t>
  </si>
  <si>
    <t>American Indian and Alaska Native; Asian; Native Hawaiian and Other Pacific Islander</t>
  </si>
  <si>
    <t>P0110044</t>
  </si>
  <si>
    <t>Black or African American; Native Hawaiian and Other Pacific Islander; Some Other Race</t>
  </si>
  <si>
    <t>P0110043</t>
  </si>
  <si>
    <t>Black or African American; Asian; Some Other Race</t>
  </si>
  <si>
    <t>P0110042</t>
  </si>
  <si>
    <t>Black or African American; Asian; Native Hawaiian and Other Pacific Islander</t>
  </si>
  <si>
    <t>P0110041</t>
  </si>
  <si>
    <t>Black or African American; American Indian and Alaska Native; Some Other Race</t>
  </si>
  <si>
    <t>P0110040</t>
  </si>
  <si>
    <t>Black or African American; American Indian and Alaska Native; Native Hawaiian and Other Pacific Islander</t>
  </si>
  <si>
    <t>P0110039</t>
  </si>
  <si>
    <t>Black or African American; American Indian and Alaska Native; Asian</t>
  </si>
  <si>
    <t>P0110038</t>
  </si>
  <si>
    <t>White; Native Hawaiian and Other Pacific Islander; Some Other Race</t>
  </si>
  <si>
    <t>P0110037</t>
  </si>
  <si>
    <t>White; Asian; Some Other Race</t>
  </si>
  <si>
    <t>P0110036</t>
  </si>
  <si>
    <t>White; Asian; Native Hawaiian and Other Pacific Islander</t>
  </si>
  <si>
    <t>P0110035</t>
  </si>
  <si>
    <t>White; American Indian and Alaska Native; Some Other Race</t>
  </si>
  <si>
    <t>P0110034</t>
  </si>
  <si>
    <t>White; American Indian and Alaska Native; Native Hawaiian and Other Pacific Islander</t>
  </si>
  <si>
    <t>P0110033</t>
  </si>
  <si>
    <t>White; American Indian and Alaska Native; Asian</t>
  </si>
  <si>
    <t>P0110032</t>
  </si>
  <si>
    <t>White; Black or African American; Some Other Race</t>
  </si>
  <si>
    <t>P0110031</t>
  </si>
  <si>
    <t>White; Black or African American; Native Hawaiian and Other Pacific Islander</t>
  </si>
  <si>
    <t>P0110030</t>
  </si>
  <si>
    <t>White; Black or African American; Asian</t>
  </si>
  <si>
    <t>P0110029</t>
  </si>
  <si>
    <t>White; Black or African American; American Indian and Alaska Native</t>
  </si>
  <si>
    <t>P0110028</t>
  </si>
  <si>
    <t>Population of three races:</t>
  </si>
  <si>
    <t>P0110027</t>
  </si>
  <si>
    <t>Native Hawaiian and Other Pacific Islander; Some Other Race</t>
  </si>
  <si>
    <t>P0110026</t>
  </si>
  <si>
    <t>Asian; Some Other Race</t>
  </si>
  <si>
    <t>P0110025</t>
  </si>
  <si>
    <t>Asian; Native Hawaiian and Other Pacific Islander</t>
  </si>
  <si>
    <t>P0110024</t>
  </si>
  <si>
    <t>American Indian and Alaska Native; Some Other Race</t>
  </si>
  <si>
    <t>P0110023</t>
  </si>
  <si>
    <t>American Indian and Alaska Native; Native Hawaiian and Other Pacific Islander</t>
  </si>
  <si>
    <t>P0110022</t>
  </si>
  <si>
    <t>American Indian and Alaska Native; Asian</t>
  </si>
  <si>
    <t>P0110021</t>
  </si>
  <si>
    <t>Black or African American; Some Other Race</t>
  </si>
  <si>
    <t>P0110020</t>
  </si>
  <si>
    <t>Black or African American; Native Hawaiian and Other Pacific Islander</t>
  </si>
  <si>
    <t>P0110019</t>
  </si>
  <si>
    <t>Black or African American; Asian</t>
  </si>
  <si>
    <t>P0110018</t>
  </si>
  <si>
    <t>Black or African American; American Indian and Alaska Native</t>
  </si>
  <si>
    <t>P0110017</t>
  </si>
  <si>
    <t>White; Some Other Race</t>
  </si>
  <si>
    <t>P0110016</t>
  </si>
  <si>
    <t>White; Native Hawaiian and Other Pacific Islander</t>
  </si>
  <si>
    <t>P0110015</t>
  </si>
  <si>
    <t>White; Asian</t>
  </si>
  <si>
    <t>P0110014</t>
  </si>
  <si>
    <t>White; American Indian and Alaska Native</t>
  </si>
  <si>
    <t>P0110013</t>
  </si>
  <si>
    <t>White; Black or African American</t>
  </si>
  <si>
    <t>P0110012</t>
  </si>
  <si>
    <t>Population of two races:</t>
  </si>
  <si>
    <t>P0110011</t>
  </si>
  <si>
    <t>Two or More Races:</t>
  </si>
  <si>
    <t>P0110010</t>
  </si>
  <si>
    <t>Some Other Race alone</t>
  </si>
  <si>
    <t>P0110009</t>
  </si>
  <si>
    <t>Native Hawaiian and Other Pacific Islander alone</t>
  </si>
  <si>
    <t>P0110008</t>
  </si>
  <si>
    <t>Asian alone</t>
  </si>
  <si>
    <t>P0110007</t>
  </si>
  <si>
    <t>American Indian and Alaska Native alone</t>
  </si>
  <si>
    <t>P0110006</t>
  </si>
  <si>
    <t>Black or African American alone</t>
  </si>
  <si>
    <t>P0110005</t>
  </si>
  <si>
    <t>White alone</t>
  </si>
  <si>
    <t>P0110004</t>
  </si>
  <si>
    <t>Population of one race:</t>
  </si>
  <si>
    <t>P0110003</t>
  </si>
  <si>
    <t>Not Hispanic or Latino:</t>
  </si>
  <si>
    <t>P0110002</t>
  </si>
  <si>
    <t>Hispanic or Latino</t>
  </si>
  <si>
    <t>P0110001</t>
  </si>
  <si>
    <t>Universe: Population 18 years and over</t>
  </si>
  <si>
    <t>HISPANIC OR LATINO, AND NOT HISPANIC OR LATINO BY RACE FOR THE POPULATION 18 YEARS AND OVER [73]</t>
  </si>
  <si>
    <t>P0100071</t>
  </si>
  <si>
    <t>P10</t>
  </si>
  <si>
    <t>P0100070</t>
  </si>
  <si>
    <t>P0100069</t>
  </si>
  <si>
    <t>P0100068</t>
  </si>
  <si>
    <t>P0100067</t>
  </si>
  <si>
    <t>P0100066</t>
  </si>
  <si>
    <t>P0100065</t>
  </si>
  <si>
    <t>P0100064</t>
  </si>
  <si>
    <t>P0100063</t>
  </si>
  <si>
    <t>P0100062</t>
  </si>
  <si>
    <t>P0100061</t>
  </si>
  <si>
    <t>P0100060</t>
  </si>
  <si>
    <t>P0100059</t>
  </si>
  <si>
    <t>P0100058</t>
  </si>
  <si>
    <t>P0100057</t>
  </si>
  <si>
    <t>P0100056</t>
  </si>
  <si>
    <t>P0100055</t>
  </si>
  <si>
    <t>P0100054</t>
  </si>
  <si>
    <t>P0100053</t>
  </si>
  <si>
    <t>P0100052</t>
  </si>
  <si>
    <t>P0100051</t>
  </si>
  <si>
    <t>P0100050</t>
  </si>
  <si>
    <t>P0100049</t>
  </si>
  <si>
    <t>P0100048</t>
  </si>
  <si>
    <t>P0100047</t>
  </si>
  <si>
    <t>P0100046</t>
  </si>
  <si>
    <t>P0100045</t>
  </si>
  <si>
    <t>P0100044</t>
  </si>
  <si>
    <t>P0100043</t>
  </si>
  <si>
    <t>P0100042</t>
  </si>
  <si>
    <t>P0100041</t>
  </si>
  <si>
    <t>P0100040</t>
  </si>
  <si>
    <t>P0100039</t>
  </si>
  <si>
    <t>P0100038</t>
  </si>
  <si>
    <t>P0100037</t>
  </si>
  <si>
    <t>P0100036</t>
  </si>
  <si>
    <t>P0100035</t>
  </si>
  <si>
    <t>P0100034</t>
  </si>
  <si>
    <t>P0100033</t>
  </si>
  <si>
    <t>P0100032</t>
  </si>
  <si>
    <t>P0100031</t>
  </si>
  <si>
    <t>P0100030</t>
  </si>
  <si>
    <t>P0100029</t>
  </si>
  <si>
    <t>P0100028</t>
  </si>
  <si>
    <t>P0100027</t>
  </si>
  <si>
    <t>P0100026</t>
  </si>
  <si>
    <t>P0100025</t>
  </si>
  <si>
    <t>P0100024</t>
  </si>
  <si>
    <t>P0100023</t>
  </si>
  <si>
    <t>P0100022</t>
  </si>
  <si>
    <t>P0100021</t>
  </si>
  <si>
    <t>P0100020</t>
  </si>
  <si>
    <t>P0100019</t>
  </si>
  <si>
    <t>P0100018</t>
  </si>
  <si>
    <t>P0100017</t>
  </si>
  <si>
    <t>P0100016</t>
  </si>
  <si>
    <t>P0100015</t>
  </si>
  <si>
    <t>P0100014</t>
  </si>
  <si>
    <t>P0100013</t>
  </si>
  <si>
    <t>P0100012</t>
  </si>
  <si>
    <t>P0100011</t>
  </si>
  <si>
    <t>P0100010</t>
  </si>
  <si>
    <t>P0100009</t>
  </si>
  <si>
    <t>P0100008</t>
  </si>
  <si>
    <t>P0100007</t>
  </si>
  <si>
    <t>P0100006</t>
  </si>
  <si>
    <t>P0100005</t>
  </si>
  <si>
    <t>P0100004</t>
  </si>
  <si>
    <t>P0100003</t>
  </si>
  <si>
    <t>P0100002</t>
  </si>
  <si>
    <t>P0100001</t>
  </si>
  <si>
    <t>RACE FOR THE POPULATION 18 YEARS AND OVER [71]</t>
  </si>
  <si>
    <t>P0090073</t>
  </si>
  <si>
    <t>P9</t>
  </si>
  <si>
    <t>03</t>
  </si>
  <si>
    <t>P0090072</t>
  </si>
  <si>
    <t>P0090071</t>
  </si>
  <si>
    <t>P0090070</t>
  </si>
  <si>
    <t>P0090069</t>
  </si>
  <si>
    <t>P0090068</t>
  </si>
  <si>
    <t>P0090067</t>
  </si>
  <si>
    <t>P0090066</t>
  </si>
  <si>
    <t>P0090065</t>
  </si>
  <si>
    <t>P0090064</t>
  </si>
  <si>
    <t>P0090063</t>
  </si>
  <si>
    <t>P0090062</t>
  </si>
  <si>
    <t>P0090061</t>
  </si>
  <si>
    <t>P0090060</t>
  </si>
  <si>
    <t>P0090059</t>
  </si>
  <si>
    <t>P0090058</t>
  </si>
  <si>
    <t>P0090057</t>
  </si>
  <si>
    <t>P0090056</t>
  </si>
  <si>
    <t>P0090055</t>
  </si>
  <si>
    <t>P0090054</t>
  </si>
  <si>
    <t>P0090053</t>
  </si>
  <si>
    <t>P0090052</t>
  </si>
  <si>
    <t>P0090051</t>
  </si>
  <si>
    <t>P0090050</t>
  </si>
  <si>
    <t>P0090049</t>
  </si>
  <si>
    <t>P0090048</t>
  </si>
  <si>
    <t>P0090047</t>
  </si>
  <si>
    <t>P0090046</t>
  </si>
  <si>
    <t>P0090045</t>
  </si>
  <si>
    <t>P0090044</t>
  </si>
  <si>
    <t>P0090043</t>
  </si>
  <si>
    <t>P0090042</t>
  </si>
  <si>
    <t>P0090041</t>
  </si>
  <si>
    <t>P0090040</t>
  </si>
  <si>
    <t>P0090039</t>
  </si>
  <si>
    <t>P0090038</t>
  </si>
  <si>
    <t>P0090037</t>
  </si>
  <si>
    <t>P0090036</t>
  </si>
  <si>
    <t>P0090035</t>
  </si>
  <si>
    <t>P0090034</t>
  </si>
  <si>
    <t>P0090033</t>
  </si>
  <si>
    <t>P0090032</t>
  </si>
  <si>
    <t>P0090031</t>
  </si>
  <si>
    <t>P0090030</t>
  </si>
  <si>
    <t>P0090029</t>
  </si>
  <si>
    <t>P0090028</t>
  </si>
  <si>
    <t>P0090027</t>
  </si>
  <si>
    <t>P0090026</t>
  </si>
  <si>
    <t>P0090025</t>
  </si>
  <si>
    <t>P0090024</t>
  </si>
  <si>
    <t>P0090023</t>
  </si>
  <si>
    <t>P0090022</t>
  </si>
  <si>
    <t>P0090021</t>
  </si>
  <si>
    <t>P0090020</t>
  </si>
  <si>
    <t>P0090019</t>
  </si>
  <si>
    <t>P0090018</t>
  </si>
  <si>
    <t>P0090017</t>
  </si>
  <si>
    <t>P0090016</t>
  </si>
  <si>
    <t>P0090015</t>
  </si>
  <si>
    <t>P0090014</t>
  </si>
  <si>
    <t>P0090013</t>
  </si>
  <si>
    <t>P0090012</t>
  </si>
  <si>
    <t>P0090011</t>
  </si>
  <si>
    <t>P0090010</t>
  </si>
  <si>
    <t>P0090009</t>
  </si>
  <si>
    <t>P0090008</t>
  </si>
  <si>
    <t>P0090007</t>
  </si>
  <si>
    <t>P0090006</t>
  </si>
  <si>
    <t>P0090005</t>
  </si>
  <si>
    <t>P0090004</t>
  </si>
  <si>
    <t>P0090003</t>
  </si>
  <si>
    <t>P0090002</t>
  </si>
  <si>
    <t>P0090001</t>
  </si>
  <si>
    <t>HISPANIC OR LATINO, AND NOT HISPANIC OR LATINO BY RACE [73]</t>
  </si>
  <si>
    <t>P0080071</t>
  </si>
  <si>
    <t>P8</t>
  </si>
  <si>
    <t>P0080070</t>
  </si>
  <si>
    <t>P0080069</t>
  </si>
  <si>
    <t>P0080068</t>
  </si>
  <si>
    <t>P0080067</t>
  </si>
  <si>
    <t>P0080066</t>
  </si>
  <si>
    <t>P0080065</t>
  </si>
  <si>
    <t>P0080064</t>
  </si>
  <si>
    <t>P0080063</t>
  </si>
  <si>
    <t>P0080062</t>
  </si>
  <si>
    <t>P0080061</t>
  </si>
  <si>
    <t>P0080060</t>
  </si>
  <si>
    <t>P0080059</t>
  </si>
  <si>
    <t>P0080058</t>
  </si>
  <si>
    <t>P0080057</t>
  </si>
  <si>
    <t>P0080056</t>
  </si>
  <si>
    <t>P0080055</t>
  </si>
  <si>
    <t>P0080054</t>
  </si>
  <si>
    <t>P0080053</t>
  </si>
  <si>
    <t>P0080052</t>
  </si>
  <si>
    <t>P0080051</t>
  </si>
  <si>
    <t>P0080050</t>
  </si>
  <si>
    <t>P0080049</t>
  </si>
  <si>
    <t>P0080048</t>
  </si>
  <si>
    <t>P0080047</t>
  </si>
  <si>
    <t>P0080046</t>
  </si>
  <si>
    <t>P0080045</t>
  </si>
  <si>
    <t>P0080044</t>
  </si>
  <si>
    <t>P0080043</t>
  </si>
  <si>
    <t>P0080042</t>
  </si>
  <si>
    <t>P0080041</t>
  </si>
  <si>
    <t>P0080040</t>
  </si>
  <si>
    <t>P0080039</t>
  </si>
  <si>
    <t>P0080038</t>
  </si>
  <si>
    <t>P0080037</t>
  </si>
  <si>
    <t>P0080036</t>
  </si>
  <si>
    <t>P0080035</t>
  </si>
  <si>
    <t>P0080034</t>
  </si>
  <si>
    <t>P0080033</t>
  </si>
  <si>
    <t>P0080032</t>
  </si>
  <si>
    <t>P0080031</t>
  </si>
  <si>
    <t>P0080030</t>
  </si>
  <si>
    <t>P0080029</t>
  </si>
  <si>
    <t>P0080028</t>
  </si>
  <si>
    <t>P0080027</t>
  </si>
  <si>
    <t>P0080026</t>
  </si>
  <si>
    <t>P0080025</t>
  </si>
  <si>
    <t>P0080024</t>
  </si>
  <si>
    <t>P0080023</t>
  </si>
  <si>
    <t>P0080022</t>
  </si>
  <si>
    <t>P0080021</t>
  </si>
  <si>
    <t>P0080020</t>
  </si>
  <si>
    <t>P0080019</t>
  </si>
  <si>
    <t>P0080018</t>
  </si>
  <si>
    <t>P0080017</t>
  </si>
  <si>
    <t>P0080016</t>
  </si>
  <si>
    <t>P0080015</t>
  </si>
  <si>
    <t>P0080014</t>
  </si>
  <si>
    <t>P0080013</t>
  </si>
  <si>
    <t>P0080012</t>
  </si>
  <si>
    <t>P0080011</t>
  </si>
  <si>
    <t>P0080010</t>
  </si>
  <si>
    <t>P0080009</t>
  </si>
  <si>
    <t>P0080008</t>
  </si>
  <si>
    <t>P0080007</t>
  </si>
  <si>
    <t>P0080006</t>
  </si>
  <si>
    <t>P0080005</t>
  </si>
  <si>
    <t>P0080004</t>
  </si>
  <si>
    <t>P0080003</t>
  </si>
  <si>
    <t>P0080002</t>
  </si>
  <si>
    <t>P0080001</t>
  </si>
  <si>
    <t>RACE [71]</t>
  </si>
  <si>
    <t>P0070015</t>
  </si>
  <si>
    <t>P7</t>
  </si>
  <si>
    <t>P0070014</t>
  </si>
  <si>
    <t>P0070013</t>
  </si>
  <si>
    <t>P0070012</t>
  </si>
  <si>
    <t>P0070011</t>
  </si>
  <si>
    <t>P0070010</t>
  </si>
  <si>
    <t>P0070009</t>
  </si>
  <si>
    <t>Hispanic or Latino:</t>
  </si>
  <si>
    <t>P0070008</t>
  </si>
  <si>
    <t>P0070007</t>
  </si>
  <si>
    <t>P0070006</t>
  </si>
  <si>
    <t>P0070005</t>
  </si>
  <si>
    <t>P0070004</t>
  </si>
  <si>
    <t>P0070003</t>
  </si>
  <si>
    <t>P0070002</t>
  </si>
  <si>
    <t>P0070001</t>
  </si>
  <si>
    <t>Total races tallied:</t>
  </si>
  <si>
    <t>Universe: Total races tallied</t>
  </si>
  <si>
    <t>HISPANIC OR LATINO ORIGIN BY RACE (TOTAL RACES TALLIED) [15]</t>
  </si>
  <si>
    <t>P0060007</t>
  </si>
  <si>
    <t>P6</t>
  </si>
  <si>
    <t>P0060006</t>
  </si>
  <si>
    <t>P0060005</t>
  </si>
  <si>
    <t>P0060004</t>
  </si>
  <si>
    <t>P0060003</t>
  </si>
  <si>
    <t>P0060002</t>
  </si>
  <si>
    <t>P0060001</t>
  </si>
  <si>
    <t>RACE (TOTAL RACES TALLIED) [7]</t>
  </si>
  <si>
    <t>P0050017</t>
  </si>
  <si>
    <t>Two or More Races</t>
  </si>
  <si>
    <t>P5</t>
  </si>
  <si>
    <t>P0050016</t>
  </si>
  <si>
    <t>P0050015</t>
  </si>
  <si>
    <t>P0050014</t>
  </si>
  <si>
    <t>P0050013</t>
  </si>
  <si>
    <t>P0050012</t>
  </si>
  <si>
    <t>P0050011</t>
  </si>
  <si>
    <t>P0050010</t>
  </si>
  <si>
    <t>P0050009</t>
  </si>
  <si>
    <t>P0050008</t>
  </si>
  <si>
    <t>P0050007</t>
  </si>
  <si>
    <t>P0050006</t>
  </si>
  <si>
    <t>P0050005</t>
  </si>
  <si>
    <t>P0050004</t>
  </si>
  <si>
    <t>P0050003</t>
  </si>
  <si>
    <t>P0050002</t>
  </si>
  <si>
    <t>P0050001</t>
  </si>
  <si>
    <t>HISPANIC OR LATINO ORIGIN BY RACE [17]</t>
  </si>
  <si>
    <t>P0040003</t>
  </si>
  <si>
    <t>P4</t>
  </si>
  <si>
    <t>P0040002</t>
  </si>
  <si>
    <t>Not Hispanic or Latino</t>
  </si>
  <si>
    <t>P0040001</t>
  </si>
  <si>
    <t>HISPANIC OR LATINO ORIGIN [3]</t>
  </si>
  <si>
    <t>P0030008</t>
  </si>
  <si>
    <t>P3</t>
  </si>
  <si>
    <t>P0030007</t>
  </si>
  <si>
    <t>P0030006</t>
  </si>
  <si>
    <t>P0030005</t>
  </si>
  <si>
    <t>P0030004</t>
  </si>
  <si>
    <t>P0030003</t>
  </si>
  <si>
    <t>P0030002</t>
  </si>
  <si>
    <t>P0030001</t>
  </si>
  <si>
    <t>RACE [8]</t>
  </si>
  <si>
    <t>P0020006</t>
  </si>
  <si>
    <t>P2</t>
  </si>
  <si>
    <t>02</t>
  </si>
  <si>
    <t>P0020005</t>
  </si>
  <si>
    <t>P0020004</t>
  </si>
  <si>
    <t>P0020003</t>
  </si>
  <si>
    <t>P0020002</t>
  </si>
  <si>
    <t>P0020001</t>
  </si>
  <si>
    <t>Universe:Total Population</t>
  </si>
  <si>
    <t>URBAN AND RURAL [6]</t>
  </si>
  <si>
    <t>P0010001</t>
  </si>
  <si>
    <t>P1</t>
  </si>
  <si>
    <t>01</t>
  </si>
  <si>
    <t>Universe: Total Population</t>
  </si>
  <si>
    <t>West Roxbury</t>
  </si>
  <si>
    <t>South End</t>
  </si>
  <si>
    <t>South Boston</t>
  </si>
  <si>
    <t>Roxbury</t>
  </si>
  <si>
    <t>Roslindale</t>
  </si>
  <si>
    <t>Mattapan</t>
  </si>
  <si>
    <t>Jamaica Plain</t>
  </si>
  <si>
    <t>Hyde Park</t>
  </si>
  <si>
    <t>Harbor Islands</t>
  </si>
  <si>
    <t>East Boston</t>
  </si>
  <si>
    <t>Charlestown</t>
  </si>
  <si>
    <t>BOSTON</t>
  </si>
  <si>
    <t>DECIMAL</t>
  </si>
  <si>
    <t>FIELD CODE</t>
  </si>
  <si>
    <t>FIELD NAME</t>
  </si>
  <si>
    <t>TABLE NUMBER</t>
  </si>
  <si>
    <t>SEGMENT</t>
  </si>
  <si>
    <t>sumc131 &amp; 133</t>
  </si>
  <si>
    <t>8863 and 8864</t>
  </si>
  <si>
    <t>DP-1 - Charlestown, Boston, Massachusetts: Profile of General Population and Housing Characteristics: 2010</t>
  </si>
  <si>
    <t>DP-1 - East Boston, Boston, Massachusetts: Profile of General Population and Housing Characteristics: 2010</t>
  </si>
  <si>
    <t>DP-1 - Harbor Islands, Boston, Massachusetts: Profile of General Population and Housing Characteristics: 2010</t>
  </si>
  <si>
    <t>DP-1 - Hyde Park, Boston, Massachusetts: Profile of General Population and Housing Characteristics: 2010</t>
  </si>
  <si>
    <t>DP-1 - Jamaica Plain, Boston, Massachusetts: Profile of General Population and Housing Characteristics: 2010</t>
  </si>
  <si>
    <t>DP-1 - Mattapan, Boston, Massachusetts: Profile of General Population and Housing Characteristics: 2010</t>
  </si>
  <si>
    <t>DP-1 - Roxbury, Boston, Massachusetts: Profile of General Population and Housing Characteristics: 2010</t>
  </si>
  <si>
    <t>DP-1 - South Boston, Boston, Massachusetts: Profile of General Population and Housing Characteristics: 2010</t>
  </si>
  <si>
    <t>DP-1 - Roslindale, Boston, Massachusetts: Profile of General Population and Housing Characteristics: 2010</t>
  </si>
  <si>
    <t>DP-1 - South End, Boston, Massachusetts: Profile of General Population and Housing Characteristics: 2010</t>
  </si>
  <si>
    <t>DP-1 - West Roxbury, Boston, Massachusetts: Profile of General Population and Housing Characteristics: 2010</t>
  </si>
  <si>
    <t>%</t>
  </si>
  <si>
    <t xml:space="preserve">    In nonfamily households</t>
  </si>
  <si>
    <t xml:space="preserve">    In family households</t>
  </si>
  <si>
    <t>Race</t>
  </si>
  <si>
    <t>Count</t>
  </si>
  <si>
    <t>Hispanic or Latino and Race</t>
  </si>
  <si>
    <t>Relationship</t>
  </si>
  <si>
    <t>Households By Type</t>
  </si>
  <si>
    <t>Housing Occupancy</t>
  </si>
  <si>
    <t>Housing Tenure</t>
  </si>
  <si>
    <t xml:space="preserve">    Nonfamily households</t>
  </si>
  <si>
    <t xml:space="preserve">    Family households (families)</t>
  </si>
  <si>
    <t xml:space="preserve">      Spouse</t>
  </si>
  <si>
    <t>-</t>
  </si>
  <si>
    <t>Calculated Median</t>
  </si>
  <si>
    <t>Mid Point</t>
  </si>
  <si>
    <t>Mid-Range Proportion</t>
  </si>
  <si>
    <t>Width of Mid-Range</t>
  </si>
  <si>
    <t>Proportion of Mid-Range</t>
  </si>
  <si>
    <t>range start</t>
  </si>
  <si>
    <t>range end</t>
  </si>
  <si>
    <t>Persons</t>
  </si>
  <si>
    <t>Cum. Total</t>
  </si>
  <si>
    <t>Cum. %</t>
  </si>
  <si>
    <t>Mid-Range</t>
  </si>
  <si>
    <t xml:space="preserve">  </t>
  </si>
  <si>
    <t>DP-1 - Boston, Massachusetts: Profile of General Population and Housing Characteristics: 2010</t>
  </si>
  <si>
    <t>Vacancy Rates</t>
  </si>
  <si>
    <t>** Seasonal, recreational or occasional use housing units are always counted as vacant.  Part-time residents are counted at their usual place of residence.</t>
  </si>
  <si>
    <t>Rental housing stock</t>
  </si>
  <si>
    <t>Ownership housing stock</t>
  </si>
  <si>
    <t>Rental vacancy rate *</t>
  </si>
  <si>
    <t>Ownership vacancy rate *</t>
  </si>
  <si>
    <t>"Second homes" as % housing stock **</t>
  </si>
  <si>
    <t>*Vacancy rate is vacant units divided by housing stock.</t>
  </si>
  <si>
    <t>DP-1 - West End, Boston, Massachusetts: Profile of General Population and Housing Characteristics: 2010</t>
  </si>
  <si>
    <t>DP-1 - Dorchester, Boston, Massachusetts: Profile of General Population and Housing Characteristics: 2010</t>
  </si>
  <si>
    <t>DP-1 - Longwood Medical Area, Boston, Massachusetts: Profile of General Population and Housing Characteristics: 2010</t>
  </si>
  <si>
    <t>DP-1 - Mission Hill, Boston, Massachusetts: Profile of General Population and Housing Characteristics: 2010</t>
  </si>
  <si>
    <t>DP-1 - Leather District, Boston, Massachusetts: Profile of General Population and Housing Characteristics: 2010</t>
  </si>
  <si>
    <t>SORT ID</t>
  </si>
  <si>
    <t>Allston</t>
  </si>
  <si>
    <t>Back Bay</t>
  </si>
  <si>
    <t>Bay Village</t>
  </si>
  <si>
    <t>Beacon Hill</t>
  </si>
  <si>
    <t>Brighton</t>
  </si>
  <si>
    <t>Chinatown</t>
  </si>
  <si>
    <t>Dorchester</t>
  </si>
  <si>
    <t>Downtown</t>
  </si>
  <si>
    <t>Fenway</t>
  </si>
  <si>
    <t>Leather District</t>
  </si>
  <si>
    <t>Longwood Medical Area</t>
  </si>
  <si>
    <t>Mission Hill</t>
  </si>
  <si>
    <t>North End</t>
  </si>
  <si>
    <t>South Boston Waterfront</t>
  </si>
  <si>
    <t>West End</t>
  </si>
  <si>
    <t>average of medians</t>
  </si>
  <si>
    <t>average of averages</t>
  </si>
  <si>
    <t>DP-1 - Allston, Boston, Massachusetts: Profile of General Population and Housing Characteristics: 2010</t>
  </si>
  <si>
    <t>DP-1 - Back Bay, Boston, Massachusetts: Profile of General Population and Housing Characteristics: 2010</t>
  </si>
  <si>
    <t>DP-1 - Bay Village, Boston, Massachusetts: Profile of General Population and Housing Characteristics: 2010</t>
  </si>
  <si>
    <t>DP-1 - Beacon Hill, Boston, Massachusetts: Profile of General Population and Housing Characteristics: 2010</t>
  </si>
  <si>
    <t>DP-1 - Brighton, Boston, Massachusetts: Profile of General Population and Housing Characteristics: 2010</t>
  </si>
  <si>
    <t>DP-1 - Chinatown, Boston, Massachusetts: Profile of General Population and Housing Characteristics: 2010</t>
  </si>
  <si>
    <t>DP-1 - Downtown, Boston, Massachusetts: Profile of General Population and Housing Characteristics: 2010</t>
  </si>
  <si>
    <t>DP-1 - Fenway, Boston, Massachusetts: Profile of General Population and Housing Characteristics: 2010</t>
  </si>
  <si>
    <t>DP-1 - North End, Boston, Massachusetts: Profile of General Population and Housing Characteristics: 2010</t>
  </si>
  <si>
    <t>DP-1 - South Boston Waterfront, Boston, Massachusetts: Profile of General Population and Housing Characteristics: 2010</t>
  </si>
  <si>
    <t>Fairmount Half-Mile Corridor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</si>
</sst>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  <numFmt numFmtId="167" formatCode="0.0000"/>
    <numFmt numFmtId="168" formatCode="#,##0.0"/>
    <numFmt numFmtId="169" formatCode="_(* #,##0.0000_);_(* \(#,##0.00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MS Sans Serif"/>
      <family val="2"/>
    </font>
    <font>
      <b/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13" fillId="7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</cellStyleXfs>
  <cellXfs count="126">
    <xf numFmtId="0" fontId="0" fillId="0" borderId="0" xfId="0"/>
    <xf numFmtId="165" fontId="0" fillId="0" borderId="0" xfId="2" applyNumberFormat="1" applyFont="1" applyAlignment="1">
      <alignment horizontal="right"/>
    </xf>
    <xf numFmtId="3" fontId="2" fillId="0" borderId="0" xfId="0" applyNumberFormat="1" applyFont="1" applyBorder="1"/>
    <xf numFmtId="0" fontId="2" fillId="2" borderId="0" xfId="3" applyFont="1" applyFill="1" applyAlignment="1">
      <alignment wrapText="1"/>
    </xf>
    <xf numFmtId="0" fontId="0" fillId="0" borderId="0" xfId="0" applyFont="1"/>
    <xf numFmtId="0" fontId="0" fillId="0" borderId="0" xfId="0" applyFont="1" applyBorder="1"/>
    <xf numFmtId="0" fontId="10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165" fontId="10" fillId="0" borderId="0" xfId="2" applyNumberFormat="1" applyFont="1" applyBorder="1" applyAlignment="1">
      <alignment horizontal="right" vertical="top" wrapText="1"/>
    </xf>
    <xf numFmtId="0" fontId="1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165" fontId="12" fillId="0" borderId="0" xfId="2" applyNumberFormat="1" applyFont="1" applyBorder="1" applyAlignment="1">
      <alignment horizontal="right" vertical="top" wrapText="1"/>
    </xf>
    <xf numFmtId="166" fontId="2" fillId="0" borderId="0" xfId="0" applyNumberFormat="1" applyFont="1" applyBorder="1" applyAlignment="1">
      <alignment horizontal="right"/>
    </xf>
    <xf numFmtId="164" fontId="0" fillId="0" borderId="0" xfId="1" applyNumberFormat="1" applyFont="1" applyBorder="1"/>
    <xf numFmtId="0" fontId="12" fillId="0" borderId="0" xfId="0" applyFont="1" applyFill="1" applyBorder="1" applyAlignment="1">
      <alignment horizontal="left" vertical="top" wrapText="1"/>
    </xf>
    <xf numFmtId="164" fontId="12" fillId="0" borderId="0" xfId="1" applyNumberFormat="1" applyFont="1" applyBorder="1" applyAlignment="1">
      <alignment horizontal="right" vertical="top" wrapText="1"/>
    </xf>
    <xf numFmtId="164" fontId="0" fillId="0" borderId="0" xfId="1" applyNumberFormat="1" applyFont="1" applyAlignment="1">
      <alignment horizontal="right"/>
    </xf>
    <xf numFmtId="0" fontId="9" fillId="5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168" fontId="2" fillId="0" borderId="0" xfId="0" applyNumberFormat="1" applyFont="1" applyBorder="1"/>
    <xf numFmtId="164" fontId="0" fillId="0" borderId="0" xfId="1" applyNumberFormat="1" applyFont="1" applyBorder="1" applyAlignment="1">
      <alignment horizontal="right"/>
    </xf>
    <xf numFmtId="165" fontId="0" fillId="0" borderId="0" xfId="2" applyNumberFormat="1" applyFont="1" applyBorder="1" applyAlignment="1">
      <alignment horizontal="right"/>
    </xf>
    <xf numFmtId="0" fontId="3" fillId="0" borderId="0" xfId="0" applyFont="1" applyBorder="1"/>
    <xf numFmtId="164" fontId="0" fillId="0" borderId="0" xfId="1" applyNumberFormat="1" applyFont="1" applyFill="1" applyBorder="1"/>
    <xf numFmtId="164" fontId="0" fillId="0" borderId="0" xfId="0" applyNumberFormat="1" applyFont="1" applyFill="1" applyBorder="1"/>
    <xf numFmtId="165" fontId="0" fillId="0" borderId="0" xfId="2" applyNumberFormat="1" applyFont="1" applyFill="1" applyBorder="1"/>
    <xf numFmtId="0" fontId="3" fillId="0" borderId="0" xfId="0" applyFont="1" applyFill="1" applyBorder="1" applyAlignment="1">
      <alignment horizontal="left" vertical="top" wrapText="1"/>
    </xf>
    <xf numFmtId="165" fontId="12" fillId="0" borderId="0" xfId="2" applyNumberFormat="1" applyFont="1" applyFill="1" applyBorder="1" applyAlignment="1">
      <alignment horizontal="right" vertical="top" wrapText="1"/>
    </xf>
    <xf numFmtId="164" fontId="2" fillId="0" borderId="0" xfId="1" applyNumberFormat="1" applyFont="1" applyFill="1" applyBorder="1" applyAlignment="1">
      <alignment horizontal="right" vertical="top" wrapText="1"/>
    </xf>
    <xf numFmtId="164" fontId="2" fillId="0" borderId="0" xfId="1" applyNumberFormat="1" applyFont="1" applyFill="1" applyBorder="1"/>
    <xf numFmtId="165" fontId="2" fillId="0" borderId="0" xfId="2" applyNumberFormat="1" applyFont="1" applyFill="1" applyBorder="1"/>
    <xf numFmtId="164" fontId="12" fillId="0" borderId="0" xfId="1" applyNumberFormat="1" applyFont="1" applyFill="1" applyBorder="1" applyAlignment="1">
      <alignment horizontal="right" vertical="top" wrapText="1"/>
    </xf>
    <xf numFmtId="43" fontId="0" fillId="0" borderId="0" xfId="1" applyNumberFormat="1" applyFont="1" applyFill="1" applyBorder="1"/>
    <xf numFmtId="43" fontId="0" fillId="0" borderId="0" xfId="0" applyNumberFormat="1" applyFont="1" applyFill="1" applyBorder="1"/>
    <xf numFmtId="4" fontId="2" fillId="0" borderId="0" xfId="0" applyNumberFormat="1" applyFont="1" applyBorder="1"/>
    <xf numFmtId="164" fontId="8" fillId="0" borderId="0" xfId="1" applyNumberFormat="1" applyFont="1" applyFill="1" applyBorder="1"/>
    <xf numFmtId="164" fontId="8" fillId="0" borderId="0" xfId="0" applyNumberFormat="1" applyFont="1" applyFill="1" applyBorder="1"/>
    <xf numFmtId="165" fontId="8" fillId="0" borderId="0" xfId="2" applyNumberFormat="1" applyFont="1" applyFill="1" applyBorder="1"/>
    <xf numFmtId="164" fontId="0" fillId="0" borderId="0" xfId="0" applyNumberFormat="1" applyFont="1" applyBorder="1"/>
    <xf numFmtId="165" fontId="0" fillId="0" borderId="0" xfId="2" applyNumberFormat="1" applyFont="1" applyBorder="1"/>
    <xf numFmtId="3" fontId="3" fillId="0" borderId="0" xfId="0" applyNumberFormat="1" applyFont="1" applyFill="1" applyBorder="1" applyAlignment="1">
      <alignment horizontal="left" vertical="top" wrapText="1"/>
    </xf>
    <xf numFmtId="43" fontId="12" fillId="0" borderId="0" xfId="1" applyNumberFormat="1" applyFont="1" applyFill="1" applyBorder="1" applyAlignment="1">
      <alignment horizontal="right" vertical="top" wrapText="1"/>
    </xf>
    <xf numFmtId="43" fontId="12" fillId="0" borderId="0" xfId="1" applyNumberFormat="1" applyFont="1" applyBorder="1" applyAlignment="1">
      <alignment horizontal="right" vertical="top" wrapText="1"/>
    </xf>
    <xf numFmtId="0" fontId="9" fillId="0" borderId="0" xfId="0" applyFont="1" applyBorder="1" applyAlignment="1">
      <alignment horizontal="center"/>
    </xf>
    <xf numFmtId="165" fontId="12" fillId="0" borderId="0" xfId="2" applyNumberFormat="1" applyFont="1" applyBorder="1" applyAlignment="1">
      <alignment horizontal="center" vertical="top" wrapText="1"/>
    </xf>
    <xf numFmtId="165" fontId="12" fillId="0" borderId="0" xfId="2" applyNumberFormat="1" applyFont="1" applyFill="1" applyBorder="1" applyAlignment="1">
      <alignment horizontal="center" vertical="top" wrapText="1"/>
    </xf>
    <xf numFmtId="166" fontId="0" fillId="0" borderId="0" xfId="0" applyNumberFormat="1"/>
    <xf numFmtId="164" fontId="0" fillId="0" borderId="0" xfId="1" applyNumberFormat="1" applyFont="1"/>
    <xf numFmtId="0" fontId="13" fillId="7" borderId="0" xfId="4" applyBorder="1" applyAlignment="1">
      <alignment horizontal="left" vertical="top" wrapText="1"/>
    </xf>
    <xf numFmtId="3" fontId="13" fillId="7" borderId="0" xfId="4" applyNumberFormat="1" applyBorder="1"/>
    <xf numFmtId="165" fontId="13" fillId="7" borderId="0" xfId="4" applyNumberFormat="1" applyBorder="1" applyAlignment="1">
      <alignment horizontal="right" vertical="top" wrapText="1"/>
    </xf>
    <xf numFmtId="164" fontId="13" fillId="7" borderId="0" xfId="4" applyNumberFormat="1" applyBorder="1" applyAlignment="1">
      <alignment horizontal="right" vertical="top" wrapText="1"/>
    </xf>
    <xf numFmtId="0" fontId="9" fillId="8" borderId="0" xfId="0" applyFont="1" applyFill="1" applyBorder="1" applyAlignment="1">
      <alignment horizontal="center" vertical="center"/>
    </xf>
    <xf numFmtId="164" fontId="9" fillId="8" borderId="0" xfId="1" applyNumberFormat="1" applyFont="1" applyFill="1" applyBorder="1" applyAlignment="1">
      <alignment horizontal="center" vertical="top" wrapText="1"/>
    </xf>
    <xf numFmtId="0" fontId="9" fillId="9" borderId="0" xfId="0" applyFont="1" applyFill="1" applyBorder="1" applyAlignment="1">
      <alignment horizontal="center" vertical="center"/>
    </xf>
    <xf numFmtId="164" fontId="9" fillId="9" borderId="0" xfId="1" applyNumberFormat="1" applyFont="1" applyFill="1" applyBorder="1" applyAlignment="1">
      <alignment horizontal="center" vertical="center" wrapText="1"/>
    </xf>
    <xf numFmtId="164" fontId="14" fillId="5" borderId="0" xfId="1" applyNumberFormat="1" applyFont="1" applyFill="1" applyBorder="1" applyAlignment="1">
      <alignment horizontal="center" vertical="center" wrapText="1"/>
    </xf>
    <xf numFmtId="164" fontId="0" fillId="0" borderId="0" xfId="0" applyNumberFormat="1"/>
    <xf numFmtId="169" fontId="0" fillId="0" borderId="0" xfId="0" applyNumberFormat="1"/>
    <xf numFmtId="1" fontId="0" fillId="0" borderId="0" xfId="0" applyNumberFormat="1" applyFont="1" applyBorder="1"/>
    <xf numFmtId="1" fontId="12" fillId="0" borderId="0" xfId="2" applyNumberFormat="1" applyFont="1" applyBorder="1" applyAlignment="1">
      <alignment horizontal="right" vertical="top" wrapText="1"/>
    </xf>
    <xf numFmtId="1" fontId="0" fillId="0" borderId="0" xfId="0" applyNumberFormat="1" applyFont="1"/>
    <xf numFmtId="1" fontId="0" fillId="0" borderId="0" xfId="0" applyNumberFormat="1" applyFont="1" applyFill="1" applyBorder="1"/>
    <xf numFmtId="0" fontId="0" fillId="0" borderId="0" xfId="1" applyNumberFormat="1" applyFont="1"/>
    <xf numFmtId="0" fontId="0" fillId="0" borderId="0" xfId="0" applyAlignment="1">
      <alignment horizontal="left"/>
    </xf>
    <xf numFmtId="1" fontId="9" fillId="5" borderId="0" xfId="0" applyNumberFormat="1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1" fontId="0" fillId="0" borderId="0" xfId="0" applyNumberFormat="1"/>
    <xf numFmtId="43" fontId="0" fillId="0" borderId="0" xfId="0" applyNumberFormat="1"/>
    <xf numFmtId="0" fontId="9" fillId="5" borderId="0" xfId="0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3" fontId="0" fillId="0" borderId="0" xfId="0" applyNumberFormat="1" applyFont="1" applyBorder="1"/>
    <xf numFmtId="165" fontId="9" fillId="0" borderId="0" xfId="2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9" fillId="5" borderId="0" xfId="0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3" fontId="4" fillId="4" borderId="0" xfId="0" applyNumberFormat="1" applyFont="1" applyFill="1" applyAlignment="1">
      <alignment horizontal="center" wrapText="1"/>
    </xf>
    <xf numFmtId="3" fontId="6" fillId="0" borderId="0" xfId="0" applyNumberFormat="1" applyFont="1" applyFill="1" applyAlignment="1">
      <alignment horizontal="center" wrapText="1"/>
    </xf>
    <xf numFmtId="3" fontId="4" fillId="10" borderId="0" xfId="5" applyNumberFormat="1" applyFont="1"/>
    <xf numFmtId="3" fontId="7" fillId="0" borderId="0" xfId="0" applyNumberFormat="1" applyFont="1" applyAlignment="1">
      <alignment horizontal="right" wrapText="1"/>
    </xf>
    <xf numFmtId="3" fontId="6" fillId="0" borderId="0" xfId="0" applyNumberFormat="1" applyFont="1" applyAlignment="1">
      <alignment horizontal="right" wrapText="1"/>
    </xf>
    <xf numFmtId="3" fontId="2" fillId="0" borderId="0" xfId="0" applyNumberFormat="1" applyFont="1" applyAlignment="1">
      <alignment wrapText="1"/>
    </xf>
    <xf numFmtId="0" fontId="2" fillId="3" borderId="0" xfId="0" applyFont="1" applyFill="1" applyAlignment="1">
      <alignment wrapText="1"/>
    </xf>
    <xf numFmtId="3" fontId="8" fillId="0" borderId="0" xfId="0" applyNumberFormat="1" applyFont="1"/>
    <xf numFmtId="3" fontId="2" fillId="0" borderId="0" xfId="0" applyNumberFormat="1" applyFont="1"/>
    <xf numFmtId="0" fontId="2" fillId="2" borderId="0" xfId="0" applyFont="1" applyFill="1" applyAlignment="1">
      <alignment wrapText="1"/>
    </xf>
    <xf numFmtId="3" fontId="7" fillId="2" borderId="0" xfId="0" applyNumberFormat="1" applyFont="1" applyFill="1" applyAlignment="1">
      <alignment horizontal="right" wrapText="1"/>
    </xf>
    <xf numFmtId="3" fontId="6" fillId="2" borderId="0" xfId="0" applyNumberFormat="1" applyFont="1" applyFill="1" applyAlignment="1">
      <alignment horizontal="right" wrapText="1"/>
    </xf>
    <xf numFmtId="3" fontId="2" fillId="2" borderId="0" xfId="0" applyNumberFormat="1" applyFont="1" applyFill="1" applyAlignment="1">
      <alignment wrapText="1"/>
    </xf>
    <xf numFmtId="3" fontId="7" fillId="0" borderId="0" xfId="0" applyNumberFormat="1" applyFont="1"/>
    <xf numFmtId="3" fontId="6" fillId="0" borderId="0" xfId="0" applyNumberFormat="1" applyFont="1"/>
    <xf numFmtId="166" fontId="2" fillId="0" borderId="0" xfId="0" applyNumberFormat="1" applyFont="1" applyAlignment="1">
      <alignment wrapText="1"/>
    </xf>
    <xf numFmtId="166" fontId="2" fillId="3" borderId="0" xfId="0" applyNumberFormat="1" applyFont="1" applyFill="1" applyAlignment="1">
      <alignment wrapText="1"/>
    </xf>
    <xf numFmtId="166" fontId="7" fillId="0" borderId="0" xfId="0" applyNumberFormat="1" applyFont="1"/>
    <xf numFmtId="4" fontId="8" fillId="0" borderId="0" xfId="0" applyNumberFormat="1" applyFont="1" applyAlignment="1">
      <alignment horizontal="right"/>
    </xf>
    <xf numFmtId="168" fontId="2" fillId="0" borderId="0" xfId="0" applyNumberFormat="1" applyFont="1"/>
    <xf numFmtId="0" fontId="7" fillId="0" borderId="0" xfId="0" applyFont="1"/>
    <xf numFmtId="3" fontId="7" fillId="2" borderId="0" xfId="0" applyNumberFormat="1" applyFont="1" applyFill="1"/>
    <xf numFmtId="3" fontId="6" fillId="2" borderId="0" xfId="0" applyNumberFormat="1" applyFont="1" applyFill="1"/>
    <xf numFmtId="1" fontId="2" fillId="0" borderId="0" xfId="0" applyNumberFormat="1" applyFont="1"/>
    <xf numFmtId="167" fontId="2" fillId="0" borderId="0" xfId="0" applyNumberFormat="1" applyFont="1"/>
    <xf numFmtId="0" fontId="2" fillId="0" borderId="0" xfId="0" applyFont="1"/>
    <xf numFmtId="4" fontId="2" fillId="0" borderId="0" xfId="0" applyNumberFormat="1" applyFont="1"/>
    <xf numFmtId="0" fontId="9" fillId="11" borderId="0" xfId="0" applyFont="1" applyFill="1" applyBorder="1" applyAlignment="1">
      <alignment horizontal="center" vertical="center"/>
    </xf>
    <xf numFmtId="164" fontId="9" fillId="11" borderId="0" xfId="1" applyNumberFormat="1" applyFont="1" applyFill="1" applyBorder="1" applyAlignment="1">
      <alignment horizontal="center" vertical="center" wrapText="1"/>
    </xf>
    <xf numFmtId="165" fontId="9" fillId="11" borderId="0" xfId="2" applyNumberFormat="1" applyFont="1" applyFill="1" applyBorder="1" applyAlignment="1">
      <alignment horizontal="center" vertical="center"/>
    </xf>
    <xf numFmtId="164" fontId="9" fillId="11" borderId="0" xfId="1" applyNumberFormat="1" applyFont="1" applyFill="1" applyBorder="1" applyAlignment="1">
      <alignment horizontal="center" vertical="top" wrapText="1"/>
    </xf>
    <xf numFmtId="0" fontId="9" fillId="11" borderId="0" xfId="0" applyFont="1" applyFill="1" applyAlignment="1">
      <alignment horizontal="center" vertical="center"/>
    </xf>
    <xf numFmtId="164" fontId="9" fillId="11" borderId="0" xfId="1" applyNumberFormat="1" applyFont="1" applyFill="1" applyAlignment="1">
      <alignment horizontal="center" vertical="center" wrapText="1"/>
    </xf>
    <xf numFmtId="165" fontId="9" fillId="11" borderId="0" xfId="2" applyNumberFormat="1" applyFont="1" applyFill="1" applyAlignment="1">
      <alignment horizontal="center" vertical="center"/>
    </xf>
    <xf numFmtId="0" fontId="12" fillId="6" borderId="0" xfId="0" applyFont="1" applyFill="1" applyBorder="1" applyAlignment="1">
      <alignment horizontal="left" vertical="top" wrapText="1"/>
    </xf>
    <xf numFmtId="3" fontId="2" fillId="6" borderId="0" xfId="0" applyNumberFormat="1" applyFont="1" applyFill="1" applyBorder="1"/>
    <xf numFmtId="165" fontId="12" fillId="6" borderId="0" xfId="2" applyNumberFormat="1" applyFont="1" applyFill="1" applyBorder="1" applyAlignment="1">
      <alignment horizontal="right" vertical="top" wrapText="1"/>
    </xf>
    <xf numFmtId="0" fontId="0" fillId="6" borderId="0" xfId="0" applyNumberFormat="1" applyFont="1" applyFill="1" applyBorder="1" applyAlignment="1">
      <alignment wrapText="1"/>
    </xf>
    <xf numFmtId="3" fontId="17" fillId="12" borderId="1" xfId="6" applyNumberFormat="1" applyFont="1" applyBorder="1" applyAlignment="1">
      <alignment horizontal="center" wrapText="1"/>
    </xf>
    <xf numFmtId="3" fontId="2" fillId="0" borderId="0" xfId="0" applyNumberFormat="1" applyFont="1" applyFill="1" applyAlignment="1">
      <alignment wrapText="1"/>
    </xf>
    <xf numFmtId="3" fontId="0" fillId="0" borderId="0" xfId="0" applyNumberFormat="1" applyFont="1" applyFill="1"/>
    <xf numFmtId="164" fontId="18" fillId="0" borderId="2" xfId="1" applyNumberFormat="1" applyFont="1" applyBorder="1"/>
    <xf numFmtId="165" fontId="18" fillId="0" borderId="3" xfId="2" applyNumberFormat="1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5" fillId="0" borderId="0" xfId="0" applyFont="1" applyBorder="1" applyAlignment="1">
      <alignment horizontal="left" vertical="top" wrapText="1"/>
    </xf>
    <xf numFmtId="0" fontId="9" fillId="5" borderId="0" xfId="0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/>
    </xf>
  </cellXfs>
  <cellStyles count="7">
    <cellStyle name="Accent1" xfId="5" builtinId="29"/>
    <cellStyle name="Accent5" xfId="6" builtinId="45"/>
    <cellStyle name="Bad" xfId="4" builtinId="27"/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2533676</xdr:colOff>
      <xdr:row>4</xdr:row>
      <xdr:rowOff>57150</xdr:rowOff>
    </xdr:to>
    <xdr:pic>
      <xdr:nvPicPr>
        <xdr:cNvPr id="2" name="Picture 1" descr="BRA_Logo_Lines(Horizontal)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533676" cy="819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1024"/>
  <sheetViews>
    <sheetView zoomScale="80" zoomScaleNormal="80" workbookViewId="0">
      <pane xSplit="4" topLeftCell="E1" activePane="topRight" state="frozen"/>
      <selection activeCell="A653" sqref="A653"/>
      <selection pane="topRight" activeCell="H847" sqref="H847"/>
    </sheetView>
  </sheetViews>
  <sheetFormatPr defaultColWidth="67.109375" defaultRowHeight="14.4"/>
  <cols>
    <col min="1" max="1" width="8.6640625" style="78" bestFit="1" customWidth="1"/>
    <col min="2" max="2" width="10.109375" style="78" bestFit="1" customWidth="1"/>
    <col min="3" max="3" width="15.6640625" style="78" bestFit="1" customWidth="1"/>
    <col min="4" max="4" width="47.33203125" style="78" bestFit="1" customWidth="1"/>
    <col min="5" max="5" width="12" style="78" bestFit="1" customWidth="1"/>
    <col min="6" max="6" width="9.44140625" style="78" bestFit="1" customWidth="1"/>
    <col min="7" max="7" width="17.33203125" style="82" customWidth="1"/>
    <col min="8" max="8" width="26.109375" style="83" customWidth="1"/>
    <col min="9" max="9" width="9.33203125" style="84" bestFit="1" customWidth="1"/>
    <col min="10" max="10" width="11.5546875" style="84" bestFit="1" customWidth="1"/>
    <col min="11" max="11" width="13.109375" style="84" bestFit="1" customWidth="1"/>
    <col min="12" max="12" width="14" style="84" bestFit="1" customWidth="1"/>
    <col min="13" max="13" width="10.6640625" style="84" bestFit="1" customWidth="1"/>
    <col min="14" max="14" width="14.88671875" style="84" bestFit="1" customWidth="1"/>
    <col min="15" max="15" width="12.5546875" style="84" bestFit="1" customWidth="1"/>
    <col min="16" max="16" width="13.44140625" style="84" bestFit="1" customWidth="1"/>
    <col min="17" max="17" width="12.44140625" style="84" bestFit="1" customWidth="1"/>
    <col min="18" max="18" width="15" style="84" bestFit="1" customWidth="1"/>
    <col min="19" max="19" width="9.33203125" style="84" bestFit="1" customWidth="1"/>
    <col min="20" max="20" width="17.109375" style="84" bestFit="1" customWidth="1"/>
    <col min="21" max="21" width="12.44140625" style="84" bestFit="1" customWidth="1"/>
    <col min="22" max="22" width="16.44140625" style="84" bestFit="1" customWidth="1"/>
    <col min="23" max="23" width="18.33203125" style="84" bestFit="1" customWidth="1"/>
    <col min="24" max="24" width="27.44140625" style="84" bestFit="1" customWidth="1"/>
    <col min="25" max="25" width="11.5546875" style="84" bestFit="1" customWidth="1"/>
    <col min="26" max="26" width="14.44140625" style="78" bestFit="1" customWidth="1"/>
    <col min="27" max="27" width="12.109375" bestFit="1" customWidth="1"/>
    <col min="28" max="28" width="12.88671875" bestFit="1" customWidth="1"/>
    <col min="29" max="29" width="10.109375" bestFit="1" customWidth="1"/>
    <col min="30" max="30" width="16.44140625" bestFit="1" customWidth="1"/>
    <col min="31" max="31" width="28.6640625" bestFit="1" customWidth="1"/>
    <col min="32" max="32" width="12.44140625" bestFit="1" customWidth="1"/>
    <col min="33" max="33" width="11.44140625" bestFit="1" customWidth="1"/>
    <col min="34" max="34" width="16" bestFit="1" customWidth="1"/>
    <col min="36" max="36" width="20.5546875" style="118" customWidth="1"/>
    <col min="54" max="16384" width="67.109375" style="78"/>
  </cols>
  <sheetData>
    <row r="1" spans="1:36" ht="36">
      <c r="A1" s="78" t="s">
        <v>1473</v>
      </c>
      <c r="B1" s="78" t="s">
        <v>1419</v>
      </c>
      <c r="C1" s="78" t="s">
        <v>1418</v>
      </c>
      <c r="D1" s="78" t="s">
        <v>1417</v>
      </c>
      <c r="E1" s="78" t="s">
        <v>1416</v>
      </c>
      <c r="F1" s="78" t="s">
        <v>1415</v>
      </c>
      <c r="G1" s="79" t="s">
        <v>1414</v>
      </c>
      <c r="H1" s="80"/>
      <c r="I1" s="81" t="s">
        <v>1474</v>
      </c>
      <c r="J1" s="81" t="s">
        <v>1475</v>
      </c>
      <c r="K1" s="81" t="s">
        <v>1476</v>
      </c>
      <c r="L1" s="81" t="s">
        <v>1477</v>
      </c>
      <c r="M1" s="81" t="s">
        <v>1478</v>
      </c>
      <c r="N1" s="81" t="s">
        <v>1413</v>
      </c>
      <c r="O1" s="81" t="s">
        <v>1479</v>
      </c>
      <c r="P1" s="81" t="s">
        <v>1480</v>
      </c>
      <c r="Q1" s="81" t="s">
        <v>1481</v>
      </c>
      <c r="R1" s="81" t="s">
        <v>1412</v>
      </c>
      <c r="S1" s="81" t="s">
        <v>1482</v>
      </c>
      <c r="T1" s="81" t="s">
        <v>1411</v>
      </c>
      <c r="U1" s="81" t="s">
        <v>1410</v>
      </c>
      <c r="V1" s="81" t="s">
        <v>1409</v>
      </c>
      <c r="W1" s="81" t="s">
        <v>1483</v>
      </c>
      <c r="X1" s="81" t="s">
        <v>1484</v>
      </c>
      <c r="Y1" s="81" t="s">
        <v>1408</v>
      </c>
      <c r="Z1" s="81" t="s">
        <v>1485</v>
      </c>
      <c r="AA1" s="81" t="s">
        <v>1486</v>
      </c>
      <c r="AB1" s="81" t="s">
        <v>1407</v>
      </c>
      <c r="AC1" s="81" t="s">
        <v>1406</v>
      </c>
      <c r="AD1" s="81" t="s">
        <v>1405</v>
      </c>
      <c r="AE1" s="81" t="s">
        <v>1487</v>
      </c>
      <c r="AF1" s="81" t="s">
        <v>1404</v>
      </c>
      <c r="AG1" s="81" t="s">
        <v>1488</v>
      </c>
      <c r="AH1" s="81" t="s">
        <v>1403</v>
      </c>
      <c r="AJ1" s="117" t="s">
        <v>1501</v>
      </c>
    </row>
    <row r="2" spans="1:36">
      <c r="A2" s="78">
        <v>2</v>
      </c>
      <c r="B2" s="78" t="s">
        <v>1401</v>
      </c>
      <c r="C2" s="78" t="s">
        <v>1400</v>
      </c>
      <c r="D2" s="78" t="s">
        <v>1402</v>
      </c>
    </row>
    <row r="3" spans="1:36">
      <c r="A3" s="78">
        <v>3</v>
      </c>
      <c r="B3" s="78" t="s">
        <v>1401</v>
      </c>
      <c r="C3" s="78" t="s">
        <v>1400</v>
      </c>
      <c r="D3" s="78" t="s">
        <v>136</v>
      </c>
      <c r="E3" s="85" t="s">
        <v>1399</v>
      </c>
      <c r="F3" s="78">
        <v>0</v>
      </c>
      <c r="G3" s="82">
        <v>617594</v>
      </c>
      <c r="H3" s="86"/>
      <c r="I3" s="87">
        <v>29196</v>
      </c>
      <c r="J3" s="87">
        <v>18088</v>
      </c>
      <c r="K3" s="87">
        <v>1312</v>
      </c>
      <c r="L3" s="87">
        <v>9023</v>
      </c>
      <c r="M3" s="87">
        <v>45801</v>
      </c>
      <c r="N3" s="87">
        <v>16439</v>
      </c>
      <c r="O3" s="87">
        <v>4444</v>
      </c>
      <c r="P3" s="87">
        <v>114235</v>
      </c>
      <c r="Q3" s="87">
        <v>11215</v>
      </c>
      <c r="R3" s="87">
        <v>40508</v>
      </c>
      <c r="S3" s="87">
        <v>33796</v>
      </c>
      <c r="T3" s="87">
        <v>535</v>
      </c>
      <c r="U3" s="87">
        <v>30637</v>
      </c>
      <c r="V3" s="87">
        <v>37468</v>
      </c>
      <c r="W3" s="87">
        <v>639</v>
      </c>
      <c r="X3" s="87">
        <v>3785</v>
      </c>
      <c r="Y3" s="87">
        <v>22600</v>
      </c>
      <c r="Z3" s="87">
        <v>16305</v>
      </c>
      <c r="AA3" s="87">
        <v>10131</v>
      </c>
      <c r="AB3" s="87">
        <v>28680</v>
      </c>
      <c r="AC3" s="87">
        <v>48454</v>
      </c>
      <c r="AD3" s="87">
        <v>33311</v>
      </c>
      <c r="AE3" s="87">
        <v>1889</v>
      </c>
      <c r="AF3" s="87">
        <v>24577</v>
      </c>
      <c r="AG3" s="87">
        <v>4080</v>
      </c>
      <c r="AH3" s="87">
        <v>30446</v>
      </c>
      <c r="AJ3" s="119">
        <v>131946</v>
      </c>
    </row>
    <row r="4" spans="1:36" s="88" customFormat="1">
      <c r="A4" s="88">
        <v>4</v>
      </c>
      <c r="B4" s="88" t="s">
        <v>1391</v>
      </c>
      <c r="C4" s="88" t="s">
        <v>1390</v>
      </c>
      <c r="D4" s="88" t="s">
        <v>1398</v>
      </c>
      <c r="G4" s="89"/>
      <c r="H4" s="90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AJ4" s="118"/>
    </row>
    <row r="5" spans="1:36">
      <c r="A5" s="78">
        <v>5</v>
      </c>
      <c r="B5" s="78" t="s">
        <v>1391</v>
      </c>
      <c r="C5" s="78" t="s">
        <v>1390</v>
      </c>
      <c r="D5" s="78" t="s">
        <v>1397</v>
      </c>
    </row>
    <row r="6" spans="1:36">
      <c r="A6" s="78">
        <v>6</v>
      </c>
      <c r="B6" s="78" t="s">
        <v>1391</v>
      </c>
      <c r="C6" s="78" t="s">
        <v>1390</v>
      </c>
      <c r="D6" s="78" t="s">
        <v>79</v>
      </c>
      <c r="E6" s="78" t="s">
        <v>1396</v>
      </c>
      <c r="F6" s="78">
        <v>0</v>
      </c>
      <c r="G6" s="92"/>
      <c r="H6" s="93"/>
    </row>
    <row r="7" spans="1:36">
      <c r="A7" s="78">
        <v>7</v>
      </c>
      <c r="B7" s="78" t="s">
        <v>1391</v>
      </c>
      <c r="C7" s="78" t="s">
        <v>1390</v>
      </c>
      <c r="D7" s="78" t="s">
        <v>507</v>
      </c>
      <c r="E7" s="78" t="s">
        <v>1395</v>
      </c>
      <c r="F7" s="78">
        <v>0</v>
      </c>
      <c r="G7" s="92"/>
      <c r="H7" s="93"/>
    </row>
    <row r="8" spans="1:36">
      <c r="A8" s="78">
        <v>8</v>
      </c>
      <c r="B8" s="78" t="s">
        <v>1391</v>
      </c>
      <c r="C8" s="78" t="s">
        <v>1390</v>
      </c>
      <c r="D8" s="78" t="s">
        <v>505</v>
      </c>
      <c r="E8" s="78" t="s">
        <v>1394</v>
      </c>
      <c r="F8" s="78">
        <v>0</v>
      </c>
      <c r="G8" s="92"/>
      <c r="H8" s="93"/>
    </row>
    <row r="9" spans="1:36">
      <c r="A9" s="78">
        <v>9</v>
      </c>
      <c r="B9" s="78" t="s">
        <v>1391</v>
      </c>
      <c r="C9" s="78" t="s">
        <v>1390</v>
      </c>
      <c r="D9" s="78" t="s">
        <v>503</v>
      </c>
      <c r="E9" s="78" t="s">
        <v>1393</v>
      </c>
      <c r="F9" s="78">
        <v>0</v>
      </c>
      <c r="G9" s="92"/>
      <c r="H9" s="93"/>
    </row>
    <row r="10" spans="1:36">
      <c r="A10" s="78">
        <v>10</v>
      </c>
      <c r="B10" s="78" t="s">
        <v>1391</v>
      </c>
      <c r="C10" s="78" t="s">
        <v>1390</v>
      </c>
      <c r="D10" s="78" t="s">
        <v>501</v>
      </c>
      <c r="E10" s="78" t="s">
        <v>1392</v>
      </c>
      <c r="F10" s="78">
        <v>0</v>
      </c>
      <c r="G10" s="92"/>
      <c r="H10" s="93"/>
    </row>
    <row r="11" spans="1:36">
      <c r="A11" s="78">
        <v>11</v>
      </c>
      <c r="B11" s="78" t="s">
        <v>1391</v>
      </c>
      <c r="C11" s="78" t="s">
        <v>1390</v>
      </c>
      <c r="D11" s="78" t="s">
        <v>497</v>
      </c>
      <c r="E11" s="78" t="s">
        <v>1389</v>
      </c>
      <c r="F11" s="78">
        <v>0</v>
      </c>
      <c r="G11" s="92"/>
      <c r="H11" s="93"/>
    </row>
    <row r="12" spans="1:36" s="88" customFormat="1">
      <c r="A12" s="88">
        <v>12</v>
      </c>
      <c r="B12" s="88" t="s">
        <v>1177</v>
      </c>
      <c r="C12" s="88" t="s">
        <v>1380</v>
      </c>
      <c r="D12" s="88" t="s">
        <v>1388</v>
      </c>
      <c r="G12" s="89"/>
      <c r="H12" s="90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AJ12" s="118"/>
    </row>
    <row r="13" spans="1:36">
      <c r="A13" s="78">
        <v>13</v>
      </c>
      <c r="B13" s="78" t="s">
        <v>1177</v>
      </c>
      <c r="C13" s="78" t="s">
        <v>1380</v>
      </c>
      <c r="D13" s="78" t="s">
        <v>78</v>
      </c>
    </row>
    <row r="14" spans="1:36">
      <c r="A14" s="78">
        <v>14</v>
      </c>
      <c r="B14" s="78" t="s">
        <v>1177</v>
      </c>
      <c r="C14" s="78" t="s">
        <v>1380</v>
      </c>
      <c r="D14" s="78" t="s">
        <v>79</v>
      </c>
      <c r="E14" s="85" t="s">
        <v>1387</v>
      </c>
      <c r="F14" s="78">
        <v>0</v>
      </c>
      <c r="G14" s="92">
        <v>617594</v>
      </c>
      <c r="H14" s="86"/>
      <c r="I14" s="87">
        <v>29196</v>
      </c>
      <c r="J14" s="87">
        <v>18088</v>
      </c>
      <c r="K14" s="87">
        <v>1312</v>
      </c>
      <c r="L14" s="87">
        <v>9023</v>
      </c>
      <c r="M14" s="87">
        <v>45801</v>
      </c>
      <c r="N14" s="87">
        <v>16439</v>
      </c>
      <c r="O14" s="87">
        <v>4444</v>
      </c>
      <c r="P14" s="87">
        <v>114235</v>
      </c>
      <c r="Q14" s="87">
        <v>11215</v>
      </c>
      <c r="R14" s="87">
        <v>40508</v>
      </c>
      <c r="S14" s="87">
        <v>33796</v>
      </c>
      <c r="T14" s="87">
        <v>535</v>
      </c>
      <c r="U14" s="87">
        <v>30637</v>
      </c>
      <c r="V14" s="87">
        <v>37468</v>
      </c>
      <c r="W14" s="87">
        <v>639</v>
      </c>
      <c r="X14" s="87">
        <v>3785</v>
      </c>
      <c r="Y14" s="87">
        <v>22600</v>
      </c>
      <c r="Z14" s="87">
        <v>16305</v>
      </c>
      <c r="AA14" s="87">
        <v>10131</v>
      </c>
      <c r="AB14" s="87">
        <v>28680</v>
      </c>
      <c r="AC14" s="87">
        <v>48454</v>
      </c>
      <c r="AD14" s="87">
        <v>33311</v>
      </c>
      <c r="AE14" s="87">
        <v>1889</v>
      </c>
      <c r="AF14" s="87">
        <v>24577</v>
      </c>
      <c r="AG14" s="87">
        <v>4080</v>
      </c>
      <c r="AH14" s="87">
        <v>30446</v>
      </c>
      <c r="AJ14" s="119">
        <v>131946</v>
      </c>
    </row>
    <row r="15" spans="1:36">
      <c r="A15" s="78">
        <v>15</v>
      </c>
      <c r="B15" s="78" t="s">
        <v>1177</v>
      </c>
      <c r="C15" s="78" t="s">
        <v>1380</v>
      </c>
      <c r="D15" s="78" t="s">
        <v>1092</v>
      </c>
      <c r="E15" s="85" t="s">
        <v>1386</v>
      </c>
      <c r="F15" s="78">
        <v>0</v>
      </c>
      <c r="G15" s="92">
        <v>333033</v>
      </c>
      <c r="H15" s="86"/>
      <c r="I15" s="87">
        <v>19319</v>
      </c>
      <c r="J15" s="87">
        <v>14893</v>
      </c>
      <c r="K15" s="87">
        <v>852</v>
      </c>
      <c r="L15" s="87">
        <v>8116</v>
      </c>
      <c r="M15" s="87">
        <v>34177</v>
      </c>
      <c r="N15" s="87">
        <v>13164</v>
      </c>
      <c r="O15" s="87">
        <v>779</v>
      </c>
      <c r="P15" s="87">
        <v>30267</v>
      </c>
      <c r="Q15" s="87">
        <v>8300</v>
      </c>
      <c r="R15" s="87">
        <v>26243</v>
      </c>
      <c r="S15" s="87">
        <v>23523</v>
      </c>
      <c r="T15" s="87">
        <v>210</v>
      </c>
      <c r="U15" s="87">
        <v>10672</v>
      </c>
      <c r="V15" s="87">
        <v>23571</v>
      </c>
      <c r="W15" s="87">
        <v>508</v>
      </c>
      <c r="X15" s="87">
        <v>2798</v>
      </c>
      <c r="Y15" s="87">
        <v>1941</v>
      </c>
      <c r="Z15" s="87">
        <v>8864</v>
      </c>
      <c r="AA15" s="87">
        <v>9478</v>
      </c>
      <c r="AB15" s="87">
        <v>16319</v>
      </c>
      <c r="AC15" s="87">
        <v>8954</v>
      </c>
      <c r="AD15" s="87">
        <v>26866</v>
      </c>
      <c r="AE15" s="87">
        <v>1685</v>
      </c>
      <c r="AF15" s="87">
        <v>14964</v>
      </c>
      <c r="AG15" s="87">
        <v>3068</v>
      </c>
      <c r="AH15" s="87">
        <v>23502</v>
      </c>
      <c r="AJ15" s="119">
        <v>31870</v>
      </c>
    </row>
    <row r="16" spans="1:36">
      <c r="A16" s="78">
        <v>16</v>
      </c>
      <c r="B16" s="78" t="s">
        <v>1177</v>
      </c>
      <c r="C16" s="78" t="s">
        <v>1380</v>
      </c>
      <c r="D16" s="78" t="s">
        <v>1090</v>
      </c>
      <c r="E16" s="85" t="s">
        <v>1385</v>
      </c>
      <c r="F16" s="78">
        <v>0</v>
      </c>
      <c r="G16" s="92">
        <v>150437</v>
      </c>
      <c r="H16" s="86"/>
      <c r="I16" s="87">
        <v>1476</v>
      </c>
      <c r="J16" s="87">
        <v>750</v>
      </c>
      <c r="K16" s="87">
        <v>48</v>
      </c>
      <c r="L16" s="87">
        <v>187</v>
      </c>
      <c r="M16" s="87">
        <v>2349</v>
      </c>
      <c r="N16" s="87">
        <v>949</v>
      </c>
      <c r="O16" s="87">
        <v>139</v>
      </c>
      <c r="P16" s="87">
        <v>52904</v>
      </c>
      <c r="Q16" s="87">
        <v>1002</v>
      </c>
      <c r="R16" s="87">
        <v>1812</v>
      </c>
      <c r="S16" s="87">
        <v>1854</v>
      </c>
      <c r="T16" s="87">
        <v>217</v>
      </c>
      <c r="U16" s="87">
        <v>15366</v>
      </c>
      <c r="V16" s="87">
        <v>5990</v>
      </c>
      <c r="W16" s="87">
        <v>25</v>
      </c>
      <c r="X16" s="87">
        <v>263</v>
      </c>
      <c r="Y16" s="87">
        <v>18049</v>
      </c>
      <c r="Z16" s="87">
        <v>2940</v>
      </c>
      <c r="AA16" s="87">
        <v>122</v>
      </c>
      <c r="AB16" s="87">
        <v>6892</v>
      </c>
      <c r="AC16" s="87">
        <v>27615</v>
      </c>
      <c r="AD16" s="87">
        <v>2663</v>
      </c>
      <c r="AE16" s="87">
        <v>37</v>
      </c>
      <c r="AF16" s="87">
        <v>3388</v>
      </c>
      <c r="AG16" s="87">
        <v>161</v>
      </c>
      <c r="AH16" s="87">
        <v>3239</v>
      </c>
      <c r="AJ16" s="119">
        <v>68621</v>
      </c>
    </row>
    <row r="17" spans="1:36">
      <c r="A17" s="78">
        <v>17</v>
      </c>
      <c r="B17" s="78" t="s">
        <v>1177</v>
      </c>
      <c r="C17" s="78" t="s">
        <v>1380</v>
      </c>
      <c r="D17" s="78" t="s">
        <v>1088</v>
      </c>
      <c r="E17" s="85" t="s">
        <v>1384</v>
      </c>
      <c r="F17" s="78">
        <v>0</v>
      </c>
      <c r="G17" s="92">
        <v>2399</v>
      </c>
      <c r="H17" s="86"/>
      <c r="I17" s="87">
        <v>60</v>
      </c>
      <c r="J17" s="87">
        <v>15</v>
      </c>
      <c r="K17" s="87">
        <v>3</v>
      </c>
      <c r="L17" s="87">
        <v>6</v>
      </c>
      <c r="M17" s="87">
        <v>73</v>
      </c>
      <c r="N17" s="87">
        <v>35</v>
      </c>
      <c r="O17" s="87">
        <v>2</v>
      </c>
      <c r="P17" s="87">
        <v>522</v>
      </c>
      <c r="Q17" s="87">
        <v>20</v>
      </c>
      <c r="R17" s="87">
        <v>211</v>
      </c>
      <c r="S17" s="87">
        <v>73</v>
      </c>
      <c r="T17" s="87">
        <v>2</v>
      </c>
      <c r="U17" s="87">
        <v>148</v>
      </c>
      <c r="V17" s="87">
        <v>253</v>
      </c>
      <c r="W17" s="87">
        <v>0</v>
      </c>
      <c r="X17" s="87">
        <v>4</v>
      </c>
      <c r="Y17" s="87">
        <v>103</v>
      </c>
      <c r="Z17" s="87">
        <v>99</v>
      </c>
      <c r="AA17" s="87">
        <v>17</v>
      </c>
      <c r="AB17" s="87">
        <v>153</v>
      </c>
      <c r="AC17" s="87">
        <v>392</v>
      </c>
      <c r="AD17" s="87">
        <v>76</v>
      </c>
      <c r="AE17" s="87">
        <v>2</v>
      </c>
      <c r="AF17" s="87">
        <v>71</v>
      </c>
      <c r="AG17" s="87">
        <v>3</v>
      </c>
      <c r="AH17" s="87">
        <v>56</v>
      </c>
      <c r="AJ17" s="119">
        <v>654</v>
      </c>
    </row>
    <row r="18" spans="1:36">
      <c r="A18" s="78">
        <v>18</v>
      </c>
      <c r="B18" s="78" t="s">
        <v>1177</v>
      </c>
      <c r="C18" s="78" t="s">
        <v>1380</v>
      </c>
      <c r="D18" s="78" t="s">
        <v>1086</v>
      </c>
      <c r="E18" s="85" t="s">
        <v>1383</v>
      </c>
      <c r="F18" s="78">
        <v>0</v>
      </c>
      <c r="G18" s="92">
        <v>55235</v>
      </c>
      <c r="H18" s="86"/>
      <c r="I18" s="87">
        <v>5585</v>
      </c>
      <c r="J18" s="87">
        <v>1805</v>
      </c>
      <c r="K18" s="87">
        <v>361</v>
      </c>
      <c r="L18" s="87">
        <v>486</v>
      </c>
      <c r="M18" s="87">
        <v>6024</v>
      </c>
      <c r="N18" s="87">
        <v>1339</v>
      </c>
      <c r="O18" s="87">
        <v>3416</v>
      </c>
      <c r="P18" s="87">
        <v>10679</v>
      </c>
      <c r="Q18" s="87">
        <v>1495</v>
      </c>
      <c r="R18" s="87">
        <v>1449</v>
      </c>
      <c r="S18" s="87">
        <v>6277</v>
      </c>
      <c r="T18" s="87">
        <v>8</v>
      </c>
      <c r="U18" s="87">
        <v>504</v>
      </c>
      <c r="V18" s="87">
        <v>1688</v>
      </c>
      <c r="W18" s="87">
        <v>85</v>
      </c>
      <c r="X18" s="87">
        <v>510</v>
      </c>
      <c r="Y18" s="87">
        <v>391</v>
      </c>
      <c r="Z18" s="87">
        <v>2425</v>
      </c>
      <c r="AA18" s="87">
        <v>290</v>
      </c>
      <c r="AB18" s="87">
        <v>792</v>
      </c>
      <c r="AC18" s="87">
        <v>1309</v>
      </c>
      <c r="AD18" s="87">
        <v>1559</v>
      </c>
      <c r="AE18" s="87">
        <v>115</v>
      </c>
      <c r="AF18" s="87">
        <v>3986</v>
      </c>
      <c r="AG18" s="87">
        <v>683</v>
      </c>
      <c r="AH18" s="87">
        <v>1974</v>
      </c>
      <c r="AJ18" s="119">
        <v>9015</v>
      </c>
    </row>
    <row r="19" spans="1:36">
      <c r="A19" s="78">
        <v>19</v>
      </c>
      <c r="B19" s="78" t="s">
        <v>1177</v>
      </c>
      <c r="C19" s="78" t="s">
        <v>1380</v>
      </c>
      <c r="D19" s="78" t="s">
        <v>1084</v>
      </c>
      <c r="E19" s="85" t="s">
        <v>1382</v>
      </c>
      <c r="F19" s="78">
        <v>0</v>
      </c>
      <c r="G19" s="92">
        <v>265</v>
      </c>
      <c r="H19" s="86"/>
      <c r="I19" s="87">
        <v>16</v>
      </c>
      <c r="J19" s="87">
        <v>2</v>
      </c>
      <c r="K19" s="87">
        <v>0</v>
      </c>
      <c r="L19" s="87">
        <v>1</v>
      </c>
      <c r="M19" s="87">
        <v>12</v>
      </c>
      <c r="N19" s="87">
        <v>11</v>
      </c>
      <c r="O19" s="87">
        <v>1</v>
      </c>
      <c r="P19" s="87">
        <v>58</v>
      </c>
      <c r="Q19" s="87">
        <v>6</v>
      </c>
      <c r="R19" s="87">
        <v>19</v>
      </c>
      <c r="S19" s="87">
        <v>14</v>
      </c>
      <c r="T19" s="87">
        <v>1</v>
      </c>
      <c r="U19" s="87">
        <v>19</v>
      </c>
      <c r="V19" s="87">
        <v>8</v>
      </c>
      <c r="W19" s="87">
        <v>0</v>
      </c>
      <c r="X19" s="87">
        <v>5</v>
      </c>
      <c r="Y19" s="87">
        <v>10</v>
      </c>
      <c r="Z19" s="87">
        <v>8</v>
      </c>
      <c r="AA19" s="87">
        <v>3</v>
      </c>
      <c r="AB19" s="87">
        <v>14</v>
      </c>
      <c r="AC19" s="87">
        <v>24</v>
      </c>
      <c r="AD19" s="87">
        <v>15</v>
      </c>
      <c r="AE19" s="87">
        <v>2</v>
      </c>
      <c r="AF19" s="87">
        <v>8</v>
      </c>
      <c r="AG19" s="87">
        <v>0</v>
      </c>
      <c r="AH19" s="87">
        <v>8</v>
      </c>
      <c r="AJ19" s="119">
        <v>63</v>
      </c>
    </row>
    <row r="20" spans="1:36">
      <c r="A20" s="78">
        <v>20</v>
      </c>
      <c r="B20" s="78" t="s">
        <v>1177</v>
      </c>
      <c r="C20" s="78" t="s">
        <v>1380</v>
      </c>
      <c r="D20" s="78" t="s">
        <v>1082</v>
      </c>
      <c r="E20" s="85" t="s">
        <v>1381</v>
      </c>
      <c r="F20" s="78">
        <v>0</v>
      </c>
      <c r="G20" s="92">
        <v>51893</v>
      </c>
      <c r="H20" s="86"/>
      <c r="I20" s="87">
        <v>1595</v>
      </c>
      <c r="J20" s="87">
        <v>243</v>
      </c>
      <c r="K20" s="87">
        <v>15</v>
      </c>
      <c r="L20" s="87">
        <v>89</v>
      </c>
      <c r="M20" s="87">
        <v>1888</v>
      </c>
      <c r="N20" s="87">
        <v>596</v>
      </c>
      <c r="O20" s="87">
        <v>30</v>
      </c>
      <c r="P20" s="87">
        <v>13742</v>
      </c>
      <c r="Q20" s="87">
        <v>172</v>
      </c>
      <c r="R20" s="87">
        <v>8711</v>
      </c>
      <c r="S20" s="87">
        <v>893</v>
      </c>
      <c r="T20" s="87">
        <v>79</v>
      </c>
      <c r="U20" s="87">
        <v>2677</v>
      </c>
      <c r="V20" s="87">
        <v>4008</v>
      </c>
      <c r="W20" s="87">
        <v>4</v>
      </c>
      <c r="X20" s="87">
        <v>75</v>
      </c>
      <c r="Y20" s="87">
        <v>1261</v>
      </c>
      <c r="Z20" s="87">
        <v>1318</v>
      </c>
      <c r="AA20" s="87">
        <v>102</v>
      </c>
      <c r="AB20" s="87">
        <v>3247</v>
      </c>
      <c r="AC20" s="87">
        <v>7288</v>
      </c>
      <c r="AD20" s="87">
        <v>1434</v>
      </c>
      <c r="AE20" s="87">
        <v>14</v>
      </c>
      <c r="AF20" s="87">
        <v>1385</v>
      </c>
      <c r="AG20" s="87">
        <v>56</v>
      </c>
      <c r="AH20" s="87">
        <v>971</v>
      </c>
      <c r="AJ20" s="119">
        <v>15366</v>
      </c>
    </row>
    <row r="21" spans="1:36">
      <c r="A21" s="78">
        <v>21</v>
      </c>
      <c r="B21" s="78" t="s">
        <v>1177</v>
      </c>
      <c r="C21" s="78" t="s">
        <v>1380</v>
      </c>
      <c r="D21" s="78" t="s">
        <v>1354</v>
      </c>
      <c r="E21" s="85" t="s">
        <v>1379</v>
      </c>
      <c r="F21" s="78">
        <v>0</v>
      </c>
      <c r="G21" s="92">
        <v>24332</v>
      </c>
      <c r="H21" s="86"/>
      <c r="I21" s="87">
        <v>1145</v>
      </c>
      <c r="J21" s="87">
        <v>380</v>
      </c>
      <c r="K21" s="87">
        <v>33</v>
      </c>
      <c r="L21" s="87">
        <v>138</v>
      </c>
      <c r="M21" s="87">
        <v>1278</v>
      </c>
      <c r="N21" s="87">
        <v>345</v>
      </c>
      <c r="O21" s="87">
        <v>77</v>
      </c>
      <c r="P21" s="87">
        <v>6063</v>
      </c>
      <c r="Q21" s="87">
        <v>220</v>
      </c>
      <c r="R21" s="87">
        <v>2063</v>
      </c>
      <c r="S21" s="87">
        <v>1162</v>
      </c>
      <c r="T21" s="87">
        <v>18</v>
      </c>
      <c r="U21" s="87">
        <v>1251</v>
      </c>
      <c r="V21" s="87">
        <v>1950</v>
      </c>
      <c r="W21" s="87">
        <v>17</v>
      </c>
      <c r="X21" s="87">
        <v>130</v>
      </c>
      <c r="Y21" s="87">
        <v>845</v>
      </c>
      <c r="Z21" s="87">
        <v>651</v>
      </c>
      <c r="AA21" s="87">
        <v>119</v>
      </c>
      <c r="AB21" s="87">
        <v>1263</v>
      </c>
      <c r="AC21" s="87">
        <v>2872</v>
      </c>
      <c r="AD21" s="87">
        <v>698</v>
      </c>
      <c r="AE21" s="87">
        <v>34</v>
      </c>
      <c r="AF21" s="87">
        <v>775</v>
      </c>
      <c r="AG21" s="87">
        <v>109</v>
      </c>
      <c r="AH21" s="87">
        <v>696</v>
      </c>
      <c r="AJ21" s="119">
        <v>6357</v>
      </c>
    </row>
    <row r="22" spans="1:36" s="88" customFormat="1">
      <c r="A22" s="88">
        <v>22</v>
      </c>
      <c r="B22" s="88" t="s">
        <v>1177</v>
      </c>
      <c r="C22" s="88" t="s">
        <v>1374</v>
      </c>
      <c r="D22" s="88" t="s">
        <v>1378</v>
      </c>
      <c r="G22" s="89"/>
      <c r="H22" s="90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AJ22" s="118"/>
    </row>
    <row r="23" spans="1:36">
      <c r="A23" s="78">
        <v>23</v>
      </c>
      <c r="B23" s="78" t="s">
        <v>1177</v>
      </c>
      <c r="C23" s="78" t="s">
        <v>1374</v>
      </c>
      <c r="D23" s="78" t="s">
        <v>78</v>
      </c>
    </row>
    <row r="24" spans="1:36">
      <c r="A24" s="78">
        <v>24</v>
      </c>
      <c r="B24" s="78" t="s">
        <v>1177</v>
      </c>
      <c r="C24" s="78" t="s">
        <v>1374</v>
      </c>
      <c r="D24" s="78" t="s">
        <v>79</v>
      </c>
      <c r="E24" s="85" t="s">
        <v>1377</v>
      </c>
      <c r="F24" s="78">
        <v>0</v>
      </c>
      <c r="G24" s="92">
        <v>617594</v>
      </c>
      <c r="H24" s="86"/>
      <c r="I24" s="87">
        <v>29196</v>
      </c>
      <c r="J24" s="87">
        <v>18088</v>
      </c>
      <c r="K24" s="87">
        <v>1312</v>
      </c>
      <c r="L24" s="87">
        <v>9023</v>
      </c>
      <c r="M24" s="87">
        <v>45801</v>
      </c>
      <c r="N24" s="87">
        <v>16439</v>
      </c>
      <c r="O24" s="87">
        <v>4444</v>
      </c>
      <c r="P24" s="87">
        <v>114235</v>
      </c>
      <c r="Q24" s="87">
        <v>11215</v>
      </c>
      <c r="R24" s="87">
        <v>40508</v>
      </c>
      <c r="S24" s="87">
        <v>33796</v>
      </c>
      <c r="T24" s="87">
        <v>535</v>
      </c>
      <c r="U24" s="87">
        <v>30637</v>
      </c>
      <c r="V24" s="87">
        <v>37468</v>
      </c>
      <c r="W24" s="87">
        <v>639</v>
      </c>
      <c r="X24" s="87">
        <v>3785</v>
      </c>
      <c r="Y24" s="87">
        <v>22600</v>
      </c>
      <c r="Z24" s="87">
        <v>16305</v>
      </c>
      <c r="AA24" s="87">
        <v>10131</v>
      </c>
      <c r="AB24" s="87">
        <v>28680</v>
      </c>
      <c r="AC24" s="87">
        <v>48454</v>
      </c>
      <c r="AD24" s="87">
        <v>33311</v>
      </c>
      <c r="AE24" s="87">
        <v>1889</v>
      </c>
      <c r="AF24" s="87">
        <v>24577</v>
      </c>
      <c r="AG24" s="87">
        <v>4080</v>
      </c>
      <c r="AH24" s="87">
        <v>30446</v>
      </c>
      <c r="AJ24" s="119">
        <v>131946</v>
      </c>
    </row>
    <row r="25" spans="1:36">
      <c r="A25" s="78">
        <v>25</v>
      </c>
      <c r="B25" s="78" t="s">
        <v>1177</v>
      </c>
      <c r="C25" s="78" t="s">
        <v>1374</v>
      </c>
      <c r="D25" s="78" t="s">
        <v>1376</v>
      </c>
      <c r="E25" s="85" t="s">
        <v>1375</v>
      </c>
      <c r="F25" s="78">
        <v>0</v>
      </c>
      <c r="G25" s="92">
        <v>509677</v>
      </c>
      <c r="H25" s="86"/>
      <c r="I25" s="87">
        <v>25805</v>
      </c>
      <c r="J25" s="87">
        <v>17038</v>
      </c>
      <c r="K25" s="87">
        <v>1255</v>
      </c>
      <c r="L25" s="87">
        <v>8649</v>
      </c>
      <c r="M25" s="87">
        <v>41752</v>
      </c>
      <c r="N25" s="87">
        <v>14848</v>
      </c>
      <c r="O25" s="87">
        <v>4314</v>
      </c>
      <c r="P25" s="87">
        <v>94828</v>
      </c>
      <c r="Q25" s="87">
        <v>10429</v>
      </c>
      <c r="R25" s="87">
        <v>19089</v>
      </c>
      <c r="S25" s="87">
        <v>30956</v>
      </c>
      <c r="T25" s="87">
        <v>401</v>
      </c>
      <c r="U25" s="87">
        <v>24603</v>
      </c>
      <c r="V25" s="87">
        <v>28004</v>
      </c>
      <c r="W25" s="87">
        <v>617</v>
      </c>
      <c r="X25" s="87">
        <v>3568</v>
      </c>
      <c r="Y25" s="87">
        <v>19865</v>
      </c>
      <c r="Z25" s="87">
        <v>13094</v>
      </c>
      <c r="AA25" s="87">
        <v>9757</v>
      </c>
      <c r="AB25" s="87">
        <v>21265</v>
      </c>
      <c r="AC25" s="87">
        <v>35138</v>
      </c>
      <c r="AD25" s="87">
        <v>29605</v>
      </c>
      <c r="AE25" s="87">
        <v>1792</v>
      </c>
      <c r="AF25" s="87">
        <v>21301</v>
      </c>
      <c r="AG25" s="87">
        <v>3831</v>
      </c>
      <c r="AH25" s="87">
        <v>27873</v>
      </c>
      <c r="AJ25" s="119">
        <v>107795</v>
      </c>
    </row>
    <row r="26" spans="1:36">
      <c r="A26" s="78">
        <v>26</v>
      </c>
      <c r="B26" s="78" t="s">
        <v>1177</v>
      </c>
      <c r="C26" s="78" t="s">
        <v>1374</v>
      </c>
      <c r="D26" s="78" t="s">
        <v>1098</v>
      </c>
      <c r="E26" s="85" t="s">
        <v>1373</v>
      </c>
      <c r="F26" s="78">
        <v>0</v>
      </c>
      <c r="G26" s="92">
        <v>107917</v>
      </c>
      <c r="H26" s="86"/>
      <c r="I26" s="87">
        <v>3391</v>
      </c>
      <c r="J26" s="87">
        <v>1050</v>
      </c>
      <c r="K26" s="87">
        <v>57</v>
      </c>
      <c r="L26" s="87">
        <v>374</v>
      </c>
      <c r="M26" s="87">
        <v>4049</v>
      </c>
      <c r="N26" s="87">
        <v>1591</v>
      </c>
      <c r="O26" s="87">
        <v>130</v>
      </c>
      <c r="P26" s="87">
        <v>19407</v>
      </c>
      <c r="Q26" s="87">
        <v>786</v>
      </c>
      <c r="R26" s="87">
        <v>21419</v>
      </c>
      <c r="S26" s="87">
        <v>2840</v>
      </c>
      <c r="T26" s="87">
        <v>134</v>
      </c>
      <c r="U26" s="87">
        <v>6034</v>
      </c>
      <c r="V26" s="87">
        <v>9464</v>
      </c>
      <c r="W26" s="87">
        <v>22</v>
      </c>
      <c r="X26" s="87">
        <v>217</v>
      </c>
      <c r="Y26" s="87">
        <v>2735</v>
      </c>
      <c r="Z26" s="87">
        <v>3211</v>
      </c>
      <c r="AA26" s="87">
        <v>374</v>
      </c>
      <c r="AB26" s="87">
        <v>7415</v>
      </c>
      <c r="AC26" s="87">
        <v>13316</v>
      </c>
      <c r="AD26" s="87">
        <v>3706</v>
      </c>
      <c r="AE26" s="87">
        <v>97</v>
      </c>
      <c r="AF26" s="87">
        <v>3276</v>
      </c>
      <c r="AG26" s="87">
        <v>249</v>
      </c>
      <c r="AH26" s="87">
        <v>2573</v>
      </c>
      <c r="AJ26" s="119">
        <v>24151</v>
      </c>
    </row>
    <row r="27" spans="1:36" s="88" customFormat="1">
      <c r="A27" s="88">
        <v>27</v>
      </c>
      <c r="B27" s="88" t="s">
        <v>1177</v>
      </c>
      <c r="C27" s="88" t="s">
        <v>1355</v>
      </c>
      <c r="D27" s="88" t="s">
        <v>1372</v>
      </c>
      <c r="G27" s="89"/>
      <c r="H27" s="90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AJ27" s="118"/>
    </row>
    <row r="28" spans="1:36">
      <c r="A28" s="78">
        <v>28</v>
      </c>
      <c r="B28" s="78" t="s">
        <v>1177</v>
      </c>
      <c r="C28" s="78" t="s">
        <v>1355</v>
      </c>
      <c r="D28" s="78" t="s">
        <v>78</v>
      </c>
    </row>
    <row r="29" spans="1:36">
      <c r="A29" s="78">
        <v>29</v>
      </c>
      <c r="B29" s="78" t="s">
        <v>1177</v>
      </c>
      <c r="C29" s="78" t="s">
        <v>1355</v>
      </c>
      <c r="D29" s="78" t="s">
        <v>79</v>
      </c>
      <c r="E29" s="85" t="s">
        <v>1371</v>
      </c>
      <c r="F29" s="78">
        <v>0</v>
      </c>
      <c r="G29" s="92">
        <v>617594</v>
      </c>
      <c r="H29" s="86"/>
      <c r="I29" s="87">
        <v>29196</v>
      </c>
      <c r="J29" s="87">
        <v>18088</v>
      </c>
      <c r="K29" s="87">
        <v>1312</v>
      </c>
      <c r="L29" s="87">
        <v>9023</v>
      </c>
      <c r="M29" s="87">
        <v>45801</v>
      </c>
      <c r="N29" s="87">
        <v>16439</v>
      </c>
      <c r="O29" s="87">
        <v>4444</v>
      </c>
      <c r="P29" s="87">
        <v>114235</v>
      </c>
      <c r="Q29" s="87">
        <v>11215</v>
      </c>
      <c r="R29" s="87">
        <v>40508</v>
      </c>
      <c r="S29" s="87">
        <v>33796</v>
      </c>
      <c r="T29" s="87">
        <v>535</v>
      </c>
      <c r="U29" s="87">
        <v>30637</v>
      </c>
      <c r="V29" s="87">
        <v>37468</v>
      </c>
      <c r="W29" s="87">
        <v>639</v>
      </c>
      <c r="X29" s="87">
        <v>3785</v>
      </c>
      <c r="Y29" s="87">
        <v>22600</v>
      </c>
      <c r="Z29" s="87">
        <v>16305</v>
      </c>
      <c r="AA29" s="87">
        <v>10131</v>
      </c>
      <c r="AB29" s="87">
        <v>28680</v>
      </c>
      <c r="AC29" s="87">
        <v>48454</v>
      </c>
      <c r="AD29" s="87">
        <v>33311</v>
      </c>
      <c r="AE29" s="87">
        <v>1889</v>
      </c>
      <c r="AF29" s="87">
        <v>24577</v>
      </c>
      <c r="AG29" s="87">
        <v>4080</v>
      </c>
      <c r="AH29" s="87">
        <v>30446</v>
      </c>
      <c r="AJ29" s="119">
        <v>131946</v>
      </c>
    </row>
    <row r="30" spans="1:36">
      <c r="A30" s="78">
        <v>30</v>
      </c>
      <c r="B30" s="78" t="s">
        <v>1177</v>
      </c>
      <c r="C30" s="78" t="s">
        <v>1355</v>
      </c>
      <c r="D30" s="78" t="s">
        <v>1096</v>
      </c>
      <c r="E30" s="85" t="s">
        <v>1370</v>
      </c>
      <c r="F30" s="78">
        <v>0</v>
      </c>
      <c r="G30" s="92">
        <v>509677</v>
      </c>
      <c r="H30" s="86"/>
      <c r="I30" s="87">
        <v>25805</v>
      </c>
      <c r="J30" s="87">
        <v>17038</v>
      </c>
      <c r="K30" s="87">
        <v>1255</v>
      </c>
      <c r="L30" s="87">
        <v>8649</v>
      </c>
      <c r="M30" s="87">
        <v>41752</v>
      </c>
      <c r="N30" s="87">
        <v>14848</v>
      </c>
      <c r="O30" s="87">
        <v>4314</v>
      </c>
      <c r="P30" s="87">
        <v>94828</v>
      </c>
      <c r="Q30" s="87">
        <v>10429</v>
      </c>
      <c r="R30" s="87">
        <v>19089</v>
      </c>
      <c r="S30" s="87">
        <v>30956</v>
      </c>
      <c r="T30" s="87">
        <v>401</v>
      </c>
      <c r="U30" s="87">
        <v>24603</v>
      </c>
      <c r="V30" s="87">
        <v>28004</v>
      </c>
      <c r="W30" s="87">
        <v>617</v>
      </c>
      <c r="X30" s="87">
        <v>3568</v>
      </c>
      <c r="Y30" s="87">
        <v>19865</v>
      </c>
      <c r="Z30" s="87">
        <v>13094</v>
      </c>
      <c r="AA30" s="87">
        <v>9757</v>
      </c>
      <c r="AB30" s="87">
        <v>21265</v>
      </c>
      <c r="AC30" s="87">
        <v>35138</v>
      </c>
      <c r="AD30" s="87">
        <v>29605</v>
      </c>
      <c r="AE30" s="87">
        <v>1792</v>
      </c>
      <c r="AF30" s="87">
        <v>21301</v>
      </c>
      <c r="AG30" s="87">
        <v>3831</v>
      </c>
      <c r="AH30" s="87">
        <v>27873</v>
      </c>
      <c r="AJ30" s="119">
        <v>107795</v>
      </c>
    </row>
    <row r="31" spans="1:36">
      <c r="A31" s="78">
        <v>31</v>
      </c>
      <c r="B31" s="78" t="s">
        <v>1177</v>
      </c>
      <c r="C31" s="78" t="s">
        <v>1355</v>
      </c>
      <c r="D31" s="78" t="s">
        <v>1092</v>
      </c>
      <c r="E31" s="85" t="s">
        <v>1369</v>
      </c>
      <c r="F31" s="78">
        <v>0</v>
      </c>
      <c r="G31" s="92">
        <v>290312</v>
      </c>
      <c r="H31" s="86"/>
      <c r="I31" s="87">
        <v>17480</v>
      </c>
      <c r="J31" s="87">
        <v>14151</v>
      </c>
      <c r="K31" s="87">
        <v>815</v>
      </c>
      <c r="L31" s="87">
        <v>7832</v>
      </c>
      <c r="M31" s="87">
        <v>32089</v>
      </c>
      <c r="N31" s="87">
        <v>12458</v>
      </c>
      <c r="O31" s="87">
        <v>700</v>
      </c>
      <c r="P31" s="87">
        <v>25308</v>
      </c>
      <c r="Q31" s="87">
        <v>7747</v>
      </c>
      <c r="R31" s="87">
        <v>15051</v>
      </c>
      <c r="S31" s="87">
        <v>21867</v>
      </c>
      <c r="T31" s="87">
        <v>165</v>
      </c>
      <c r="U31" s="87">
        <v>8650</v>
      </c>
      <c r="V31" s="87">
        <v>20070</v>
      </c>
      <c r="W31" s="87">
        <v>490</v>
      </c>
      <c r="X31" s="87">
        <v>2677</v>
      </c>
      <c r="Y31" s="87">
        <v>1431</v>
      </c>
      <c r="Z31" s="87">
        <v>7674</v>
      </c>
      <c r="AA31" s="87">
        <v>9207</v>
      </c>
      <c r="AB31" s="87">
        <v>13390</v>
      </c>
      <c r="AC31" s="87">
        <v>5431</v>
      </c>
      <c r="AD31" s="87">
        <v>25264</v>
      </c>
      <c r="AE31" s="87">
        <v>1605</v>
      </c>
      <c r="AF31" s="87">
        <v>13574</v>
      </c>
      <c r="AG31" s="87">
        <v>2883</v>
      </c>
      <c r="AH31" s="87">
        <v>22303</v>
      </c>
      <c r="AJ31" s="119">
        <v>25142</v>
      </c>
    </row>
    <row r="32" spans="1:36">
      <c r="A32" s="78">
        <v>32</v>
      </c>
      <c r="B32" s="78" t="s">
        <v>1177</v>
      </c>
      <c r="C32" s="78" t="s">
        <v>1355</v>
      </c>
      <c r="D32" s="78" t="s">
        <v>1090</v>
      </c>
      <c r="E32" s="85" t="s">
        <v>1368</v>
      </c>
      <c r="F32" s="78">
        <v>0</v>
      </c>
      <c r="G32" s="92">
        <v>138073</v>
      </c>
      <c r="H32" s="86"/>
      <c r="I32" s="87">
        <v>1338</v>
      </c>
      <c r="J32" s="87">
        <v>703</v>
      </c>
      <c r="K32" s="87">
        <v>48</v>
      </c>
      <c r="L32" s="87">
        <v>178</v>
      </c>
      <c r="M32" s="87">
        <v>2093</v>
      </c>
      <c r="N32" s="87">
        <v>764</v>
      </c>
      <c r="O32" s="87">
        <v>132</v>
      </c>
      <c r="P32" s="87">
        <v>49144</v>
      </c>
      <c r="Q32" s="87">
        <v>949</v>
      </c>
      <c r="R32" s="87">
        <v>1283</v>
      </c>
      <c r="S32" s="87">
        <v>1728</v>
      </c>
      <c r="T32" s="87">
        <v>204</v>
      </c>
      <c r="U32" s="87">
        <v>14476</v>
      </c>
      <c r="V32" s="87">
        <v>5038</v>
      </c>
      <c r="W32" s="87">
        <v>25</v>
      </c>
      <c r="X32" s="87">
        <v>247</v>
      </c>
      <c r="Y32" s="87">
        <v>17263</v>
      </c>
      <c r="Z32" s="87">
        <v>2558</v>
      </c>
      <c r="AA32" s="87">
        <v>114</v>
      </c>
      <c r="AB32" s="87">
        <v>6213</v>
      </c>
      <c r="AC32" s="87">
        <v>25100</v>
      </c>
      <c r="AD32" s="87">
        <v>2247</v>
      </c>
      <c r="AE32" s="87">
        <v>32</v>
      </c>
      <c r="AF32" s="87">
        <v>3083</v>
      </c>
      <c r="AG32" s="87">
        <v>154</v>
      </c>
      <c r="AH32" s="87">
        <v>2959</v>
      </c>
      <c r="AJ32" s="119">
        <v>64108</v>
      </c>
    </row>
    <row r="33" spans="1:36">
      <c r="A33" s="78">
        <v>33</v>
      </c>
      <c r="B33" s="78" t="s">
        <v>1177</v>
      </c>
      <c r="C33" s="78" t="s">
        <v>1355</v>
      </c>
      <c r="D33" s="78" t="s">
        <v>1088</v>
      </c>
      <c r="E33" s="85" t="s">
        <v>1367</v>
      </c>
      <c r="F33" s="78">
        <v>0</v>
      </c>
      <c r="G33" s="92">
        <v>1227</v>
      </c>
      <c r="H33" s="86"/>
      <c r="I33" s="87">
        <v>26</v>
      </c>
      <c r="J33" s="87">
        <v>13</v>
      </c>
      <c r="K33" s="87">
        <v>3</v>
      </c>
      <c r="L33" s="87">
        <v>5</v>
      </c>
      <c r="M33" s="87">
        <v>39</v>
      </c>
      <c r="N33" s="87">
        <v>18</v>
      </c>
      <c r="O33" s="87">
        <v>1</v>
      </c>
      <c r="P33" s="87">
        <v>315</v>
      </c>
      <c r="Q33" s="87">
        <v>18</v>
      </c>
      <c r="R33" s="87">
        <v>69</v>
      </c>
      <c r="S33" s="87">
        <v>49</v>
      </c>
      <c r="T33" s="87">
        <v>2</v>
      </c>
      <c r="U33" s="87">
        <v>79</v>
      </c>
      <c r="V33" s="87">
        <v>80</v>
      </c>
      <c r="W33" s="87">
        <v>0</v>
      </c>
      <c r="X33" s="87">
        <v>3</v>
      </c>
      <c r="Y33" s="87">
        <v>59</v>
      </c>
      <c r="Z33" s="87">
        <v>48</v>
      </c>
      <c r="AA33" s="87">
        <v>15</v>
      </c>
      <c r="AB33" s="87">
        <v>71</v>
      </c>
      <c r="AC33" s="87">
        <v>198</v>
      </c>
      <c r="AD33" s="87">
        <v>38</v>
      </c>
      <c r="AE33" s="87">
        <v>2</v>
      </c>
      <c r="AF33" s="87">
        <v>44</v>
      </c>
      <c r="AG33" s="87">
        <v>3</v>
      </c>
      <c r="AH33" s="87">
        <v>29</v>
      </c>
      <c r="AJ33" s="119">
        <v>355</v>
      </c>
    </row>
    <row r="34" spans="1:36">
      <c r="A34" s="78">
        <v>34</v>
      </c>
      <c r="B34" s="78" t="s">
        <v>1177</v>
      </c>
      <c r="C34" s="78" t="s">
        <v>1355</v>
      </c>
      <c r="D34" s="78" t="s">
        <v>1086</v>
      </c>
      <c r="E34" s="85" t="s">
        <v>1366</v>
      </c>
      <c r="F34" s="78">
        <v>0</v>
      </c>
      <c r="G34" s="92">
        <v>54846</v>
      </c>
      <c r="H34" s="86"/>
      <c r="I34" s="87">
        <v>5545</v>
      </c>
      <c r="J34" s="87">
        <v>1793</v>
      </c>
      <c r="K34" s="87">
        <v>360</v>
      </c>
      <c r="L34" s="87">
        <v>482</v>
      </c>
      <c r="M34" s="87">
        <v>5998</v>
      </c>
      <c r="N34" s="87">
        <v>1334</v>
      </c>
      <c r="O34" s="87">
        <v>3411</v>
      </c>
      <c r="P34" s="87">
        <v>10605</v>
      </c>
      <c r="Q34" s="87">
        <v>1495</v>
      </c>
      <c r="R34" s="87">
        <v>1410</v>
      </c>
      <c r="S34" s="87">
        <v>6235</v>
      </c>
      <c r="T34" s="87">
        <v>8</v>
      </c>
      <c r="U34" s="87">
        <v>485</v>
      </c>
      <c r="V34" s="87">
        <v>1665</v>
      </c>
      <c r="W34" s="87">
        <v>85</v>
      </c>
      <c r="X34" s="87">
        <v>506</v>
      </c>
      <c r="Y34" s="87">
        <v>383</v>
      </c>
      <c r="Z34" s="87">
        <v>2406</v>
      </c>
      <c r="AA34" s="87">
        <v>287</v>
      </c>
      <c r="AB34" s="87">
        <v>774</v>
      </c>
      <c r="AC34" s="87">
        <v>1291</v>
      </c>
      <c r="AD34" s="87">
        <v>1542</v>
      </c>
      <c r="AE34" s="87">
        <v>115</v>
      </c>
      <c r="AF34" s="87">
        <v>3982</v>
      </c>
      <c r="AG34" s="87">
        <v>680</v>
      </c>
      <c r="AH34" s="87">
        <v>1969</v>
      </c>
      <c r="AJ34" s="119">
        <v>8954</v>
      </c>
    </row>
    <row r="35" spans="1:36">
      <c r="A35" s="78">
        <v>35</v>
      </c>
      <c r="B35" s="78" t="s">
        <v>1177</v>
      </c>
      <c r="C35" s="78" t="s">
        <v>1355</v>
      </c>
      <c r="D35" s="78" t="s">
        <v>1084</v>
      </c>
      <c r="E35" s="85" t="s">
        <v>1365</v>
      </c>
      <c r="F35" s="78">
        <v>0</v>
      </c>
      <c r="G35" s="92">
        <v>182</v>
      </c>
      <c r="H35" s="86"/>
      <c r="I35" s="87">
        <v>15</v>
      </c>
      <c r="J35" s="87">
        <v>2</v>
      </c>
      <c r="K35" s="87">
        <v>0</v>
      </c>
      <c r="L35" s="87">
        <v>1</v>
      </c>
      <c r="M35" s="87">
        <v>10</v>
      </c>
      <c r="N35" s="87">
        <v>10</v>
      </c>
      <c r="O35" s="87">
        <v>1</v>
      </c>
      <c r="P35" s="87">
        <v>32</v>
      </c>
      <c r="Q35" s="87">
        <v>5</v>
      </c>
      <c r="R35" s="87">
        <v>3</v>
      </c>
      <c r="S35" s="87">
        <v>11</v>
      </c>
      <c r="T35" s="87">
        <v>1</v>
      </c>
      <c r="U35" s="87">
        <v>7</v>
      </c>
      <c r="V35" s="87">
        <v>6</v>
      </c>
      <c r="W35" s="87">
        <v>0</v>
      </c>
      <c r="X35" s="87">
        <v>4</v>
      </c>
      <c r="Y35" s="87">
        <v>3</v>
      </c>
      <c r="Z35" s="87">
        <v>8</v>
      </c>
      <c r="AA35" s="87">
        <v>3</v>
      </c>
      <c r="AB35" s="87">
        <v>13</v>
      </c>
      <c r="AC35" s="87">
        <v>21</v>
      </c>
      <c r="AD35" s="87">
        <v>10</v>
      </c>
      <c r="AE35" s="87">
        <v>2</v>
      </c>
      <c r="AF35" s="87">
        <v>7</v>
      </c>
      <c r="AG35" s="87">
        <v>0</v>
      </c>
      <c r="AH35" s="87">
        <v>7</v>
      </c>
      <c r="AJ35" s="119">
        <v>38</v>
      </c>
    </row>
    <row r="36" spans="1:36">
      <c r="A36" s="78">
        <v>36</v>
      </c>
      <c r="B36" s="78" t="s">
        <v>1177</v>
      </c>
      <c r="C36" s="78" t="s">
        <v>1355</v>
      </c>
      <c r="D36" s="78" t="s">
        <v>1082</v>
      </c>
      <c r="E36" s="85" t="s">
        <v>1364</v>
      </c>
      <c r="F36" s="78">
        <v>0</v>
      </c>
      <c r="G36" s="92">
        <v>10078</v>
      </c>
      <c r="H36" s="86"/>
      <c r="I36" s="87">
        <v>510</v>
      </c>
      <c r="J36" s="87">
        <v>57</v>
      </c>
      <c r="K36" s="87">
        <v>5</v>
      </c>
      <c r="L36" s="87">
        <v>32</v>
      </c>
      <c r="M36" s="87">
        <v>579</v>
      </c>
      <c r="N36" s="87">
        <v>62</v>
      </c>
      <c r="O36" s="87">
        <v>5</v>
      </c>
      <c r="P36" s="87">
        <v>5173</v>
      </c>
      <c r="Q36" s="87">
        <v>29</v>
      </c>
      <c r="R36" s="87">
        <v>655</v>
      </c>
      <c r="S36" s="87">
        <v>111</v>
      </c>
      <c r="T36" s="87">
        <v>13</v>
      </c>
      <c r="U36" s="87">
        <v>251</v>
      </c>
      <c r="V36" s="87">
        <v>206</v>
      </c>
      <c r="W36" s="87">
        <v>1</v>
      </c>
      <c r="X36" s="87">
        <v>18</v>
      </c>
      <c r="Y36" s="87">
        <v>168</v>
      </c>
      <c r="Z36" s="87">
        <v>46</v>
      </c>
      <c r="AA36" s="87">
        <v>29</v>
      </c>
      <c r="AB36" s="87">
        <v>187</v>
      </c>
      <c r="AC36" s="87">
        <v>1559</v>
      </c>
      <c r="AD36" s="87">
        <v>135</v>
      </c>
      <c r="AE36" s="87">
        <v>4</v>
      </c>
      <c r="AF36" s="87">
        <v>114</v>
      </c>
      <c r="AG36" s="87">
        <v>11</v>
      </c>
      <c r="AH36" s="87">
        <v>118</v>
      </c>
      <c r="AJ36" s="119">
        <v>5058</v>
      </c>
    </row>
    <row r="37" spans="1:36">
      <c r="A37" s="78">
        <v>37</v>
      </c>
      <c r="B37" s="78" t="s">
        <v>1177</v>
      </c>
      <c r="C37" s="78" t="s">
        <v>1355</v>
      </c>
      <c r="D37" s="78" t="s">
        <v>1354</v>
      </c>
      <c r="E37" s="85" t="s">
        <v>1363</v>
      </c>
      <c r="F37" s="78">
        <v>0</v>
      </c>
      <c r="G37" s="92">
        <v>14959</v>
      </c>
      <c r="H37" s="86"/>
      <c r="I37" s="87">
        <v>891</v>
      </c>
      <c r="J37" s="87">
        <v>319</v>
      </c>
      <c r="K37" s="87">
        <v>24</v>
      </c>
      <c r="L37" s="87">
        <v>119</v>
      </c>
      <c r="M37" s="87">
        <v>944</v>
      </c>
      <c r="N37" s="87">
        <v>202</v>
      </c>
      <c r="O37" s="87">
        <v>64</v>
      </c>
      <c r="P37" s="87">
        <v>4251</v>
      </c>
      <c r="Q37" s="87">
        <v>186</v>
      </c>
      <c r="R37" s="87">
        <v>618</v>
      </c>
      <c r="S37" s="87">
        <v>955</v>
      </c>
      <c r="T37" s="87">
        <v>8</v>
      </c>
      <c r="U37" s="87">
        <v>655</v>
      </c>
      <c r="V37" s="87">
        <v>939</v>
      </c>
      <c r="W37" s="87">
        <v>16</v>
      </c>
      <c r="X37" s="87">
        <v>113</v>
      </c>
      <c r="Y37" s="87">
        <v>558</v>
      </c>
      <c r="Z37" s="87">
        <v>354</v>
      </c>
      <c r="AA37" s="87">
        <v>102</v>
      </c>
      <c r="AB37" s="87">
        <v>617</v>
      </c>
      <c r="AC37" s="87">
        <v>1538</v>
      </c>
      <c r="AD37" s="87">
        <v>369</v>
      </c>
      <c r="AE37" s="87">
        <v>32</v>
      </c>
      <c r="AF37" s="87">
        <v>497</v>
      </c>
      <c r="AG37" s="87">
        <v>100</v>
      </c>
      <c r="AH37" s="87">
        <v>488</v>
      </c>
      <c r="AJ37" s="119">
        <v>4140</v>
      </c>
    </row>
    <row r="38" spans="1:36">
      <c r="A38" s="78">
        <v>38</v>
      </c>
      <c r="B38" s="78" t="s">
        <v>1177</v>
      </c>
      <c r="C38" s="78" t="s">
        <v>1355</v>
      </c>
      <c r="D38" s="78" t="s">
        <v>1332</v>
      </c>
      <c r="E38" s="85" t="s">
        <v>1362</v>
      </c>
      <c r="F38" s="78">
        <v>0</v>
      </c>
      <c r="G38" s="92">
        <v>107917</v>
      </c>
      <c r="H38" s="86"/>
      <c r="I38" s="87">
        <v>3391</v>
      </c>
      <c r="J38" s="87">
        <v>1050</v>
      </c>
      <c r="K38" s="87">
        <v>57</v>
      </c>
      <c r="L38" s="87">
        <v>374</v>
      </c>
      <c r="M38" s="87">
        <v>4049</v>
      </c>
      <c r="N38" s="87">
        <v>1591</v>
      </c>
      <c r="O38" s="87">
        <v>130</v>
      </c>
      <c r="P38" s="87">
        <v>19407</v>
      </c>
      <c r="Q38" s="87">
        <v>786</v>
      </c>
      <c r="R38" s="87">
        <v>21419</v>
      </c>
      <c r="S38" s="87">
        <v>2840</v>
      </c>
      <c r="T38" s="87">
        <v>134</v>
      </c>
      <c r="U38" s="87">
        <v>6034</v>
      </c>
      <c r="V38" s="87">
        <v>9464</v>
      </c>
      <c r="W38" s="87">
        <v>22</v>
      </c>
      <c r="X38" s="87">
        <v>217</v>
      </c>
      <c r="Y38" s="87">
        <v>2735</v>
      </c>
      <c r="Z38" s="87">
        <v>3211</v>
      </c>
      <c r="AA38" s="87">
        <v>374</v>
      </c>
      <c r="AB38" s="87">
        <v>7415</v>
      </c>
      <c r="AC38" s="87">
        <v>13316</v>
      </c>
      <c r="AD38" s="87">
        <v>3706</v>
      </c>
      <c r="AE38" s="87">
        <v>97</v>
      </c>
      <c r="AF38" s="87">
        <v>3276</v>
      </c>
      <c r="AG38" s="87">
        <v>249</v>
      </c>
      <c r="AH38" s="87">
        <v>2573</v>
      </c>
      <c r="AJ38" s="119">
        <v>24151</v>
      </c>
    </row>
    <row r="39" spans="1:36">
      <c r="A39" s="78">
        <v>39</v>
      </c>
      <c r="B39" s="78" t="s">
        <v>1177</v>
      </c>
      <c r="C39" s="78" t="s">
        <v>1355</v>
      </c>
      <c r="D39" s="78" t="s">
        <v>1092</v>
      </c>
      <c r="E39" s="85" t="s">
        <v>1361</v>
      </c>
      <c r="F39" s="78">
        <v>0</v>
      </c>
      <c r="G39" s="92">
        <v>42721</v>
      </c>
      <c r="H39" s="86"/>
      <c r="I39" s="87">
        <v>1839</v>
      </c>
      <c r="J39" s="87">
        <v>742</v>
      </c>
      <c r="K39" s="87">
        <v>37</v>
      </c>
      <c r="L39" s="87">
        <v>284</v>
      </c>
      <c r="M39" s="87">
        <v>2088</v>
      </c>
      <c r="N39" s="87">
        <v>706</v>
      </c>
      <c r="O39" s="87">
        <v>79</v>
      </c>
      <c r="P39" s="87">
        <v>4959</v>
      </c>
      <c r="Q39" s="87">
        <v>553</v>
      </c>
      <c r="R39" s="87">
        <v>11192</v>
      </c>
      <c r="S39" s="87">
        <v>1656</v>
      </c>
      <c r="T39" s="87">
        <v>45</v>
      </c>
      <c r="U39" s="87">
        <v>2022</v>
      </c>
      <c r="V39" s="87">
        <v>3501</v>
      </c>
      <c r="W39" s="87">
        <v>18</v>
      </c>
      <c r="X39" s="87">
        <v>121</v>
      </c>
      <c r="Y39" s="87">
        <v>510</v>
      </c>
      <c r="Z39" s="87">
        <v>1190</v>
      </c>
      <c r="AA39" s="87">
        <v>271</v>
      </c>
      <c r="AB39" s="87">
        <v>2929</v>
      </c>
      <c r="AC39" s="87">
        <v>3523</v>
      </c>
      <c r="AD39" s="87">
        <v>1602</v>
      </c>
      <c r="AE39" s="87">
        <v>80</v>
      </c>
      <c r="AF39" s="87">
        <v>1390</v>
      </c>
      <c r="AG39" s="87">
        <v>185</v>
      </c>
      <c r="AH39" s="87">
        <v>1199</v>
      </c>
      <c r="AJ39" s="119">
        <v>6728</v>
      </c>
    </row>
    <row r="40" spans="1:36">
      <c r="A40" s="78">
        <v>40</v>
      </c>
      <c r="B40" s="78" t="s">
        <v>1177</v>
      </c>
      <c r="C40" s="78" t="s">
        <v>1355</v>
      </c>
      <c r="D40" s="78" t="s">
        <v>1090</v>
      </c>
      <c r="E40" s="85" t="s">
        <v>1360</v>
      </c>
      <c r="F40" s="78">
        <v>0</v>
      </c>
      <c r="G40" s="92">
        <v>12364</v>
      </c>
      <c r="H40" s="86"/>
      <c r="I40" s="87">
        <v>138</v>
      </c>
      <c r="J40" s="87">
        <v>47</v>
      </c>
      <c r="K40" s="87">
        <v>0</v>
      </c>
      <c r="L40" s="87">
        <v>9</v>
      </c>
      <c r="M40" s="87">
        <v>256</v>
      </c>
      <c r="N40" s="87">
        <v>185</v>
      </c>
      <c r="O40" s="87">
        <v>7</v>
      </c>
      <c r="P40" s="87">
        <v>3760</v>
      </c>
      <c r="Q40" s="87">
        <v>53</v>
      </c>
      <c r="R40" s="87">
        <v>529</v>
      </c>
      <c r="S40" s="87">
        <v>126</v>
      </c>
      <c r="T40" s="87">
        <v>13</v>
      </c>
      <c r="U40" s="87">
        <v>890</v>
      </c>
      <c r="V40" s="87">
        <v>952</v>
      </c>
      <c r="W40" s="87">
        <v>0</v>
      </c>
      <c r="X40" s="87">
        <v>16</v>
      </c>
      <c r="Y40" s="87">
        <v>786</v>
      </c>
      <c r="Z40" s="87">
        <v>382</v>
      </c>
      <c r="AA40" s="87">
        <v>8</v>
      </c>
      <c r="AB40" s="87">
        <v>679</v>
      </c>
      <c r="AC40" s="87">
        <v>2515</v>
      </c>
      <c r="AD40" s="87">
        <v>416</v>
      </c>
      <c r="AE40" s="87">
        <v>5</v>
      </c>
      <c r="AF40" s="87">
        <v>305</v>
      </c>
      <c r="AG40" s="87">
        <v>7</v>
      </c>
      <c r="AH40" s="87">
        <v>280</v>
      </c>
      <c r="AJ40" s="119">
        <v>4513</v>
      </c>
    </row>
    <row r="41" spans="1:36">
      <c r="A41" s="78">
        <v>41</v>
      </c>
      <c r="B41" s="78" t="s">
        <v>1177</v>
      </c>
      <c r="C41" s="78" t="s">
        <v>1355</v>
      </c>
      <c r="D41" s="78" t="s">
        <v>1088</v>
      </c>
      <c r="E41" s="85" t="s">
        <v>1359</v>
      </c>
      <c r="F41" s="78">
        <v>0</v>
      </c>
      <c r="G41" s="92">
        <v>1172</v>
      </c>
      <c r="H41" s="86"/>
      <c r="I41" s="87">
        <v>34</v>
      </c>
      <c r="J41" s="87">
        <v>2</v>
      </c>
      <c r="K41" s="87">
        <v>0</v>
      </c>
      <c r="L41" s="87">
        <v>1</v>
      </c>
      <c r="M41" s="87">
        <v>34</v>
      </c>
      <c r="N41" s="87">
        <v>17</v>
      </c>
      <c r="O41" s="87">
        <v>1</v>
      </c>
      <c r="P41" s="87">
        <v>207</v>
      </c>
      <c r="Q41" s="87">
        <v>2</v>
      </c>
      <c r="R41" s="87">
        <v>142</v>
      </c>
      <c r="S41" s="87">
        <v>24</v>
      </c>
      <c r="T41" s="87">
        <v>0</v>
      </c>
      <c r="U41" s="87">
        <v>69</v>
      </c>
      <c r="V41" s="87">
        <v>173</v>
      </c>
      <c r="W41" s="87">
        <v>0</v>
      </c>
      <c r="X41" s="87">
        <v>1</v>
      </c>
      <c r="Y41" s="87">
        <v>44</v>
      </c>
      <c r="Z41" s="87">
        <v>51</v>
      </c>
      <c r="AA41" s="87">
        <v>2</v>
      </c>
      <c r="AB41" s="87">
        <v>82</v>
      </c>
      <c r="AC41" s="87">
        <v>194</v>
      </c>
      <c r="AD41" s="87">
        <v>38</v>
      </c>
      <c r="AE41" s="87">
        <v>0</v>
      </c>
      <c r="AF41" s="87">
        <v>27</v>
      </c>
      <c r="AG41" s="87">
        <v>0</v>
      </c>
      <c r="AH41" s="87">
        <v>27</v>
      </c>
      <c r="AJ41" s="119">
        <v>299</v>
      </c>
    </row>
    <row r="42" spans="1:36">
      <c r="A42" s="78">
        <v>42</v>
      </c>
      <c r="B42" s="78" t="s">
        <v>1177</v>
      </c>
      <c r="C42" s="78" t="s">
        <v>1355</v>
      </c>
      <c r="D42" s="78" t="s">
        <v>1086</v>
      </c>
      <c r="E42" s="85" t="s">
        <v>1358</v>
      </c>
      <c r="F42" s="78">
        <v>0</v>
      </c>
      <c r="G42" s="92">
        <v>389</v>
      </c>
      <c r="H42" s="86"/>
      <c r="I42" s="87">
        <v>40</v>
      </c>
      <c r="J42" s="87">
        <v>12</v>
      </c>
      <c r="K42" s="87">
        <v>1</v>
      </c>
      <c r="L42" s="87">
        <v>4</v>
      </c>
      <c r="M42" s="87">
        <v>26</v>
      </c>
      <c r="N42" s="87">
        <v>5</v>
      </c>
      <c r="O42" s="87">
        <v>5</v>
      </c>
      <c r="P42" s="87">
        <v>74</v>
      </c>
      <c r="Q42" s="87">
        <v>0</v>
      </c>
      <c r="R42" s="87">
        <v>39</v>
      </c>
      <c r="S42" s="87">
        <v>42</v>
      </c>
      <c r="T42" s="87">
        <v>0</v>
      </c>
      <c r="U42" s="87">
        <v>19</v>
      </c>
      <c r="V42" s="87">
        <v>23</v>
      </c>
      <c r="W42" s="87">
        <v>0</v>
      </c>
      <c r="X42" s="87">
        <v>4</v>
      </c>
      <c r="Y42" s="87">
        <v>8</v>
      </c>
      <c r="Z42" s="87">
        <v>19</v>
      </c>
      <c r="AA42" s="87">
        <v>3</v>
      </c>
      <c r="AB42" s="87">
        <v>18</v>
      </c>
      <c r="AC42" s="87">
        <v>18</v>
      </c>
      <c r="AD42" s="87">
        <v>17</v>
      </c>
      <c r="AE42" s="87">
        <v>0</v>
      </c>
      <c r="AF42" s="87">
        <v>4</v>
      </c>
      <c r="AG42" s="87">
        <v>3</v>
      </c>
      <c r="AH42" s="87">
        <v>5</v>
      </c>
      <c r="AJ42" s="119">
        <v>61</v>
      </c>
    </row>
    <row r="43" spans="1:36">
      <c r="A43" s="78">
        <v>43</v>
      </c>
      <c r="B43" s="78" t="s">
        <v>1177</v>
      </c>
      <c r="C43" s="78" t="s">
        <v>1355</v>
      </c>
      <c r="D43" s="78" t="s">
        <v>1084</v>
      </c>
      <c r="E43" s="85" t="s">
        <v>1357</v>
      </c>
      <c r="F43" s="78">
        <v>0</v>
      </c>
      <c r="G43" s="92">
        <v>83</v>
      </c>
      <c r="H43" s="86"/>
      <c r="I43" s="87">
        <v>1</v>
      </c>
      <c r="J43" s="87">
        <v>0</v>
      </c>
      <c r="K43" s="87">
        <v>0</v>
      </c>
      <c r="L43" s="87">
        <v>0</v>
      </c>
      <c r="M43" s="87">
        <v>2</v>
      </c>
      <c r="N43" s="87">
        <v>1</v>
      </c>
      <c r="O43" s="87">
        <v>0</v>
      </c>
      <c r="P43" s="87">
        <v>26</v>
      </c>
      <c r="Q43" s="87">
        <v>1</v>
      </c>
      <c r="R43" s="87">
        <v>16</v>
      </c>
      <c r="S43" s="87">
        <v>3</v>
      </c>
      <c r="T43" s="87">
        <v>0</v>
      </c>
      <c r="U43" s="87">
        <v>12</v>
      </c>
      <c r="V43" s="87">
        <v>2</v>
      </c>
      <c r="W43" s="87">
        <v>0</v>
      </c>
      <c r="X43" s="87">
        <v>1</v>
      </c>
      <c r="Y43" s="87">
        <v>7</v>
      </c>
      <c r="Z43" s="87">
        <v>0</v>
      </c>
      <c r="AA43" s="87">
        <v>0</v>
      </c>
      <c r="AB43" s="87">
        <v>1</v>
      </c>
      <c r="AC43" s="87">
        <v>3</v>
      </c>
      <c r="AD43" s="87">
        <v>5</v>
      </c>
      <c r="AE43" s="87">
        <v>0</v>
      </c>
      <c r="AF43" s="87">
        <v>1</v>
      </c>
      <c r="AG43" s="87">
        <v>0</v>
      </c>
      <c r="AH43" s="87">
        <v>1</v>
      </c>
      <c r="AJ43" s="119">
        <v>25</v>
      </c>
    </row>
    <row r="44" spans="1:36">
      <c r="A44" s="78">
        <v>44</v>
      </c>
      <c r="B44" s="78" t="s">
        <v>1177</v>
      </c>
      <c r="C44" s="78" t="s">
        <v>1355</v>
      </c>
      <c r="D44" s="78" t="s">
        <v>1082</v>
      </c>
      <c r="E44" s="85" t="s">
        <v>1356</v>
      </c>
      <c r="F44" s="78">
        <v>0</v>
      </c>
      <c r="G44" s="92">
        <v>41815</v>
      </c>
      <c r="H44" s="86"/>
      <c r="I44" s="87">
        <v>1085</v>
      </c>
      <c r="J44" s="87">
        <v>186</v>
      </c>
      <c r="K44" s="87">
        <v>10</v>
      </c>
      <c r="L44" s="87">
        <v>57</v>
      </c>
      <c r="M44" s="87">
        <v>1309</v>
      </c>
      <c r="N44" s="87">
        <v>534</v>
      </c>
      <c r="O44" s="87">
        <v>25</v>
      </c>
      <c r="P44" s="87">
        <v>8569</v>
      </c>
      <c r="Q44" s="87">
        <v>143</v>
      </c>
      <c r="R44" s="87">
        <v>8056</v>
      </c>
      <c r="S44" s="87">
        <v>782</v>
      </c>
      <c r="T44" s="87">
        <v>66</v>
      </c>
      <c r="U44" s="87">
        <v>2426</v>
      </c>
      <c r="V44" s="87">
        <v>3802</v>
      </c>
      <c r="W44" s="87">
        <v>3</v>
      </c>
      <c r="X44" s="87">
        <v>57</v>
      </c>
      <c r="Y44" s="87">
        <v>1093</v>
      </c>
      <c r="Z44" s="87">
        <v>1272</v>
      </c>
      <c r="AA44" s="87">
        <v>73</v>
      </c>
      <c r="AB44" s="87">
        <v>3060</v>
      </c>
      <c r="AC44" s="87">
        <v>5729</v>
      </c>
      <c r="AD44" s="87">
        <v>1299</v>
      </c>
      <c r="AE44" s="87">
        <v>10</v>
      </c>
      <c r="AF44" s="87">
        <v>1271</v>
      </c>
      <c r="AG44" s="87">
        <v>45</v>
      </c>
      <c r="AH44" s="87">
        <v>853</v>
      </c>
      <c r="AJ44" s="119">
        <v>10308</v>
      </c>
    </row>
    <row r="45" spans="1:36">
      <c r="A45" s="78">
        <v>45</v>
      </c>
      <c r="B45" s="78" t="s">
        <v>1177</v>
      </c>
      <c r="C45" s="78" t="s">
        <v>1355</v>
      </c>
      <c r="D45" s="78" t="s">
        <v>1354</v>
      </c>
      <c r="E45" s="85" t="s">
        <v>1353</v>
      </c>
      <c r="F45" s="78">
        <v>0</v>
      </c>
      <c r="G45" s="92">
        <v>9373</v>
      </c>
      <c r="H45" s="86"/>
      <c r="I45" s="87">
        <v>254</v>
      </c>
      <c r="J45" s="87">
        <v>61</v>
      </c>
      <c r="K45" s="87">
        <v>9</v>
      </c>
      <c r="L45" s="87">
        <v>19</v>
      </c>
      <c r="M45" s="87">
        <v>334</v>
      </c>
      <c r="N45" s="87">
        <v>143</v>
      </c>
      <c r="O45" s="87">
        <v>13</v>
      </c>
      <c r="P45" s="87">
        <v>1812</v>
      </c>
      <c r="Q45" s="87">
        <v>34</v>
      </c>
      <c r="R45" s="87">
        <v>1445</v>
      </c>
      <c r="S45" s="87">
        <v>207</v>
      </c>
      <c r="T45" s="87">
        <v>10</v>
      </c>
      <c r="U45" s="87">
        <v>596</v>
      </c>
      <c r="V45" s="87">
        <v>1011</v>
      </c>
      <c r="W45" s="87">
        <v>1</v>
      </c>
      <c r="X45" s="87">
        <v>17</v>
      </c>
      <c r="Y45" s="87">
        <v>287</v>
      </c>
      <c r="Z45" s="87">
        <v>297</v>
      </c>
      <c r="AA45" s="87">
        <v>17</v>
      </c>
      <c r="AB45" s="87">
        <v>646</v>
      </c>
      <c r="AC45" s="87">
        <v>1334</v>
      </c>
      <c r="AD45" s="87">
        <v>329</v>
      </c>
      <c r="AE45" s="87">
        <v>2</v>
      </c>
      <c r="AF45" s="87">
        <v>278</v>
      </c>
      <c r="AG45" s="87">
        <v>9</v>
      </c>
      <c r="AH45" s="87">
        <v>208</v>
      </c>
      <c r="AJ45" s="119">
        <v>2217</v>
      </c>
    </row>
    <row r="46" spans="1:36" s="88" customFormat="1">
      <c r="A46" s="88">
        <v>46</v>
      </c>
      <c r="B46" s="88" t="s">
        <v>1177</v>
      </c>
      <c r="C46" s="88" t="s">
        <v>1345</v>
      </c>
      <c r="D46" s="88" t="s">
        <v>1352</v>
      </c>
      <c r="G46" s="89"/>
      <c r="H46" s="90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AJ46" s="118"/>
    </row>
    <row r="47" spans="1:36">
      <c r="A47" s="78">
        <v>47</v>
      </c>
      <c r="B47" s="78" t="s">
        <v>1177</v>
      </c>
      <c r="C47" s="78" t="s">
        <v>1345</v>
      </c>
      <c r="D47" s="78" t="s">
        <v>1342</v>
      </c>
    </row>
    <row r="48" spans="1:36">
      <c r="A48" s="78">
        <v>48</v>
      </c>
      <c r="B48" s="78" t="s">
        <v>1177</v>
      </c>
      <c r="C48" s="78" t="s">
        <v>1345</v>
      </c>
      <c r="D48" s="78" t="s">
        <v>1341</v>
      </c>
      <c r="E48" s="78" t="s">
        <v>1351</v>
      </c>
      <c r="F48" s="78">
        <v>0</v>
      </c>
      <c r="G48" s="92">
        <v>644200</v>
      </c>
      <c r="H48" s="93"/>
    </row>
    <row r="49" spans="1:36" ht="28.8">
      <c r="A49" s="78">
        <v>49</v>
      </c>
      <c r="B49" s="78" t="s">
        <v>1177</v>
      </c>
      <c r="C49" s="78" t="s">
        <v>1345</v>
      </c>
      <c r="D49" s="78" t="s">
        <v>410</v>
      </c>
      <c r="E49" s="78" t="s">
        <v>1350</v>
      </c>
      <c r="F49" s="78">
        <v>0</v>
      </c>
      <c r="G49" s="92">
        <v>348258</v>
      </c>
      <c r="H49" s="93"/>
    </row>
    <row r="50" spans="1:36" ht="28.8">
      <c r="A50" s="78">
        <v>50</v>
      </c>
      <c r="B50" s="78" t="s">
        <v>1177</v>
      </c>
      <c r="C50" s="78" t="s">
        <v>1345</v>
      </c>
      <c r="D50" s="78" t="s">
        <v>408</v>
      </c>
      <c r="E50" s="78" t="s">
        <v>1349</v>
      </c>
      <c r="F50" s="78">
        <v>0</v>
      </c>
      <c r="G50" s="92">
        <v>163629</v>
      </c>
      <c r="H50" s="93"/>
    </row>
    <row r="51" spans="1:36" ht="28.8">
      <c r="A51" s="78">
        <v>51</v>
      </c>
      <c r="B51" s="78" t="s">
        <v>1177</v>
      </c>
      <c r="C51" s="78" t="s">
        <v>1345</v>
      </c>
      <c r="D51" s="78" t="s">
        <v>406</v>
      </c>
      <c r="E51" s="78" t="s">
        <v>1348</v>
      </c>
      <c r="F51" s="78">
        <v>0</v>
      </c>
      <c r="G51" s="92">
        <v>6529</v>
      </c>
      <c r="H51" s="93"/>
    </row>
    <row r="52" spans="1:36" ht="28.8">
      <c r="A52" s="78">
        <v>52</v>
      </c>
      <c r="B52" s="78" t="s">
        <v>1177</v>
      </c>
      <c r="C52" s="78" t="s">
        <v>1345</v>
      </c>
      <c r="D52" s="78" t="s">
        <v>404</v>
      </c>
      <c r="E52" s="78" t="s">
        <v>1347</v>
      </c>
      <c r="F52" s="78">
        <v>0</v>
      </c>
      <c r="G52" s="92">
        <v>60712</v>
      </c>
      <c r="H52" s="93"/>
    </row>
    <row r="53" spans="1:36" ht="28.8">
      <c r="A53" s="78">
        <v>53</v>
      </c>
      <c r="B53" s="78" t="s">
        <v>1177</v>
      </c>
      <c r="C53" s="78" t="s">
        <v>1345</v>
      </c>
      <c r="D53" s="78" t="s">
        <v>402</v>
      </c>
      <c r="E53" s="78" t="s">
        <v>1346</v>
      </c>
      <c r="F53" s="78">
        <v>0</v>
      </c>
      <c r="G53" s="92">
        <v>1767</v>
      </c>
      <c r="H53" s="93"/>
    </row>
    <row r="54" spans="1:36" ht="28.8">
      <c r="A54" s="78">
        <v>54</v>
      </c>
      <c r="B54" s="78" t="s">
        <v>1177</v>
      </c>
      <c r="C54" s="78" t="s">
        <v>1345</v>
      </c>
      <c r="D54" s="78" t="s">
        <v>399</v>
      </c>
      <c r="E54" s="78" t="s">
        <v>1344</v>
      </c>
      <c r="F54" s="78">
        <v>0</v>
      </c>
      <c r="G54" s="92">
        <v>63305</v>
      </c>
      <c r="H54" s="93"/>
    </row>
    <row r="55" spans="1:36" s="88" customFormat="1" ht="28.8">
      <c r="A55" s="88">
        <v>55</v>
      </c>
      <c r="B55" s="88" t="s">
        <v>1177</v>
      </c>
      <c r="C55" s="88" t="s">
        <v>1325</v>
      </c>
      <c r="D55" s="88" t="s">
        <v>1343</v>
      </c>
      <c r="G55" s="89"/>
      <c r="H55" s="90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AJ55" s="118"/>
    </row>
    <row r="56" spans="1:36">
      <c r="A56" s="78">
        <v>56</v>
      </c>
      <c r="B56" s="78" t="s">
        <v>1177</v>
      </c>
      <c r="C56" s="78" t="s">
        <v>1325</v>
      </c>
      <c r="D56" s="78" t="s">
        <v>1342</v>
      </c>
    </row>
    <row r="57" spans="1:36">
      <c r="A57" s="78">
        <v>57</v>
      </c>
      <c r="B57" s="78" t="s">
        <v>1177</v>
      </c>
      <c r="C57" s="78" t="s">
        <v>1325</v>
      </c>
      <c r="D57" s="78" t="s">
        <v>1341</v>
      </c>
      <c r="E57" s="78" t="s">
        <v>1340</v>
      </c>
      <c r="F57" s="78">
        <v>0</v>
      </c>
      <c r="G57" s="92">
        <v>644200</v>
      </c>
      <c r="H57" s="93"/>
    </row>
    <row r="58" spans="1:36">
      <c r="A58" s="78">
        <v>58</v>
      </c>
      <c r="B58" s="78" t="s">
        <v>1177</v>
      </c>
      <c r="C58" s="78" t="s">
        <v>1325</v>
      </c>
      <c r="D58" s="78" t="s">
        <v>1096</v>
      </c>
      <c r="E58" s="78" t="s">
        <v>1339</v>
      </c>
      <c r="F58" s="78">
        <v>0</v>
      </c>
      <c r="G58" s="92">
        <v>526068</v>
      </c>
      <c r="H58" s="93"/>
    </row>
    <row r="59" spans="1:36" ht="28.8">
      <c r="A59" s="78">
        <v>59</v>
      </c>
      <c r="B59" s="78" t="s">
        <v>1177</v>
      </c>
      <c r="C59" s="78" t="s">
        <v>1325</v>
      </c>
      <c r="D59" s="78" t="s">
        <v>410</v>
      </c>
      <c r="E59" s="78" t="s">
        <v>1338</v>
      </c>
      <c r="F59" s="78">
        <v>0</v>
      </c>
      <c r="G59" s="92">
        <v>299393</v>
      </c>
      <c r="H59" s="93"/>
    </row>
    <row r="60" spans="1:36" ht="28.8">
      <c r="A60" s="78">
        <v>60</v>
      </c>
      <c r="B60" s="78" t="s">
        <v>1177</v>
      </c>
      <c r="C60" s="78" t="s">
        <v>1325</v>
      </c>
      <c r="D60" s="78" t="s">
        <v>408</v>
      </c>
      <c r="E60" s="78" t="s">
        <v>1337</v>
      </c>
      <c r="F60" s="78">
        <v>0</v>
      </c>
      <c r="G60" s="92">
        <v>147088</v>
      </c>
      <c r="H60" s="93"/>
    </row>
    <row r="61" spans="1:36" ht="28.8">
      <c r="A61" s="78">
        <v>61</v>
      </c>
      <c r="B61" s="78" t="s">
        <v>1177</v>
      </c>
      <c r="C61" s="78" t="s">
        <v>1325</v>
      </c>
      <c r="D61" s="78" t="s">
        <v>406</v>
      </c>
      <c r="E61" s="78" t="s">
        <v>1336</v>
      </c>
      <c r="F61" s="78">
        <v>0</v>
      </c>
      <c r="G61" s="92">
        <v>4135</v>
      </c>
      <c r="H61" s="93"/>
    </row>
    <row r="62" spans="1:36" ht="28.8">
      <c r="A62" s="78">
        <v>62</v>
      </c>
      <c r="B62" s="78" t="s">
        <v>1177</v>
      </c>
      <c r="C62" s="78" t="s">
        <v>1325</v>
      </c>
      <c r="D62" s="78" t="s">
        <v>404</v>
      </c>
      <c r="E62" s="78" t="s">
        <v>1335</v>
      </c>
      <c r="F62" s="78">
        <v>0</v>
      </c>
      <c r="G62" s="92">
        <v>59745</v>
      </c>
      <c r="H62" s="93"/>
    </row>
    <row r="63" spans="1:36" ht="28.8">
      <c r="A63" s="78">
        <v>63</v>
      </c>
      <c r="B63" s="78" t="s">
        <v>1177</v>
      </c>
      <c r="C63" s="78" t="s">
        <v>1325</v>
      </c>
      <c r="D63" s="78" t="s">
        <v>402</v>
      </c>
      <c r="E63" s="78" t="s">
        <v>1334</v>
      </c>
      <c r="F63" s="78">
        <v>0</v>
      </c>
      <c r="G63" s="92">
        <v>1202</v>
      </c>
      <c r="H63" s="93"/>
    </row>
    <row r="64" spans="1:36" ht="28.8">
      <c r="A64" s="78">
        <v>64</v>
      </c>
      <c r="B64" s="78" t="s">
        <v>1177</v>
      </c>
      <c r="C64" s="78" t="s">
        <v>1325</v>
      </c>
      <c r="D64" s="78" t="s">
        <v>399</v>
      </c>
      <c r="E64" s="78" t="s">
        <v>1333</v>
      </c>
      <c r="F64" s="78">
        <v>0</v>
      </c>
      <c r="G64" s="92">
        <v>14505</v>
      </c>
      <c r="H64" s="93"/>
    </row>
    <row r="65" spans="1:36">
      <c r="A65" s="78">
        <v>65</v>
      </c>
      <c r="B65" s="78" t="s">
        <v>1177</v>
      </c>
      <c r="C65" s="78" t="s">
        <v>1325</v>
      </c>
      <c r="D65" s="78" t="s">
        <v>1332</v>
      </c>
      <c r="E65" s="78" t="s">
        <v>1331</v>
      </c>
      <c r="F65" s="78">
        <v>0</v>
      </c>
      <c r="G65" s="92">
        <v>118132</v>
      </c>
      <c r="H65" s="93"/>
    </row>
    <row r="66" spans="1:36" ht="28.8">
      <c r="A66" s="78">
        <v>66</v>
      </c>
      <c r="B66" s="78" t="s">
        <v>1177</v>
      </c>
      <c r="C66" s="78" t="s">
        <v>1325</v>
      </c>
      <c r="D66" s="78" t="s">
        <v>410</v>
      </c>
      <c r="E66" s="78" t="s">
        <v>1330</v>
      </c>
      <c r="F66" s="78">
        <v>0</v>
      </c>
      <c r="G66" s="92">
        <v>48865</v>
      </c>
      <c r="H66" s="93"/>
    </row>
    <row r="67" spans="1:36" ht="28.8">
      <c r="A67" s="78">
        <v>67</v>
      </c>
      <c r="B67" s="78" t="s">
        <v>1177</v>
      </c>
      <c r="C67" s="78" t="s">
        <v>1325</v>
      </c>
      <c r="D67" s="78" t="s">
        <v>408</v>
      </c>
      <c r="E67" s="78" t="s">
        <v>1329</v>
      </c>
      <c r="F67" s="78">
        <v>0</v>
      </c>
      <c r="G67" s="92">
        <v>16541</v>
      </c>
      <c r="H67" s="93"/>
    </row>
    <row r="68" spans="1:36" ht="28.8">
      <c r="A68" s="78">
        <v>68</v>
      </c>
      <c r="B68" s="78" t="s">
        <v>1177</v>
      </c>
      <c r="C68" s="78" t="s">
        <v>1325</v>
      </c>
      <c r="D68" s="78" t="s">
        <v>406</v>
      </c>
      <c r="E68" s="78" t="s">
        <v>1328</v>
      </c>
      <c r="F68" s="78">
        <v>0</v>
      </c>
      <c r="G68" s="92">
        <v>2394</v>
      </c>
      <c r="H68" s="93"/>
    </row>
    <row r="69" spans="1:36" ht="28.8">
      <c r="A69" s="78">
        <v>69</v>
      </c>
      <c r="B69" s="78" t="s">
        <v>1177</v>
      </c>
      <c r="C69" s="78" t="s">
        <v>1325</v>
      </c>
      <c r="D69" s="78" t="s">
        <v>404</v>
      </c>
      <c r="E69" s="78" t="s">
        <v>1327</v>
      </c>
      <c r="F69" s="78">
        <v>0</v>
      </c>
      <c r="G69" s="92">
        <v>967</v>
      </c>
      <c r="H69" s="93"/>
    </row>
    <row r="70" spans="1:36" ht="28.8">
      <c r="A70" s="78">
        <v>70</v>
      </c>
      <c r="B70" s="78" t="s">
        <v>1177</v>
      </c>
      <c r="C70" s="78" t="s">
        <v>1325</v>
      </c>
      <c r="D70" s="78" t="s">
        <v>402</v>
      </c>
      <c r="E70" s="78" t="s">
        <v>1326</v>
      </c>
      <c r="F70" s="78">
        <v>0</v>
      </c>
      <c r="G70" s="92">
        <v>565</v>
      </c>
      <c r="H70" s="93"/>
    </row>
    <row r="71" spans="1:36" ht="28.8">
      <c r="A71" s="78">
        <v>71</v>
      </c>
      <c r="B71" s="78" t="s">
        <v>1177</v>
      </c>
      <c r="C71" s="78" t="s">
        <v>1325</v>
      </c>
      <c r="D71" s="78" t="s">
        <v>399</v>
      </c>
      <c r="E71" s="78" t="s">
        <v>1324</v>
      </c>
      <c r="F71" s="78">
        <v>0</v>
      </c>
      <c r="G71" s="92">
        <v>48800</v>
      </c>
      <c r="H71" s="93"/>
    </row>
    <row r="72" spans="1:36" s="88" customFormat="1">
      <c r="A72" s="88">
        <v>72</v>
      </c>
      <c r="B72" s="88" t="s">
        <v>1177</v>
      </c>
      <c r="C72" s="88" t="s">
        <v>1252</v>
      </c>
      <c r="D72" s="88" t="s">
        <v>1323</v>
      </c>
      <c r="G72" s="89"/>
      <c r="H72" s="90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AJ72" s="118"/>
    </row>
    <row r="73" spans="1:36">
      <c r="A73" s="78">
        <v>73</v>
      </c>
      <c r="B73" s="78" t="s">
        <v>1177</v>
      </c>
      <c r="C73" s="78" t="s">
        <v>1252</v>
      </c>
      <c r="D73" s="78" t="s">
        <v>878</v>
      </c>
      <c r="H73" s="93"/>
    </row>
    <row r="74" spans="1:36">
      <c r="A74" s="78">
        <v>74</v>
      </c>
      <c r="B74" s="78" t="s">
        <v>1177</v>
      </c>
      <c r="C74" s="78" t="s">
        <v>1252</v>
      </c>
      <c r="D74" s="78" t="s">
        <v>79</v>
      </c>
      <c r="E74" s="78" t="s">
        <v>1322</v>
      </c>
      <c r="F74" s="78">
        <v>0</v>
      </c>
      <c r="G74" s="92">
        <v>617594</v>
      </c>
      <c r="H74" s="93"/>
      <c r="AJ74" s="119">
        <v>131946</v>
      </c>
    </row>
    <row r="75" spans="1:36">
      <c r="A75" s="78">
        <v>75</v>
      </c>
      <c r="B75" s="78" t="s">
        <v>1177</v>
      </c>
      <c r="C75" s="78" t="s">
        <v>1252</v>
      </c>
      <c r="D75" s="78" t="s">
        <v>1094</v>
      </c>
      <c r="E75" s="78" t="s">
        <v>1321</v>
      </c>
      <c r="F75" s="78">
        <v>0</v>
      </c>
      <c r="G75" s="92">
        <v>593262</v>
      </c>
      <c r="H75" s="93"/>
    </row>
    <row r="76" spans="1:36">
      <c r="A76" s="78">
        <v>76</v>
      </c>
      <c r="B76" s="78" t="s">
        <v>1177</v>
      </c>
      <c r="C76" s="78" t="s">
        <v>1252</v>
      </c>
      <c r="D76" s="78" t="s">
        <v>1092</v>
      </c>
      <c r="E76" s="78" t="s">
        <v>1320</v>
      </c>
      <c r="F76" s="78">
        <v>0</v>
      </c>
      <c r="G76" s="92">
        <v>333033</v>
      </c>
      <c r="H76" s="93"/>
      <c r="AJ76" s="119">
        <v>31870</v>
      </c>
    </row>
    <row r="77" spans="1:36">
      <c r="A77" s="78">
        <v>77</v>
      </c>
      <c r="B77" s="78" t="s">
        <v>1177</v>
      </c>
      <c r="C77" s="78" t="s">
        <v>1252</v>
      </c>
      <c r="D77" s="78" t="s">
        <v>1090</v>
      </c>
      <c r="E77" s="78" t="s">
        <v>1319</v>
      </c>
      <c r="F77" s="78">
        <v>0</v>
      </c>
      <c r="G77" s="92">
        <v>150437</v>
      </c>
      <c r="H77" s="93"/>
      <c r="AJ77" s="119">
        <v>68621</v>
      </c>
    </row>
    <row r="78" spans="1:36">
      <c r="A78" s="78">
        <v>78</v>
      </c>
      <c r="B78" s="78" t="s">
        <v>1177</v>
      </c>
      <c r="C78" s="78" t="s">
        <v>1252</v>
      </c>
      <c r="D78" s="78" t="s">
        <v>1088</v>
      </c>
      <c r="E78" s="78" t="s">
        <v>1318</v>
      </c>
      <c r="F78" s="78">
        <v>0</v>
      </c>
      <c r="G78" s="92">
        <v>2399</v>
      </c>
      <c r="H78" s="93"/>
      <c r="AJ78" s="119">
        <v>654</v>
      </c>
    </row>
    <row r="79" spans="1:36">
      <c r="A79" s="78">
        <v>79</v>
      </c>
      <c r="B79" s="78" t="s">
        <v>1177</v>
      </c>
      <c r="C79" s="78" t="s">
        <v>1252</v>
      </c>
      <c r="D79" s="78" t="s">
        <v>1086</v>
      </c>
      <c r="E79" s="78" t="s">
        <v>1317</v>
      </c>
      <c r="F79" s="78">
        <v>0</v>
      </c>
      <c r="G79" s="92">
        <v>55235</v>
      </c>
      <c r="H79" s="93"/>
      <c r="AJ79" s="119">
        <v>9015</v>
      </c>
    </row>
    <row r="80" spans="1:36">
      <c r="A80" s="78">
        <v>80</v>
      </c>
      <c r="B80" s="78" t="s">
        <v>1177</v>
      </c>
      <c r="C80" s="78" t="s">
        <v>1252</v>
      </c>
      <c r="D80" s="78" t="s">
        <v>1084</v>
      </c>
      <c r="E80" s="78" t="s">
        <v>1316</v>
      </c>
      <c r="F80" s="78">
        <v>0</v>
      </c>
      <c r="G80" s="92">
        <v>265</v>
      </c>
      <c r="H80" s="93"/>
      <c r="AJ80" s="119">
        <v>63</v>
      </c>
    </row>
    <row r="81" spans="1:36">
      <c r="A81" s="78">
        <v>81</v>
      </c>
      <c r="B81" s="78" t="s">
        <v>1177</v>
      </c>
      <c r="C81" s="78" t="s">
        <v>1252</v>
      </c>
      <c r="D81" s="78" t="s">
        <v>1082</v>
      </c>
      <c r="E81" s="78" t="s">
        <v>1315</v>
      </c>
      <c r="F81" s="78">
        <v>0</v>
      </c>
      <c r="G81" s="92">
        <v>51893</v>
      </c>
      <c r="H81" s="93"/>
      <c r="AJ81" s="119">
        <v>15366</v>
      </c>
    </row>
    <row r="82" spans="1:36">
      <c r="A82" s="78">
        <v>82</v>
      </c>
      <c r="B82" s="78" t="s">
        <v>1177</v>
      </c>
      <c r="C82" s="78" t="s">
        <v>1252</v>
      </c>
      <c r="D82" s="78" t="s">
        <v>1080</v>
      </c>
      <c r="E82" s="78" t="s">
        <v>1314</v>
      </c>
      <c r="F82" s="78">
        <v>0</v>
      </c>
      <c r="G82" s="92">
        <v>24332</v>
      </c>
      <c r="H82" s="93"/>
      <c r="AJ82" s="119">
        <v>6357</v>
      </c>
    </row>
    <row r="83" spans="1:36">
      <c r="A83" s="78">
        <v>83</v>
      </c>
      <c r="B83" s="78" t="s">
        <v>1177</v>
      </c>
      <c r="C83" s="78" t="s">
        <v>1252</v>
      </c>
      <c r="D83" s="78" t="s">
        <v>1078</v>
      </c>
      <c r="E83" s="78" t="s">
        <v>1313</v>
      </c>
      <c r="F83" s="78">
        <v>0</v>
      </c>
      <c r="G83" s="92">
        <v>22247</v>
      </c>
      <c r="H83" s="93"/>
    </row>
    <row r="84" spans="1:36">
      <c r="A84" s="78">
        <v>84</v>
      </c>
      <c r="B84" s="78" t="s">
        <v>1177</v>
      </c>
      <c r="C84" s="78" t="s">
        <v>1252</v>
      </c>
      <c r="D84" s="78" t="s">
        <v>1076</v>
      </c>
      <c r="E84" s="78" t="s">
        <v>1312</v>
      </c>
      <c r="F84" s="78">
        <v>0</v>
      </c>
      <c r="G84" s="92">
        <v>4370</v>
      </c>
      <c r="H84" s="93"/>
    </row>
    <row r="85" spans="1:36">
      <c r="A85" s="78">
        <v>85</v>
      </c>
      <c r="B85" s="78" t="s">
        <v>1177</v>
      </c>
      <c r="C85" s="78" t="s">
        <v>1252</v>
      </c>
      <c r="D85" s="78" t="s">
        <v>1074</v>
      </c>
      <c r="E85" s="78" t="s">
        <v>1311</v>
      </c>
      <c r="F85" s="78">
        <v>0</v>
      </c>
      <c r="G85" s="92">
        <v>1020</v>
      </c>
      <c r="H85" s="93"/>
    </row>
    <row r="86" spans="1:36">
      <c r="A86" s="78">
        <v>86</v>
      </c>
      <c r="B86" s="78" t="s">
        <v>1177</v>
      </c>
      <c r="C86" s="78" t="s">
        <v>1252</v>
      </c>
      <c r="D86" s="78" t="s">
        <v>1072</v>
      </c>
      <c r="E86" s="78" t="s">
        <v>1310</v>
      </c>
      <c r="F86" s="78">
        <v>0</v>
      </c>
      <c r="G86" s="92">
        <v>3556</v>
      </c>
      <c r="H86" s="93"/>
    </row>
    <row r="87" spans="1:36">
      <c r="A87" s="78">
        <v>87</v>
      </c>
      <c r="B87" s="78" t="s">
        <v>1177</v>
      </c>
      <c r="C87" s="78" t="s">
        <v>1252</v>
      </c>
      <c r="D87" s="78" t="s">
        <v>1070</v>
      </c>
      <c r="E87" s="78" t="s">
        <v>1309</v>
      </c>
      <c r="F87" s="78">
        <v>0</v>
      </c>
      <c r="G87" s="92">
        <v>125</v>
      </c>
      <c r="H87" s="93"/>
    </row>
    <row r="88" spans="1:36">
      <c r="A88" s="78">
        <v>88</v>
      </c>
      <c r="B88" s="78" t="s">
        <v>1177</v>
      </c>
      <c r="C88" s="78" t="s">
        <v>1252</v>
      </c>
      <c r="D88" s="78" t="s">
        <v>1068</v>
      </c>
      <c r="E88" s="78" t="s">
        <v>1308</v>
      </c>
      <c r="F88" s="78">
        <v>0</v>
      </c>
      <c r="G88" s="92">
        <v>4499</v>
      </c>
      <c r="H88" s="93"/>
    </row>
    <row r="89" spans="1:36" ht="28.8">
      <c r="A89" s="78">
        <v>89</v>
      </c>
      <c r="B89" s="78" t="s">
        <v>1177</v>
      </c>
      <c r="C89" s="78" t="s">
        <v>1252</v>
      </c>
      <c r="D89" s="78" t="s">
        <v>1066</v>
      </c>
      <c r="E89" s="78" t="s">
        <v>1307</v>
      </c>
      <c r="F89" s="78">
        <v>0</v>
      </c>
      <c r="G89" s="92">
        <v>1438</v>
      </c>
      <c r="H89" s="93"/>
    </row>
    <row r="90" spans="1:36">
      <c r="A90" s="78">
        <v>90</v>
      </c>
      <c r="B90" s="78" t="s">
        <v>1177</v>
      </c>
      <c r="C90" s="78" t="s">
        <v>1252</v>
      </c>
      <c r="D90" s="78" t="s">
        <v>1064</v>
      </c>
      <c r="E90" s="78" t="s">
        <v>1306</v>
      </c>
      <c r="F90" s="78">
        <v>0</v>
      </c>
      <c r="G90" s="92">
        <v>590</v>
      </c>
      <c r="H90" s="93"/>
    </row>
    <row r="91" spans="1:36" ht="28.8">
      <c r="A91" s="78">
        <v>91</v>
      </c>
      <c r="B91" s="78" t="s">
        <v>1177</v>
      </c>
      <c r="C91" s="78" t="s">
        <v>1252</v>
      </c>
      <c r="D91" s="78" t="s">
        <v>1062</v>
      </c>
      <c r="E91" s="78" t="s">
        <v>1305</v>
      </c>
      <c r="F91" s="78">
        <v>0</v>
      </c>
      <c r="G91" s="92">
        <v>367</v>
      </c>
      <c r="H91" s="93"/>
    </row>
    <row r="92" spans="1:36">
      <c r="A92" s="78">
        <v>92</v>
      </c>
      <c r="B92" s="78" t="s">
        <v>1177</v>
      </c>
      <c r="C92" s="78" t="s">
        <v>1252</v>
      </c>
      <c r="D92" s="78" t="s">
        <v>1060</v>
      </c>
      <c r="E92" s="78" t="s">
        <v>1304</v>
      </c>
      <c r="F92" s="78">
        <v>0</v>
      </c>
      <c r="G92" s="92">
        <v>4650</v>
      </c>
      <c r="H92" s="93"/>
    </row>
    <row r="93" spans="1:36">
      <c r="A93" s="78">
        <v>93</v>
      </c>
      <c r="B93" s="78" t="s">
        <v>1177</v>
      </c>
      <c r="C93" s="78" t="s">
        <v>1252</v>
      </c>
      <c r="D93" s="78" t="s">
        <v>1058</v>
      </c>
      <c r="E93" s="78" t="s">
        <v>1303</v>
      </c>
      <c r="F93" s="78">
        <v>0</v>
      </c>
      <c r="G93" s="92">
        <v>123</v>
      </c>
      <c r="H93" s="93"/>
    </row>
    <row r="94" spans="1:36" ht="28.8">
      <c r="A94" s="78">
        <v>94</v>
      </c>
      <c r="B94" s="78" t="s">
        <v>1177</v>
      </c>
      <c r="C94" s="78" t="s">
        <v>1252</v>
      </c>
      <c r="D94" s="78" t="s">
        <v>1056</v>
      </c>
      <c r="E94" s="78" t="s">
        <v>1302</v>
      </c>
      <c r="F94" s="78">
        <v>0</v>
      </c>
      <c r="G94" s="92">
        <v>20</v>
      </c>
      <c r="H94" s="93"/>
    </row>
    <row r="95" spans="1:36">
      <c r="A95" s="78">
        <v>95</v>
      </c>
      <c r="B95" s="78" t="s">
        <v>1177</v>
      </c>
      <c r="C95" s="78" t="s">
        <v>1252</v>
      </c>
      <c r="D95" s="78" t="s">
        <v>1054</v>
      </c>
      <c r="E95" s="78" t="s">
        <v>1301</v>
      </c>
      <c r="F95" s="78">
        <v>0</v>
      </c>
      <c r="G95" s="92">
        <v>400</v>
      </c>
      <c r="H95" s="93"/>
    </row>
    <row r="96" spans="1:36">
      <c r="A96" s="78">
        <v>96</v>
      </c>
      <c r="B96" s="78" t="s">
        <v>1177</v>
      </c>
      <c r="C96" s="78" t="s">
        <v>1252</v>
      </c>
      <c r="D96" s="78" t="s">
        <v>1052</v>
      </c>
      <c r="E96" s="78" t="s">
        <v>1300</v>
      </c>
      <c r="F96" s="78">
        <v>0</v>
      </c>
      <c r="G96" s="92">
        <v>109</v>
      </c>
      <c r="H96" s="93"/>
    </row>
    <row r="97" spans="1:8">
      <c r="A97" s="78">
        <v>97</v>
      </c>
      <c r="B97" s="78" t="s">
        <v>1177</v>
      </c>
      <c r="C97" s="78" t="s">
        <v>1252</v>
      </c>
      <c r="D97" s="78" t="s">
        <v>1050</v>
      </c>
      <c r="E97" s="78" t="s">
        <v>1299</v>
      </c>
      <c r="F97" s="78">
        <v>0</v>
      </c>
      <c r="G97" s="92">
        <v>538</v>
      </c>
      <c r="H97" s="93"/>
    </row>
    <row r="98" spans="1:8" ht="28.8">
      <c r="A98" s="78">
        <v>98</v>
      </c>
      <c r="B98" s="78" t="s">
        <v>1177</v>
      </c>
      <c r="C98" s="78" t="s">
        <v>1252</v>
      </c>
      <c r="D98" s="78" t="s">
        <v>1048</v>
      </c>
      <c r="E98" s="78" t="s">
        <v>1298</v>
      </c>
      <c r="F98" s="78">
        <v>0</v>
      </c>
      <c r="G98" s="92">
        <v>442</v>
      </c>
      <c r="H98" s="93"/>
    </row>
    <row r="99" spans="1:8">
      <c r="A99" s="78">
        <v>99</v>
      </c>
      <c r="B99" s="78" t="s">
        <v>1177</v>
      </c>
      <c r="C99" s="78" t="s">
        <v>1252</v>
      </c>
      <c r="D99" s="78" t="s">
        <v>1046</v>
      </c>
      <c r="E99" s="78" t="s">
        <v>1297</v>
      </c>
      <c r="F99" s="78">
        <v>0</v>
      </c>
      <c r="G99" s="92">
        <v>1924</v>
      </c>
      <c r="H99" s="93"/>
    </row>
    <row r="100" spans="1:8" ht="28.8">
      <c r="A100" s="78">
        <v>100</v>
      </c>
      <c r="B100" s="78" t="s">
        <v>1177</v>
      </c>
      <c r="C100" s="78" t="s">
        <v>1252</v>
      </c>
      <c r="D100" s="78" t="s">
        <v>1044</v>
      </c>
      <c r="E100" s="78" t="s">
        <v>1296</v>
      </c>
      <c r="F100" s="78">
        <v>0</v>
      </c>
      <c r="G100" s="92">
        <v>754</v>
      </c>
      <c r="H100" s="93"/>
    </row>
    <row r="101" spans="1:8">
      <c r="A101" s="78">
        <v>101</v>
      </c>
      <c r="B101" s="78" t="s">
        <v>1177</v>
      </c>
      <c r="C101" s="78" t="s">
        <v>1252</v>
      </c>
      <c r="D101" s="78" t="s">
        <v>1042</v>
      </c>
      <c r="E101" s="78" t="s">
        <v>1295</v>
      </c>
      <c r="F101" s="78">
        <v>0</v>
      </c>
      <c r="G101" s="92">
        <v>196</v>
      </c>
      <c r="H101" s="93"/>
    </row>
    <row r="102" spans="1:8" ht="28.8">
      <c r="A102" s="78">
        <v>102</v>
      </c>
      <c r="B102" s="78" t="s">
        <v>1177</v>
      </c>
      <c r="C102" s="78" t="s">
        <v>1252</v>
      </c>
      <c r="D102" s="78" t="s">
        <v>1040</v>
      </c>
      <c r="E102" s="78" t="s">
        <v>1294</v>
      </c>
      <c r="F102" s="78">
        <v>0</v>
      </c>
      <c r="G102" s="92">
        <v>20</v>
      </c>
      <c r="H102" s="93"/>
    </row>
    <row r="103" spans="1:8">
      <c r="A103" s="78">
        <v>103</v>
      </c>
      <c r="B103" s="78" t="s">
        <v>1177</v>
      </c>
      <c r="C103" s="78" t="s">
        <v>1252</v>
      </c>
      <c r="D103" s="78" t="s">
        <v>1038</v>
      </c>
      <c r="E103" s="78" t="s">
        <v>1293</v>
      </c>
      <c r="F103" s="78">
        <v>0</v>
      </c>
      <c r="G103" s="92">
        <v>277</v>
      </c>
      <c r="H103" s="93"/>
    </row>
    <row r="104" spans="1:8">
      <c r="A104" s="78">
        <v>104</v>
      </c>
      <c r="B104" s="78" t="s">
        <v>1177</v>
      </c>
      <c r="C104" s="78" t="s">
        <v>1252</v>
      </c>
      <c r="D104" s="78" t="s">
        <v>1036</v>
      </c>
      <c r="E104" s="78" t="s">
        <v>1292</v>
      </c>
      <c r="F104" s="78">
        <v>0</v>
      </c>
      <c r="G104" s="92">
        <v>39</v>
      </c>
      <c r="H104" s="93"/>
    </row>
    <row r="105" spans="1:8" ht="28.8">
      <c r="A105" s="78">
        <v>105</v>
      </c>
      <c r="B105" s="78" t="s">
        <v>1177</v>
      </c>
      <c r="C105" s="78" t="s">
        <v>1252</v>
      </c>
      <c r="D105" s="78" t="s">
        <v>1034</v>
      </c>
      <c r="E105" s="78" t="s">
        <v>1291</v>
      </c>
      <c r="F105" s="78">
        <v>0</v>
      </c>
      <c r="G105" s="92">
        <v>5</v>
      </c>
      <c r="H105" s="93"/>
    </row>
    <row r="106" spans="1:8" ht="28.8">
      <c r="A106" s="78">
        <v>106</v>
      </c>
      <c r="B106" s="78" t="s">
        <v>1177</v>
      </c>
      <c r="C106" s="78" t="s">
        <v>1252</v>
      </c>
      <c r="D106" s="78" t="s">
        <v>1032</v>
      </c>
      <c r="E106" s="78" t="s">
        <v>1290</v>
      </c>
      <c r="F106" s="78">
        <v>0</v>
      </c>
      <c r="G106" s="92">
        <v>49</v>
      </c>
      <c r="H106" s="93"/>
    </row>
    <row r="107" spans="1:8" ht="28.8">
      <c r="A107" s="78">
        <v>107</v>
      </c>
      <c r="B107" s="78" t="s">
        <v>1177</v>
      </c>
      <c r="C107" s="78" t="s">
        <v>1252</v>
      </c>
      <c r="D107" s="78" t="s">
        <v>1030</v>
      </c>
      <c r="E107" s="78" t="s">
        <v>1289</v>
      </c>
      <c r="F107" s="78">
        <v>0</v>
      </c>
      <c r="G107" s="92">
        <v>53</v>
      </c>
      <c r="H107" s="93"/>
    </row>
    <row r="108" spans="1:8">
      <c r="A108" s="78">
        <v>108</v>
      </c>
      <c r="B108" s="78" t="s">
        <v>1177</v>
      </c>
      <c r="C108" s="78" t="s">
        <v>1252</v>
      </c>
      <c r="D108" s="78" t="s">
        <v>1028</v>
      </c>
      <c r="E108" s="78" t="s">
        <v>1288</v>
      </c>
      <c r="F108" s="78">
        <v>0</v>
      </c>
      <c r="G108" s="92">
        <v>63</v>
      </c>
      <c r="H108" s="93"/>
    </row>
    <row r="109" spans="1:8" ht="28.8">
      <c r="A109" s="78">
        <v>109</v>
      </c>
      <c r="B109" s="78" t="s">
        <v>1177</v>
      </c>
      <c r="C109" s="78" t="s">
        <v>1252</v>
      </c>
      <c r="D109" s="78" t="s">
        <v>1026</v>
      </c>
      <c r="E109" s="78" t="s">
        <v>1287</v>
      </c>
      <c r="F109" s="78">
        <v>0</v>
      </c>
      <c r="G109" s="92">
        <v>51</v>
      </c>
      <c r="H109" s="93"/>
    </row>
    <row r="110" spans="1:8" ht="28.8">
      <c r="A110" s="78">
        <v>110</v>
      </c>
      <c r="B110" s="78" t="s">
        <v>1177</v>
      </c>
      <c r="C110" s="78" t="s">
        <v>1252</v>
      </c>
      <c r="D110" s="78" t="s">
        <v>1024</v>
      </c>
      <c r="E110" s="78" t="s">
        <v>1286</v>
      </c>
      <c r="F110" s="78">
        <v>0</v>
      </c>
      <c r="G110" s="92">
        <v>27</v>
      </c>
      <c r="H110" s="93"/>
    </row>
    <row r="111" spans="1:8" ht="28.8">
      <c r="A111" s="78">
        <v>111</v>
      </c>
      <c r="B111" s="78" t="s">
        <v>1177</v>
      </c>
      <c r="C111" s="78" t="s">
        <v>1252</v>
      </c>
      <c r="D111" s="78" t="s">
        <v>1022</v>
      </c>
      <c r="E111" s="78" t="s">
        <v>1285</v>
      </c>
      <c r="F111" s="78">
        <v>0</v>
      </c>
      <c r="G111" s="92">
        <v>13</v>
      </c>
      <c r="H111" s="93"/>
    </row>
    <row r="112" spans="1:8" ht="28.8">
      <c r="A112" s="78">
        <v>112</v>
      </c>
      <c r="B112" s="78" t="s">
        <v>1177</v>
      </c>
      <c r="C112" s="78" t="s">
        <v>1252</v>
      </c>
      <c r="D112" s="78" t="s">
        <v>1020</v>
      </c>
      <c r="E112" s="78" t="s">
        <v>1284</v>
      </c>
      <c r="F112" s="78">
        <v>0</v>
      </c>
      <c r="G112" s="92">
        <v>73</v>
      </c>
      <c r="H112" s="93"/>
    </row>
    <row r="113" spans="1:8" ht="28.8">
      <c r="A113" s="78">
        <v>113</v>
      </c>
      <c r="B113" s="78" t="s">
        <v>1177</v>
      </c>
      <c r="C113" s="78" t="s">
        <v>1252</v>
      </c>
      <c r="D113" s="78" t="s">
        <v>1018</v>
      </c>
      <c r="E113" s="78" t="s">
        <v>1283</v>
      </c>
      <c r="F113" s="78">
        <v>0</v>
      </c>
      <c r="G113" s="92">
        <v>24</v>
      </c>
      <c r="H113" s="93"/>
    </row>
    <row r="114" spans="1:8">
      <c r="A114" s="78">
        <v>114</v>
      </c>
      <c r="B114" s="78" t="s">
        <v>1177</v>
      </c>
      <c r="C114" s="78" t="s">
        <v>1252</v>
      </c>
      <c r="D114" s="78" t="s">
        <v>1016</v>
      </c>
      <c r="E114" s="78" t="s">
        <v>1282</v>
      </c>
      <c r="F114" s="78">
        <v>0</v>
      </c>
      <c r="G114" s="92">
        <v>39</v>
      </c>
      <c r="H114" s="93"/>
    </row>
    <row r="115" spans="1:8" ht="28.8">
      <c r="A115" s="78">
        <v>115</v>
      </c>
      <c r="B115" s="78" t="s">
        <v>1177</v>
      </c>
      <c r="C115" s="78" t="s">
        <v>1252</v>
      </c>
      <c r="D115" s="78" t="s">
        <v>1014</v>
      </c>
      <c r="E115" s="78" t="s">
        <v>1281</v>
      </c>
      <c r="F115" s="78">
        <v>0</v>
      </c>
      <c r="G115" s="92">
        <v>203</v>
      </c>
      <c r="H115" s="93"/>
    </row>
    <row r="116" spans="1:8" ht="28.8">
      <c r="A116" s="78">
        <v>116</v>
      </c>
      <c r="B116" s="78" t="s">
        <v>1177</v>
      </c>
      <c r="C116" s="78" t="s">
        <v>1252</v>
      </c>
      <c r="D116" s="78" t="s">
        <v>1012</v>
      </c>
      <c r="E116" s="78" t="s">
        <v>1280</v>
      </c>
      <c r="F116" s="78">
        <v>0</v>
      </c>
      <c r="G116" s="92">
        <v>3</v>
      </c>
      <c r="H116" s="93"/>
    </row>
    <row r="117" spans="1:8" ht="28.8">
      <c r="A117" s="78">
        <v>117</v>
      </c>
      <c r="B117" s="78" t="s">
        <v>1177</v>
      </c>
      <c r="C117" s="78" t="s">
        <v>1252</v>
      </c>
      <c r="D117" s="78" t="s">
        <v>1010</v>
      </c>
      <c r="E117" s="78" t="s">
        <v>1279</v>
      </c>
      <c r="F117" s="78">
        <v>0</v>
      </c>
      <c r="G117" s="92">
        <v>16</v>
      </c>
      <c r="H117" s="93"/>
    </row>
    <row r="118" spans="1:8" ht="28.8">
      <c r="A118" s="78">
        <v>118</v>
      </c>
      <c r="B118" s="78" t="s">
        <v>1177</v>
      </c>
      <c r="C118" s="78" t="s">
        <v>1252</v>
      </c>
      <c r="D118" s="78" t="s">
        <v>1008</v>
      </c>
      <c r="E118" s="78" t="s">
        <v>1278</v>
      </c>
      <c r="F118" s="78">
        <v>0</v>
      </c>
      <c r="G118" s="92">
        <v>12</v>
      </c>
      <c r="H118" s="93"/>
    </row>
    <row r="119" spans="1:8" ht="28.8">
      <c r="A119" s="78">
        <v>119</v>
      </c>
      <c r="B119" s="78" t="s">
        <v>1177</v>
      </c>
      <c r="C119" s="78" t="s">
        <v>1252</v>
      </c>
      <c r="D119" s="78" t="s">
        <v>1006</v>
      </c>
      <c r="E119" s="78" t="s">
        <v>1277</v>
      </c>
      <c r="F119" s="78">
        <v>0</v>
      </c>
      <c r="G119" s="92">
        <v>7</v>
      </c>
      <c r="H119" s="93"/>
    </row>
    <row r="120" spans="1:8">
      <c r="A120" s="78">
        <v>120</v>
      </c>
      <c r="B120" s="78" t="s">
        <v>1177</v>
      </c>
      <c r="C120" s="78" t="s">
        <v>1252</v>
      </c>
      <c r="D120" s="78" t="s">
        <v>1004</v>
      </c>
      <c r="E120" s="78" t="s">
        <v>1276</v>
      </c>
      <c r="F120" s="78">
        <v>0</v>
      </c>
      <c r="G120" s="92">
        <v>136</v>
      </c>
      <c r="H120" s="93"/>
    </row>
    <row r="121" spans="1:8" ht="28.8">
      <c r="A121" s="78">
        <v>121</v>
      </c>
      <c r="B121" s="78" t="s">
        <v>1177</v>
      </c>
      <c r="C121" s="78" t="s">
        <v>1252</v>
      </c>
      <c r="D121" s="78" t="s">
        <v>1002</v>
      </c>
      <c r="E121" s="78" t="s">
        <v>1275</v>
      </c>
      <c r="F121" s="78">
        <v>0</v>
      </c>
      <c r="G121" s="92">
        <v>37</v>
      </c>
      <c r="H121" s="93"/>
    </row>
    <row r="122" spans="1:8" ht="43.2">
      <c r="A122" s="78">
        <v>122</v>
      </c>
      <c r="B122" s="78" t="s">
        <v>1177</v>
      </c>
      <c r="C122" s="78" t="s">
        <v>1252</v>
      </c>
      <c r="D122" s="78" t="s">
        <v>1000</v>
      </c>
      <c r="E122" s="78" t="s">
        <v>1274</v>
      </c>
      <c r="F122" s="78">
        <v>0</v>
      </c>
      <c r="G122" s="92">
        <v>8</v>
      </c>
      <c r="H122" s="93"/>
    </row>
    <row r="123" spans="1:8" ht="28.8">
      <c r="A123" s="78">
        <v>123</v>
      </c>
      <c r="B123" s="78" t="s">
        <v>1177</v>
      </c>
      <c r="C123" s="78" t="s">
        <v>1252</v>
      </c>
      <c r="D123" s="78" t="s">
        <v>998</v>
      </c>
      <c r="E123" s="78" t="s">
        <v>1273</v>
      </c>
      <c r="F123" s="78">
        <v>0</v>
      </c>
      <c r="G123" s="92">
        <v>48</v>
      </c>
      <c r="H123" s="93"/>
    </row>
    <row r="124" spans="1:8" ht="28.8">
      <c r="A124" s="78">
        <v>124</v>
      </c>
      <c r="B124" s="78" t="s">
        <v>1177</v>
      </c>
      <c r="C124" s="78" t="s">
        <v>1252</v>
      </c>
      <c r="D124" s="78" t="s">
        <v>996</v>
      </c>
      <c r="E124" s="78" t="s">
        <v>1272</v>
      </c>
      <c r="F124" s="78">
        <v>0</v>
      </c>
      <c r="G124" s="92">
        <v>9</v>
      </c>
      <c r="H124" s="93"/>
    </row>
    <row r="125" spans="1:8" ht="28.8">
      <c r="A125" s="78">
        <v>125</v>
      </c>
      <c r="B125" s="78" t="s">
        <v>1177</v>
      </c>
      <c r="C125" s="78" t="s">
        <v>1252</v>
      </c>
      <c r="D125" s="78" t="s">
        <v>994</v>
      </c>
      <c r="E125" s="78" t="s">
        <v>1271</v>
      </c>
      <c r="F125" s="78">
        <v>0</v>
      </c>
      <c r="G125" s="92">
        <v>9</v>
      </c>
      <c r="H125" s="93"/>
    </row>
    <row r="126" spans="1:8" ht="28.8">
      <c r="A126" s="78">
        <v>126</v>
      </c>
      <c r="B126" s="78" t="s">
        <v>1177</v>
      </c>
      <c r="C126" s="78" t="s">
        <v>1252</v>
      </c>
      <c r="D126" s="78" t="s">
        <v>992</v>
      </c>
      <c r="E126" s="78" t="s">
        <v>1270</v>
      </c>
      <c r="F126" s="78">
        <v>0</v>
      </c>
      <c r="G126" s="92">
        <v>3</v>
      </c>
      <c r="H126" s="93"/>
    </row>
    <row r="127" spans="1:8" ht="28.8">
      <c r="A127" s="78">
        <v>127</v>
      </c>
      <c r="B127" s="78" t="s">
        <v>1177</v>
      </c>
      <c r="C127" s="78" t="s">
        <v>1252</v>
      </c>
      <c r="D127" s="78" t="s">
        <v>990</v>
      </c>
      <c r="E127" s="78" t="s">
        <v>1269</v>
      </c>
      <c r="F127" s="78">
        <v>0</v>
      </c>
      <c r="G127" s="92">
        <v>2</v>
      </c>
      <c r="H127" s="93"/>
    </row>
    <row r="128" spans="1:8" ht="28.8">
      <c r="A128" s="78">
        <v>128</v>
      </c>
      <c r="B128" s="78" t="s">
        <v>1177</v>
      </c>
      <c r="C128" s="78" t="s">
        <v>1252</v>
      </c>
      <c r="D128" s="78" t="s">
        <v>988</v>
      </c>
      <c r="E128" s="78" t="s">
        <v>1268</v>
      </c>
      <c r="F128" s="78">
        <v>0</v>
      </c>
      <c r="G128" s="92">
        <v>6</v>
      </c>
      <c r="H128" s="93"/>
    </row>
    <row r="129" spans="1:8" ht="28.8">
      <c r="A129" s="78">
        <v>129</v>
      </c>
      <c r="B129" s="78" t="s">
        <v>1177</v>
      </c>
      <c r="C129" s="78" t="s">
        <v>1252</v>
      </c>
      <c r="D129" s="78" t="s">
        <v>986</v>
      </c>
      <c r="E129" s="78" t="s">
        <v>1267</v>
      </c>
      <c r="F129" s="78">
        <v>0</v>
      </c>
      <c r="G129" s="92">
        <v>1</v>
      </c>
      <c r="H129" s="93"/>
    </row>
    <row r="130" spans="1:8" ht="28.8">
      <c r="A130" s="78">
        <v>130</v>
      </c>
      <c r="B130" s="78" t="s">
        <v>1177</v>
      </c>
      <c r="C130" s="78" t="s">
        <v>1252</v>
      </c>
      <c r="D130" s="78" t="s">
        <v>984</v>
      </c>
      <c r="E130" s="78" t="s">
        <v>1266</v>
      </c>
      <c r="F130" s="78">
        <v>0</v>
      </c>
      <c r="G130" s="92">
        <v>1</v>
      </c>
      <c r="H130" s="93"/>
    </row>
    <row r="131" spans="1:8" ht="43.2">
      <c r="A131" s="78">
        <v>131</v>
      </c>
      <c r="B131" s="78" t="s">
        <v>1177</v>
      </c>
      <c r="C131" s="78" t="s">
        <v>1252</v>
      </c>
      <c r="D131" s="78" t="s">
        <v>982</v>
      </c>
      <c r="E131" s="78" t="s">
        <v>1265</v>
      </c>
      <c r="F131" s="78">
        <v>0</v>
      </c>
      <c r="G131" s="92">
        <v>1</v>
      </c>
      <c r="H131" s="93"/>
    </row>
    <row r="132" spans="1:8" ht="28.8">
      <c r="A132" s="78">
        <v>132</v>
      </c>
      <c r="B132" s="78" t="s">
        <v>1177</v>
      </c>
      <c r="C132" s="78" t="s">
        <v>1252</v>
      </c>
      <c r="D132" s="78" t="s">
        <v>980</v>
      </c>
      <c r="E132" s="78" t="s">
        <v>1264</v>
      </c>
      <c r="F132" s="78">
        <v>0</v>
      </c>
      <c r="G132" s="92">
        <v>6</v>
      </c>
      <c r="H132" s="93"/>
    </row>
    <row r="133" spans="1:8" ht="43.2">
      <c r="A133" s="78">
        <v>133</v>
      </c>
      <c r="B133" s="78" t="s">
        <v>1177</v>
      </c>
      <c r="C133" s="78" t="s">
        <v>1252</v>
      </c>
      <c r="D133" s="78" t="s">
        <v>978</v>
      </c>
      <c r="E133" s="78" t="s">
        <v>1263</v>
      </c>
      <c r="F133" s="78">
        <v>0</v>
      </c>
      <c r="G133" s="92">
        <v>4</v>
      </c>
      <c r="H133" s="93"/>
    </row>
    <row r="134" spans="1:8" ht="28.8">
      <c r="A134" s="78">
        <v>134</v>
      </c>
      <c r="B134" s="78" t="s">
        <v>1177</v>
      </c>
      <c r="C134" s="78" t="s">
        <v>1252</v>
      </c>
      <c r="D134" s="78" t="s">
        <v>976</v>
      </c>
      <c r="E134" s="78" t="s">
        <v>1262</v>
      </c>
      <c r="F134" s="78">
        <v>0</v>
      </c>
      <c r="G134" s="92">
        <v>1</v>
      </c>
      <c r="H134" s="93"/>
    </row>
    <row r="135" spans="1:8" ht="28.8">
      <c r="A135" s="78">
        <v>135</v>
      </c>
      <c r="B135" s="78" t="s">
        <v>1177</v>
      </c>
      <c r="C135" s="78" t="s">
        <v>1252</v>
      </c>
      <c r="D135" s="78" t="s">
        <v>974</v>
      </c>
      <c r="E135" s="78" t="s">
        <v>1261</v>
      </c>
      <c r="F135" s="78">
        <v>0</v>
      </c>
      <c r="G135" s="92">
        <v>0</v>
      </c>
      <c r="H135" s="93"/>
    </row>
    <row r="136" spans="1:8">
      <c r="A136" s="78">
        <v>136</v>
      </c>
      <c r="B136" s="78" t="s">
        <v>1177</v>
      </c>
      <c r="C136" s="78" t="s">
        <v>1252</v>
      </c>
      <c r="D136" s="78" t="s">
        <v>972</v>
      </c>
      <c r="E136" s="78" t="s">
        <v>1260</v>
      </c>
      <c r="F136" s="78">
        <v>0</v>
      </c>
      <c r="G136" s="92">
        <v>22</v>
      </c>
      <c r="H136" s="93"/>
    </row>
    <row r="137" spans="1:8" ht="43.2">
      <c r="A137" s="78">
        <v>137</v>
      </c>
      <c r="B137" s="78" t="s">
        <v>1177</v>
      </c>
      <c r="C137" s="78" t="s">
        <v>1252</v>
      </c>
      <c r="D137" s="78" t="s">
        <v>970</v>
      </c>
      <c r="E137" s="78" t="s">
        <v>1259</v>
      </c>
      <c r="F137" s="78">
        <v>0</v>
      </c>
      <c r="G137" s="92">
        <v>11</v>
      </c>
      <c r="H137" s="93"/>
    </row>
    <row r="138" spans="1:8" ht="28.8">
      <c r="A138" s="78">
        <v>138</v>
      </c>
      <c r="B138" s="78" t="s">
        <v>1177</v>
      </c>
      <c r="C138" s="78" t="s">
        <v>1252</v>
      </c>
      <c r="D138" s="78" t="s">
        <v>968</v>
      </c>
      <c r="E138" s="78" t="s">
        <v>1258</v>
      </c>
      <c r="F138" s="78">
        <v>0</v>
      </c>
      <c r="G138" s="92">
        <v>7</v>
      </c>
      <c r="H138" s="93"/>
    </row>
    <row r="139" spans="1:8" ht="43.2">
      <c r="A139" s="78">
        <v>139</v>
      </c>
      <c r="B139" s="78" t="s">
        <v>1177</v>
      </c>
      <c r="C139" s="78" t="s">
        <v>1252</v>
      </c>
      <c r="D139" s="78" t="s">
        <v>966</v>
      </c>
      <c r="E139" s="78" t="s">
        <v>1257</v>
      </c>
      <c r="F139" s="78">
        <v>0</v>
      </c>
      <c r="G139" s="92">
        <v>3</v>
      </c>
      <c r="H139" s="93"/>
    </row>
    <row r="140" spans="1:8" ht="28.8">
      <c r="A140" s="78">
        <v>140</v>
      </c>
      <c r="B140" s="78" t="s">
        <v>1177</v>
      </c>
      <c r="C140" s="78" t="s">
        <v>1252</v>
      </c>
      <c r="D140" s="78" t="s">
        <v>964</v>
      </c>
      <c r="E140" s="78" t="s">
        <v>1256</v>
      </c>
      <c r="F140" s="78">
        <v>0</v>
      </c>
      <c r="G140" s="92">
        <v>0</v>
      </c>
      <c r="H140" s="93"/>
    </row>
    <row r="141" spans="1:8" ht="43.2">
      <c r="A141" s="78">
        <v>141</v>
      </c>
      <c r="B141" s="78" t="s">
        <v>1177</v>
      </c>
      <c r="C141" s="78" t="s">
        <v>1252</v>
      </c>
      <c r="D141" s="78" t="s">
        <v>962</v>
      </c>
      <c r="E141" s="78" t="s">
        <v>1255</v>
      </c>
      <c r="F141" s="78">
        <v>0</v>
      </c>
      <c r="G141" s="92">
        <v>0</v>
      </c>
      <c r="H141" s="93"/>
    </row>
    <row r="142" spans="1:8" ht="43.2">
      <c r="A142" s="78">
        <v>142</v>
      </c>
      <c r="B142" s="78" t="s">
        <v>1177</v>
      </c>
      <c r="C142" s="78" t="s">
        <v>1252</v>
      </c>
      <c r="D142" s="78" t="s">
        <v>960</v>
      </c>
      <c r="E142" s="78" t="s">
        <v>1254</v>
      </c>
      <c r="F142" s="78">
        <v>0</v>
      </c>
      <c r="G142" s="92">
        <v>1</v>
      </c>
      <c r="H142" s="93"/>
    </row>
    <row r="143" spans="1:8">
      <c r="A143" s="78">
        <v>143</v>
      </c>
      <c r="B143" s="78" t="s">
        <v>1177</v>
      </c>
      <c r="C143" s="78" t="s">
        <v>1252</v>
      </c>
      <c r="D143" s="78" t="s">
        <v>958</v>
      </c>
      <c r="E143" s="78" t="s">
        <v>1253</v>
      </c>
      <c r="F143" s="78">
        <v>0</v>
      </c>
      <c r="G143" s="92">
        <v>3</v>
      </c>
      <c r="H143" s="93"/>
    </row>
    <row r="144" spans="1:8" ht="43.2">
      <c r="A144" s="78">
        <v>144</v>
      </c>
      <c r="B144" s="78" t="s">
        <v>1177</v>
      </c>
      <c r="C144" s="78" t="s">
        <v>1252</v>
      </c>
      <c r="D144" s="78" t="s">
        <v>955</v>
      </c>
      <c r="E144" s="78" t="s">
        <v>1251</v>
      </c>
      <c r="F144" s="78">
        <v>0</v>
      </c>
      <c r="G144" s="92">
        <v>3</v>
      </c>
    </row>
    <row r="145" spans="1:36" s="88" customFormat="1" ht="28.8">
      <c r="A145" s="88">
        <v>145</v>
      </c>
      <c r="B145" s="88" t="s">
        <v>1177</v>
      </c>
      <c r="C145" s="88" t="s">
        <v>1176</v>
      </c>
      <c r="D145" s="88" t="s">
        <v>1250</v>
      </c>
      <c r="G145" s="89"/>
      <c r="H145" s="90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AJ145" s="118"/>
    </row>
    <row r="146" spans="1:36" s="88" customFormat="1">
      <c r="A146" s="88">
        <v>146</v>
      </c>
      <c r="B146" s="88" t="s">
        <v>1177</v>
      </c>
      <c r="C146" s="88" t="s">
        <v>1176</v>
      </c>
      <c r="D146" s="88" t="s">
        <v>878</v>
      </c>
      <c r="G146" s="89"/>
      <c r="H146" s="90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AJ146" s="118"/>
    </row>
    <row r="147" spans="1:36">
      <c r="A147" s="78">
        <v>147</v>
      </c>
      <c r="B147" s="78" t="s">
        <v>1177</v>
      </c>
      <c r="C147" s="78" t="s">
        <v>1176</v>
      </c>
      <c r="D147" s="78" t="s">
        <v>79</v>
      </c>
      <c r="E147" s="78" t="s">
        <v>1249</v>
      </c>
      <c r="F147" s="78">
        <v>0</v>
      </c>
      <c r="G147" s="92">
        <v>617594</v>
      </c>
      <c r="H147" s="93"/>
      <c r="AJ147" s="119">
        <v>131946</v>
      </c>
    </row>
    <row r="148" spans="1:36">
      <c r="A148" s="78">
        <v>148</v>
      </c>
      <c r="B148" s="78" t="s">
        <v>1177</v>
      </c>
      <c r="C148" s="78" t="s">
        <v>1176</v>
      </c>
      <c r="D148" s="78" t="s">
        <v>1098</v>
      </c>
      <c r="E148" s="78" t="s">
        <v>1248</v>
      </c>
      <c r="F148" s="78">
        <v>0</v>
      </c>
      <c r="G148" s="92">
        <v>107917</v>
      </c>
      <c r="H148" s="93"/>
      <c r="AJ148" s="119">
        <v>24151</v>
      </c>
    </row>
    <row r="149" spans="1:36">
      <c r="A149" s="78">
        <v>149</v>
      </c>
      <c r="B149" s="78" t="s">
        <v>1177</v>
      </c>
      <c r="C149" s="78" t="s">
        <v>1176</v>
      </c>
      <c r="D149" s="78" t="s">
        <v>1096</v>
      </c>
      <c r="E149" s="78" t="s">
        <v>1247</v>
      </c>
      <c r="F149" s="78">
        <v>0</v>
      </c>
      <c r="G149" s="92">
        <v>509677</v>
      </c>
      <c r="H149" s="93"/>
    </row>
    <row r="150" spans="1:36">
      <c r="A150" s="78">
        <v>150</v>
      </c>
      <c r="B150" s="78" t="s">
        <v>1177</v>
      </c>
      <c r="C150" s="78" t="s">
        <v>1176</v>
      </c>
      <c r="D150" s="78" t="s">
        <v>1094</v>
      </c>
      <c r="E150" s="78" t="s">
        <v>1246</v>
      </c>
      <c r="F150" s="78">
        <v>0</v>
      </c>
      <c r="G150" s="92">
        <v>494718</v>
      </c>
      <c r="H150" s="93"/>
    </row>
    <row r="151" spans="1:36">
      <c r="A151" s="78">
        <v>151</v>
      </c>
      <c r="B151" s="78" t="s">
        <v>1177</v>
      </c>
      <c r="C151" s="78" t="s">
        <v>1176</v>
      </c>
      <c r="D151" s="78" t="s">
        <v>1092</v>
      </c>
      <c r="E151" s="78" t="s">
        <v>1245</v>
      </c>
      <c r="F151" s="78">
        <v>0</v>
      </c>
      <c r="G151" s="92">
        <v>290312</v>
      </c>
      <c r="H151" s="93"/>
      <c r="AJ151" s="119">
        <v>25142</v>
      </c>
    </row>
    <row r="152" spans="1:36">
      <c r="A152" s="78">
        <v>152</v>
      </c>
      <c r="B152" s="78" t="s">
        <v>1177</v>
      </c>
      <c r="C152" s="78" t="s">
        <v>1176</v>
      </c>
      <c r="D152" s="78" t="s">
        <v>1090</v>
      </c>
      <c r="E152" s="78" t="s">
        <v>1244</v>
      </c>
      <c r="F152" s="78">
        <v>0</v>
      </c>
      <c r="G152" s="92">
        <v>138073</v>
      </c>
      <c r="H152" s="93"/>
      <c r="AJ152" s="119">
        <v>64108</v>
      </c>
    </row>
    <row r="153" spans="1:36">
      <c r="A153" s="78">
        <v>153</v>
      </c>
      <c r="B153" s="78" t="s">
        <v>1177</v>
      </c>
      <c r="C153" s="78" t="s">
        <v>1176</v>
      </c>
      <c r="D153" s="78" t="s">
        <v>1088</v>
      </c>
      <c r="E153" s="78" t="s">
        <v>1243</v>
      </c>
      <c r="F153" s="78">
        <v>0</v>
      </c>
      <c r="G153" s="92">
        <v>1227</v>
      </c>
      <c r="H153" s="93"/>
      <c r="AJ153" s="119">
        <v>355</v>
      </c>
    </row>
    <row r="154" spans="1:36">
      <c r="A154" s="78">
        <v>154</v>
      </c>
      <c r="B154" s="78" t="s">
        <v>1177</v>
      </c>
      <c r="C154" s="78" t="s">
        <v>1176</v>
      </c>
      <c r="D154" s="78" t="s">
        <v>1086</v>
      </c>
      <c r="E154" s="78" t="s">
        <v>1242</v>
      </c>
      <c r="F154" s="78">
        <v>0</v>
      </c>
      <c r="G154" s="92">
        <v>54846</v>
      </c>
      <c r="H154" s="93"/>
      <c r="AJ154" s="119">
        <v>8954</v>
      </c>
    </row>
    <row r="155" spans="1:36">
      <c r="A155" s="78">
        <v>155</v>
      </c>
      <c r="B155" s="78" t="s">
        <v>1177</v>
      </c>
      <c r="C155" s="78" t="s">
        <v>1176</v>
      </c>
      <c r="D155" s="78" t="s">
        <v>1084</v>
      </c>
      <c r="E155" s="78" t="s">
        <v>1241</v>
      </c>
      <c r="F155" s="78">
        <v>0</v>
      </c>
      <c r="G155" s="92">
        <v>182</v>
      </c>
      <c r="H155" s="93"/>
      <c r="AJ155" s="119">
        <v>38</v>
      </c>
    </row>
    <row r="156" spans="1:36">
      <c r="A156" s="78">
        <v>156</v>
      </c>
      <c r="B156" s="78" t="s">
        <v>1177</v>
      </c>
      <c r="C156" s="78" t="s">
        <v>1176</v>
      </c>
      <c r="D156" s="78" t="s">
        <v>1082</v>
      </c>
      <c r="E156" s="78" t="s">
        <v>1240</v>
      </c>
      <c r="F156" s="78">
        <v>0</v>
      </c>
      <c r="G156" s="92">
        <v>10078</v>
      </c>
      <c r="H156" s="93"/>
      <c r="AJ156" s="119">
        <v>5058</v>
      </c>
    </row>
    <row r="157" spans="1:36">
      <c r="A157" s="78">
        <v>157</v>
      </c>
      <c r="B157" s="78" t="s">
        <v>1177</v>
      </c>
      <c r="C157" s="78" t="s">
        <v>1176</v>
      </c>
      <c r="D157" s="78" t="s">
        <v>1080</v>
      </c>
      <c r="E157" s="78" t="s">
        <v>1239</v>
      </c>
      <c r="F157" s="78">
        <v>0</v>
      </c>
      <c r="G157" s="92">
        <v>14959</v>
      </c>
      <c r="H157" s="93"/>
      <c r="AJ157" s="119">
        <v>4140</v>
      </c>
    </row>
    <row r="158" spans="1:36">
      <c r="A158" s="78">
        <v>158</v>
      </c>
      <c r="B158" s="78" t="s">
        <v>1177</v>
      </c>
      <c r="C158" s="78" t="s">
        <v>1176</v>
      </c>
      <c r="D158" s="78" t="s">
        <v>1078</v>
      </c>
      <c r="E158" s="78" t="s">
        <v>1238</v>
      </c>
      <c r="F158" s="78">
        <v>0</v>
      </c>
      <c r="G158" s="92">
        <v>13635</v>
      </c>
      <c r="H158" s="93"/>
    </row>
    <row r="159" spans="1:36">
      <c r="A159" s="78">
        <v>159</v>
      </c>
      <c r="B159" s="78" t="s">
        <v>1177</v>
      </c>
      <c r="C159" s="78" t="s">
        <v>1176</v>
      </c>
      <c r="D159" s="78" t="s">
        <v>1076</v>
      </c>
      <c r="E159" s="78" t="s">
        <v>1237</v>
      </c>
      <c r="F159" s="78">
        <v>0</v>
      </c>
      <c r="G159" s="92">
        <v>3034</v>
      </c>
      <c r="H159" s="93"/>
    </row>
    <row r="160" spans="1:36">
      <c r="A160" s="78">
        <v>160</v>
      </c>
      <c r="B160" s="78" t="s">
        <v>1177</v>
      </c>
      <c r="C160" s="78" t="s">
        <v>1176</v>
      </c>
      <c r="D160" s="78" t="s">
        <v>1074</v>
      </c>
      <c r="E160" s="78" t="s">
        <v>1236</v>
      </c>
      <c r="F160" s="78">
        <v>0</v>
      </c>
      <c r="G160" s="92">
        <v>773</v>
      </c>
      <c r="H160" s="93"/>
    </row>
    <row r="161" spans="1:8">
      <c r="A161" s="78">
        <v>161</v>
      </c>
      <c r="B161" s="78" t="s">
        <v>1177</v>
      </c>
      <c r="C161" s="78" t="s">
        <v>1176</v>
      </c>
      <c r="D161" s="78" t="s">
        <v>1072</v>
      </c>
      <c r="E161" s="78" t="s">
        <v>1235</v>
      </c>
      <c r="F161" s="78">
        <v>0</v>
      </c>
      <c r="G161" s="92">
        <v>3423</v>
      </c>
      <c r="H161" s="93"/>
    </row>
    <row r="162" spans="1:8">
      <c r="A162" s="78">
        <v>162</v>
      </c>
      <c r="B162" s="78" t="s">
        <v>1177</v>
      </c>
      <c r="C162" s="78" t="s">
        <v>1176</v>
      </c>
      <c r="D162" s="78" t="s">
        <v>1070</v>
      </c>
      <c r="E162" s="78" t="s">
        <v>1234</v>
      </c>
      <c r="F162" s="78">
        <v>0</v>
      </c>
      <c r="G162" s="92">
        <v>106</v>
      </c>
      <c r="H162" s="93"/>
    </row>
    <row r="163" spans="1:8">
      <c r="A163" s="78">
        <v>163</v>
      </c>
      <c r="B163" s="78" t="s">
        <v>1177</v>
      </c>
      <c r="C163" s="78" t="s">
        <v>1176</v>
      </c>
      <c r="D163" s="78" t="s">
        <v>1068</v>
      </c>
      <c r="E163" s="78" t="s">
        <v>1233</v>
      </c>
      <c r="F163" s="78">
        <v>0</v>
      </c>
      <c r="G163" s="92">
        <v>739</v>
      </c>
      <c r="H163" s="93"/>
    </row>
    <row r="164" spans="1:8" ht="28.8">
      <c r="A164" s="78">
        <v>164</v>
      </c>
      <c r="B164" s="78" t="s">
        <v>1177</v>
      </c>
      <c r="C164" s="78" t="s">
        <v>1176</v>
      </c>
      <c r="D164" s="78" t="s">
        <v>1066</v>
      </c>
      <c r="E164" s="78" t="s">
        <v>1232</v>
      </c>
      <c r="F164" s="78">
        <v>0</v>
      </c>
      <c r="G164" s="92">
        <v>1267</v>
      </c>
      <c r="H164" s="93"/>
    </row>
    <row r="165" spans="1:8">
      <c r="A165" s="78">
        <v>165</v>
      </c>
      <c r="B165" s="78" t="s">
        <v>1177</v>
      </c>
      <c r="C165" s="78" t="s">
        <v>1176</v>
      </c>
      <c r="D165" s="78" t="s">
        <v>1064</v>
      </c>
      <c r="E165" s="78" t="s">
        <v>1231</v>
      </c>
      <c r="F165" s="78">
        <v>0</v>
      </c>
      <c r="G165" s="92">
        <v>536</v>
      </c>
      <c r="H165" s="93"/>
    </row>
    <row r="166" spans="1:8" ht="28.8">
      <c r="A166" s="78">
        <v>166</v>
      </c>
      <c r="B166" s="78" t="s">
        <v>1177</v>
      </c>
      <c r="C166" s="78" t="s">
        <v>1176</v>
      </c>
      <c r="D166" s="78" t="s">
        <v>1062</v>
      </c>
      <c r="E166" s="78" t="s">
        <v>1230</v>
      </c>
      <c r="F166" s="78">
        <v>0</v>
      </c>
      <c r="G166" s="92">
        <v>337</v>
      </c>
      <c r="H166" s="93"/>
    </row>
    <row r="167" spans="1:8">
      <c r="A167" s="78">
        <v>167</v>
      </c>
      <c r="B167" s="78" t="s">
        <v>1177</v>
      </c>
      <c r="C167" s="78" t="s">
        <v>1176</v>
      </c>
      <c r="D167" s="78" t="s">
        <v>1060</v>
      </c>
      <c r="E167" s="78" t="s">
        <v>1229</v>
      </c>
      <c r="F167" s="78">
        <v>0</v>
      </c>
      <c r="G167" s="92">
        <v>2659</v>
      </c>
      <c r="H167" s="93"/>
    </row>
    <row r="168" spans="1:8">
      <c r="A168" s="78">
        <v>168</v>
      </c>
      <c r="B168" s="78" t="s">
        <v>1177</v>
      </c>
      <c r="C168" s="78" t="s">
        <v>1176</v>
      </c>
      <c r="D168" s="78" t="s">
        <v>1058</v>
      </c>
      <c r="E168" s="78" t="s">
        <v>1228</v>
      </c>
      <c r="F168" s="78">
        <v>0</v>
      </c>
      <c r="G168" s="92">
        <v>101</v>
      </c>
      <c r="H168" s="93"/>
    </row>
    <row r="169" spans="1:8" ht="28.8">
      <c r="A169" s="78">
        <v>169</v>
      </c>
      <c r="B169" s="78" t="s">
        <v>1177</v>
      </c>
      <c r="C169" s="78" t="s">
        <v>1176</v>
      </c>
      <c r="D169" s="78" t="s">
        <v>1056</v>
      </c>
      <c r="E169" s="78" t="s">
        <v>1227</v>
      </c>
      <c r="F169" s="78">
        <v>0</v>
      </c>
      <c r="G169" s="92">
        <v>8</v>
      </c>
      <c r="H169" s="93"/>
    </row>
    <row r="170" spans="1:8">
      <c r="A170" s="78">
        <v>170</v>
      </c>
      <c r="B170" s="78" t="s">
        <v>1177</v>
      </c>
      <c r="C170" s="78" t="s">
        <v>1176</v>
      </c>
      <c r="D170" s="78" t="s">
        <v>1054</v>
      </c>
      <c r="E170" s="78" t="s">
        <v>1226</v>
      </c>
      <c r="F170" s="78">
        <v>0</v>
      </c>
      <c r="G170" s="92">
        <v>50</v>
      </c>
      <c r="H170" s="93"/>
    </row>
    <row r="171" spans="1:8">
      <c r="A171" s="78">
        <v>171</v>
      </c>
      <c r="B171" s="78" t="s">
        <v>1177</v>
      </c>
      <c r="C171" s="78" t="s">
        <v>1176</v>
      </c>
      <c r="D171" s="78" t="s">
        <v>1052</v>
      </c>
      <c r="E171" s="78" t="s">
        <v>1225</v>
      </c>
      <c r="F171" s="78">
        <v>0</v>
      </c>
      <c r="G171" s="92">
        <v>97</v>
      </c>
      <c r="H171" s="93"/>
    </row>
    <row r="172" spans="1:8">
      <c r="A172" s="78">
        <v>172</v>
      </c>
      <c r="B172" s="78" t="s">
        <v>1177</v>
      </c>
      <c r="C172" s="78" t="s">
        <v>1176</v>
      </c>
      <c r="D172" s="78" t="s">
        <v>1050</v>
      </c>
      <c r="E172" s="78" t="s">
        <v>1224</v>
      </c>
      <c r="F172" s="78">
        <v>0</v>
      </c>
      <c r="G172" s="92">
        <v>353</v>
      </c>
      <c r="H172" s="93"/>
    </row>
    <row r="173" spans="1:8" ht="28.8">
      <c r="A173" s="78">
        <v>173</v>
      </c>
      <c r="B173" s="78" t="s">
        <v>1177</v>
      </c>
      <c r="C173" s="78" t="s">
        <v>1176</v>
      </c>
      <c r="D173" s="78" t="s">
        <v>1048</v>
      </c>
      <c r="E173" s="78" t="s">
        <v>1223</v>
      </c>
      <c r="F173" s="78">
        <v>0</v>
      </c>
      <c r="G173" s="92">
        <v>152</v>
      </c>
      <c r="H173" s="93"/>
    </row>
    <row r="174" spans="1:8">
      <c r="A174" s="78">
        <v>174</v>
      </c>
      <c r="B174" s="78" t="s">
        <v>1177</v>
      </c>
      <c r="C174" s="78" t="s">
        <v>1176</v>
      </c>
      <c r="D174" s="78" t="s">
        <v>1046</v>
      </c>
      <c r="E174" s="78" t="s">
        <v>1222</v>
      </c>
      <c r="F174" s="78">
        <v>0</v>
      </c>
      <c r="G174" s="92">
        <v>1234</v>
      </c>
      <c r="H174" s="93"/>
    </row>
    <row r="175" spans="1:8" ht="28.8">
      <c r="A175" s="78">
        <v>175</v>
      </c>
      <c r="B175" s="78" t="s">
        <v>1177</v>
      </c>
      <c r="C175" s="78" t="s">
        <v>1176</v>
      </c>
      <c r="D175" s="78" t="s">
        <v>1044</v>
      </c>
      <c r="E175" s="78" t="s">
        <v>1221</v>
      </c>
      <c r="F175" s="78">
        <v>0</v>
      </c>
      <c r="G175" s="92">
        <v>493</v>
      </c>
      <c r="H175" s="93"/>
    </row>
    <row r="176" spans="1:8">
      <c r="A176" s="78">
        <v>176</v>
      </c>
      <c r="B176" s="78" t="s">
        <v>1177</v>
      </c>
      <c r="C176" s="78" t="s">
        <v>1176</v>
      </c>
      <c r="D176" s="78" t="s">
        <v>1042</v>
      </c>
      <c r="E176" s="78" t="s">
        <v>1220</v>
      </c>
      <c r="F176" s="78">
        <v>0</v>
      </c>
      <c r="G176" s="92">
        <v>148</v>
      </c>
      <c r="H176" s="93"/>
    </row>
    <row r="177" spans="1:8" ht="28.8">
      <c r="A177" s="78">
        <v>177</v>
      </c>
      <c r="B177" s="78" t="s">
        <v>1177</v>
      </c>
      <c r="C177" s="78" t="s">
        <v>1176</v>
      </c>
      <c r="D177" s="78" t="s">
        <v>1040</v>
      </c>
      <c r="E177" s="78" t="s">
        <v>1219</v>
      </c>
      <c r="F177" s="78">
        <v>0</v>
      </c>
      <c r="G177" s="92">
        <v>17</v>
      </c>
      <c r="H177" s="93"/>
    </row>
    <row r="178" spans="1:8">
      <c r="A178" s="78">
        <v>178</v>
      </c>
      <c r="B178" s="78" t="s">
        <v>1177</v>
      </c>
      <c r="C178" s="78" t="s">
        <v>1176</v>
      </c>
      <c r="D178" s="78" t="s">
        <v>1038</v>
      </c>
      <c r="E178" s="78" t="s">
        <v>1218</v>
      </c>
      <c r="F178" s="78">
        <v>0</v>
      </c>
      <c r="G178" s="92">
        <v>131</v>
      </c>
      <c r="H178" s="93"/>
    </row>
    <row r="179" spans="1:8">
      <c r="A179" s="78">
        <v>179</v>
      </c>
      <c r="B179" s="78" t="s">
        <v>1177</v>
      </c>
      <c r="C179" s="78" t="s">
        <v>1176</v>
      </c>
      <c r="D179" s="78" t="s">
        <v>1036</v>
      </c>
      <c r="E179" s="78" t="s">
        <v>1217</v>
      </c>
      <c r="F179" s="78">
        <v>0</v>
      </c>
      <c r="G179" s="92">
        <v>32</v>
      </c>
      <c r="H179" s="93"/>
    </row>
    <row r="180" spans="1:8" ht="28.8">
      <c r="A180" s="78">
        <v>180</v>
      </c>
      <c r="B180" s="78" t="s">
        <v>1177</v>
      </c>
      <c r="C180" s="78" t="s">
        <v>1176</v>
      </c>
      <c r="D180" s="78" t="s">
        <v>1034</v>
      </c>
      <c r="E180" s="78" t="s">
        <v>1216</v>
      </c>
      <c r="F180" s="78">
        <v>0</v>
      </c>
      <c r="G180" s="92">
        <v>4</v>
      </c>
      <c r="H180" s="93"/>
    </row>
    <row r="181" spans="1:8" ht="28.8">
      <c r="A181" s="78">
        <v>181</v>
      </c>
      <c r="B181" s="78" t="s">
        <v>1177</v>
      </c>
      <c r="C181" s="78" t="s">
        <v>1176</v>
      </c>
      <c r="D181" s="78" t="s">
        <v>1032</v>
      </c>
      <c r="E181" s="78" t="s">
        <v>1215</v>
      </c>
      <c r="F181" s="78">
        <v>0</v>
      </c>
      <c r="G181" s="92">
        <v>6</v>
      </c>
      <c r="H181" s="93"/>
    </row>
    <row r="182" spans="1:8" ht="28.8">
      <c r="A182" s="78">
        <v>182</v>
      </c>
      <c r="B182" s="78" t="s">
        <v>1177</v>
      </c>
      <c r="C182" s="78" t="s">
        <v>1176</v>
      </c>
      <c r="D182" s="78" t="s">
        <v>1030</v>
      </c>
      <c r="E182" s="78" t="s">
        <v>1214</v>
      </c>
      <c r="F182" s="78">
        <v>0</v>
      </c>
      <c r="G182" s="92">
        <v>46</v>
      </c>
      <c r="H182" s="93"/>
    </row>
    <row r="183" spans="1:8">
      <c r="A183" s="78">
        <v>183</v>
      </c>
      <c r="B183" s="78" t="s">
        <v>1177</v>
      </c>
      <c r="C183" s="78" t="s">
        <v>1176</v>
      </c>
      <c r="D183" s="78" t="s">
        <v>1028</v>
      </c>
      <c r="E183" s="78" t="s">
        <v>1213</v>
      </c>
      <c r="F183" s="78">
        <v>0</v>
      </c>
      <c r="G183" s="92">
        <v>30</v>
      </c>
      <c r="H183" s="93"/>
    </row>
    <row r="184" spans="1:8" ht="28.8">
      <c r="A184" s="78">
        <v>184</v>
      </c>
      <c r="B184" s="78" t="s">
        <v>1177</v>
      </c>
      <c r="C184" s="78" t="s">
        <v>1176</v>
      </c>
      <c r="D184" s="78" t="s">
        <v>1026</v>
      </c>
      <c r="E184" s="78" t="s">
        <v>1212</v>
      </c>
      <c r="F184" s="78">
        <v>0</v>
      </c>
      <c r="G184" s="92">
        <v>12</v>
      </c>
      <c r="H184" s="93"/>
    </row>
    <row r="185" spans="1:8" ht="28.8">
      <c r="A185" s="78">
        <v>185</v>
      </c>
      <c r="B185" s="78" t="s">
        <v>1177</v>
      </c>
      <c r="C185" s="78" t="s">
        <v>1176</v>
      </c>
      <c r="D185" s="78" t="s">
        <v>1024</v>
      </c>
      <c r="E185" s="78" t="s">
        <v>1211</v>
      </c>
      <c r="F185" s="78">
        <v>0</v>
      </c>
      <c r="G185" s="92">
        <v>22</v>
      </c>
      <c r="H185" s="93"/>
    </row>
    <row r="186" spans="1:8" ht="28.8">
      <c r="A186" s="78">
        <v>186</v>
      </c>
      <c r="B186" s="78" t="s">
        <v>1177</v>
      </c>
      <c r="C186" s="78" t="s">
        <v>1176</v>
      </c>
      <c r="D186" s="78" t="s">
        <v>1022</v>
      </c>
      <c r="E186" s="78" t="s">
        <v>1210</v>
      </c>
      <c r="F186" s="78">
        <v>0</v>
      </c>
      <c r="G186" s="92">
        <v>11</v>
      </c>
      <c r="H186" s="93"/>
    </row>
    <row r="187" spans="1:8" ht="28.8">
      <c r="A187" s="78">
        <v>187</v>
      </c>
      <c r="B187" s="78" t="s">
        <v>1177</v>
      </c>
      <c r="C187" s="78" t="s">
        <v>1176</v>
      </c>
      <c r="D187" s="78" t="s">
        <v>1020</v>
      </c>
      <c r="E187" s="78" t="s">
        <v>1209</v>
      </c>
      <c r="F187" s="78">
        <v>0</v>
      </c>
      <c r="G187" s="92">
        <v>51</v>
      </c>
      <c r="H187" s="93"/>
    </row>
    <row r="188" spans="1:8" ht="28.8">
      <c r="A188" s="78">
        <v>188</v>
      </c>
      <c r="B188" s="78" t="s">
        <v>1177</v>
      </c>
      <c r="C188" s="78" t="s">
        <v>1176</v>
      </c>
      <c r="D188" s="78" t="s">
        <v>1018</v>
      </c>
      <c r="E188" s="78" t="s">
        <v>1208</v>
      </c>
      <c r="F188" s="78">
        <v>0</v>
      </c>
      <c r="G188" s="92">
        <v>24</v>
      </c>
      <c r="H188" s="93"/>
    </row>
    <row r="189" spans="1:8">
      <c r="A189" s="78">
        <v>189</v>
      </c>
      <c r="B189" s="78" t="s">
        <v>1177</v>
      </c>
      <c r="C189" s="78" t="s">
        <v>1176</v>
      </c>
      <c r="D189" s="78" t="s">
        <v>1016</v>
      </c>
      <c r="E189" s="78" t="s">
        <v>1207</v>
      </c>
      <c r="F189" s="78">
        <v>0</v>
      </c>
      <c r="G189" s="92">
        <v>21</v>
      </c>
      <c r="H189" s="93"/>
    </row>
    <row r="190" spans="1:8" ht="28.8">
      <c r="A190" s="78">
        <v>190</v>
      </c>
      <c r="B190" s="78" t="s">
        <v>1177</v>
      </c>
      <c r="C190" s="78" t="s">
        <v>1176</v>
      </c>
      <c r="D190" s="78" t="s">
        <v>1014</v>
      </c>
      <c r="E190" s="78" t="s">
        <v>1206</v>
      </c>
      <c r="F190" s="78">
        <v>0</v>
      </c>
      <c r="G190" s="92">
        <v>176</v>
      </c>
      <c r="H190" s="93"/>
    </row>
    <row r="191" spans="1:8" ht="28.8">
      <c r="A191" s="78">
        <v>191</v>
      </c>
      <c r="B191" s="78" t="s">
        <v>1177</v>
      </c>
      <c r="C191" s="78" t="s">
        <v>1176</v>
      </c>
      <c r="D191" s="78" t="s">
        <v>1012</v>
      </c>
      <c r="E191" s="78" t="s">
        <v>1205</v>
      </c>
      <c r="F191" s="78">
        <v>0</v>
      </c>
      <c r="G191" s="92">
        <v>1</v>
      </c>
      <c r="H191" s="93"/>
    </row>
    <row r="192" spans="1:8" ht="28.8">
      <c r="A192" s="78">
        <v>192</v>
      </c>
      <c r="B192" s="78" t="s">
        <v>1177</v>
      </c>
      <c r="C192" s="78" t="s">
        <v>1176</v>
      </c>
      <c r="D192" s="78" t="s">
        <v>1010</v>
      </c>
      <c r="E192" s="78" t="s">
        <v>1204</v>
      </c>
      <c r="F192" s="78">
        <v>0</v>
      </c>
      <c r="G192" s="92">
        <v>7</v>
      </c>
      <c r="H192" s="93"/>
    </row>
    <row r="193" spans="1:8" ht="28.8">
      <c r="A193" s="78">
        <v>193</v>
      </c>
      <c r="B193" s="78" t="s">
        <v>1177</v>
      </c>
      <c r="C193" s="78" t="s">
        <v>1176</v>
      </c>
      <c r="D193" s="78" t="s">
        <v>1008</v>
      </c>
      <c r="E193" s="78" t="s">
        <v>1203</v>
      </c>
      <c r="F193" s="78">
        <v>0</v>
      </c>
      <c r="G193" s="92">
        <v>0</v>
      </c>
      <c r="H193" s="93"/>
    </row>
    <row r="194" spans="1:8" ht="28.8">
      <c r="A194" s="78">
        <v>194</v>
      </c>
      <c r="B194" s="78" t="s">
        <v>1177</v>
      </c>
      <c r="C194" s="78" t="s">
        <v>1176</v>
      </c>
      <c r="D194" s="78" t="s">
        <v>1006</v>
      </c>
      <c r="E194" s="78" t="s">
        <v>1202</v>
      </c>
      <c r="F194" s="78">
        <v>0</v>
      </c>
      <c r="G194" s="92">
        <v>2</v>
      </c>
      <c r="H194" s="93"/>
    </row>
    <row r="195" spans="1:8">
      <c r="A195" s="78">
        <v>195</v>
      </c>
      <c r="B195" s="78" t="s">
        <v>1177</v>
      </c>
      <c r="C195" s="78" t="s">
        <v>1176</v>
      </c>
      <c r="D195" s="78" t="s">
        <v>1004</v>
      </c>
      <c r="E195" s="78" t="s">
        <v>1201</v>
      </c>
      <c r="F195" s="78">
        <v>0</v>
      </c>
      <c r="G195" s="92">
        <v>72</v>
      </c>
      <c r="H195" s="93"/>
    </row>
    <row r="196" spans="1:8" ht="28.8">
      <c r="A196" s="78">
        <v>196</v>
      </c>
      <c r="B196" s="78" t="s">
        <v>1177</v>
      </c>
      <c r="C196" s="78" t="s">
        <v>1176</v>
      </c>
      <c r="D196" s="78" t="s">
        <v>1002</v>
      </c>
      <c r="E196" s="78" t="s">
        <v>1200</v>
      </c>
      <c r="F196" s="78">
        <v>0</v>
      </c>
      <c r="G196" s="92">
        <v>28</v>
      </c>
      <c r="H196" s="93"/>
    </row>
    <row r="197" spans="1:8" ht="43.2">
      <c r="A197" s="78">
        <v>197</v>
      </c>
      <c r="B197" s="78" t="s">
        <v>1177</v>
      </c>
      <c r="C197" s="78" t="s">
        <v>1176</v>
      </c>
      <c r="D197" s="78" t="s">
        <v>1000</v>
      </c>
      <c r="E197" s="78" t="s">
        <v>1199</v>
      </c>
      <c r="F197" s="78">
        <v>0</v>
      </c>
      <c r="G197" s="92">
        <v>8</v>
      </c>
      <c r="H197" s="93"/>
    </row>
    <row r="198" spans="1:8" ht="28.8">
      <c r="A198" s="78">
        <v>198</v>
      </c>
      <c r="B198" s="78" t="s">
        <v>1177</v>
      </c>
      <c r="C198" s="78" t="s">
        <v>1176</v>
      </c>
      <c r="D198" s="78" t="s">
        <v>998</v>
      </c>
      <c r="E198" s="78" t="s">
        <v>1198</v>
      </c>
      <c r="F198" s="78">
        <v>0</v>
      </c>
      <c r="G198" s="92">
        <v>23</v>
      </c>
      <c r="H198" s="93"/>
    </row>
    <row r="199" spans="1:8" ht="28.8">
      <c r="A199" s="78">
        <v>199</v>
      </c>
      <c r="B199" s="78" t="s">
        <v>1177</v>
      </c>
      <c r="C199" s="78" t="s">
        <v>1176</v>
      </c>
      <c r="D199" s="78" t="s">
        <v>996</v>
      </c>
      <c r="E199" s="78" t="s">
        <v>1197</v>
      </c>
      <c r="F199" s="78">
        <v>0</v>
      </c>
      <c r="G199" s="92">
        <v>3</v>
      </c>
      <c r="H199" s="93"/>
    </row>
    <row r="200" spans="1:8" ht="28.8">
      <c r="A200" s="78">
        <v>200</v>
      </c>
      <c r="B200" s="78" t="s">
        <v>1177</v>
      </c>
      <c r="C200" s="78" t="s">
        <v>1176</v>
      </c>
      <c r="D200" s="78" t="s">
        <v>994</v>
      </c>
      <c r="E200" s="78" t="s">
        <v>1196</v>
      </c>
      <c r="F200" s="78">
        <v>0</v>
      </c>
      <c r="G200" s="92">
        <v>5</v>
      </c>
      <c r="H200" s="93"/>
    </row>
    <row r="201" spans="1:8" ht="28.8">
      <c r="A201" s="78">
        <v>201</v>
      </c>
      <c r="B201" s="78" t="s">
        <v>1177</v>
      </c>
      <c r="C201" s="78" t="s">
        <v>1176</v>
      </c>
      <c r="D201" s="78" t="s">
        <v>992</v>
      </c>
      <c r="E201" s="78" t="s">
        <v>1195</v>
      </c>
      <c r="F201" s="78">
        <v>0</v>
      </c>
      <c r="G201" s="92">
        <v>0</v>
      </c>
      <c r="H201" s="93"/>
    </row>
    <row r="202" spans="1:8" ht="28.8">
      <c r="A202" s="78">
        <v>202</v>
      </c>
      <c r="B202" s="78" t="s">
        <v>1177</v>
      </c>
      <c r="C202" s="78" t="s">
        <v>1176</v>
      </c>
      <c r="D202" s="78" t="s">
        <v>990</v>
      </c>
      <c r="E202" s="78" t="s">
        <v>1194</v>
      </c>
      <c r="F202" s="78">
        <v>0</v>
      </c>
      <c r="G202" s="92">
        <v>2</v>
      </c>
      <c r="H202" s="93"/>
    </row>
    <row r="203" spans="1:8" ht="28.8">
      <c r="A203" s="78">
        <v>203</v>
      </c>
      <c r="B203" s="78" t="s">
        <v>1177</v>
      </c>
      <c r="C203" s="78" t="s">
        <v>1176</v>
      </c>
      <c r="D203" s="78" t="s">
        <v>988</v>
      </c>
      <c r="E203" s="78" t="s">
        <v>1193</v>
      </c>
      <c r="F203" s="78">
        <v>0</v>
      </c>
      <c r="G203" s="92">
        <v>0</v>
      </c>
      <c r="H203" s="93"/>
    </row>
    <row r="204" spans="1:8" ht="28.8">
      <c r="A204" s="78">
        <v>204</v>
      </c>
      <c r="B204" s="78" t="s">
        <v>1177</v>
      </c>
      <c r="C204" s="78" t="s">
        <v>1176</v>
      </c>
      <c r="D204" s="78" t="s">
        <v>986</v>
      </c>
      <c r="E204" s="78" t="s">
        <v>1192</v>
      </c>
      <c r="F204" s="78">
        <v>0</v>
      </c>
      <c r="G204" s="92">
        <v>0</v>
      </c>
      <c r="H204" s="93"/>
    </row>
    <row r="205" spans="1:8" ht="28.8">
      <c r="A205" s="78">
        <v>205</v>
      </c>
      <c r="B205" s="78" t="s">
        <v>1177</v>
      </c>
      <c r="C205" s="78" t="s">
        <v>1176</v>
      </c>
      <c r="D205" s="78" t="s">
        <v>984</v>
      </c>
      <c r="E205" s="78" t="s">
        <v>1191</v>
      </c>
      <c r="F205" s="78">
        <v>0</v>
      </c>
      <c r="G205" s="92">
        <v>0</v>
      </c>
      <c r="H205" s="93"/>
    </row>
    <row r="206" spans="1:8" ht="43.2">
      <c r="A206" s="78">
        <v>206</v>
      </c>
      <c r="B206" s="78" t="s">
        <v>1177</v>
      </c>
      <c r="C206" s="78" t="s">
        <v>1176</v>
      </c>
      <c r="D206" s="78" t="s">
        <v>982</v>
      </c>
      <c r="E206" s="78" t="s">
        <v>1190</v>
      </c>
      <c r="F206" s="78">
        <v>0</v>
      </c>
      <c r="G206" s="92">
        <v>0</v>
      </c>
      <c r="H206" s="93"/>
    </row>
    <row r="207" spans="1:8" ht="28.8">
      <c r="A207" s="78">
        <v>207</v>
      </c>
      <c r="B207" s="78" t="s">
        <v>1177</v>
      </c>
      <c r="C207" s="78" t="s">
        <v>1176</v>
      </c>
      <c r="D207" s="78" t="s">
        <v>980</v>
      </c>
      <c r="E207" s="78" t="s">
        <v>1189</v>
      </c>
      <c r="F207" s="78">
        <v>0</v>
      </c>
      <c r="G207" s="92">
        <v>2</v>
      </c>
      <c r="H207" s="93"/>
    </row>
    <row r="208" spans="1:8" ht="43.2">
      <c r="A208" s="78">
        <v>208</v>
      </c>
      <c r="B208" s="78" t="s">
        <v>1177</v>
      </c>
      <c r="C208" s="78" t="s">
        <v>1176</v>
      </c>
      <c r="D208" s="78" t="s">
        <v>978</v>
      </c>
      <c r="E208" s="78" t="s">
        <v>1188</v>
      </c>
      <c r="F208" s="78">
        <v>0</v>
      </c>
      <c r="G208" s="92">
        <v>1</v>
      </c>
      <c r="H208" s="93"/>
    </row>
    <row r="209" spans="1:36" ht="28.8">
      <c r="A209" s="78">
        <v>209</v>
      </c>
      <c r="B209" s="78" t="s">
        <v>1177</v>
      </c>
      <c r="C209" s="78" t="s">
        <v>1176</v>
      </c>
      <c r="D209" s="78" t="s">
        <v>976</v>
      </c>
      <c r="E209" s="78" t="s">
        <v>1187</v>
      </c>
      <c r="F209" s="78">
        <v>0</v>
      </c>
      <c r="G209" s="92">
        <v>0</v>
      </c>
      <c r="H209" s="93"/>
    </row>
    <row r="210" spans="1:36" ht="28.8">
      <c r="A210" s="78">
        <v>210</v>
      </c>
      <c r="B210" s="78" t="s">
        <v>1177</v>
      </c>
      <c r="C210" s="78" t="s">
        <v>1176</v>
      </c>
      <c r="D210" s="78" t="s">
        <v>974</v>
      </c>
      <c r="E210" s="78" t="s">
        <v>1186</v>
      </c>
      <c r="F210" s="78">
        <v>0</v>
      </c>
      <c r="G210" s="92">
        <v>0</v>
      </c>
      <c r="H210" s="93"/>
    </row>
    <row r="211" spans="1:36">
      <c r="A211" s="78">
        <v>211</v>
      </c>
      <c r="B211" s="78" t="s">
        <v>1177</v>
      </c>
      <c r="C211" s="78" t="s">
        <v>1176</v>
      </c>
      <c r="D211" s="78" t="s">
        <v>972</v>
      </c>
      <c r="E211" s="78" t="s">
        <v>1185</v>
      </c>
      <c r="F211" s="78">
        <v>0</v>
      </c>
      <c r="G211" s="92">
        <v>18</v>
      </c>
      <c r="H211" s="93"/>
    </row>
    <row r="212" spans="1:36" ht="43.2">
      <c r="A212" s="78">
        <v>212</v>
      </c>
      <c r="B212" s="78" t="s">
        <v>1177</v>
      </c>
      <c r="C212" s="78" t="s">
        <v>1176</v>
      </c>
      <c r="D212" s="78" t="s">
        <v>970</v>
      </c>
      <c r="E212" s="78" t="s">
        <v>1184</v>
      </c>
      <c r="F212" s="78">
        <v>0</v>
      </c>
      <c r="G212" s="92">
        <v>11</v>
      </c>
      <c r="H212" s="93"/>
    </row>
    <row r="213" spans="1:36" ht="28.8">
      <c r="A213" s="78">
        <v>213</v>
      </c>
      <c r="B213" s="78" t="s">
        <v>1177</v>
      </c>
      <c r="C213" s="78" t="s">
        <v>1176</v>
      </c>
      <c r="D213" s="78" t="s">
        <v>968</v>
      </c>
      <c r="E213" s="78" t="s">
        <v>1183</v>
      </c>
      <c r="F213" s="78">
        <v>0</v>
      </c>
      <c r="G213" s="92">
        <v>5</v>
      </c>
      <c r="H213" s="93"/>
    </row>
    <row r="214" spans="1:36" ht="43.2">
      <c r="A214" s="78">
        <v>214</v>
      </c>
      <c r="B214" s="78" t="s">
        <v>1177</v>
      </c>
      <c r="C214" s="78" t="s">
        <v>1176</v>
      </c>
      <c r="D214" s="78" t="s">
        <v>966</v>
      </c>
      <c r="E214" s="78" t="s">
        <v>1182</v>
      </c>
      <c r="F214" s="78">
        <v>0</v>
      </c>
      <c r="G214" s="92">
        <v>2</v>
      </c>
      <c r="H214" s="93"/>
    </row>
    <row r="215" spans="1:36" ht="28.8">
      <c r="A215" s="78">
        <v>215</v>
      </c>
      <c r="B215" s="78" t="s">
        <v>1177</v>
      </c>
      <c r="C215" s="78" t="s">
        <v>1176</v>
      </c>
      <c r="D215" s="78" t="s">
        <v>964</v>
      </c>
      <c r="E215" s="78" t="s">
        <v>1181</v>
      </c>
      <c r="F215" s="78">
        <v>0</v>
      </c>
      <c r="G215" s="92">
        <v>0</v>
      </c>
      <c r="H215" s="93"/>
    </row>
    <row r="216" spans="1:36" ht="43.2">
      <c r="A216" s="78">
        <v>216</v>
      </c>
      <c r="B216" s="78" t="s">
        <v>1177</v>
      </c>
      <c r="C216" s="78" t="s">
        <v>1176</v>
      </c>
      <c r="D216" s="78" t="s">
        <v>962</v>
      </c>
      <c r="E216" s="78" t="s">
        <v>1180</v>
      </c>
      <c r="F216" s="78">
        <v>0</v>
      </c>
      <c r="G216" s="92">
        <v>0</v>
      </c>
      <c r="H216" s="93"/>
    </row>
    <row r="217" spans="1:36" ht="43.2">
      <c r="A217" s="78">
        <v>217</v>
      </c>
      <c r="B217" s="78" t="s">
        <v>1177</v>
      </c>
      <c r="C217" s="78" t="s">
        <v>1176</v>
      </c>
      <c r="D217" s="78" t="s">
        <v>960</v>
      </c>
      <c r="E217" s="78" t="s">
        <v>1179</v>
      </c>
      <c r="F217" s="78">
        <v>0</v>
      </c>
      <c r="G217" s="92">
        <v>0</v>
      </c>
      <c r="H217" s="93"/>
    </row>
    <row r="218" spans="1:36">
      <c r="A218" s="78">
        <v>218</v>
      </c>
      <c r="B218" s="78" t="s">
        <v>1177</v>
      </c>
      <c r="C218" s="78" t="s">
        <v>1176</v>
      </c>
      <c r="D218" s="78" t="s">
        <v>958</v>
      </c>
      <c r="E218" s="78" t="s">
        <v>1178</v>
      </c>
      <c r="F218" s="78">
        <v>0</v>
      </c>
      <c r="G218" s="92">
        <v>0</v>
      </c>
      <c r="H218" s="93"/>
    </row>
    <row r="219" spans="1:36" ht="43.2">
      <c r="A219" s="78">
        <v>219</v>
      </c>
      <c r="B219" s="78" t="s">
        <v>1177</v>
      </c>
      <c r="C219" s="78" t="s">
        <v>1176</v>
      </c>
      <c r="D219" s="78" t="s">
        <v>955</v>
      </c>
      <c r="E219" s="78" t="s">
        <v>1175</v>
      </c>
      <c r="F219" s="78">
        <v>0</v>
      </c>
      <c r="G219" s="92">
        <v>0</v>
      </c>
      <c r="H219" s="93"/>
    </row>
    <row r="220" spans="1:36" s="88" customFormat="1">
      <c r="A220" s="88">
        <v>220</v>
      </c>
      <c r="B220" s="88" t="s">
        <v>806</v>
      </c>
      <c r="C220" s="88" t="s">
        <v>1103</v>
      </c>
      <c r="D220" s="88" t="s">
        <v>1174</v>
      </c>
      <c r="G220" s="89"/>
      <c r="H220" s="90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AJ220" s="118"/>
    </row>
    <row r="221" spans="1:36">
      <c r="A221" s="78">
        <v>221</v>
      </c>
      <c r="B221" s="78" t="s">
        <v>806</v>
      </c>
      <c r="C221" s="78" t="s">
        <v>1103</v>
      </c>
      <c r="D221" s="78" t="s">
        <v>1100</v>
      </c>
    </row>
    <row r="222" spans="1:36">
      <c r="A222" s="78">
        <v>222</v>
      </c>
      <c r="B222" s="78" t="s">
        <v>806</v>
      </c>
      <c r="C222" s="78" t="s">
        <v>1103</v>
      </c>
      <c r="D222" s="78" t="s">
        <v>79</v>
      </c>
      <c r="E222" s="78" t="s">
        <v>1173</v>
      </c>
      <c r="F222" s="78">
        <v>0</v>
      </c>
    </row>
    <row r="223" spans="1:36">
      <c r="A223" s="78">
        <v>223</v>
      </c>
      <c r="B223" s="78" t="s">
        <v>806</v>
      </c>
      <c r="C223" s="78" t="s">
        <v>1103</v>
      </c>
      <c r="D223" s="78" t="s">
        <v>1094</v>
      </c>
      <c r="E223" s="78" t="s">
        <v>1172</v>
      </c>
      <c r="F223" s="78">
        <v>0</v>
      </c>
    </row>
    <row r="224" spans="1:36">
      <c r="A224" s="78">
        <v>224</v>
      </c>
      <c r="B224" s="78" t="s">
        <v>806</v>
      </c>
      <c r="C224" s="78" t="s">
        <v>1103</v>
      </c>
      <c r="D224" s="78" t="s">
        <v>1092</v>
      </c>
      <c r="E224" s="78" t="s">
        <v>1171</v>
      </c>
      <c r="F224" s="78">
        <v>0</v>
      </c>
    </row>
    <row r="225" spans="1:6">
      <c r="A225" s="78">
        <v>225</v>
      </c>
      <c r="B225" s="78" t="s">
        <v>806</v>
      </c>
      <c r="C225" s="78" t="s">
        <v>1103</v>
      </c>
      <c r="D225" s="78" t="s">
        <v>1090</v>
      </c>
      <c r="E225" s="78" t="s">
        <v>1170</v>
      </c>
      <c r="F225" s="78">
        <v>0</v>
      </c>
    </row>
    <row r="226" spans="1:6">
      <c r="A226" s="78">
        <v>226</v>
      </c>
      <c r="B226" s="78" t="s">
        <v>806</v>
      </c>
      <c r="C226" s="78" t="s">
        <v>1103</v>
      </c>
      <c r="D226" s="78" t="s">
        <v>1088</v>
      </c>
      <c r="E226" s="78" t="s">
        <v>1169</v>
      </c>
      <c r="F226" s="78">
        <v>0</v>
      </c>
    </row>
    <row r="227" spans="1:6">
      <c r="A227" s="78">
        <v>227</v>
      </c>
      <c r="B227" s="78" t="s">
        <v>806</v>
      </c>
      <c r="C227" s="78" t="s">
        <v>1103</v>
      </c>
      <c r="D227" s="78" t="s">
        <v>1086</v>
      </c>
      <c r="E227" s="78" t="s">
        <v>1168</v>
      </c>
      <c r="F227" s="78">
        <v>0</v>
      </c>
    </row>
    <row r="228" spans="1:6">
      <c r="A228" s="78">
        <v>228</v>
      </c>
      <c r="B228" s="78" t="s">
        <v>806</v>
      </c>
      <c r="C228" s="78" t="s">
        <v>1103</v>
      </c>
      <c r="D228" s="78" t="s">
        <v>1084</v>
      </c>
      <c r="E228" s="78" t="s">
        <v>1167</v>
      </c>
      <c r="F228" s="78">
        <v>0</v>
      </c>
    </row>
    <row r="229" spans="1:6">
      <c r="A229" s="78">
        <v>229</v>
      </c>
      <c r="B229" s="78" t="s">
        <v>806</v>
      </c>
      <c r="C229" s="78" t="s">
        <v>1103</v>
      </c>
      <c r="D229" s="78" t="s">
        <v>1082</v>
      </c>
      <c r="E229" s="78" t="s">
        <v>1166</v>
      </c>
      <c r="F229" s="78">
        <v>0</v>
      </c>
    </row>
    <row r="230" spans="1:6">
      <c r="A230" s="78">
        <v>230</v>
      </c>
      <c r="B230" s="78" t="s">
        <v>806</v>
      </c>
      <c r="C230" s="78" t="s">
        <v>1103</v>
      </c>
      <c r="D230" s="78" t="s">
        <v>1080</v>
      </c>
      <c r="E230" s="78" t="s">
        <v>1165</v>
      </c>
      <c r="F230" s="78">
        <v>0</v>
      </c>
    </row>
    <row r="231" spans="1:6">
      <c r="A231" s="78">
        <v>231</v>
      </c>
      <c r="B231" s="78" t="s">
        <v>806</v>
      </c>
      <c r="C231" s="78" t="s">
        <v>1103</v>
      </c>
      <c r="D231" s="78" t="s">
        <v>1078</v>
      </c>
      <c r="E231" s="78" t="s">
        <v>1164</v>
      </c>
      <c r="F231" s="78">
        <v>0</v>
      </c>
    </row>
    <row r="232" spans="1:6">
      <c r="A232" s="78">
        <v>232</v>
      </c>
      <c r="B232" s="78" t="s">
        <v>806</v>
      </c>
      <c r="C232" s="78" t="s">
        <v>1103</v>
      </c>
      <c r="D232" s="78" t="s">
        <v>1076</v>
      </c>
      <c r="E232" s="78" t="s">
        <v>1163</v>
      </c>
      <c r="F232" s="78">
        <v>0</v>
      </c>
    </row>
    <row r="233" spans="1:6">
      <c r="A233" s="78">
        <v>233</v>
      </c>
      <c r="B233" s="78" t="s">
        <v>806</v>
      </c>
      <c r="C233" s="78" t="s">
        <v>1103</v>
      </c>
      <c r="D233" s="78" t="s">
        <v>1074</v>
      </c>
      <c r="E233" s="78" t="s">
        <v>1162</v>
      </c>
      <c r="F233" s="78">
        <v>0</v>
      </c>
    </row>
    <row r="234" spans="1:6">
      <c r="A234" s="78">
        <v>234</v>
      </c>
      <c r="B234" s="78" t="s">
        <v>806</v>
      </c>
      <c r="C234" s="78" t="s">
        <v>1103</v>
      </c>
      <c r="D234" s="78" t="s">
        <v>1072</v>
      </c>
      <c r="E234" s="78" t="s">
        <v>1161</v>
      </c>
      <c r="F234" s="78">
        <v>0</v>
      </c>
    </row>
    <row r="235" spans="1:6">
      <c r="A235" s="78">
        <v>235</v>
      </c>
      <c r="B235" s="78" t="s">
        <v>806</v>
      </c>
      <c r="C235" s="78" t="s">
        <v>1103</v>
      </c>
      <c r="D235" s="78" t="s">
        <v>1070</v>
      </c>
      <c r="E235" s="78" t="s">
        <v>1160</v>
      </c>
      <c r="F235" s="78">
        <v>0</v>
      </c>
    </row>
    <row r="236" spans="1:6">
      <c r="A236" s="78">
        <v>236</v>
      </c>
      <c r="B236" s="78" t="s">
        <v>806</v>
      </c>
      <c r="C236" s="78" t="s">
        <v>1103</v>
      </c>
      <c r="D236" s="78" t="s">
        <v>1068</v>
      </c>
      <c r="E236" s="78" t="s">
        <v>1159</v>
      </c>
      <c r="F236" s="78">
        <v>0</v>
      </c>
    </row>
    <row r="237" spans="1:6" ht="28.8">
      <c r="A237" s="78">
        <v>237</v>
      </c>
      <c r="B237" s="78" t="s">
        <v>806</v>
      </c>
      <c r="C237" s="78" t="s">
        <v>1103</v>
      </c>
      <c r="D237" s="78" t="s">
        <v>1066</v>
      </c>
      <c r="E237" s="78" t="s">
        <v>1158</v>
      </c>
      <c r="F237" s="78">
        <v>0</v>
      </c>
    </row>
    <row r="238" spans="1:6">
      <c r="A238" s="78">
        <v>238</v>
      </c>
      <c r="B238" s="78" t="s">
        <v>806</v>
      </c>
      <c r="C238" s="78" t="s">
        <v>1103</v>
      </c>
      <c r="D238" s="78" t="s">
        <v>1064</v>
      </c>
      <c r="E238" s="78" t="s">
        <v>1157</v>
      </c>
      <c r="F238" s="78">
        <v>0</v>
      </c>
    </row>
    <row r="239" spans="1:6" ht="28.8">
      <c r="A239" s="78">
        <v>239</v>
      </c>
      <c r="B239" s="78" t="s">
        <v>806</v>
      </c>
      <c r="C239" s="78" t="s">
        <v>1103</v>
      </c>
      <c r="D239" s="78" t="s">
        <v>1062</v>
      </c>
      <c r="E239" s="78" t="s">
        <v>1156</v>
      </c>
      <c r="F239" s="78">
        <v>0</v>
      </c>
    </row>
    <row r="240" spans="1:6">
      <c r="A240" s="78">
        <v>240</v>
      </c>
      <c r="B240" s="78" t="s">
        <v>806</v>
      </c>
      <c r="C240" s="78" t="s">
        <v>1103</v>
      </c>
      <c r="D240" s="78" t="s">
        <v>1060</v>
      </c>
      <c r="E240" s="78" t="s">
        <v>1155</v>
      </c>
      <c r="F240" s="78">
        <v>0</v>
      </c>
    </row>
    <row r="241" spans="1:6">
      <c r="A241" s="78">
        <v>241</v>
      </c>
      <c r="B241" s="78" t="s">
        <v>806</v>
      </c>
      <c r="C241" s="78" t="s">
        <v>1103</v>
      </c>
      <c r="D241" s="78" t="s">
        <v>1058</v>
      </c>
      <c r="E241" s="78" t="s">
        <v>1154</v>
      </c>
      <c r="F241" s="78">
        <v>0</v>
      </c>
    </row>
    <row r="242" spans="1:6" ht="28.8">
      <c r="A242" s="78">
        <v>242</v>
      </c>
      <c r="B242" s="78" t="s">
        <v>806</v>
      </c>
      <c r="C242" s="78" t="s">
        <v>1103</v>
      </c>
      <c r="D242" s="78" t="s">
        <v>1056</v>
      </c>
      <c r="E242" s="78" t="s">
        <v>1153</v>
      </c>
      <c r="F242" s="78">
        <v>0</v>
      </c>
    </row>
    <row r="243" spans="1:6">
      <c r="A243" s="78">
        <v>243</v>
      </c>
      <c r="B243" s="78" t="s">
        <v>806</v>
      </c>
      <c r="C243" s="78" t="s">
        <v>1103</v>
      </c>
      <c r="D243" s="78" t="s">
        <v>1054</v>
      </c>
      <c r="E243" s="78" t="s">
        <v>1152</v>
      </c>
      <c r="F243" s="78">
        <v>0</v>
      </c>
    </row>
    <row r="244" spans="1:6">
      <c r="A244" s="78">
        <v>244</v>
      </c>
      <c r="B244" s="78" t="s">
        <v>806</v>
      </c>
      <c r="C244" s="78" t="s">
        <v>1103</v>
      </c>
      <c r="D244" s="78" t="s">
        <v>1052</v>
      </c>
      <c r="E244" s="78" t="s">
        <v>1151</v>
      </c>
      <c r="F244" s="78">
        <v>0</v>
      </c>
    </row>
    <row r="245" spans="1:6">
      <c r="A245" s="78">
        <v>245</v>
      </c>
      <c r="B245" s="78" t="s">
        <v>806</v>
      </c>
      <c r="C245" s="78" t="s">
        <v>1103</v>
      </c>
      <c r="D245" s="78" t="s">
        <v>1050</v>
      </c>
      <c r="E245" s="78" t="s">
        <v>1150</v>
      </c>
      <c r="F245" s="78">
        <v>0</v>
      </c>
    </row>
    <row r="246" spans="1:6" ht="28.8">
      <c r="A246" s="78">
        <v>246</v>
      </c>
      <c r="B246" s="78" t="s">
        <v>806</v>
      </c>
      <c r="C246" s="78" t="s">
        <v>1103</v>
      </c>
      <c r="D246" s="78" t="s">
        <v>1048</v>
      </c>
      <c r="E246" s="78" t="s">
        <v>1149</v>
      </c>
      <c r="F246" s="78">
        <v>0</v>
      </c>
    </row>
    <row r="247" spans="1:6">
      <c r="A247" s="78">
        <v>247</v>
      </c>
      <c r="B247" s="78" t="s">
        <v>806</v>
      </c>
      <c r="C247" s="78" t="s">
        <v>1103</v>
      </c>
      <c r="D247" s="78" t="s">
        <v>1046</v>
      </c>
      <c r="E247" s="78" t="s">
        <v>1148</v>
      </c>
      <c r="F247" s="78">
        <v>0</v>
      </c>
    </row>
    <row r="248" spans="1:6" ht="28.8">
      <c r="A248" s="78">
        <v>248</v>
      </c>
      <c r="B248" s="78" t="s">
        <v>806</v>
      </c>
      <c r="C248" s="78" t="s">
        <v>1103</v>
      </c>
      <c r="D248" s="78" t="s">
        <v>1044</v>
      </c>
      <c r="E248" s="78" t="s">
        <v>1147</v>
      </c>
      <c r="F248" s="78">
        <v>0</v>
      </c>
    </row>
    <row r="249" spans="1:6">
      <c r="A249" s="78">
        <v>249</v>
      </c>
      <c r="B249" s="78" t="s">
        <v>806</v>
      </c>
      <c r="C249" s="78" t="s">
        <v>1103</v>
      </c>
      <c r="D249" s="78" t="s">
        <v>1042</v>
      </c>
      <c r="E249" s="78" t="s">
        <v>1146</v>
      </c>
      <c r="F249" s="78">
        <v>0</v>
      </c>
    </row>
    <row r="250" spans="1:6" ht="28.8">
      <c r="A250" s="78">
        <v>250</v>
      </c>
      <c r="B250" s="78" t="s">
        <v>806</v>
      </c>
      <c r="C250" s="78" t="s">
        <v>1103</v>
      </c>
      <c r="D250" s="78" t="s">
        <v>1040</v>
      </c>
      <c r="E250" s="78" t="s">
        <v>1145</v>
      </c>
      <c r="F250" s="78">
        <v>0</v>
      </c>
    </row>
    <row r="251" spans="1:6">
      <c r="A251" s="78">
        <v>251</v>
      </c>
      <c r="B251" s="78" t="s">
        <v>806</v>
      </c>
      <c r="C251" s="78" t="s">
        <v>1103</v>
      </c>
      <c r="D251" s="78" t="s">
        <v>1038</v>
      </c>
      <c r="E251" s="78" t="s">
        <v>1144</v>
      </c>
      <c r="F251" s="78">
        <v>0</v>
      </c>
    </row>
    <row r="252" spans="1:6">
      <c r="A252" s="78">
        <v>252</v>
      </c>
      <c r="B252" s="78" t="s">
        <v>806</v>
      </c>
      <c r="C252" s="78" t="s">
        <v>1103</v>
      </c>
      <c r="D252" s="78" t="s">
        <v>1036</v>
      </c>
      <c r="E252" s="78" t="s">
        <v>1143</v>
      </c>
      <c r="F252" s="78">
        <v>0</v>
      </c>
    </row>
    <row r="253" spans="1:6" ht="28.8">
      <c r="A253" s="78">
        <v>253</v>
      </c>
      <c r="B253" s="78" t="s">
        <v>806</v>
      </c>
      <c r="C253" s="78" t="s">
        <v>1103</v>
      </c>
      <c r="D253" s="78" t="s">
        <v>1034</v>
      </c>
      <c r="E253" s="78" t="s">
        <v>1142</v>
      </c>
      <c r="F253" s="78">
        <v>0</v>
      </c>
    </row>
    <row r="254" spans="1:6" ht="28.8">
      <c r="A254" s="78">
        <v>254</v>
      </c>
      <c r="B254" s="78" t="s">
        <v>806</v>
      </c>
      <c r="C254" s="78" t="s">
        <v>1103</v>
      </c>
      <c r="D254" s="78" t="s">
        <v>1032</v>
      </c>
      <c r="E254" s="78" t="s">
        <v>1141</v>
      </c>
      <c r="F254" s="78">
        <v>0</v>
      </c>
    </row>
    <row r="255" spans="1:6" ht="28.8">
      <c r="A255" s="78">
        <v>255</v>
      </c>
      <c r="B255" s="78" t="s">
        <v>806</v>
      </c>
      <c r="C255" s="78" t="s">
        <v>1103</v>
      </c>
      <c r="D255" s="78" t="s">
        <v>1030</v>
      </c>
      <c r="E255" s="78" t="s">
        <v>1140</v>
      </c>
      <c r="F255" s="78">
        <v>0</v>
      </c>
    </row>
    <row r="256" spans="1:6">
      <c r="A256" s="78">
        <v>256</v>
      </c>
      <c r="B256" s="78" t="s">
        <v>806</v>
      </c>
      <c r="C256" s="78" t="s">
        <v>1103</v>
      </c>
      <c r="D256" s="78" t="s">
        <v>1028</v>
      </c>
      <c r="E256" s="78" t="s">
        <v>1139</v>
      </c>
      <c r="F256" s="78">
        <v>0</v>
      </c>
    </row>
    <row r="257" spans="1:6" ht="28.8">
      <c r="A257" s="78">
        <v>257</v>
      </c>
      <c r="B257" s="78" t="s">
        <v>806</v>
      </c>
      <c r="C257" s="78" t="s">
        <v>1103</v>
      </c>
      <c r="D257" s="78" t="s">
        <v>1026</v>
      </c>
      <c r="E257" s="78" t="s">
        <v>1138</v>
      </c>
      <c r="F257" s="78">
        <v>0</v>
      </c>
    </row>
    <row r="258" spans="1:6" ht="28.8">
      <c r="A258" s="78">
        <v>258</v>
      </c>
      <c r="B258" s="78" t="s">
        <v>806</v>
      </c>
      <c r="C258" s="78" t="s">
        <v>1103</v>
      </c>
      <c r="D258" s="78" t="s">
        <v>1024</v>
      </c>
      <c r="E258" s="78" t="s">
        <v>1137</v>
      </c>
      <c r="F258" s="78">
        <v>0</v>
      </c>
    </row>
    <row r="259" spans="1:6" ht="28.8">
      <c r="A259" s="78">
        <v>259</v>
      </c>
      <c r="B259" s="78" t="s">
        <v>806</v>
      </c>
      <c r="C259" s="78" t="s">
        <v>1103</v>
      </c>
      <c r="D259" s="78" t="s">
        <v>1022</v>
      </c>
      <c r="E259" s="78" t="s">
        <v>1136</v>
      </c>
      <c r="F259" s="78">
        <v>0</v>
      </c>
    </row>
    <row r="260" spans="1:6" ht="28.8">
      <c r="A260" s="78">
        <v>260</v>
      </c>
      <c r="B260" s="78" t="s">
        <v>806</v>
      </c>
      <c r="C260" s="78" t="s">
        <v>1103</v>
      </c>
      <c r="D260" s="78" t="s">
        <v>1020</v>
      </c>
      <c r="E260" s="78" t="s">
        <v>1135</v>
      </c>
      <c r="F260" s="78">
        <v>0</v>
      </c>
    </row>
    <row r="261" spans="1:6" ht="28.8">
      <c r="A261" s="78">
        <v>261</v>
      </c>
      <c r="B261" s="78" t="s">
        <v>806</v>
      </c>
      <c r="C261" s="78" t="s">
        <v>1103</v>
      </c>
      <c r="D261" s="78" t="s">
        <v>1018</v>
      </c>
      <c r="E261" s="78" t="s">
        <v>1134</v>
      </c>
      <c r="F261" s="78">
        <v>0</v>
      </c>
    </row>
    <row r="262" spans="1:6">
      <c r="A262" s="78">
        <v>262</v>
      </c>
      <c r="B262" s="78" t="s">
        <v>806</v>
      </c>
      <c r="C262" s="78" t="s">
        <v>1103</v>
      </c>
      <c r="D262" s="78" t="s">
        <v>1016</v>
      </c>
      <c r="E262" s="78" t="s">
        <v>1133</v>
      </c>
      <c r="F262" s="78">
        <v>0</v>
      </c>
    </row>
    <row r="263" spans="1:6" ht="28.8">
      <c r="A263" s="78">
        <v>263</v>
      </c>
      <c r="B263" s="78" t="s">
        <v>806</v>
      </c>
      <c r="C263" s="78" t="s">
        <v>1103</v>
      </c>
      <c r="D263" s="78" t="s">
        <v>1014</v>
      </c>
      <c r="E263" s="78" t="s">
        <v>1132</v>
      </c>
      <c r="F263" s="78">
        <v>0</v>
      </c>
    </row>
    <row r="264" spans="1:6" ht="28.8">
      <c r="A264" s="78">
        <v>264</v>
      </c>
      <c r="B264" s="78" t="s">
        <v>806</v>
      </c>
      <c r="C264" s="78" t="s">
        <v>1103</v>
      </c>
      <c r="D264" s="78" t="s">
        <v>1012</v>
      </c>
      <c r="E264" s="78" t="s">
        <v>1131</v>
      </c>
      <c r="F264" s="78">
        <v>0</v>
      </c>
    </row>
    <row r="265" spans="1:6" ht="28.8">
      <c r="A265" s="78">
        <v>265</v>
      </c>
      <c r="B265" s="78" t="s">
        <v>806</v>
      </c>
      <c r="C265" s="78" t="s">
        <v>1103</v>
      </c>
      <c r="D265" s="78" t="s">
        <v>1010</v>
      </c>
      <c r="E265" s="78" t="s">
        <v>1130</v>
      </c>
      <c r="F265" s="78">
        <v>0</v>
      </c>
    </row>
    <row r="266" spans="1:6" ht="28.8">
      <c r="A266" s="78">
        <v>266</v>
      </c>
      <c r="B266" s="78" t="s">
        <v>806</v>
      </c>
      <c r="C266" s="78" t="s">
        <v>1103</v>
      </c>
      <c r="D266" s="78" t="s">
        <v>1008</v>
      </c>
      <c r="E266" s="78" t="s">
        <v>1129</v>
      </c>
      <c r="F266" s="78">
        <v>0</v>
      </c>
    </row>
    <row r="267" spans="1:6" ht="28.8">
      <c r="A267" s="78">
        <v>267</v>
      </c>
      <c r="B267" s="78" t="s">
        <v>806</v>
      </c>
      <c r="C267" s="78" t="s">
        <v>1103</v>
      </c>
      <c r="D267" s="78" t="s">
        <v>1006</v>
      </c>
      <c r="E267" s="78" t="s">
        <v>1128</v>
      </c>
      <c r="F267" s="78">
        <v>0</v>
      </c>
    </row>
    <row r="268" spans="1:6">
      <c r="A268" s="78">
        <v>268</v>
      </c>
      <c r="B268" s="78" t="s">
        <v>806</v>
      </c>
      <c r="C268" s="78" t="s">
        <v>1103</v>
      </c>
      <c r="D268" s="78" t="s">
        <v>1004</v>
      </c>
      <c r="E268" s="78" t="s">
        <v>1127</v>
      </c>
      <c r="F268" s="78">
        <v>0</v>
      </c>
    </row>
    <row r="269" spans="1:6" ht="28.8">
      <c r="A269" s="78">
        <v>269</v>
      </c>
      <c r="B269" s="78" t="s">
        <v>806</v>
      </c>
      <c r="C269" s="78" t="s">
        <v>1103</v>
      </c>
      <c r="D269" s="78" t="s">
        <v>1002</v>
      </c>
      <c r="E269" s="78" t="s">
        <v>1126</v>
      </c>
      <c r="F269" s="78">
        <v>0</v>
      </c>
    </row>
    <row r="270" spans="1:6" ht="43.2">
      <c r="A270" s="78">
        <v>270</v>
      </c>
      <c r="B270" s="78" t="s">
        <v>806</v>
      </c>
      <c r="C270" s="78" t="s">
        <v>1103</v>
      </c>
      <c r="D270" s="78" t="s">
        <v>1000</v>
      </c>
      <c r="E270" s="78" t="s">
        <v>1125</v>
      </c>
      <c r="F270" s="78">
        <v>0</v>
      </c>
    </row>
    <row r="271" spans="1:6" ht="28.8">
      <c r="A271" s="78">
        <v>271</v>
      </c>
      <c r="B271" s="78" t="s">
        <v>806</v>
      </c>
      <c r="C271" s="78" t="s">
        <v>1103</v>
      </c>
      <c r="D271" s="78" t="s">
        <v>998</v>
      </c>
      <c r="E271" s="78" t="s">
        <v>1124</v>
      </c>
      <c r="F271" s="78">
        <v>0</v>
      </c>
    </row>
    <row r="272" spans="1:6" ht="28.8">
      <c r="A272" s="78">
        <v>272</v>
      </c>
      <c r="B272" s="78" t="s">
        <v>806</v>
      </c>
      <c r="C272" s="78" t="s">
        <v>1103</v>
      </c>
      <c r="D272" s="78" t="s">
        <v>996</v>
      </c>
      <c r="E272" s="78" t="s">
        <v>1123</v>
      </c>
      <c r="F272" s="78">
        <v>0</v>
      </c>
    </row>
    <row r="273" spans="1:6" ht="28.8">
      <c r="A273" s="78">
        <v>273</v>
      </c>
      <c r="B273" s="78" t="s">
        <v>806</v>
      </c>
      <c r="C273" s="78" t="s">
        <v>1103</v>
      </c>
      <c r="D273" s="78" t="s">
        <v>994</v>
      </c>
      <c r="E273" s="78" t="s">
        <v>1122</v>
      </c>
      <c r="F273" s="78">
        <v>0</v>
      </c>
    </row>
    <row r="274" spans="1:6" ht="28.8">
      <c r="A274" s="78">
        <v>274</v>
      </c>
      <c r="B274" s="78" t="s">
        <v>806</v>
      </c>
      <c r="C274" s="78" t="s">
        <v>1103</v>
      </c>
      <c r="D274" s="78" t="s">
        <v>992</v>
      </c>
      <c r="E274" s="78" t="s">
        <v>1121</v>
      </c>
      <c r="F274" s="78">
        <v>0</v>
      </c>
    </row>
    <row r="275" spans="1:6" ht="28.8">
      <c r="A275" s="78">
        <v>275</v>
      </c>
      <c r="B275" s="78" t="s">
        <v>806</v>
      </c>
      <c r="C275" s="78" t="s">
        <v>1103</v>
      </c>
      <c r="D275" s="78" t="s">
        <v>990</v>
      </c>
      <c r="E275" s="78" t="s">
        <v>1120</v>
      </c>
      <c r="F275" s="78">
        <v>0</v>
      </c>
    </row>
    <row r="276" spans="1:6" ht="28.8">
      <c r="A276" s="78">
        <v>276</v>
      </c>
      <c r="B276" s="78" t="s">
        <v>806</v>
      </c>
      <c r="C276" s="78" t="s">
        <v>1103</v>
      </c>
      <c r="D276" s="78" t="s">
        <v>988</v>
      </c>
      <c r="E276" s="78" t="s">
        <v>1119</v>
      </c>
      <c r="F276" s="78">
        <v>0</v>
      </c>
    </row>
    <row r="277" spans="1:6" ht="28.8">
      <c r="A277" s="78">
        <v>277</v>
      </c>
      <c r="B277" s="78" t="s">
        <v>806</v>
      </c>
      <c r="C277" s="78" t="s">
        <v>1103</v>
      </c>
      <c r="D277" s="78" t="s">
        <v>986</v>
      </c>
      <c r="E277" s="78" t="s">
        <v>1118</v>
      </c>
      <c r="F277" s="78">
        <v>0</v>
      </c>
    </row>
    <row r="278" spans="1:6" ht="28.8">
      <c r="A278" s="78">
        <v>278</v>
      </c>
      <c r="B278" s="78" t="s">
        <v>806</v>
      </c>
      <c r="C278" s="78" t="s">
        <v>1103</v>
      </c>
      <c r="D278" s="78" t="s">
        <v>984</v>
      </c>
      <c r="E278" s="78" t="s">
        <v>1117</v>
      </c>
      <c r="F278" s="78">
        <v>0</v>
      </c>
    </row>
    <row r="279" spans="1:6" ht="43.2">
      <c r="A279" s="78">
        <v>279</v>
      </c>
      <c r="B279" s="78" t="s">
        <v>806</v>
      </c>
      <c r="C279" s="78" t="s">
        <v>1103</v>
      </c>
      <c r="D279" s="78" t="s">
        <v>982</v>
      </c>
      <c r="E279" s="78" t="s">
        <v>1116</v>
      </c>
      <c r="F279" s="78">
        <v>0</v>
      </c>
    </row>
    <row r="280" spans="1:6" ht="28.8">
      <c r="A280" s="78">
        <v>280</v>
      </c>
      <c r="B280" s="78" t="s">
        <v>806</v>
      </c>
      <c r="C280" s="78" t="s">
        <v>1103</v>
      </c>
      <c r="D280" s="78" t="s">
        <v>980</v>
      </c>
      <c r="E280" s="78" t="s">
        <v>1115</v>
      </c>
      <c r="F280" s="78">
        <v>0</v>
      </c>
    </row>
    <row r="281" spans="1:6" ht="43.2">
      <c r="A281" s="78">
        <v>281</v>
      </c>
      <c r="B281" s="78" t="s">
        <v>806</v>
      </c>
      <c r="C281" s="78" t="s">
        <v>1103</v>
      </c>
      <c r="D281" s="78" t="s">
        <v>978</v>
      </c>
      <c r="E281" s="78" t="s">
        <v>1114</v>
      </c>
      <c r="F281" s="78">
        <v>0</v>
      </c>
    </row>
    <row r="282" spans="1:6" ht="28.8">
      <c r="A282" s="78">
        <v>282</v>
      </c>
      <c r="B282" s="78" t="s">
        <v>806</v>
      </c>
      <c r="C282" s="78" t="s">
        <v>1103</v>
      </c>
      <c r="D282" s="78" t="s">
        <v>976</v>
      </c>
      <c r="E282" s="78" t="s">
        <v>1113</v>
      </c>
      <c r="F282" s="78">
        <v>0</v>
      </c>
    </row>
    <row r="283" spans="1:6" ht="28.8">
      <c r="A283" s="78">
        <v>283</v>
      </c>
      <c r="B283" s="78" t="s">
        <v>806</v>
      </c>
      <c r="C283" s="78" t="s">
        <v>1103</v>
      </c>
      <c r="D283" s="78" t="s">
        <v>974</v>
      </c>
      <c r="E283" s="78" t="s">
        <v>1112</v>
      </c>
      <c r="F283" s="78">
        <v>0</v>
      </c>
    </row>
    <row r="284" spans="1:6">
      <c r="A284" s="78">
        <v>284</v>
      </c>
      <c r="B284" s="78" t="s">
        <v>806</v>
      </c>
      <c r="C284" s="78" t="s">
        <v>1103</v>
      </c>
      <c r="D284" s="78" t="s">
        <v>972</v>
      </c>
      <c r="E284" s="78" t="s">
        <v>1111</v>
      </c>
      <c r="F284" s="78">
        <v>0</v>
      </c>
    </row>
    <row r="285" spans="1:6" ht="43.2">
      <c r="A285" s="78">
        <v>285</v>
      </c>
      <c r="B285" s="78" t="s">
        <v>806</v>
      </c>
      <c r="C285" s="78" t="s">
        <v>1103</v>
      </c>
      <c r="D285" s="78" t="s">
        <v>970</v>
      </c>
      <c r="E285" s="78" t="s">
        <v>1110</v>
      </c>
      <c r="F285" s="78">
        <v>0</v>
      </c>
    </row>
    <row r="286" spans="1:6" ht="28.8">
      <c r="A286" s="78">
        <v>286</v>
      </c>
      <c r="B286" s="78" t="s">
        <v>806</v>
      </c>
      <c r="C286" s="78" t="s">
        <v>1103</v>
      </c>
      <c r="D286" s="78" t="s">
        <v>968</v>
      </c>
      <c r="E286" s="78" t="s">
        <v>1109</v>
      </c>
      <c r="F286" s="78">
        <v>0</v>
      </c>
    </row>
    <row r="287" spans="1:6" ht="43.2">
      <c r="A287" s="78">
        <v>287</v>
      </c>
      <c r="B287" s="78" t="s">
        <v>806</v>
      </c>
      <c r="C287" s="78" t="s">
        <v>1103</v>
      </c>
      <c r="D287" s="78" t="s">
        <v>966</v>
      </c>
      <c r="E287" s="78" t="s">
        <v>1108</v>
      </c>
      <c r="F287" s="78">
        <v>0</v>
      </c>
    </row>
    <row r="288" spans="1:6" ht="28.8">
      <c r="A288" s="78">
        <v>288</v>
      </c>
      <c r="B288" s="78" t="s">
        <v>806</v>
      </c>
      <c r="C288" s="78" t="s">
        <v>1103</v>
      </c>
      <c r="D288" s="78" t="s">
        <v>964</v>
      </c>
      <c r="E288" s="78" t="s">
        <v>1107</v>
      </c>
      <c r="F288" s="78">
        <v>0</v>
      </c>
    </row>
    <row r="289" spans="1:36" ht="43.2">
      <c r="A289" s="78">
        <v>289</v>
      </c>
      <c r="B289" s="78" t="s">
        <v>806</v>
      </c>
      <c r="C289" s="78" t="s">
        <v>1103</v>
      </c>
      <c r="D289" s="78" t="s">
        <v>962</v>
      </c>
      <c r="E289" s="78" t="s">
        <v>1106</v>
      </c>
      <c r="F289" s="78">
        <v>0</v>
      </c>
    </row>
    <row r="290" spans="1:36" ht="43.2">
      <c r="A290" s="78">
        <v>290</v>
      </c>
      <c r="B290" s="78" t="s">
        <v>806</v>
      </c>
      <c r="C290" s="78" t="s">
        <v>1103</v>
      </c>
      <c r="D290" s="78" t="s">
        <v>960</v>
      </c>
      <c r="E290" s="78" t="s">
        <v>1105</v>
      </c>
      <c r="F290" s="78">
        <v>0</v>
      </c>
    </row>
    <row r="291" spans="1:36">
      <c r="A291" s="78">
        <v>291</v>
      </c>
      <c r="B291" s="78" t="s">
        <v>806</v>
      </c>
      <c r="C291" s="78" t="s">
        <v>1103</v>
      </c>
      <c r="D291" s="78" t="s">
        <v>958</v>
      </c>
      <c r="E291" s="78" t="s">
        <v>1104</v>
      </c>
      <c r="F291" s="78">
        <v>0</v>
      </c>
    </row>
    <row r="292" spans="1:36" ht="43.2">
      <c r="A292" s="78">
        <v>292</v>
      </c>
      <c r="B292" s="78" t="s">
        <v>806</v>
      </c>
      <c r="C292" s="78" t="s">
        <v>1103</v>
      </c>
      <c r="D292" s="78" t="s">
        <v>955</v>
      </c>
      <c r="E292" s="78" t="s">
        <v>1102</v>
      </c>
      <c r="F292" s="78">
        <v>0</v>
      </c>
    </row>
    <row r="293" spans="1:36" s="88" customFormat="1" ht="43.2">
      <c r="A293" s="88">
        <v>293</v>
      </c>
      <c r="B293" s="88" t="s">
        <v>806</v>
      </c>
      <c r="C293" s="88" t="s">
        <v>956</v>
      </c>
      <c r="D293" s="88" t="s">
        <v>1101</v>
      </c>
      <c r="G293" s="89"/>
      <c r="H293" s="90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AJ293" s="118"/>
    </row>
    <row r="294" spans="1:36">
      <c r="A294" s="78">
        <v>294</v>
      </c>
      <c r="B294" s="78" t="s">
        <v>806</v>
      </c>
      <c r="C294" s="78" t="s">
        <v>956</v>
      </c>
      <c r="D294" s="78" t="s">
        <v>1100</v>
      </c>
    </row>
    <row r="295" spans="1:36">
      <c r="A295" s="78">
        <v>295</v>
      </c>
      <c r="B295" s="78" t="s">
        <v>806</v>
      </c>
      <c r="C295" s="78" t="s">
        <v>956</v>
      </c>
      <c r="D295" s="78" t="s">
        <v>79</v>
      </c>
      <c r="E295" s="78" t="s">
        <v>1099</v>
      </c>
      <c r="F295" s="78">
        <v>0</v>
      </c>
    </row>
    <row r="296" spans="1:36">
      <c r="A296" s="78">
        <v>296</v>
      </c>
      <c r="B296" s="78" t="s">
        <v>806</v>
      </c>
      <c r="C296" s="78" t="s">
        <v>956</v>
      </c>
      <c r="D296" s="78" t="s">
        <v>1098</v>
      </c>
      <c r="E296" s="78" t="s">
        <v>1097</v>
      </c>
      <c r="F296" s="78">
        <v>0</v>
      </c>
    </row>
    <row r="297" spans="1:36">
      <c r="A297" s="78">
        <v>297</v>
      </c>
      <c r="B297" s="78" t="s">
        <v>806</v>
      </c>
      <c r="C297" s="78" t="s">
        <v>956</v>
      </c>
      <c r="D297" s="78" t="s">
        <v>1096</v>
      </c>
      <c r="E297" s="78" t="s">
        <v>1095</v>
      </c>
      <c r="F297" s="78">
        <v>0</v>
      </c>
    </row>
    <row r="298" spans="1:36">
      <c r="A298" s="78">
        <v>298</v>
      </c>
      <c r="B298" s="78" t="s">
        <v>806</v>
      </c>
      <c r="C298" s="78" t="s">
        <v>956</v>
      </c>
      <c r="D298" s="78" t="s">
        <v>1094</v>
      </c>
      <c r="E298" s="78" t="s">
        <v>1093</v>
      </c>
      <c r="F298" s="78">
        <v>0</v>
      </c>
    </row>
    <row r="299" spans="1:36">
      <c r="A299" s="78">
        <v>299</v>
      </c>
      <c r="B299" s="78" t="s">
        <v>806</v>
      </c>
      <c r="C299" s="78" t="s">
        <v>956</v>
      </c>
      <c r="D299" s="78" t="s">
        <v>1092</v>
      </c>
      <c r="E299" s="78" t="s">
        <v>1091</v>
      </c>
      <c r="F299" s="78">
        <v>0</v>
      </c>
    </row>
    <row r="300" spans="1:36">
      <c r="A300" s="78">
        <v>300</v>
      </c>
      <c r="B300" s="78" t="s">
        <v>806</v>
      </c>
      <c r="C300" s="78" t="s">
        <v>956</v>
      </c>
      <c r="D300" s="78" t="s">
        <v>1090</v>
      </c>
      <c r="E300" s="78" t="s">
        <v>1089</v>
      </c>
      <c r="F300" s="78">
        <v>0</v>
      </c>
    </row>
    <row r="301" spans="1:36">
      <c r="A301" s="78">
        <v>301</v>
      </c>
      <c r="B301" s="78" t="s">
        <v>806</v>
      </c>
      <c r="C301" s="78" t="s">
        <v>956</v>
      </c>
      <c r="D301" s="78" t="s">
        <v>1088</v>
      </c>
      <c r="E301" s="78" t="s">
        <v>1087</v>
      </c>
      <c r="F301" s="78">
        <v>0</v>
      </c>
    </row>
    <row r="302" spans="1:36">
      <c r="A302" s="78">
        <v>302</v>
      </c>
      <c r="B302" s="78" t="s">
        <v>806</v>
      </c>
      <c r="C302" s="78" t="s">
        <v>956</v>
      </c>
      <c r="D302" s="78" t="s">
        <v>1086</v>
      </c>
      <c r="E302" s="78" t="s">
        <v>1085</v>
      </c>
      <c r="F302" s="78">
        <v>0</v>
      </c>
    </row>
    <row r="303" spans="1:36">
      <c r="A303" s="78">
        <v>303</v>
      </c>
      <c r="B303" s="78" t="s">
        <v>806</v>
      </c>
      <c r="C303" s="78" t="s">
        <v>956</v>
      </c>
      <c r="D303" s="78" t="s">
        <v>1084</v>
      </c>
      <c r="E303" s="78" t="s">
        <v>1083</v>
      </c>
      <c r="F303" s="78">
        <v>0</v>
      </c>
    </row>
    <row r="304" spans="1:36">
      <c r="A304" s="78">
        <v>304</v>
      </c>
      <c r="B304" s="78" t="s">
        <v>806</v>
      </c>
      <c r="C304" s="78" t="s">
        <v>956</v>
      </c>
      <c r="D304" s="78" t="s">
        <v>1082</v>
      </c>
      <c r="E304" s="78" t="s">
        <v>1081</v>
      </c>
      <c r="F304" s="78">
        <v>0</v>
      </c>
    </row>
    <row r="305" spans="1:6">
      <c r="A305" s="78">
        <v>305</v>
      </c>
      <c r="B305" s="78" t="s">
        <v>806</v>
      </c>
      <c r="C305" s="78" t="s">
        <v>956</v>
      </c>
      <c r="D305" s="78" t="s">
        <v>1080</v>
      </c>
      <c r="E305" s="78" t="s">
        <v>1079</v>
      </c>
      <c r="F305" s="78">
        <v>0</v>
      </c>
    </row>
    <row r="306" spans="1:6">
      <c r="A306" s="78">
        <v>306</v>
      </c>
      <c r="B306" s="78" t="s">
        <v>806</v>
      </c>
      <c r="C306" s="78" t="s">
        <v>956</v>
      </c>
      <c r="D306" s="78" t="s">
        <v>1078</v>
      </c>
      <c r="E306" s="78" t="s">
        <v>1077</v>
      </c>
      <c r="F306" s="78">
        <v>0</v>
      </c>
    </row>
    <row r="307" spans="1:6">
      <c r="A307" s="78">
        <v>307</v>
      </c>
      <c r="B307" s="78" t="s">
        <v>806</v>
      </c>
      <c r="C307" s="78" t="s">
        <v>956</v>
      </c>
      <c r="D307" s="78" t="s">
        <v>1076</v>
      </c>
      <c r="E307" s="78" t="s">
        <v>1075</v>
      </c>
      <c r="F307" s="78">
        <v>0</v>
      </c>
    </row>
    <row r="308" spans="1:6">
      <c r="A308" s="78">
        <v>308</v>
      </c>
      <c r="B308" s="78" t="s">
        <v>806</v>
      </c>
      <c r="C308" s="78" t="s">
        <v>956</v>
      </c>
      <c r="D308" s="78" t="s">
        <v>1074</v>
      </c>
      <c r="E308" s="78" t="s">
        <v>1073</v>
      </c>
      <c r="F308" s="78">
        <v>0</v>
      </c>
    </row>
    <row r="309" spans="1:6">
      <c r="A309" s="78">
        <v>309</v>
      </c>
      <c r="B309" s="78" t="s">
        <v>806</v>
      </c>
      <c r="C309" s="78" t="s">
        <v>956</v>
      </c>
      <c r="D309" s="78" t="s">
        <v>1072</v>
      </c>
      <c r="E309" s="78" t="s">
        <v>1071</v>
      </c>
      <c r="F309" s="78">
        <v>0</v>
      </c>
    </row>
    <row r="310" spans="1:6">
      <c r="A310" s="78">
        <v>310</v>
      </c>
      <c r="B310" s="78" t="s">
        <v>806</v>
      </c>
      <c r="C310" s="78" t="s">
        <v>956</v>
      </c>
      <c r="D310" s="78" t="s">
        <v>1070</v>
      </c>
      <c r="E310" s="78" t="s">
        <v>1069</v>
      </c>
      <c r="F310" s="78">
        <v>0</v>
      </c>
    </row>
    <row r="311" spans="1:6">
      <c r="A311" s="78">
        <v>311</v>
      </c>
      <c r="B311" s="78" t="s">
        <v>806</v>
      </c>
      <c r="C311" s="78" t="s">
        <v>956</v>
      </c>
      <c r="D311" s="78" t="s">
        <v>1068</v>
      </c>
      <c r="E311" s="78" t="s">
        <v>1067</v>
      </c>
      <c r="F311" s="78">
        <v>0</v>
      </c>
    </row>
    <row r="312" spans="1:6" ht="28.8">
      <c r="A312" s="78">
        <v>312</v>
      </c>
      <c r="B312" s="78" t="s">
        <v>806</v>
      </c>
      <c r="C312" s="78" t="s">
        <v>956</v>
      </c>
      <c r="D312" s="78" t="s">
        <v>1066</v>
      </c>
      <c r="E312" s="78" t="s">
        <v>1065</v>
      </c>
      <c r="F312" s="78">
        <v>0</v>
      </c>
    </row>
    <row r="313" spans="1:6">
      <c r="A313" s="78">
        <v>313</v>
      </c>
      <c r="B313" s="78" t="s">
        <v>806</v>
      </c>
      <c r="C313" s="78" t="s">
        <v>956</v>
      </c>
      <c r="D313" s="78" t="s">
        <v>1064</v>
      </c>
      <c r="E313" s="78" t="s">
        <v>1063</v>
      </c>
      <c r="F313" s="78">
        <v>0</v>
      </c>
    </row>
    <row r="314" spans="1:6" ht="28.8">
      <c r="A314" s="78">
        <v>314</v>
      </c>
      <c r="B314" s="78" t="s">
        <v>806</v>
      </c>
      <c r="C314" s="78" t="s">
        <v>956</v>
      </c>
      <c r="D314" s="78" t="s">
        <v>1062</v>
      </c>
      <c r="E314" s="78" t="s">
        <v>1061</v>
      </c>
      <c r="F314" s="78">
        <v>0</v>
      </c>
    </row>
    <row r="315" spans="1:6">
      <c r="A315" s="78">
        <v>315</v>
      </c>
      <c r="B315" s="78" t="s">
        <v>806</v>
      </c>
      <c r="C315" s="78" t="s">
        <v>956</v>
      </c>
      <c r="D315" s="78" t="s">
        <v>1060</v>
      </c>
      <c r="E315" s="78" t="s">
        <v>1059</v>
      </c>
      <c r="F315" s="78">
        <v>0</v>
      </c>
    </row>
    <row r="316" spans="1:6">
      <c r="A316" s="78">
        <v>316</v>
      </c>
      <c r="B316" s="78" t="s">
        <v>806</v>
      </c>
      <c r="C316" s="78" t="s">
        <v>956</v>
      </c>
      <c r="D316" s="78" t="s">
        <v>1058</v>
      </c>
      <c r="E316" s="78" t="s">
        <v>1057</v>
      </c>
      <c r="F316" s="78">
        <v>0</v>
      </c>
    </row>
    <row r="317" spans="1:6" ht="28.8">
      <c r="A317" s="78">
        <v>317</v>
      </c>
      <c r="B317" s="78" t="s">
        <v>806</v>
      </c>
      <c r="C317" s="78" t="s">
        <v>956</v>
      </c>
      <c r="D317" s="78" t="s">
        <v>1056</v>
      </c>
      <c r="E317" s="78" t="s">
        <v>1055</v>
      </c>
      <c r="F317" s="78">
        <v>0</v>
      </c>
    </row>
    <row r="318" spans="1:6">
      <c r="A318" s="78">
        <v>318</v>
      </c>
      <c r="B318" s="78" t="s">
        <v>806</v>
      </c>
      <c r="C318" s="78" t="s">
        <v>956</v>
      </c>
      <c r="D318" s="78" t="s">
        <v>1054</v>
      </c>
      <c r="E318" s="78" t="s">
        <v>1053</v>
      </c>
      <c r="F318" s="78">
        <v>0</v>
      </c>
    </row>
    <row r="319" spans="1:6">
      <c r="A319" s="78">
        <v>319</v>
      </c>
      <c r="B319" s="78" t="s">
        <v>806</v>
      </c>
      <c r="C319" s="78" t="s">
        <v>956</v>
      </c>
      <c r="D319" s="78" t="s">
        <v>1052</v>
      </c>
      <c r="E319" s="78" t="s">
        <v>1051</v>
      </c>
      <c r="F319" s="78">
        <v>0</v>
      </c>
    </row>
    <row r="320" spans="1:6">
      <c r="A320" s="78">
        <v>320</v>
      </c>
      <c r="B320" s="78" t="s">
        <v>806</v>
      </c>
      <c r="C320" s="78" t="s">
        <v>956</v>
      </c>
      <c r="D320" s="78" t="s">
        <v>1050</v>
      </c>
      <c r="E320" s="78" t="s">
        <v>1049</v>
      </c>
      <c r="F320" s="78">
        <v>0</v>
      </c>
    </row>
    <row r="321" spans="1:6" ht="28.8">
      <c r="A321" s="78">
        <v>321</v>
      </c>
      <c r="B321" s="78" t="s">
        <v>806</v>
      </c>
      <c r="C321" s="78" t="s">
        <v>956</v>
      </c>
      <c r="D321" s="78" t="s">
        <v>1048</v>
      </c>
      <c r="E321" s="78" t="s">
        <v>1047</v>
      </c>
      <c r="F321" s="78">
        <v>0</v>
      </c>
    </row>
    <row r="322" spans="1:6">
      <c r="A322" s="78">
        <v>322</v>
      </c>
      <c r="B322" s="78" t="s">
        <v>806</v>
      </c>
      <c r="C322" s="78" t="s">
        <v>956</v>
      </c>
      <c r="D322" s="78" t="s">
        <v>1046</v>
      </c>
      <c r="E322" s="78" t="s">
        <v>1045</v>
      </c>
      <c r="F322" s="78">
        <v>0</v>
      </c>
    </row>
    <row r="323" spans="1:6" ht="28.8">
      <c r="A323" s="78">
        <v>323</v>
      </c>
      <c r="B323" s="78" t="s">
        <v>806</v>
      </c>
      <c r="C323" s="78" t="s">
        <v>956</v>
      </c>
      <c r="D323" s="78" t="s">
        <v>1044</v>
      </c>
      <c r="E323" s="78" t="s">
        <v>1043</v>
      </c>
      <c r="F323" s="78">
        <v>0</v>
      </c>
    </row>
    <row r="324" spans="1:6">
      <c r="A324" s="78">
        <v>324</v>
      </c>
      <c r="B324" s="78" t="s">
        <v>806</v>
      </c>
      <c r="C324" s="78" t="s">
        <v>956</v>
      </c>
      <c r="D324" s="78" t="s">
        <v>1042</v>
      </c>
      <c r="E324" s="78" t="s">
        <v>1041</v>
      </c>
      <c r="F324" s="78">
        <v>0</v>
      </c>
    </row>
    <row r="325" spans="1:6" ht="28.8">
      <c r="A325" s="78">
        <v>325</v>
      </c>
      <c r="B325" s="78" t="s">
        <v>806</v>
      </c>
      <c r="C325" s="78" t="s">
        <v>956</v>
      </c>
      <c r="D325" s="78" t="s">
        <v>1040</v>
      </c>
      <c r="E325" s="78" t="s">
        <v>1039</v>
      </c>
      <c r="F325" s="78">
        <v>0</v>
      </c>
    </row>
    <row r="326" spans="1:6">
      <c r="A326" s="78">
        <v>326</v>
      </c>
      <c r="B326" s="78" t="s">
        <v>806</v>
      </c>
      <c r="C326" s="78" t="s">
        <v>956</v>
      </c>
      <c r="D326" s="78" t="s">
        <v>1038</v>
      </c>
      <c r="E326" s="78" t="s">
        <v>1037</v>
      </c>
      <c r="F326" s="78">
        <v>0</v>
      </c>
    </row>
    <row r="327" spans="1:6">
      <c r="A327" s="78">
        <v>327</v>
      </c>
      <c r="B327" s="78" t="s">
        <v>806</v>
      </c>
      <c r="C327" s="78" t="s">
        <v>956</v>
      </c>
      <c r="D327" s="78" t="s">
        <v>1036</v>
      </c>
      <c r="E327" s="78" t="s">
        <v>1035</v>
      </c>
      <c r="F327" s="78">
        <v>0</v>
      </c>
    </row>
    <row r="328" spans="1:6" ht="28.8">
      <c r="A328" s="78">
        <v>328</v>
      </c>
      <c r="B328" s="78" t="s">
        <v>806</v>
      </c>
      <c r="C328" s="78" t="s">
        <v>956</v>
      </c>
      <c r="D328" s="78" t="s">
        <v>1034</v>
      </c>
      <c r="E328" s="78" t="s">
        <v>1033</v>
      </c>
      <c r="F328" s="78">
        <v>0</v>
      </c>
    </row>
    <row r="329" spans="1:6" ht="28.8">
      <c r="A329" s="78">
        <v>329</v>
      </c>
      <c r="B329" s="78" t="s">
        <v>806</v>
      </c>
      <c r="C329" s="78" t="s">
        <v>956</v>
      </c>
      <c r="D329" s="78" t="s">
        <v>1032</v>
      </c>
      <c r="E329" s="78" t="s">
        <v>1031</v>
      </c>
      <c r="F329" s="78">
        <v>0</v>
      </c>
    </row>
    <row r="330" spans="1:6" ht="28.8">
      <c r="A330" s="78">
        <v>330</v>
      </c>
      <c r="B330" s="78" t="s">
        <v>806</v>
      </c>
      <c r="C330" s="78" t="s">
        <v>956</v>
      </c>
      <c r="D330" s="78" t="s">
        <v>1030</v>
      </c>
      <c r="E330" s="78" t="s">
        <v>1029</v>
      </c>
      <c r="F330" s="78">
        <v>0</v>
      </c>
    </row>
    <row r="331" spans="1:6">
      <c r="A331" s="78">
        <v>331</v>
      </c>
      <c r="B331" s="78" t="s">
        <v>806</v>
      </c>
      <c r="C331" s="78" t="s">
        <v>956</v>
      </c>
      <c r="D331" s="78" t="s">
        <v>1028</v>
      </c>
      <c r="E331" s="78" t="s">
        <v>1027</v>
      </c>
      <c r="F331" s="78">
        <v>0</v>
      </c>
    </row>
    <row r="332" spans="1:6" ht="28.8">
      <c r="A332" s="78">
        <v>332</v>
      </c>
      <c r="B332" s="78" t="s">
        <v>806</v>
      </c>
      <c r="C332" s="78" t="s">
        <v>956</v>
      </c>
      <c r="D332" s="78" t="s">
        <v>1026</v>
      </c>
      <c r="E332" s="78" t="s">
        <v>1025</v>
      </c>
      <c r="F332" s="78">
        <v>0</v>
      </c>
    </row>
    <row r="333" spans="1:6" ht="28.8">
      <c r="A333" s="78">
        <v>333</v>
      </c>
      <c r="B333" s="78" t="s">
        <v>806</v>
      </c>
      <c r="C333" s="78" t="s">
        <v>956</v>
      </c>
      <c r="D333" s="78" t="s">
        <v>1024</v>
      </c>
      <c r="E333" s="78" t="s">
        <v>1023</v>
      </c>
      <c r="F333" s="78">
        <v>0</v>
      </c>
    </row>
    <row r="334" spans="1:6" ht="28.8">
      <c r="A334" s="78">
        <v>334</v>
      </c>
      <c r="B334" s="78" t="s">
        <v>806</v>
      </c>
      <c r="C334" s="78" t="s">
        <v>956</v>
      </c>
      <c r="D334" s="78" t="s">
        <v>1022</v>
      </c>
      <c r="E334" s="78" t="s">
        <v>1021</v>
      </c>
      <c r="F334" s="78">
        <v>0</v>
      </c>
    </row>
    <row r="335" spans="1:6" ht="28.8">
      <c r="A335" s="78">
        <v>335</v>
      </c>
      <c r="B335" s="78" t="s">
        <v>806</v>
      </c>
      <c r="C335" s="78" t="s">
        <v>956</v>
      </c>
      <c r="D335" s="78" t="s">
        <v>1020</v>
      </c>
      <c r="E335" s="78" t="s">
        <v>1019</v>
      </c>
      <c r="F335" s="78">
        <v>0</v>
      </c>
    </row>
    <row r="336" spans="1:6" ht="28.8">
      <c r="A336" s="78">
        <v>336</v>
      </c>
      <c r="B336" s="78" t="s">
        <v>806</v>
      </c>
      <c r="C336" s="78" t="s">
        <v>956</v>
      </c>
      <c r="D336" s="78" t="s">
        <v>1018</v>
      </c>
      <c r="E336" s="78" t="s">
        <v>1017</v>
      </c>
      <c r="F336" s="78">
        <v>0</v>
      </c>
    </row>
    <row r="337" spans="1:6">
      <c r="A337" s="78">
        <v>337</v>
      </c>
      <c r="B337" s="78" t="s">
        <v>806</v>
      </c>
      <c r="C337" s="78" t="s">
        <v>956</v>
      </c>
      <c r="D337" s="78" t="s">
        <v>1016</v>
      </c>
      <c r="E337" s="78" t="s">
        <v>1015</v>
      </c>
      <c r="F337" s="78">
        <v>0</v>
      </c>
    </row>
    <row r="338" spans="1:6" ht="28.8">
      <c r="A338" s="78">
        <v>338</v>
      </c>
      <c r="B338" s="78" t="s">
        <v>806</v>
      </c>
      <c r="C338" s="78" t="s">
        <v>956</v>
      </c>
      <c r="D338" s="78" t="s">
        <v>1014</v>
      </c>
      <c r="E338" s="78" t="s">
        <v>1013</v>
      </c>
      <c r="F338" s="78">
        <v>0</v>
      </c>
    </row>
    <row r="339" spans="1:6" ht="28.8">
      <c r="A339" s="78">
        <v>339</v>
      </c>
      <c r="B339" s="78" t="s">
        <v>806</v>
      </c>
      <c r="C339" s="78" t="s">
        <v>956</v>
      </c>
      <c r="D339" s="78" t="s">
        <v>1012</v>
      </c>
      <c r="E339" s="78" t="s">
        <v>1011</v>
      </c>
      <c r="F339" s="78">
        <v>0</v>
      </c>
    </row>
    <row r="340" spans="1:6" ht="28.8">
      <c r="A340" s="78">
        <v>340</v>
      </c>
      <c r="B340" s="78" t="s">
        <v>806</v>
      </c>
      <c r="C340" s="78" t="s">
        <v>956</v>
      </c>
      <c r="D340" s="78" t="s">
        <v>1010</v>
      </c>
      <c r="E340" s="78" t="s">
        <v>1009</v>
      </c>
      <c r="F340" s="78">
        <v>0</v>
      </c>
    </row>
    <row r="341" spans="1:6" ht="28.8">
      <c r="A341" s="78">
        <v>341</v>
      </c>
      <c r="B341" s="78" t="s">
        <v>806</v>
      </c>
      <c r="C341" s="78" t="s">
        <v>956</v>
      </c>
      <c r="D341" s="78" t="s">
        <v>1008</v>
      </c>
      <c r="E341" s="78" t="s">
        <v>1007</v>
      </c>
      <c r="F341" s="78">
        <v>0</v>
      </c>
    </row>
    <row r="342" spans="1:6" ht="28.8">
      <c r="A342" s="78">
        <v>342</v>
      </c>
      <c r="B342" s="78" t="s">
        <v>806</v>
      </c>
      <c r="C342" s="78" t="s">
        <v>956</v>
      </c>
      <c r="D342" s="78" t="s">
        <v>1006</v>
      </c>
      <c r="E342" s="78" t="s">
        <v>1005</v>
      </c>
      <c r="F342" s="78">
        <v>0</v>
      </c>
    </row>
    <row r="343" spans="1:6">
      <c r="A343" s="78">
        <v>343</v>
      </c>
      <c r="B343" s="78" t="s">
        <v>806</v>
      </c>
      <c r="C343" s="78" t="s">
        <v>956</v>
      </c>
      <c r="D343" s="78" t="s">
        <v>1004</v>
      </c>
      <c r="E343" s="78" t="s">
        <v>1003</v>
      </c>
      <c r="F343" s="78">
        <v>0</v>
      </c>
    </row>
    <row r="344" spans="1:6" ht="28.8">
      <c r="A344" s="78">
        <v>344</v>
      </c>
      <c r="B344" s="78" t="s">
        <v>806</v>
      </c>
      <c r="C344" s="78" t="s">
        <v>956</v>
      </c>
      <c r="D344" s="78" t="s">
        <v>1002</v>
      </c>
      <c r="E344" s="78" t="s">
        <v>1001</v>
      </c>
      <c r="F344" s="78">
        <v>0</v>
      </c>
    </row>
    <row r="345" spans="1:6" ht="43.2">
      <c r="A345" s="78">
        <v>345</v>
      </c>
      <c r="B345" s="78" t="s">
        <v>806</v>
      </c>
      <c r="C345" s="78" t="s">
        <v>956</v>
      </c>
      <c r="D345" s="78" t="s">
        <v>1000</v>
      </c>
      <c r="E345" s="78" t="s">
        <v>999</v>
      </c>
      <c r="F345" s="78">
        <v>0</v>
      </c>
    </row>
    <row r="346" spans="1:6" ht="28.8">
      <c r="A346" s="78">
        <v>346</v>
      </c>
      <c r="B346" s="78" t="s">
        <v>806</v>
      </c>
      <c r="C346" s="78" t="s">
        <v>956</v>
      </c>
      <c r="D346" s="78" t="s">
        <v>998</v>
      </c>
      <c r="E346" s="78" t="s">
        <v>997</v>
      </c>
      <c r="F346" s="78">
        <v>0</v>
      </c>
    </row>
    <row r="347" spans="1:6" ht="28.8">
      <c r="A347" s="78">
        <v>347</v>
      </c>
      <c r="B347" s="78" t="s">
        <v>806</v>
      </c>
      <c r="C347" s="78" t="s">
        <v>956</v>
      </c>
      <c r="D347" s="78" t="s">
        <v>996</v>
      </c>
      <c r="E347" s="78" t="s">
        <v>995</v>
      </c>
      <c r="F347" s="78">
        <v>0</v>
      </c>
    </row>
    <row r="348" spans="1:6" ht="28.8">
      <c r="A348" s="78">
        <v>348</v>
      </c>
      <c r="B348" s="78" t="s">
        <v>806</v>
      </c>
      <c r="C348" s="78" t="s">
        <v>956</v>
      </c>
      <c r="D348" s="78" t="s">
        <v>994</v>
      </c>
      <c r="E348" s="78" t="s">
        <v>993</v>
      </c>
      <c r="F348" s="78">
        <v>0</v>
      </c>
    </row>
    <row r="349" spans="1:6" ht="28.8">
      <c r="A349" s="78">
        <v>349</v>
      </c>
      <c r="B349" s="78" t="s">
        <v>806</v>
      </c>
      <c r="C349" s="78" t="s">
        <v>956</v>
      </c>
      <c r="D349" s="78" t="s">
        <v>992</v>
      </c>
      <c r="E349" s="78" t="s">
        <v>991</v>
      </c>
      <c r="F349" s="78">
        <v>0</v>
      </c>
    </row>
    <row r="350" spans="1:6" ht="28.8">
      <c r="A350" s="78">
        <v>350</v>
      </c>
      <c r="B350" s="78" t="s">
        <v>806</v>
      </c>
      <c r="C350" s="78" t="s">
        <v>956</v>
      </c>
      <c r="D350" s="78" t="s">
        <v>990</v>
      </c>
      <c r="E350" s="78" t="s">
        <v>989</v>
      </c>
      <c r="F350" s="78">
        <v>0</v>
      </c>
    </row>
    <row r="351" spans="1:6" ht="28.8">
      <c r="A351" s="78">
        <v>351</v>
      </c>
      <c r="B351" s="78" t="s">
        <v>806</v>
      </c>
      <c r="C351" s="78" t="s">
        <v>956</v>
      </c>
      <c r="D351" s="78" t="s">
        <v>988</v>
      </c>
      <c r="E351" s="78" t="s">
        <v>987</v>
      </c>
      <c r="F351" s="78">
        <v>0</v>
      </c>
    </row>
    <row r="352" spans="1:6" ht="28.8">
      <c r="A352" s="78">
        <v>352</v>
      </c>
      <c r="B352" s="78" t="s">
        <v>806</v>
      </c>
      <c r="C352" s="78" t="s">
        <v>956</v>
      </c>
      <c r="D352" s="78" t="s">
        <v>986</v>
      </c>
      <c r="E352" s="78" t="s">
        <v>985</v>
      </c>
      <c r="F352" s="78">
        <v>0</v>
      </c>
    </row>
    <row r="353" spans="1:36" ht="28.8">
      <c r="A353" s="78">
        <v>353</v>
      </c>
      <c r="B353" s="78" t="s">
        <v>806</v>
      </c>
      <c r="C353" s="78" t="s">
        <v>956</v>
      </c>
      <c r="D353" s="78" t="s">
        <v>984</v>
      </c>
      <c r="E353" s="78" t="s">
        <v>983</v>
      </c>
      <c r="F353" s="78">
        <v>0</v>
      </c>
    </row>
    <row r="354" spans="1:36" ht="43.2">
      <c r="A354" s="78">
        <v>354</v>
      </c>
      <c r="B354" s="78" t="s">
        <v>806</v>
      </c>
      <c r="C354" s="78" t="s">
        <v>956</v>
      </c>
      <c r="D354" s="78" t="s">
        <v>982</v>
      </c>
      <c r="E354" s="78" t="s">
        <v>981</v>
      </c>
      <c r="F354" s="78">
        <v>0</v>
      </c>
    </row>
    <row r="355" spans="1:36" ht="28.8">
      <c r="A355" s="78">
        <v>355</v>
      </c>
      <c r="B355" s="78" t="s">
        <v>806</v>
      </c>
      <c r="C355" s="78" t="s">
        <v>956</v>
      </c>
      <c r="D355" s="78" t="s">
        <v>980</v>
      </c>
      <c r="E355" s="78" t="s">
        <v>979</v>
      </c>
      <c r="F355" s="78">
        <v>0</v>
      </c>
    </row>
    <row r="356" spans="1:36" ht="43.2">
      <c r="A356" s="78">
        <v>356</v>
      </c>
      <c r="B356" s="78" t="s">
        <v>806</v>
      </c>
      <c r="C356" s="78" t="s">
        <v>956</v>
      </c>
      <c r="D356" s="78" t="s">
        <v>978</v>
      </c>
      <c r="E356" s="78" t="s">
        <v>977</v>
      </c>
      <c r="F356" s="78">
        <v>0</v>
      </c>
    </row>
    <row r="357" spans="1:36" ht="28.8">
      <c r="A357" s="78">
        <v>357</v>
      </c>
      <c r="B357" s="78" t="s">
        <v>806</v>
      </c>
      <c r="C357" s="78" t="s">
        <v>956</v>
      </c>
      <c r="D357" s="78" t="s">
        <v>976</v>
      </c>
      <c r="E357" s="78" t="s">
        <v>975</v>
      </c>
      <c r="F357" s="78">
        <v>0</v>
      </c>
    </row>
    <row r="358" spans="1:36" ht="28.8">
      <c r="A358" s="78">
        <v>358</v>
      </c>
      <c r="B358" s="78" t="s">
        <v>806</v>
      </c>
      <c r="C358" s="78" t="s">
        <v>956</v>
      </c>
      <c r="D358" s="78" t="s">
        <v>974</v>
      </c>
      <c r="E358" s="78" t="s">
        <v>973</v>
      </c>
      <c r="F358" s="78">
        <v>0</v>
      </c>
    </row>
    <row r="359" spans="1:36">
      <c r="A359" s="78">
        <v>359</v>
      </c>
      <c r="B359" s="78" t="s">
        <v>806</v>
      </c>
      <c r="C359" s="78" t="s">
        <v>956</v>
      </c>
      <c r="D359" s="78" t="s">
        <v>972</v>
      </c>
      <c r="E359" s="78" t="s">
        <v>971</v>
      </c>
      <c r="F359" s="78">
        <v>0</v>
      </c>
    </row>
    <row r="360" spans="1:36" ht="43.2">
      <c r="A360" s="78">
        <v>360</v>
      </c>
      <c r="B360" s="78" t="s">
        <v>806</v>
      </c>
      <c r="C360" s="78" t="s">
        <v>956</v>
      </c>
      <c r="D360" s="78" t="s">
        <v>970</v>
      </c>
      <c r="E360" s="78" t="s">
        <v>969</v>
      </c>
      <c r="F360" s="78">
        <v>0</v>
      </c>
    </row>
    <row r="361" spans="1:36" ht="28.8">
      <c r="A361" s="78">
        <v>361</v>
      </c>
      <c r="B361" s="78" t="s">
        <v>806</v>
      </c>
      <c r="C361" s="78" t="s">
        <v>956</v>
      </c>
      <c r="D361" s="78" t="s">
        <v>968</v>
      </c>
      <c r="E361" s="78" t="s">
        <v>967</v>
      </c>
      <c r="F361" s="78">
        <v>0</v>
      </c>
    </row>
    <row r="362" spans="1:36" ht="43.2">
      <c r="A362" s="78">
        <v>362</v>
      </c>
      <c r="B362" s="78" t="s">
        <v>806</v>
      </c>
      <c r="C362" s="78" t="s">
        <v>956</v>
      </c>
      <c r="D362" s="78" t="s">
        <v>966</v>
      </c>
      <c r="E362" s="78" t="s">
        <v>965</v>
      </c>
      <c r="F362" s="78">
        <v>0</v>
      </c>
    </row>
    <row r="363" spans="1:36" ht="28.8">
      <c r="A363" s="78">
        <v>363</v>
      </c>
      <c r="B363" s="78" t="s">
        <v>806</v>
      </c>
      <c r="C363" s="78" t="s">
        <v>956</v>
      </c>
      <c r="D363" s="78" t="s">
        <v>964</v>
      </c>
      <c r="E363" s="78" t="s">
        <v>963</v>
      </c>
      <c r="F363" s="78">
        <v>0</v>
      </c>
    </row>
    <row r="364" spans="1:36" ht="43.2">
      <c r="A364" s="78">
        <v>364</v>
      </c>
      <c r="B364" s="78" t="s">
        <v>806</v>
      </c>
      <c r="C364" s="78" t="s">
        <v>956</v>
      </c>
      <c r="D364" s="78" t="s">
        <v>962</v>
      </c>
      <c r="E364" s="78" t="s">
        <v>961</v>
      </c>
      <c r="F364" s="78">
        <v>0</v>
      </c>
    </row>
    <row r="365" spans="1:36" ht="43.2">
      <c r="A365" s="78">
        <v>365</v>
      </c>
      <c r="B365" s="78" t="s">
        <v>806</v>
      </c>
      <c r="C365" s="78" t="s">
        <v>956</v>
      </c>
      <c r="D365" s="78" t="s">
        <v>960</v>
      </c>
      <c r="E365" s="78" t="s">
        <v>959</v>
      </c>
      <c r="F365" s="78">
        <v>0</v>
      </c>
    </row>
    <row r="366" spans="1:36">
      <c r="A366" s="78">
        <v>366</v>
      </c>
      <c r="B366" s="78" t="s">
        <v>806</v>
      </c>
      <c r="C366" s="78" t="s">
        <v>956</v>
      </c>
      <c r="D366" s="78" t="s">
        <v>958</v>
      </c>
      <c r="E366" s="78" t="s">
        <v>957</v>
      </c>
      <c r="F366" s="78">
        <v>0</v>
      </c>
    </row>
    <row r="367" spans="1:36" ht="43.2">
      <c r="A367" s="78">
        <v>367</v>
      </c>
      <c r="B367" s="78" t="s">
        <v>806</v>
      </c>
      <c r="C367" s="78" t="s">
        <v>956</v>
      </c>
      <c r="D367" s="78" t="s">
        <v>955</v>
      </c>
      <c r="E367" s="78" t="s">
        <v>954</v>
      </c>
      <c r="F367" s="78">
        <v>0</v>
      </c>
    </row>
    <row r="368" spans="1:36" s="88" customFormat="1">
      <c r="A368" s="88">
        <v>368</v>
      </c>
      <c r="B368" s="88" t="s">
        <v>806</v>
      </c>
      <c r="C368" s="88" t="s">
        <v>882</v>
      </c>
      <c r="D368" s="88" t="s">
        <v>953</v>
      </c>
      <c r="G368" s="89"/>
      <c r="H368" s="90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AJ368" s="118"/>
    </row>
    <row r="369" spans="1:36">
      <c r="A369" s="78">
        <v>369</v>
      </c>
      <c r="B369" s="78" t="s">
        <v>806</v>
      </c>
      <c r="C369" s="78" t="s">
        <v>882</v>
      </c>
      <c r="D369" s="78" t="s">
        <v>78</v>
      </c>
    </row>
    <row r="370" spans="1:36">
      <c r="A370" s="78">
        <v>370</v>
      </c>
      <c r="B370" s="78" t="s">
        <v>806</v>
      </c>
      <c r="C370" s="78" t="s">
        <v>882</v>
      </c>
      <c r="D370" s="78" t="s">
        <v>79</v>
      </c>
      <c r="E370" s="85" t="s">
        <v>952</v>
      </c>
      <c r="F370" s="78">
        <v>0</v>
      </c>
      <c r="G370" s="92">
        <v>617594</v>
      </c>
      <c r="H370" s="86"/>
      <c r="I370" s="87">
        <v>29196</v>
      </c>
      <c r="J370" s="87">
        <v>18088</v>
      </c>
      <c r="K370" s="87">
        <v>1312</v>
      </c>
      <c r="L370" s="87">
        <v>9023</v>
      </c>
      <c r="M370" s="87">
        <v>45801</v>
      </c>
      <c r="N370" s="87">
        <v>16439</v>
      </c>
      <c r="O370" s="87">
        <v>4444</v>
      </c>
      <c r="P370" s="87">
        <v>114235</v>
      </c>
      <c r="Q370" s="87">
        <v>11215</v>
      </c>
      <c r="R370" s="87">
        <v>40508</v>
      </c>
      <c r="S370" s="87">
        <v>33796</v>
      </c>
      <c r="T370" s="87">
        <v>535</v>
      </c>
      <c r="U370" s="87">
        <v>30637</v>
      </c>
      <c r="V370" s="87">
        <v>37468</v>
      </c>
      <c r="W370" s="87">
        <v>639</v>
      </c>
      <c r="X370" s="87">
        <v>3785</v>
      </c>
      <c r="Y370" s="87">
        <v>22600</v>
      </c>
      <c r="Z370" s="87">
        <v>16305</v>
      </c>
      <c r="AA370" s="87">
        <v>10131</v>
      </c>
      <c r="AB370" s="87">
        <v>28680</v>
      </c>
      <c r="AC370" s="87">
        <v>48454</v>
      </c>
      <c r="AD370" s="87">
        <v>33311</v>
      </c>
      <c r="AE370" s="87">
        <v>1889</v>
      </c>
      <c r="AF370" s="87">
        <v>24577</v>
      </c>
      <c r="AG370" s="87">
        <v>4080</v>
      </c>
      <c r="AH370" s="87">
        <v>30446</v>
      </c>
      <c r="AJ370" s="119">
        <v>131946</v>
      </c>
    </row>
    <row r="371" spans="1:36">
      <c r="A371" s="78">
        <v>371</v>
      </c>
      <c r="B371" s="78" t="s">
        <v>806</v>
      </c>
      <c r="C371" s="78" t="s">
        <v>882</v>
      </c>
      <c r="D371" s="78" t="s">
        <v>868</v>
      </c>
      <c r="E371" s="85" t="s">
        <v>951</v>
      </c>
      <c r="F371" s="78">
        <v>0</v>
      </c>
      <c r="G371" s="92">
        <v>295951</v>
      </c>
      <c r="H371" s="86"/>
      <c r="I371" s="87">
        <v>14986</v>
      </c>
      <c r="J371" s="87">
        <v>8820</v>
      </c>
      <c r="K371" s="87">
        <v>726</v>
      </c>
      <c r="L371" s="87">
        <v>4094</v>
      </c>
      <c r="M371" s="87">
        <v>22146</v>
      </c>
      <c r="N371" s="87">
        <v>7589</v>
      </c>
      <c r="O371" s="87">
        <v>2208</v>
      </c>
      <c r="P371" s="87">
        <v>53866</v>
      </c>
      <c r="Q371" s="87">
        <v>6162</v>
      </c>
      <c r="R371" s="87">
        <v>21314</v>
      </c>
      <c r="S371" s="87">
        <v>16207</v>
      </c>
      <c r="T371" s="87">
        <v>427</v>
      </c>
      <c r="U371" s="87">
        <v>14455</v>
      </c>
      <c r="V371" s="87">
        <v>17104</v>
      </c>
      <c r="W371" s="87">
        <v>369</v>
      </c>
      <c r="X371" s="87">
        <v>905</v>
      </c>
      <c r="Y371" s="87">
        <v>10304</v>
      </c>
      <c r="Z371" s="87">
        <v>8239</v>
      </c>
      <c r="AA371" s="87">
        <v>4667</v>
      </c>
      <c r="AB371" s="87">
        <v>13214</v>
      </c>
      <c r="AC371" s="87">
        <v>22250</v>
      </c>
      <c r="AD371" s="87">
        <v>16267</v>
      </c>
      <c r="AE371" s="87">
        <v>1080</v>
      </c>
      <c r="AF371" s="87">
        <v>12650</v>
      </c>
      <c r="AG371" s="87">
        <v>1952</v>
      </c>
      <c r="AH371" s="87">
        <v>13950</v>
      </c>
      <c r="AJ371" s="119">
        <v>62668</v>
      </c>
    </row>
    <row r="372" spans="1:36">
      <c r="A372" s="78">
        <v>372</v>
      </c>
      <c r="B372" s="78" t="s">
        <v>806</v>
      </c>
      <c r="C372" s="78" t="s">
        <v>882</v>
      </c>
      <c r="D372" s="78" t="s">
        <v>926</v>
      </c>
      <c r="E372" s="85" t="s">
        <v>950</v>
      </c>
      <c r="F372" s="78">
        <v>0</v>
      </c>
      <c r="G372" s="92">
        <v>16442</v>
      </c>
      <c r="H372" s="86"/>
      <c r="I372" s="87">
        <v>352</v>
      </c>
      <c r="J372" s="87">
        <v>283</v>
      </c>
      <c r="K372" s="87">
        <v>13</v>
      </c>
      <c r="L372" s="87">
        <v>138</v>
      </c>
      <c r="M372" s="87">
        <v>802</v>
      </c>
      <c r="N372" s="87">
        <v>542</v>
      </c>
      <c r="O372" s="87">
        <v>82</v>
      </c>
      <c r="P372" s="87">
        <v>3979</v>
      </c>
      <c r="Q372" s="87">
        <v>115</v>
      </c>
      <c r="R372" s="87">
        <v>1580</v>
      </c>
      <c r="S372" s="87">
        <v>136</v>
      </c>
      <c r="T372" s="87">
        <v>4</v>
      </c>
      <c r="U372" s="87">
        <v>930</v>
      </c>
      <c r="V372" s="87">
        <v>1131</v>
      </c>
      <c r="W372" s="87">
        <v>14</v>
      </c>
      <c r="X372" s="87">
        <v>8</v>
      </c>
      <c r="Y372" s="87">
        <v>720</v>
      </c>
      <c r="Z372" s="87">
        <v>250</v>
      </c>
      <c r="AA372" s="87">
        <v>91</v>
      </c>
      <c r="AB372" s="87">
        <v>1020</v>
      </c>
      <c r="AC372" s="87">
        <v>1675</v>
      </c>
      <c r="AD372" s="87">
        <v>743</v>
      </c>
      <c r="AE372" s="87">
        <v>23</v>
      </c>
      <c r="AF372" s="87">
        <v>602</v>
      </c>
      <c r="AG372" s="87">
        <v>99</v>
      </c>
      <c r="AH372" s="87">
        <v>1110</v>
      </c>
      <c r="AJ372" s="119">
        <v>4288</v>
      </c>
    </row>
    <row r="373" spans="1:36">
      <c r="A373" s="78">
        <v>373</v>
      </c>
      <c r="B373" s="78" t="s">
        <v>806</v>
      </c>
      <c r="C373" s="78" t="s">
        <v>882</v>
      </c>
      <c r="D373" s="78" t="s">
        <v>924</v>
      </c>
      <c r="E373" s="85" t="s">
        <v>949</v>
      </c>
      <c r="F373" s="78">
        <v>0</v>
      </c>
      <c r="G373" s="92">
        <v>13640</v>
      </c>
      <c r="H373" s="86"/>
      <c r="I373" s="87">
        <v>193</v>
      </c>
      <c r="J373" s="87">
        <v>103</v>
      </c>
      <c r="K373" s="87">
        <v>5</v>
      </c>
      <c r="L373" s="87">
        <v>91</v>
      </c>
      <c r="M373" s="87">
        <v>463</v>
      </c>
      <c r="N373" s="87">
        <v>373</v>
      </c>
      <c r="O373" s="87">
        <v>66</v>
      </c>
      <c r="P373" s="87">
        <v>3881</v>
      </c>
      <c r="Q373" s="87">
        <v>60</v>
      </c>
      <c r="R373" s="87">
        <v>1323</v>
      </c>
      <c r="S373" s="87">
        <v>51</v>
      </c>
      <c r="T373" s="87">
        <v>0</v>
      </c>
      <c r="U373" s="87">
        <v>955</v>
      </c>
      <c r="V373" s="87">
        <v>811</v>
      </c>
      <c r="W373" s="87">
        <v>6</v>
      </c>
      <c r="X373" s="87">
        <v>1</v>
      </c>
      <c r="Y373" s="87">
        <v>749</v>
      </c>
      <c r="Z373" s="87">
        <v>238</v>
      </c>
      <c r="AA373" s="87">
        <v>51</v>
      </c>
      <c r="AB373" s="87">
        <v>822</v>
      </c>
      <c r="AC373" s="87">
        <v>1566</v>
      </c>
      <c r="AD373" s="87">
        <v>563</v>
      </c>
      <c r="AE373" s="87">
        <v>5</v>
      </c>
      <c r="AF373" s="87">
        <v>363</v>
      </c>
      <c r="AG373" s="87">
        <v>42</v>
      </c>
      <c r="AH373" s="87">
        <v>859</v>
      </c>
      <c r="AJ373" s="119">
        <v>4169</v>
      </c>
    </row>
    <row r="374" spans="1:36">
      <c r="A374" s="78">
        <v>374</v>
      </c>
      <c r="B374" s="78" t="s">
        <v>806</v>
      </c>
      <c r="C374" s="78" t="s">
        <v>882</v>
      </c>
      <c r="D374" s="78" t="s">
        <v>922</v>
      </c>
      <c r="E374" s="85" t="s">
        <v>948</v>
      </c>
      <c r="F374" s="78">
        <v>0</v>
      </c>
      <c r="G374" s="92">
        <v>13542</v>
      </c>
      <c r="H374" s="86"/>
      <c r="I374" s="87">
        <v>167</v>
      </c>
      <c r="J374" s="87">
        <v>82</v>
      </c>
      <c r="K374" s="87">
        <v>5</v>
      </c>
      <c r="L374" s="87">
        <v>54</v>
      </c>
      <c r="M374" s="87">
        <v>428</v>
      </c>
      <c r="N374" s="87">
        <v>300</v>
      </c>
      <c r="O374" s="87">
        <v>87</v>
      </c>
      <c r="P374" s="87">
        <v>3974</v>
      </c>
      <c r="Q374" s="87">
        <v>23</v>
      </c>
      <c r="R374" s="87">
        <v>1078</v>
      </c>
      <c r="S374" s="87">
        <v>66</v>
      </c>
      <c r="T374" s="87">
        <v>1</v>
      </c>
      <c r="U374" s="87">
        <v>1071</v>
      </c>
      <c r="V374" s="87">
        <v>734</v>
      </c>
      <c r="W374" s="87">
        <v>4</v>
      </c>
      <c r="X374" s="87">
        <v>1</v>
      </c>
      <c r="Y374" s="87">
        <v>800</v>
      </c>
      <c r="Z374" s="87">
        <v>281</v>
      </c>
      <c r="AA374" s="87">
        <v>37</v>
      </c>
      <c r="AB374" s="87">
        <v>932</v>
      </c>
      <c r="AC374" s="87">
        <v>1672</v>
      </c>
      <c r="AD374" s="87">
        <v>568</v>
      </c>
      <c r="AE374" s="87">
        <v>4</v>
      </c>
      <c r="AF374" s="87">
        <v>341</v>
      </c>
      <c r="AG374" s="87">
        <v>17</v>
      </c>
      <c r="AH374" s="87">
        <v>815</v>
      </c>
      <c r="AJ374" s="119">
        <v>4365</v>
      </c>
    </row>
    <row r="375" spans="1:36">
      <c r="A375" s="78">
        <v>375</v>
      </c>
      <c r="B375" s="78" t="s">
        <v>806</v>
      </c>
      <c r="C375" s="78" t="s">
        <v>882</v>
      </c>
      <c r="D375" s="78" t="s">
        <v>920</v>
      </c>
      <c r="E375" s="85" t="s">
        <v>947</v>
      </c>
      <c r="F375" s="78">
        <v>0</v>
      </c>
      <c r="G375" s="92">
        <v>9078</v>
      </c>
      <c r="H375" s="86"/>
      <c r="I375" s="87">
        <v>122</v>
      </c>
      <c r="J375" s="87">
        <v>41</v>
      </c>
      <c r="K375" s="87">
        <v>5</v>
      </c>
      <c r="L375" s="87">
        <v>30</v>
      </c>
      <c r="M375" s="87">
        <v>301</v>
      </c>
      <c r="N375" s="87">
        <v>139</v>
      </c>
      <c r="O375" s="87">
        <v>55</v>
      </c>
      <c r="P375" s="87">
        <v>2729</v>
      </c>
      <c r="Q375" s="87">
        <v>44</v>
      </c>
      <c r="R375" s="87">
        <v>720</v>
      </c>
      <c r="S375" s="87">
        <v>68</v>
      </c>
      <c r="T375" s="87">
        <v>0</v>
      </c>
      <c r="U375" s="87">
        <v>741</v>
      </c>
      <c r="V375" s="87">
        <v>509</v>
      </c>
      <c r="W375" s="87">
        <v>2</v>
      </c>
      <c r="X375" s="87">
        <v>7</v>
      </c>
      <c r="Y375" s="87">
        <v>572</v>
      </c>
      <c r="Z375" s="87">
        <v>196</v>
      </c>
      <c r="AA375" s="87">
        <v>19</v>
      </c>
      <c r="AB375" s="87">
        <v>556</v>
      </c>
      <c r="AC375" s="87">
        <v>1126</v>
      </c>
      <c r="AD375" s="87">
        <v>383</v>
      </c>
      <c r="AE375" s="87">
        <v>0</v>
      </c>
      <c r="AF375" s="87">
        <v>221</v>
      </c>
      <c r="AG375" s="87">
        <v>11</v>
      </c>
      <c r="AH375" s="87">
        <v>481</v>
      </c>
      <c r="AJ375" s="119">
        <v>3000</v>
      </c>
    </row>
    <row r="376" spans="1:36">
      <c r="A376" s="78">
        <v>376</v>
      </c>
      <c r="B376" s="78" t="s">
        <v>806</v>
      </c>
      <c r="C376" s="78" t="s">
        <v>882</v>
      </c>
      <c r="D376" s="78" t="s">
        <v>918</v>
      </c>
      <c r="E376" s="85" t="s">
        <v>946</v>
      </c>
      <c r="F376" s="78">
        <v>0</v>
      </c>
      <c r="G376" s="92">
        <v>14760</v>
      </c>
      <c r="H376" s="86"/>
      <c r="I376" s="87">
        <v>1290</v>
      </c>
      <c r="J376" s="87">
        <v>527</v>
      </c>
      <c r="K376" s="87">
        <v>5</v>
      </c>
      <c r="L376" s="87">
        <v>30</v>
      </c>
      <c r="M376" s="87">
        <v>709</v>
      </c>
      <c r="N376" s="87">
        <v>119</v>
      </c>
      <c r="O376" s="87">
        <v>76</v>
      </c>
      <c r="P376" s="87">
        <v>1966</v>
      </c>
      <c r="Q376" s="87">
        <v>917</v>
      </c>
      <c r="R376" s="87">
        <v>559</v>
      </c>
      <c r="S376" s="87">
        <v>3730</v>
      </c>
      <c r="T376" s="87">
        <v>6</v>
      </c>
      <c r="U376" s="87">
        <v>498</v>
      </c>
      <c r="V376" s="87">
        <v>337</v>
      </c>
      <c r="W376" s="87">
        <v>5</v>
      </c>
      <c r="X376" s="87">
        <v>298</v>
      </c>
      <c r="Y376" s="87">
        <v>346</v>
      </c>
      <c r="Z376" s="87">
        <v>752</v>
      </c>
      <c r="AA376" s="87">
        <v>57</v>
      </c>
      <c r="AB376" s="87">
        <v>366</v>
      </c>
      <c r="AC376" s="87">
        <v>1356</v>
      </c>
      <c r="AD376" s="87">
        <v>356</v>
      </c>
      <c r="AE376" s="87">
        <v>23</v>
      </c>
      <c r="AF376" s="87">
        <v>184</v>
      </c>
      <c r="AG376" s="87">
        <v>13</v>
      </c>
      <c r="AH376" s="87">
        <v>235</v>
      </c>
      <c r="AJ376" s="119">
        <v>2551</v>
      </c>
    </row>
    <row r="377" spans="1:36">
      <c r="A377" s="78">
        <v>377</v>
      </c>
      <c r="B377" s="78" t="s">
        <v>806</v>
      </c>
      <c r="C377" s="78" t="s">
        <v>882</v>
      </c>
      <c r="D377" s="78" t="s">
        <v>916</v>
      </c>
      <c r="E377" s="85" t="s">
        <v>945</v>
      </c>
      <c r="F377" s="78">
        <v>0</v>
      </c>
      <c r="G377" s="92">
        <v>9343</v>
      </c>
      <c r="H377" s="86"/>
      <c r="I377" s="87">
        <v>1083</v>
      </c>
      <c r="J377" s="87">
        <v>288</v>
      </c>
      <c r="K377" s="87">
        <v>10</v>
      </c>
      <c r="L377" s="87">
        <v>53</v>
      </c>
      <c r="M377" s="87">
        <v>998</v>
      </c>
      <c r="N377" s="87">
        <v>66</v>
      </c>
      <c r="O377" s="87">
        <v>45</v>
      </c>
      <c r="P377" s="87">
        <v>1029</v>
      </c>
      <c r="Q377" s="87">
        <v>367</v>
      </c>
      <c r="R377" s="87">
        <v>381</v>
      </c>
      <c r="S377" s="87">
        <v>2121</v>
      </c>
      <c r="T377" s="87">
        <v>5</v>
      </c>
      <c r="U377" s="87">
        <v>239</v>
      </c>
      <c r="V377" s="87">
        <v>198</v>
      </c>
      <c r="W377" s="87">
        <v>0</v>
      </c>
      <c r="X377" s="87">
        <v>109</v>
      </c>
      <c r="Y377" s="87">
        <v>170</v>
      </c>
      <c r="Z377" s="87">
        <v>617</v>
      </c>
      <c r="AA377" s="87">
        <v>105</v>
      </c>
      <c r="AB377" s="87">
        <v>188</v>
      </c>
      <c r="AC377" s="87">
        <v>855</v>
      </c>
      <c r="AD377" s="87">
        <v>185</v>
      </c>
      <c r="AE377" s="87">
        <v>21</v>
      </c>
      <c r="AF377" s="87">
        <v>91</v>
      </c>
      <c r="AG377" s="87">
        <v>10</v>
      </c>
      <c r="AH377" s="87">
        <v>109</v>
      </c>
      <c r="AJ377" s="119">
        <v>1181</v>
      </c>
    </row>
    <row r="378" spans="1:36">
      <c r="A378" s="78">
        <v>378</v>
      </c>
      <c r="B378" s="78" t="s">
        <v>806</v>
      </c>
      <c r="C378" s="78" t="s">
        <v>882</v>
      </c>
      <c r="D378" s="78" t="s">
        <v>914</v>
      </c>
      <c r="E378" s="85" t="s">
        <v>944</v>
      </c>
      <c r="F378" s="78">
        <v>0</v>
      </c>
      <c r="G378" s="92">
        <v>8583</v>
      </c>
      <c r="H378" s="86"/>
      <c r="I378" s="87">
        <v>1200</v>
      </c>
      <c r="J378" s="87">
        <v>248</v>
      </c>
      <c r="K378" s="87">
        <v>14</v>
      </c>
      <c r="L378" s="87">
        <v>66</v>
      </c>
      <c r="M378" s="87">
        <v>973</v>
      </c>
      <c r="N378" s="87">
        <v>47</v>
      </c>
      <c r="O378" s="87">
        <v>50</v>
      </c>
      <c r="P378" s="87">
        <v>965</v>
      </c>
      <c r="Q378" s="87">
        <v>174</v>
      </c>
      <c r="R378" s="87">
        <v>353</v>
      </c>
      <c r="S378" s="87">
        <v>1680</v>
      </c>
      <c r="T378" s="87">
        <v>3</v>
      </c>
      <c r="U378" s="87">
        <v>228</v>
      </c>
      <c r="V378" s="87">
        <v>234</v>
      </c>
      <c r="W378" s="87">
        <v>2</v>
      </c>
      <c r="X378" s="87">
        <v>79</v>
      </c>
      <c r="Y378" s="87">
        <v>177</v>
      </c>
      <c r="Z378" s="87">
        <v>783</v>
      </c>
      <c r="AA378" s="87">
        <v>116</v>
      </c>
      <c r="AB378" s="87">
        <v>165</v>
      </c>
      <c r="AC378" s="87">
        <v>575</v>
      </c>
      <c r="AD378" s="87">
        <v>180</v>
      </c>
      <c r="AE378" s="87">
        <v>23</v>
      </c>
      <c r="AF378" s="87">
        <v>115</v>
      </c>
      <c r="AG378" s="87">
        <v>15</v>
      </c>
      <c r="AH378" s="87">
        <v>118</v>
      </c>
      <c r="AJ378" s="119">
        <v>1089</v>
      </c>
    </row>
    <row r="379" spans="1:36">
      <c r="A379" s="78">
        <v>379</v>
      </c>
      <c r="B379" s="78" t="s">
        <v>806</v>
      </c>
      <c r="C379" s="78" t="s">
        <v>882</v>
      </c>
      <c r="D379" s="78" t="s">
        <v>912</v>
      </c>
      <c r="E379" s="85" t="s">
        <v>943</v>
      </c>
      <c r="F379" s="78">
        <v>0</v>
      </c>
      <c r="G379" s="92">
        <v>24362</v>
      </c>
      <c r="H379" s="86"/>
      <c r="I379" s="87">
        <v>2826</v>
      </c>
      <c r="J379" s="87">
        <v>873</v>
      </c>
      <c r="K379" s="87">
        <v>59</v>
      </c>
      <c r="L379" s="87">
        <v>374</v>
      </c>
      <c r="M379" s="87">
        <v>3447</v>
      </c>
      <c r="N379" s="87">
        <v>300</v>
      </c>
      <c r="O379" s="87">
        <v>190</v>
      </c>
      <c r="P379" s="87">
        <v>2995</v>
      </c>
      <c r="Q379" s="87">
        <v>394</v>
      </c>
      <c r="R379" s="87">
        <v>1274</v>
      </c>
      <c r="S379" s="87">
        <v>2775</v>
      </c>
      <c r="T379" s="87">
        <v>11</v>
      </c>
      <c r="U379" s="87">
        <v>650</v>
      </c>
      <c r="V379" s="87">
        <v>1005</v>
      </c>
      <c r="W379" s="87">
        <v>11</v>
      </c>
      <c r="X379" s="87">
        <v>160</v>
      </c>
      <c r="Y379" s="87">
        <v>477</v>
      </c>
      <c r="Z379" s="87">
        <v>1592</v>
      </c>
      <c r="AA379" s="87">
        <v>549</v>
      </c>
      <c r="AB379" s="87">
        <v>496</v>
      </c>
      <c r="AC379" s="87">
        <v>1374</v>
      </c>
      <c r="AD379" s="87">
        <v>1233</v>
      </c>
      <c r="AE379" s="87">
        <v>123</v>
      </c>
      <c r="AF379" s="87">
        <v>663</v>
      </c>
      <c r="AG379" s="87">
        <v>87</v>
      </c>
      <c r="AH379" s="87">
        <v>424</v>
      </c>
      <c r="AJ379" s="119">
        <v>3529</v>
      </c>
    </row>
    <row r="380" spans="1:36">
      <c r="A380" s="78">
        <v>380</v>
      </c>
      <c r="B380" s="78" t="s">
        <v>806</v>
      </c>
      <c r="C380" s="78" t="s">
        <v>882</v>
      </c>
      <c r="D380" s="78" t="s">
        <v>910</v>
      </c>
      <c r="E380" s="85" t="s">
        <v>942</v>
      </c>
      <c r="F380" s="78">
        <v>0</v>
      </c>
      <c r="G380" s="92">
        <v>36214</v>
      </c>
      <c r="H380" s="86"/>
      <c r="I380" s="87">
        <v>3434</v>
      </c>
      <c r="J380" s="87">
        <v>1480</v>
      </c>
      <c r="K380" s="87">
        <v>133</v>
      </c>
      <c r="L380" s="87">
        <v>870</v>
      </c>
      <c r="M380" s="87">
        <v>4916</v>
      </c>
      <c r="N380" s="87">
        <v>1010</v>
      </c>
      <c r="O380" s="87">
        <v>255</v>
      </c>
      <c r="P380" s="87">
        <v>4420</v>
      </c>
      <c r="Q380" s="87">
        <v>667</v>
      </c>
      <c r="R380" s="87">
        <v>2508</v>
      </c>
      <c r="S380" s="87">
        <v>1963</v>
      </c>
      <c r="T380" s="87">
        <v>28</v>
      </c>
      <c r="U380" s="87">
        <v>945</v>
      </c>
      <c r="V380" s="87">
        <v>1944</v>
      </c>
      <c r="W380" s="87">
        <v>46</v>
      </c>
      <c r="X380" s="87">
        <v>103</v>
      </c>
      <c r="Y380" s="87">
        <v>698</v>
      </c>
      <c r="Z380" s="87">
        <v>843</v>
      </c>
      <c r="AA380" s="87">
        <v>1162</v>
      </c>
      <c r="AB380" s="87">
        <v>1020</v>
      </c>
      <c r="AC380" s="87">
        <v>1695</v>
      </c>
      <c r="AD380" s="87">
        <v>3124</v>
      </c>
      <c r="AE380" s="87">
        <v>211</v>
      </c>
      <c r="AF380" s="87">
        <v>1572</v>
      </c>
      <c r="AG380" s="87">
        <v>343</v>
      </c>
      <c r="AH380" s="87">
        <v>824</v>
      </c>
      <c r="AJ380" s="119">
        <v>5305</v>
      </c>
    </row>
    <row r="381" spans="1:36">
      <c r="A381" s="78">
        <v>381</v>
      </c>
      <c r="B381" s="78" t="s">
        <v>806</v>
      </c>
      <c r="C381" s="78" t="s">
        <v>882</v>
      </c>
      <c r="D381" s="78" t="s">
        <v>908</v>
      </c>
      <c r="E381" s="85" t="s">
        <v>941</v>
      </c>
      <c r="F381" s="78">
        <v>0</v>
      </c>
      <c r="G381" s="92">
        <v>26351</v>
      </c>
      <c r="H381" s="86"/>
      <c r="I381" s="87">
        <v>1322</v>
      </c>
      <c r="J381" s="87">
        <v>1086</v>
      </c>
      <c r="K381" s="87">
        <v>71</v>
      </c>
      <c r="L381" s="87">
        <v>566</v>
      </c>
      <c r="M381" s="87">
        <v>2210</v>
      </c>
      <c r="N381" s="87">
        <v>1036</v>
      </c>
      <c r="O381" s="87">
        <v>185</v>
      </c>
      <c r="P381" s="87">
        <v>4059</v>
      </c>
      <c r="Q381" s="87">
        <v>501</v>
      </c>
      <c r="R381" s="87">
        <v>2383</v>
      </c>
      <c r="S381" s="87">
        <v>1037</v>
      </c>
      <c r="T381" s="87">
        <v>17</v>
      </c>
      <c r="U381" s="87">
        <v>842</v>
      </c>
      <c r="V381" s="87">
        <v>1852</v>
      </c>
      <c r="W381" s="87">
        <v>72</v>
      </c>
      <c r="X381" s="87">
        <v>63</v>
      </c>
      <c r="Y381" s="87">
        <v>632</v>
      </c>
      <c r="Z381" s="87">
        <v>436</v>
      </c>
      <c r="AA381" s="87">
        <v>607</v>
      </c>
      <c r="AB381" s="87">
        <v>940</v>
      </c>
      <c r="AC381" s="87">
        <v>1374</v>
      </c>
      <c r="AD381" s="87">
        <v>2129</v>
      </c>
      <c r="AE381" s="87">
        <v>182</v>
      </c>
      <c r="AF381" s="87">
        <v>1493</v>
      </c>
      <c r="AG381" s="87">
        <v>314</v>
      </c>
      <c r="AH381" s="87">
        <v>942</v>
      </c>
      <c r="AJ381" s="119">
        <v>4681</v>
      </c>
    </row>
    <row r="382" spans="1:36">
      <c r="A382" s="78">
        <v>382</v>
      </c>
      <c r="B382" s="78" t="s">
        <v>806</v>
      </c>
      <c r="C382" s="78" t="s">
        <v>882</v>
      </c>
      <c r="D382" s="78" t="s">
        <v>906</v>
      </c>
      <c r="E382" s="85" t="s">
        <v>940</v>
      </c>
      <c r="F382" s="78">
        <v>0</v>
      </c>
      <c r="G382" s="92">
        <v>19936</v>
      </c>
      <c r="H382" s="86"/>
      <c r="I382" s="87">
        <v>666</v>
      </c>
      <c r="J382" s="87">
        <v>647</v>
      </c>
      <c r="K382" s="87">
        <v>47</v>
      </c>
      <c r="L382" s="87">
        <v>306</v>
      </c>
      <c r="M382" s="87">
        <v>1263</v>
      </c>
      <c r="N382" s="87">
        <v>715</v>
      </c>
      <c r="O382" s="87">
        <v>137</v>
      </c>
      <c r="P382" s="87">
        <v>3645</v>
      </c>
      <c r="Q382" s="87">
        <v>402</v>
      </c>
      <c r="R382" s="87">
        <v>1972</v>
      </c>
      <c r="S382" s="87">
        <v>482</v>
      </c>
      <c r="T382" s="87">
        <v>48</v>
      </c>
      <c r="U382" s="87">
        <v>895</v>
      </c>
      <c r="V382" s="87">
        <v>1512</v>
      </c>
      <c r="W382" s="87">
        <v>67</v>
      </c>
      <c r="X382" s="87">
        <v>26</v>
      </c>
      <c r="Y382" s="87">
        <v>673</v>
      </c>
      <c r="Z382" s="87">
        <v>305</v>
      </c>
      <c r="AA382" s="87">
        <v>312</v>
      </c>
      <c r="AB382" s="87">
        <v>948</v>
      </c>
      <c r="AC382" s="87">
        <v>1159</v>
      </c>
      <c r="AD382" s="87">
        <v>1229</v>
      </c>
      <c r="AE382" s="87">
        <v>110</v>
      </c>
      <c r="AF382" s="87">
        <v>1177</v>
      </c>
      <c r="AG382" s="87">
        <v>178</v>
      </c>
      <c r="AH382" s="87">
        <v>1015</v>
      </c>
      <c r="AJ382" s="119">
        <v>4100</v>
      </c>
    </row>
    <row r="383" spans="1:36">
      <c r="A383" s="78">
        <v>383</v>
      </c>
      <c r="B383" s="78" t="s">
        <v>806</v>
      </c>
      <c r="C383" s="78" t="s">
        <v>882</v>
      </c>
      <c r="D383" s="78" t="s">
        <v>904</v>
      </c>
      <c r="E383" s="85" t="s">
        <v>939</v>
      </c>
      <c r="F383" s="78">
        <v>0</v>
      </c>
      <c r="G383" s="92">
        <v>18163</v>
      </c>
      <c r="H383" s="86"/>
      <c r="I383" s="87">
        <v>492</v>
      </c>
      <c r="J383" s="87">
        <v>503</v>
      </c>
      <c r="K383" s="87">
        <v>50</v>
      </c>
      <c r="L383" s="87">
        <v>210</v>
      </c>
      <c r="M383" s="87">
        <v>944</v>
      </c>
      <c r="N383" s="87">
        <v>535</v>
      </c>
      <c r="O383" s="87">
        <v>133</v>
      </c>
      <c r="P383" s="87">
        <v>3819</v>
      </c>
      <c r="Q383" s="87">
        <v>365</v>
      </c>
      <c r="R383" s="87">
        <v>1636</v>
      </c>
      <c r="S383" s="87">
        <v>326</v>
      </c>
      <c r="T383" s="87">
        <v>68</v>
      </c>
      <c r="U383" s="87">
        <v>963</v>
      </c>
      <c r="V383" s="87">
        <v>1183</v>
      </c>
      <c r="W383" s="87">
        <v>44</v>
      </c>
      <c r="X383" s="87">
        <v>10</v>
      </c>
      <c r="Y383" s="87">
        <v>716</v>
      </c>
      <c r="Z383" s="87">
        <v>279</v>
      </c>
      <c r="AA383" s="87">
        <v>241</v>
      </c>
      <c r="AB383" s="87">
        <v>981</v>
      </c>
      <c r="AC383" s="87">
        <v>1285</v>
      </c>
      <c r="AD383" s="87">
        <v>1036</v>
      </c>
      <c r="AE383" s="87">
        <v>92</v>
      </c>
      <c r="AF383" s="87">
        <v>1113</v>
      </c>
      <c r="AG383" s="87">
        <v>111</v>
      </c>
      <c r="AH383" s="87">
        <v>1028</v>
      </c>
      <c r="AJ383" s="119">
        <v>4248</v>
      </c>
    </row>
    <row r="384" spans="1:36">
      <c r="A384" s="78">
        <v>384</v>
      </c>
      <c r="B384" s="78" t="s">
        <v>806</v>
      </c>
      <c r="C384" s="78" t="s">
        <v>882</v>
      </c>
      <c r="D384" s="78" t="s">
        <v>902</v>
      </c>
      <c r="E384" s="85" t="s">
        <v>938</v>
      </c>
      <c r="F384" s="78">
        <v>0</v>
      </c>
      <c r="G384" s="92">
        <v>17865</v>
      </c>
      <c r="H384" s="86"/>
      <c r="I384" s="87">
        <v>399</v>
      </c>
      <c r="J384" s="87">
        <v>456</v>
      </c>
      <c r="K384" s="87">
        <v>49</v>
      </c>
      <c r="L384" s="87">
        <v>208</v>
      </c>
      <c r="M384" s="87">
        <v>806</v>
      </c>
      <c r="N384" s="87">
        <v>434</v>
      </c>
      <c r="O384" s="87">
        <v>170</v>
      </c>
      <c r="P384" s="87">
        <v>3788</v>
      </c>
      <c r="Q384" s="87">
        <v>391</v>
      </c>
      <c r="R384" s="87">
        <v>1406</v>
      </c>
      <c r="S384" s="87">
        <v>323</v>
      </c>
      <c r="T384" s="87">
        <v>80</v>
      </c>
      <c r="U384" s="87">
        <v>1125</v>
      </c>
      <c r="V384" s="87">
        <v>1156</v>
      </c>
      <c r="W384" s="87">
        <v>31</v>
      </c>
      <c r="X384" s="87">
        <v>14</v>
      </c>
      <c r="Y384" s="87">
        <v>733</v>
      </c>
      <c r="Z384" s="87">
        <v>308</v>
      </c>
      <c r="AA384" s="87">
        <v>195</v>
      </c>
      <c r="AB384" s="87">
        <v>1033</v>
      </c>
      <c r="AC384" s="87">
        <v>1369</v>
      </c>
      <c r="AD384" s="87">
        <v>978</v>
      </c>
      <c r="AE384" s="87">
        <v>82</v>
      </c>
      <c r="AF384" s="87">
        <v>1167</v>
      </c>
      <c r="AG384" s="87">
        <v>92</v>
      </c>
      <c r="AH384" s="87">
        <v>1072</v>
      </c>
      <c r="AJ384" s="119">
        <v>4493</v>
      </c>
    </row>
    <row r="385" spans="1:36">
      <c r="A385" s="78">
        <v>385</v>
      </c>
      <c r="B385" s="78" t="s">
        <v>806</v>
      </c>
      <c r="C385" s="78" t="s">
        <v>882</v>
      </c>
      <c r="D385" s="78" t="s">
        <v>900</v>
      </c>
      <c r="E385" s="85" t="s">
        <v>937</v>
      </c>
      <c r="F385" s="78">
        <v>0</v>
      </c>
      <c r="G385" s="92">
        <v>16444</v>
      </c>
      <c r="H385" s="86"/>
      <c r="I385" s="87">
        <v>364</v>
      </c>
      <c r="J385" s="87">
        <v>407</v>
      </c>
      <c r="K385" s="87">
        <v>62</v>
      </c>
      <c r="L385" s="87">
        <v>176</v>
      </c>
      <c r="M385" s="87">
        <v>753</v>
      </c>
      <c r="N385" s="87">
        <v>453</v>
      </c>
      <c r="O385" s="87">
        <v>130</v>
      </c>
      <c r="P385" s="87">
        <v>3205</v>
      </c>
      <c r="Q385" s="87">
        <v>422</v>
      </c>
      <c r="R385" s="87">
        <v>1240</v>
      </c>
      <c r="S385" s="87">
        <v>293</v>
      </c>
      <c r="T385" s="87">
        <v>65</v>
      </c>
      <c r="U385" s="87">
        <v>1094</v>
      </c>
      <c r="V385" s="87">
        <v>1098</v>
      </c>
      <c r="W385" s="87">
        <v>30</v>
      </c>
      <c r="X385" s="87">
        <v>8</v>
      </c>
      <c r="Y385" s="87">
        <v>674</v>
      </c>
      <c r="Z385" s="87">
        <v>283</v>
      </c>
      <c r="AA385" s="87">
        <v>192</v>
      </c>
      <c r="AB385" s="87">
        <v>978</v>
      </c>
      <c r="AC385" s="87">
        <v>1380</v>
      </c>
      <c r="AD385" s="87">
        <v>934</v>
      </c>
      <c r="AE385" s="87">
        <v>64</v>
      </c>
      <c r="AF385" s="87">
        <v>965</v>
      </c>
      <c r="AG385" s="87">
        <v>101</v>
      </c>
      <c r="AH385" s="87">
        <v>1073</v>
      </c>
      <c r="AJ385" s="119">
        <v>3967</v>
      </c>
    </row>
    <row r="386" spans="1:36">
      <c r="A386" s="78">
        <v>386</v>
      </c>
      <c r="B386" s="78" t="s">
        <v>806</v>
      </c>
      <c r="C386" s="78" t="s">
        <v>882</v>
      </c>
      <c r="D386" s="78" t="s">
        <v>898</v>
      </c>
      <c r="E386" s="85" t="s">
        <v>936</v>
      </c>
      <c r="F386" s="78">
        <v>0</v>
      </c>
      <c r="G386" s="92">
        <v>14258</v>
      </c>
      <c r="H386" s="86"/>
      <c r="I386" s="87">
        <v>363</v>
      </c>
      <c r="J386" s="87">
        <v>374</v>
      </c>
      <c r="K386" s="87">
        <v>40</v>
      </c>
      <c r="L386" s="87">
        <v>198</v>
      </c>
      <c r="M386" s="87">
        <v>668</v>
      </c>
      <c r="N386" s="87">
        <v>417</v>
      </c>
      <c r="O386" s="87">
        <v>153</v>
      </c>
      <c r="P386" s="87">
        <v>2829</v>
      </c>
      <c r="Q386" s="87">
        <v>347</v>
      </c>
      <c r="R386" s="87">
        <v>819</v>
      </c>
      <c r="S386" s="87">
        <v>289</v>
      </c>
      <c r="T386" s="87">
        <v>48</v>
      </c>
      <c r="U386" s="87">
        <v>961</v>
      </c>
      <c r="V386" s="87">
        <v>1001</v>
      </c>
      <c r="W386" s="87">
        <v>10</v>
      </c>
      <c r="X386" s="87">
        <v>6</v>
      </c>
      <c r="Y386" s="87">
        <v>593</v>
      </c>
      <c r="Z386" s="87">
        <v>256</v>
      </c>
      <c r="AA386" s="87">
        <v>185</v>
      </c>
      <c r="AB386" s="87">
        <v>860</v>
      </c>
      <c r="AC386" s="87">
        <v>1185</v>
      </c>
      <c r="AD386" s="87">
        <v>811</v>
      </c>
      <c r="AE386" s="87">
        <v>45</v>
      </c>
      <c r="AF386" s="87">
        <v>716</v>
      </c>
      <c r="AG386" s="87">
        <v>92</v>
      </c>
      <c r="AH386" s="87">
        <v>992</v>
      </c>
      <c r="AJ386" s="119">
        <v>3397</v>
      </c>
    </row>
    <row r="387" spans="1:36">
      <c r="A387" s="78">
        <v>387</v>
      </c>
      <c r="B387" s="78" t="s">
        <v>806</v>
      </c>
      <c r="C387" s="78" t="s">
        <v>882</v>
      </c>
      <c r="D387" s="78" t="s">
        <v>896</v>
      </c>
      <c r="E387" s="85" t="s">
        <v>935</v>
      </c>
      <c r="F387" s="78">
        <v>0</v>
      </c>
      <c r="G387" s="92">
        <v>5181</v>
      </c>
      <c r="H387" s="86"/>
      <c r="I387" s="87">
        <v>111</v>
      </c>
      <c r="J387" s="87">
        <v>184</v>
      </c>
      <c r="K387" s="87">
        <v>14</v>
      </c>
      <c r="L387" s="87">
        <v>123</v>
      </c>
      <c r="M387" s="87">
        <v>270</v>
      </c>
      <c r="N387" s="87">
        <v>159</v>
      </c>
      <c r="O387" s="87">
        <v>55</v>
      </c>
      <c r="P387" s="87">
        <v>984</v>
      </c>
      <c r="Q387" s="87">
        <v>129</v>
      </c>
      <c r="R387" s="87">
        <v>276</v>
      </c>
      <c r="S387" s="87">
        <v>88</v>
      </c>
      <c r="T387" s="87">
        <v>16</v>
      </c>
      <c r="U387" s="87">
        <v>336</v>
      </c>
      <c r="V387" s="87">
        <v>402</v>
      </c>
      <c r="W387" s="87">
        <v>5</v>
      </c>
      <c r="X387" s="87">
        <v>3</v>
      </c>
      <c r="Y387" s="87">
        <v>227</v>
      </c>
      <c r="Z387" s="87">
        <v>108</v>
      </c>
      <c r="AA387" s="87">
        <v>84</v>
      </c>
      <c r="AB387" s="87">
        <v>278</v>
      </c>
      <c r="AC387" s="87">
        <v>384</v>
      </c>
      <c r="AD387" s="87">
        <v>268</v>
      </c>
      <c r="AE387" s="87">
        <v>10</v>
      </c>
      <c r="AF387" s="87">
        <v>277</v>
      </c>
      <c r="AG387" s="87">
        <v>35</v>
      </c>
      <c r="AH387" s="87">
        <v>355</v>
      </c>
      <c r="AJ387" s="119">
        <v>1216</v>
      </c>
    </row>
    <row r="388" spans="1:36">
      <c r="A388" s="78">
        <v>388</v>
      </c>
      <c r="B388" s="78" t="s">
        <v>806</v>
      </c>
      <c r="C388" s="78" t="s">
        <v>882</v>
      </c>
      <c r="D388" s="78" t="s">
        <v>894</v>
      </c>
      <c r="E388" s="85" t="s">
        <v>934</v>
      </c>
      <c r="F388" s="78">
        <v>0</v>
      </c>
      <c r="G388" s="92">
        <v>6639</v>
      </c>
      <c r="H388" s="86"/>
      <c r="I388" s="87">
        <v>133</v>
      </c>
      <c r="J388" s="87">
        <v>277</v>
      </c>
      <c r="K388" s="87">
        <v>20</v>
      </c>
      <c r="L388" s="87">
        <v>138</v>
      </c>
      <c r="M388" s="87">
        <v>330</v>
      </c>
      <c r="N388" s="87">
        <v>200</v>
      </c>
      <c r="O388" s="87">
        <v>42</v>
      </c>
      <c r="P388" s="87">
        <v>1318</v>
      </c>
      <c r="Q388" s="87">
        <v>181</v>
      </c>
      <c r="R388" s="87">
        <v>366</v>
      </c>
      <c r="S388" s="87">
        <v>139</v>
      </c>
      <c r="T388" s="87">
        <v>12</v>
      </c>
      <c r="U388" s="87">
        <v>417</v>
      </c>
      <c r="V388" s="87">
        <v>459</v>
      </c>
      <c r="W388" s="87">
        <v>7</v>
      </c>
      <c r="X388" s="87">
        <v>1</v>
      </c>
      <c r="Y388" s="87">
        <v>306</v>
      </c>
      <c r="Z388" s="87">
        <v>126</v>
      </c>
      <c r="AA388" s="87">
        <v>105</v>
      </c>
      <c r="AB388" s="87">
        <v>337</v>
      </c>
      <c r="AC388" s="87">
        <v>483</v>
      </c>
      <c r="AD388" s="87">
        <v>333</v>
      </c>
      <c r="AE388" s="87">
        <v>26</v>
      </c>
      <c r="AF388" s="87">
        <v>364</v>
      </c>
      <c r="AG388" s="87">
        <v>61</v>
      </c>
      <c r="AH388" s="87">
        <v>458</v>
      </c>
      <c r="AJ388" s="119">
        <v>1575</v>
      </c>
    </row>
    <row r="389" spans="1:36">
      <c r="A389" s="78">
        <v>389</v>
      </c>
      <c r="B389" s="78" t="s">
        <v>806</v>
      </c>
      <c r="C389" s="78" t="s">
        <v>882</v>
      </c>
      <c r="D389" s="78" t="s">
        <v>892</v>
      </c>
      <c r="E389" s="85" t="s">
        <v>933</v>
      </c>
      <c r="F389" s="78">
        <v>0</v>
      </c>
      <c r="G389" s="92">
        <v>3703</v>
      </c>
      <c r="H389" s="86"/>
      <c r="I389" s="87">
        <v>67</v>
      </c>
      <c r="J389" s="87">
        <v>163</v>
      </c>
      <c r="K389" s="87">
        <v>9</v>
      </c>
      <c r="L389" s="87">
        <v>76</v>
      </c>
      <c r="M389" s="87">
        <v>178</v>
      </c>
      <c r="N389" s="87">
        <v>145</v>
      </c>
      <c r="O389" s="87">
        <v>36</v>
      </c>
      <c r="P389" s="87">
        <v>768</v>
      </c>
      <c r="Q389" s="87">
        <v>96</v>
      </c>
      <c r="R389" s="87">
        <v>188</v>
      </c>
      <c r="S389" s="87">
        <v>63</v>
      </c>
      <c r="T389" s="87">
        <v>6</v>
      </c>
      <c r="U389" s="87">
        <v>223</v>
      </c>
      <c r="V389" s="87">
        <v>264</v>
      </c>
      <c r="W389" s="87">
        <v>2</v>
      </c>
      <c r="X389" s="87">
        <v>2</v>
      </c>
      <c r="Y389" s="87">
        <v>174</v>
      </c>
      <c r="Z389" s="87">
        <v>73</v>
      </c>
      <c r="AA389" s="87">
        <v>77</v>
      </c>
      <c r="AB389" s="87">
        <v>155</v>
      </c>
      <c r="AC389" s="87">
        <v>255</v>
      </c>
      <c r="AD389" s="87">
        <v>175</v>
      </c>
      <c r="AE389" s="87">
        <v>6</v>
      </c>
      <c r="AF389" s="87">
        <v>213</v>
      </c>
      <c r="AG389" s="87">
        <v>44</v>
      </c>
      <c r="AH389" s="87">
        <v>245</v>
      </c>
      <c r="AJ389" s="119">
        <v>883</v>
      </c>
    </row>
    <row r="390" spans="1:36">
      <c r="A390" s="78">
        <v>390</v>
      </c>
      <c r="B390" s="78" t="s">
        <v>806</v>
      </c>
      <c r="C390" s="78" t="s">
        <v>882</v>
      </c>
      <c r="D390" s="78" t="s">
        <v>890</v>
      </c>
      <c r="E390" s="85" t="s">
        <v>932</v>
      </c>
      <c r="F390" s="78">
        <v>0</v>
      </c>
      <c r="G390" s="92">
        <v>4773</v>
      </c>
      <c r="H390" s="86"/>
      <c r="I390" s="87">
        <v>81</v>
      </c>
      <c r="J390" s="87">
        <v>204</v>
      </c>
      <c r="K390" s="87">
        <v>16</v>
      </c>
      <c r="L390" s="87">
        <v>100</v>
      </c>
      <c r="M390" s="87">
        <v>265</v>
      </c>
      <c r="N390" s="87">
        <v>157</v>
      </c>
      <c r="O390" s="87">
        <v>52</v>
      </c>
      <c r="P390" s="87">
        <v>900</v>
      </c>
      <c r="Q390" s="87">
        <v>116</v>
      </c>
      <c r="R390" s="87">
        <v>266</v>
      </c>
      <c r="S390" s="87">
        <v>116</v>
      </c>
      <c r="T390" s="87">
        <v>5</v>
      </c>
      <c r="U390" s="87">
        <v>329</v>
      </c>
      <c r="V390" s="87">
        <v>283</v>
      </c>
      <c r="W390" s="87">
        <v>5</v>
      </c>
      <c r="X390" s="87">
        <v>2</v>
      </c>
      <c r="Y390" s="87">
        <v>244</v>
      </c>
      <c r="Z390" s="87">
        <v>109</v>
      </c>
      <c r="AA390" s="87">
        <v>109</v>
      </c>
      <c r="AB390" s="87">
        <v>201</v>
      </c>
      <c r="AC390" s="87">
        <v>337</v>
      </c>
      <c r="AD390" s="87">
        <v>225</v>
      </c>
      <c r="AE390" s="87">
        <v>15</v>
      </c>
      <c r="AF390" s="87">
        <v>273</v>
      </c>
      <c r="AG390" s="87">
        <v>48</v>
      </c>
      <c r="AH390" s="87">
        <v>315</v>
      </c>
      <c r="AJ390" s="119">
        <v>1101</v>
      </c>
    </row>
    <row r="391" spans="1:36">
      <c r="A391" s="78">
        <v>391</v>
      </c>
      <c r="B391" s="78" t="s">
        <v>806</v>
      </c>
      <c r="C391" s="78" t="s">
        <v>882</v>
      </c>
      <c r="D391" s="78" t="s">
        <v>888</v>
      </c>
      <c r="E391" s="85" t="s">
        <v>931</v>
      </c>
      <c r="F391" s="78">
        <v>0</v>
      </c>
      <c r="G391" s="92">
        <v>6125</v>
      </c>
      <c r="H391" s="86"/>
      <c r="I391" s="87">
        <v>109</v>
      </c>
      <c r="J391" s="87">
        <v>216</v>
      </c>
      <c r="K391" s="87">
        <v>32</v>
      </c>
      <c r="L391" s="87">
        <v>136</v>
      </c>
      <c r="M391" s="87">
        <v>435</v>
      </c>
      <c r="N391" s="87">
        <v>192</v>
      </c>
      <c r="O391" s="87">
        <v>52</v>
      </c>
      <c r="P391" s="87">
        <v>1028</v>
      </c>
      <c r="Q391" s="87">
        <v>155</v>
      </c>
      <c r="R391" s="87">
        <v>344</v>
      </c>
      <c r="S391" s="87">
        <v>157</v>
      </c>
      <c r="T391" s="87">
        <v>1</v>
      </c>
      <c r="U391" s="87">
        <v>371</v>
      </c>
      <c r="V391" s="87">
        <v>363</v>
      </c>
      <c r="W391" s="87">
        <v>0</v>
      </c>
      <c r="X391" s="87">
        <v>1</v>
      </c>
      <c r="Y391" s="87">
        <v>259</v>
      </c>
      <c r="Z391" s="87">
        <v>166</v>
      </c>
      <c r="AA391" s="87">
        <v>126</v>
      </c>
      <c r="AB391" s="87">
        <v>308</v>
      </c>
      <c r="AC391" s="87">
        <v>487</v>
      </c>
      <c r="AD391" s="87">
        <v>302</v>
      </c>
      <c r="AE391" s="87">
        <v>10</v>
      </c>
      <c r="AF391" s="87">
        <v>328</v>
      </c>
      <c r="AG391" s="87">
        <v>76</v>
      </c>
      <c r="AH391" s="87">
        <v>471</v>
      </c>
      <c r="AJ391" s="119">
        <v>1350</v>
      </c>
    </row>
    <row r="392" spans="1:36">
      <c r="A392" s="78">
        <v>392</v>
      </c>
      <c r="B392" s="78" t="s">
        <v>806</v>
      </c>
      <c r="C392" s="78" t="s">
        <v>882</v>
      </c>
      <c r="D392" s="78" t="s">
        <v>886</v>
      </c>
      <c r="E392" s="85" t="s">
        <v>930</v>
      </c>
      <c r="F392" s="78">
        <v>0</v>
      </c>
      <c r="G392" s="92">
        <v>4512</v>
      </c>
      <c r="H392" s="86"/>
      <c r="I392" s="87">
        <v>98</v>
      </c>
      <c r="J392" s="87">
        <v>165</v>
      </c>
      <c r="K392" s="87">
        <v>28</v>
      </c>
      <c r="L392" s="87">
        <v>73</v>
      </c>
      <c r="M392" s="87">
        <v>354</v>
      </c>
      <c r="N392" s="87">
        <v>123</v>
      </c>
      <c r="O392" s="87">
        <v>61</v>
      </c>
      <c r="P392" s="87">
        <v>745</v>
      </c>
      <c r="Q392" s="87">
        <v>142</v>
      </c>
      <c r="R392" s="87">
        <v>252</v>
      </c>
      <c r="S392" s="87">
        <v>142</v>
      </c>
      <c r="T392" s="87">
        <v>3</v>
      </c>
      <c r="U392" s="87">
        <v>271</v>
      </c>
      <c r="V392" s="87">
        <v>277</v>
      </c>
      <c r="W392" s="87">
        <v>1</v>
      </c>
      <c r="X392" s="87">
        <v>1</v>
      </c>
      <c r="Y392" s="87">
        <v>173</v>
      </c>
      <c r="Z392" s="87">
        <v>122</v>
      </c>
      <c r="AA392" s="87">
        <v>87</v>
      </c>
      <c r="AB392" s="87">
        <v>260</v>
      </c>
      <c r="AC392" s="87">
        <v>315</v>
      </c>
      <c r="AD392" s="87">
        <v>216</v>
      </c>
      <c r="AE392" s="87">
        <v>2</v>
      </c>
      <c r="AF392" s="87">
        <v>201</v>
      </c>
      <c r="AG392" s="87">
        <v>64</v>
      </c>
      <c r="AH392" s="87">
        <v>336</v>
      </c>
      <c r="AJ392" s="119">
        <v>1020</v>
      </c>
    </row>
    <row r="393" spans="1:36">
      <c r="A393" s="78">
        <v>393</v>
      </c>
      <c r="B393" s="78" t="s">
        <v>806</v>
      </c>
      <c r="C393" s="78" t="s">
        <v>882</v>
      </c>
      <c r="D393" s="78" t="s">
        <v>884</v>
      </c>
      <c r="E393" s="85" t="s">
        <v>929</v>
      </c>
      <c r="F393" s="78">
        <v>0</v>
      </c>
      <c r="G393" s="92">
        <v>3309</v>
      </c>
      <c r="H393" s="86"/>
      <c r="I393" s="87">
        <v>72</v>
      </c>
      <c r="J393" s="87">
        <v>131</v>
      </c>
      <c r="K393" s="87">
        <v>20</v>
      </c>
      <c r="L393" s="87">
        <v>52</v>
      </c>
      <c r="M393" s="87">
        <v>310</v>
      </c>
      <c r="N393" s="87">
        <v>80</v>
      </c>
      <c r="O393" s="87">
        <v>53</v>
      </c>
      <c r="P393" s="87">
        <v>474</v>
      </c>
      <c r="Q393" s="87">
        <v>90</v>
      </c>
      <c r="R393" s="87">
        <v>224</v>
      </c>
      <c r="S393" s="87">
        <v>95</v>
      </c>
      <c r="T393" s="87">
        <v>0</v>
      </c>
      <c r="U393" s="87">
        <v>201</v>
      </c>
      <c r="V393" s="87">
        <v>181</v>
      </c>
      <c r="W393" s="87">
        <v>2</v>
      </c>
      <c r="X393" s="87">
        <v>0</v>
      </c>
      <c r="Y393" s="87">
        <v>103</v>
      </c>
      <c r="Z393" s="87">
        <v>64</v>
      </c>
      <c r="AA393" s="87">
        <v>67</v>
      </c>
      <c r="AB393" s="87">
        <v>183</v>
      </c>
      <c r="AC393" s="87">
        <v>196</v>
      </c>
      <c r="AD393" s="87">
        <v>167</v>
      </c>
      <c r="AE393" s="87">
        <v>3</v>
      </c>
      <c r="AF393" s="87">
        <v>135</v>
      </c>
      <c r="AG393" s="87">
        <v>60</v>
      </c>
      <c r="AH393" s="87">
        <v>346</v>
      </c>
      <c r="AJ393" s="119">
        <v>676</v>
      </c>
    </row>
    <row r="394" spans="1:36">
      <c r="A394" s="78">
        <v>394</v>
      </c>
      <c r="B394" s="78" t="s">
        <v>806</v>
      </c>
      <c r="C394" s="78" t="s">
        <v>882</v>
      </c>
      <c r="D394" s="78" t="s">
        <v>881</v>
      </c>
      <c r="E394" s="85" t="s">
        <v>928</v>
      </c>
      <c r="F394" s="78">
        <v>0</v>
      </c>
      <c r="G394" s="92">
        <v>2728</v>
      </c>
      <c r="H394" s="86"/>
      <c r="I394" s="87">
        <v>42</v>
      </c>
      <c r="J394" s="87">
        <v>82</v>
      </c>
      <c r="K394" s="87">
        <v>19</v>
      </c>
      <c r="L394" s="87">
        <v>26</v>
      </c>
      <c r="M394" s="87">
        <v>323</v>
      </c>
      <c r="N394" s="87">
        <v>47</v>
      </c>
      <c r="O394" s="87">
        <v>43</v>
      </c>
      <c r="P394" s="87">
        <v>366</v>
      </c>
      <c r="Q394" s="87">
        <v>64</v>
      </c>
      <c r="R394" s="87">
        <v>166</v>
      </c>
      <c r="S394" s="87">
        <v>67</v>
      </c>
      <c r="T394" s="87">
        <v>0</v>
      </c>
      <c r="U394" s="87">
        <v>170</v>
      </c>
      <c r="V394" s="87">
        <v>170</v>
      </c>
      <c r="W394" s="87">
        <v>3</v>
      </c>
      <c r="X394" s="87">
        <v>2</v>
      </c>
      <c r="Y394" s="87">
        <v>88</v>
      </c>
      <c r="Z394" s="87">
        <v>52</v>
      </c>
      <c r="AA394" s="87">
        <v>93</v>
      </c>
      <c r="AB394" s="87">
        <v>187</v>
      </c>
      <c r="AC394" s="87">
        <v>147</v>
      </c>
      <c r="AD394" s="87">
        <v>129</v>
      </c>
      <c r="AE394" s="87">
        <v>0</v>
      </c>
      <c r="AF394" s="87">
        <v>76</v>
      </c>
      <c r="AG394" s="87">
        <v>39</v>
      </c>
      <c r="AH394" s="87">
        <v>327</v>
      </c>
      <c r="AJ394" s="119">
        <v>484</v>
      </c>
    </row>
    <row r="395" spans="1:36">
      <c r="A395" s="78">
        <v>395</v>
      </c>
      <c r="B395" s="78" t="s">
        <v>806</v>
      </c>
      <c r="C395" s="78" t="s">
        <v>882</v>
      </c>
      <c r="D395" s="78" t="s">
        <v>846</v>
      </c>
      <c r="E395" s="85" t="s">
        <v>927</v>
      </c>
      <c r="F395" s="78">
        <v>0</v>
      </c>
      <c r="G395" s="92">
        <v>321643</v>
      </c>
      <c r="H395" s="86"/>
      <c r="I395" s="87">
        <v>14210</v>
      </c>
      <c r="J395" s="87">
        <v>9268</v>
      </c>
      <c r="K395" s="87">
        <v>586</v>
      </c>
      <c r="L395" s="87">
        <v>4929</v>
      </c>
      <c r="M395" s="87">
        <v>23655</v>
      </c>
      <c r="N395" s="87">
        <v>8850</v>
      </c>
      <c r="O395" s="87">
        <v>2236</v>
      </c>
      <c r="P395" s="87">
        <v>60369</v>
      </c>
      <c r="Q395" s="87">
        <v>5053</v>
      </c>
      <c r="R395" s="87">
        <v>19194</v>
      </c>
      <c r="S395" s="87">
        <v>17589</v>
      </c>
      <c r="T395" s="87">
        <v>108</v>
      </c>
      <c r="U395" s="87">
        <v>16182</v>
      </c>
      <c r="V395" s="87">
        <v>20364</v>
      </c>
      <c r="W395" s="87">
        <v>270</v>
      </c>
      <c r="X395" s="87">
        <v>2880</v>
      </c>
      <c r="Y395" s="87">
        <v>12296</v>
      </c>
      <c r="Z395" s="87">
        <v>8066</v>
      </c>
      <c r="AA395" s="87">
        <v>5464</v>
      </c>
      <c r="AB395" s="87">
        <v>15466</v>
      </c>
      <c r="AC395" s="87">
        <v>26204</v>
      </c>
      <c r="AD395" s="87">
        <v>17044</v>
      </c>
      <c r="AE395" s="87">
        <v>809</v>
      </c>
      <c r="AF395" s="87">
        <v>11927</v>
      </c>
      <c r="AG395" s="87">
        <v>2128</v>
      </c>
      <c r="AH395" s="87">
        <v>16496</v>
      </c>
      <c r="AJ395" s="119">
        <v>69278</v>
      </c>
    </row>
    <row r="396" spans="1:36">
      <c r="A396" s="78">
        <v>396</v>
      </c>
      <c r="B396" s="78" t="s">
        <v>806</v>
      </c>
      <c r="C396" s="78" t="s">
        <v>882</v>
      </c>
      <c r="D396" s="78" t="s">
        <v>926</v>
      </c>
      <c r="E396" s="85" t="s">
        <v>925</v>
      </c>
      <c r="F396" s="78">
        <v>0</v>
      </c>
      <c r="G396" s="92">
        <v>15978</v>
      </c>
      <c r="H396" s="86"/>
      <c r="I396" s="87">
        <v>290</v>
      </c>
      <c r="J396" s="87">
        <v>283</v>
      </c>
      <c r="K396" s="87">
        <v>14</v>
      </c>
      <c r="L396" s="87">
        <v>154</v>
      </c>
      <c r="M396" s="87">
        <v>714</v>
      </c>
      <c r="N396" s="87">
        <v>552</v>
      </c>
      <c r="O396" s="87">
        <v>78</v>
      </c>
      <c r="P396" s="87">
        <v>3938</v>
      </c>
      <c r="Q396" s="87">
        <v>126</v>
      </c>
      <c r="R396" s="87">
        <v>1511</v>
      </c>
      <c r="S396" s="87">
        <v>160</v>
      </c>
      <c r="T396" s="87">
        <v>0</v>
      </c>
      <c r="U396" s="87">
        <v>862</v>
      </c>
      <c r="V396" s="87">
        <v>1117</v>
      </c>
      <c r="W396" s="87">
        <v>19</v>
      </c>
      <c r="X396" s="87">
        <v>12</v>
      </c>
      <c r="Y396" s="87">
        <v>715</v>
      </c>
      <c r="Z396" s="87">
        <v>268</v>
      </c>
      <c r="AA396" s="87">
        <v>116</v>
      </c>
      <c r="AB396" s="87">
        <v>909</v>
      </c>
      <c r="AC396" s="87">
        <v>1698</v>
      </c>
      <c r="AD396" s="87">
        <v>707</v>
      </c>
      <c r="AE396" s="87">
        <v>22</v>
      </c>
      <c r="AF396" s="87">
        <v>610</v>
      </c>
      <c r="AG396" s="87">
        <v>75</v>
      </c>
      <c r="AH396" s="87">
        <v>1028</v>
      </c>
      <c r="AJ396" s="119">
        <v>4206</v>
      </c>
    </row>
    <row r="397" spans="1:36">
      <c r="A397" s="78">
        <v>397</v>
      </c>
      <c r="B397" s="78" t="s">
        <v>806</v>
      </c>
      <c r="C397" s="78" t="s">
        <v>882</v>
      </c>
      <c r="D397" s="78" t="s">
        <v>924</v>
      </c>
      <c r="E397" s="85" t="s">
        <v>923</v>
      </c>
      <c r="F397" s="78">
        <v>0</v>
      </c>
      <c r="G397" s="92">
        <v>13183</v>
      </c>
      <c r="H397" s="86"/>
      <c r="I397" s="87">
        <v>169</v>
      </c>
      <c r="J397" s="87">
        <v>102</v>
      </c>
      <c r="K397" s="87">
        <v>3</v>
      </c>
      <c r="L397" s="87">
        <v>110</v>
      </c>
      <c r="M397" s="87">
        <v>448</v>
      </c>
      <c r="N397" s="87">
        <v>339</v>
      </c>
      <c r="O397" s="87">
        <v>59</v>
      </c>
      <c r="P397" s="87">
        <v>3745</v>
      </c>
      <c r="Q397" s="87">
        <v>45</v>
      </c>
      <c r="R397" s="87">
        <v>1140</v>
      </c>
      <c r="S397" s="87">
        <v>79</v>
      </c>
      <c r="T397" s="87">
        <v>0</v>
      </c>
      <c r="U397" s="87">
        <v>916</v>
      </c>
      <c r="V397" s="87">
        <v>792</v>
      </c>
      <c r="W397" s="87">
        <v>1</v>
      </c>
      <c r="X397" s="87">
        <v>1</v>
      </c>
      <c r="Y397" s="87">
        <v>677</v>
      </c>
      <c r="Z397" s="87">
        <v>239</v>
      </c>
      <c r="AA397" s="87">
        <v>77</v>
      </c>
      <c r="AB397" s="87">
        <v>816</v>
      </c>
      <c r="AC397" s="87">
        <v>1563</v>
      </c>
      <c r="AD397" s="87">
        <v>571</v>
      </c>
      <c r="AE397" s="87">
        <v>8</v>
      </c>
      <c r="AF397" s="87">
        <v>399</v>
      </c>
      <c r="AG397" s="87">
        <v>36</v>
      </c>
      <c r="AH397" s="87">
        <v>848</v>
      </c>
      <c r="AJ397" s="119">
        <v>4081</v>
      </c>
    </row>
    <row r="398" spans="1:36">
      <c r="A398" s="78">
        <v>398</v>
      </c>
      <c r="B398" s="78" t="s">
        <v>806</v>
      </c>
      <c r="C398" s="78" t="s">
        <v>882</v>
      </c>
      <c r="D398" s="78" t="s">
        <v>922</v>
      </c>
      <c r="E398" s="85" t="s">
        <v>921</v>
      </c>
      <c r="F398" s="78">
        <v>0</v>
      </c>
      <c r="G398" s="92">
        <v>12981</v>
      </c>
      <c r="H398" s="86"/>
      <c r="I398" s="87">
        <v>155</v>
      </c>
      <c r="J398" s="87">
        <v>81</v>
      </c>
      <c r="K398" s="87">
        <v>9</v>
      </c>
      <c r="L398" s="87">
        <v>71</v>
      </c>
      <c r="M398" s="87">
        <v>402</v>
      </c>
      <c r="N398" s="87">
        <v>279</v>
      </c>
      <c r="O398" s="87">
        <v>70</v>
      </c>
      <c r="P398" s="87">
        <v>3855</v>
      </c>
      <c r="Q398" s="87">
        <v>33</v>
      </c>
      <c r="R398" s="87">
        <v>997</v>
      </c>
      <c r="S398" s="87">
        <v>66</v>
      </c>
      <c r="T398" s="87">
        <v>0</v>
      </c>
      <c r="U398" s="87">
        <v>1039</v>
      </c>
      <c r="V398" s="87">
        <v>774</v>
      </c>
      <c r="W398" s="87">
        <v>1</v>
      </c>
      <c r="X398" s="87">
        <v>3</v>
      </c>
      <c r="Y398" s="87">
        <v>768</v>
      </c>
      <c r="Z398" s="87">
        <v>271</v>
      </c>
      <c r="AA398" s="87">
        <v>52</v>
      </c>
      <c r="AB398" s="87">
        <v>802</v>
      </c>
      <c r="AC398" s="87">
        <v>1603</v>
      </c>
      <c r="AD398" s="87">
        <v>534</v>
      </c>
      <c r="AE398" s="87">
        <v>9</v>
      </c>
      <c r="AF398" s="87">
        <v>364</v>
      </c>
      <c r="AG398" s="87">
        <v>14</v>
      </c>
      <c r="AH398" s="87">
        <v>729</v>
      </c>
      <c r="AJ398" s="119">
        <v>4333</v>
      </c>
    </row>
    <row r="399" spans="1:36">
      <c r="A399" s="78">
        <v>399</v>
      </c>
      <c r="B399" s="78" t="s">
        <v>806</v>
      </c>
      <c r="C399" s="78" t="s">
        <v>882</v>
      </c>
      <c r="D399" s="78" t="s">
        <v>920</v>
      </c>
      <c r="E399" s="85" t="s">
        <v>919</v>
      </c>
      <c r="F399" s="78">
        <v>0</v>
      </c>
      <c r="G399" s="92">
        <v>8866</v>
      </c>
      <c r="H399" s="86"/>
      <c r="I399" s="87">
        <v>134</v>
      </c>
      <c r="J399" s="87">
        <v>43</v>
      </c>
      <c r="K399" s="87">
        <v>6</v>
      </c>
      <c r="L399" s="87">
        <v>28</v>
      </c>
      <c r="M399" s="87">
        <v>290</v>
      </c>
      <c r="N399" s="87">
        <v>161</v>
      </c>
      <c r="O399" s="87">
        <v>65</v>
      </c>
      <c r="P399" s="87">
        <v>2726</v>
      </c>
      <c r="Q399" s="87">
        <v>16</v>
      </c>
      <c r="R399" s="87">
        <v>676</v>
      </c>
      <c r="S399" s="87">
        <v>53</v>
      </c>
      <c r="T399" s="87">
        <v>0</v>
      </c>
      <c r="U399" s="87">
        <v>672</v>
      </c>
      <c r="V399" s="87">
        <v>459</v>
      </c>
      <c r="W399" s="87">
        <v>1</v>
      </c>
      <c r="X399" s="87">
        <v>23</v>
      </c>
      <c r="Y399" s="87">
        <v>551</v>
      </c>
      <c r="Z399" s="87">
        <v>192</v>
      </c>
      <c r="AA399" s="87">
        <v>21</v>
      </c>
      <c r="AB399" s="87">
        <v>553</v>
      </c>
      <c r="AC399" s="87">
        <v>1139</v>
      </c>
      <c r="AD399" s="87">
        <v>384</v>
      </c>
      <c r="AE399" s="87">
        <v>1</v>
      </c>
      <c r="AF399" s="87">
        <v>205</v>
      </c>
      <c r="AG399" s="87">
        <v>11</v>
      </c>
      <c r="AH399" s="87">
        <v>456</v>
      </c>
      <c r="AJ399" s="119">
        <v>2967</v>
      </c>
    </row>
    <row r="400" spans="1:36">
      <c r="A400" s="78">
        <v>400</v>
      </c>
      <c r="B400" s="78" t="s">
        <v>806</v>
      </c>
      <c r="C400" s="78" t="s">
        <v>882</v>
      </c>
      <c r="D400" s="78" t="s">
        <v>918</v>
      </c>
      <c r="E400" s="85" t="s">
        <v>917</v>
      </c>
      <c r="F400" s="78">
        <v>0</v>
      </c>
      <c r="G400" s="92">
        <v>17122</v>
      </c>
      <c r="H400" s="86"/>
      <c r="I400" s="87">
        <v>1808</v>
      </c>
      <c r="J400" s="87">
        <v>432</v>
      </c>
      <c r="K400" s="87">
        <v>1</v>
      </c>
      <c r="L400" s="87">
        <v>71</v>
      </c>
      <c r="M400" s="87">
        <v>746</v>
      </c>
      <c r="N400" s="87">
        <v>110</v>
      </c>
      <c r="O400" s="87">
        <v>47</v>
      </c>
      <c r="P400" s="87">
        <v>1959</v>
      </c>
      <c r="Q400" s="87">
        <v>1205</v>
      </c>
      <c r="R400" s="87">
        <v>478</v>
      </c>
      <c r="S400" s="87">
        <v>4475</v>
      </c>
      <c r="T400" s="87">
        <v>3</v>
      </c>
      <c r="U400" s="87">
        <v>433</v>
      </c>
      <c r="V400" s="87">
        <v>421</v>
      </c>
      <c r="W400" s="87">
        <v>2</v>
      </c>
      <c r="X400" s="87">
        <v>1312</v>
      </c>
      <c r="Y400" s="87">
        <v>326</v>
      </c>
      <c r="Z400" s="87">
        <v>670</v>
      </c>
      <c r="AA400" s="87">
        <v>65</v>
      </c>
      <c r="AB400" s="87">
        <v>334</v>
      </c>
      <c r="AC400" s="87">
        <v>1480</v>
      </c>
      <c r="AD400" s="87">
        <v>270</v>
      </c>
      <c r="AE400" s="87">
        <v>5</v>
      </c>
      <c r="AF400" s="87">
        <v>138</v>
      </c>
      <c r="AG400" s="87">
        <v>103</v>
      </c>
      <c r="AH400" s="87">
        <v>228</v>
      </c>
      <c r="AJ400" s="119">
        <v>2320</v>
      </c>
    </row>
    <row r="401" spans="1:36">
      <c r="A401" s="78">
        <v>401</v>
      </c>
      <c r="B401" s="78" t="s">
        <v>806</v>
      </c>
      <c r="C401" s="78" t="s">
        <v>882</v>
      </c>
      <c r="D401" s="78" t="s">
        <v>916</v>
      </c>
      <c r="E401" s="85" t="s">
        <v>915</v>
      </c>
      <c r="F401" s="78">
        <v>0</v>
      </c>
      <c r="G401" s="92">
        <v>9899</v>
      </c>
      <c r="H401" s="86"/>
      <c r="I401" s="87">
        <v>1184</v>
      </c>
      <c r="J401" s="87">
        <v>209</v>
      </c>
      <c r="K401" s="87">
        <v>10</v>
      </c>
      <c r="L401" s="87">
        <v>96</v>
      </c>
      <c r="M401" s="87">
        <v>991</v>
      </c>
      <c r="N401" s="87">
        <v>64</v>
      </c>
      <c r="O401" s="87">
        <v>36</v>
      </c>
      <c r="P401" s="87">
        <v>1085</v>
      </c>
      <c r="Q401" s="87">
        <v>417</v>
      </c>
      <c r="R401" s="87">
        <v>275</v>
      </c>
      <c r="S401" s="87">
        <v>2461</v>
      </c>
      <c r="T401" s="87">
        <v>2</v>
      </c>
      <c r="U401" s="87">
        <v>185</v>
      </c>
      <c r="V401" s="87">
        <v>222</v>
      </c>
      <c r="W401" s="87">
        <v>1</v>
      </c>
      <c r="X401" s="87">
        <v>525</v>
      </c>
      <c r="Y401" s="87">
        <v>161</v>
      </c>
      <c r="Z401" s="87">
        <v>562</v>
      </c>
      <c r="AA401" s="87">
        <v>104</v>
      </c>
      <c r="AB401" s="87">
        <v>162</v>
      </c>
      <c r="AC401" s="87">
        <v>828</v>
      </c>
      <c r="AD401" s="87">
        <v>114</v>
      </c>
      <c r="AE401" s="87">
        <v>8</v>
      </c>
      <c r="AF401" s="87">
        <v>90</v>
      </c>
      <c r="AG401" s="87">
        <v>13</v>
      </c>
      <c r="AH401" s="87">
        <v>94</v>
      </c>
      <c r="AJ401" s="119">
        <v>1148</v>
      </c>
    </row>
    <row r="402" spans="1:36">
      <c r="A402" s="78">
        <v>402</v>
      </c>
      <c r="B402" s="78" t="s">
        <v>806</v>
      </c>
      <c r="C402" s="78" t="s">
        <v>882</v>
      </c>
      <c r="D402" s="78" t="s">
        <v>914</v>
      </c>
      <c r="E402" s="85" t="s">
        <v>913</v>
      </c>
      <c r="F402" s="78">
        <v>0</v>
      </c>
      <c r="G402" s="92">
        <v>9066</v>
      </c>
      <c r="H402" s="86"/>
      <c r="I402" s="87">
        <v>1282</v>
      </c>
      <c r="J402" s="87">
        <v>194</v>
      </c>
      <c r="K402" s="87">
        <v>11</v>
      </c>
      <c r="L402" s="87">
        <v>127</v>
      </c>
      <c r="M402" s="87">
        <v>1020</v>
      </c>
      <c r="N402" s="87">
        <v>62</v>
      </c>
      <c r="O402" s="87">
        <v>40</v>
      </c>
      <c r="P402" s="87">
        <v>985</v>
      </c>
      <c r="Q402" s="87">
        <v>152</v>
      </c>
      <c r="R402" s="87">
        <v>297</v>
      </c>
      <c r="S402" s="87">
        <v>1979</v>
      </c>
      <c r="T402" s="87">
        <v>4</v>
      </c>
      <c r="U402" s="87">
        <v>221</v>
      </c>
      <c r="V402" s="87">
        <v>240</v>
      </c>
      <c r="W402" s="87">
        <v>0</v>
      </c>
      <c r="X402" s="87">
        <v>389</v>
      </c>
      <c r="Y402" s="87">
        <v>162</v>
      </c>
      <c r="Z402" s="87">
        <v>658</v>
      </c>
      <c r="AA402" s="87">
        <v>132</v>
      </c>
      <c r="AB402" s="87">
        <v>162</v>
      </c>
      <c r="AC402" s="87">
        <v>566</v>
      </c>
      <c r="AD402" s="87">
        <v>130</v>
      </c>
      <c r="AE402" s="87">
        <v>2</v>
      </c>
      <c r="AF402" s="87">
        <v>111</v>
      </c>
      <c r="AG402" s="87">
        <v>7</v>
      </c>
      <c r="AH402" s="87">
        <v>133</v>
      </c>
      <c r="AJ402" s="119">
        <v>1046</v>
      </c>
    </row>
    <row r="403" spans="1:36">
      <c r="A403" s="78">
        <v>403</v>
      </c>
      <c r="B403" s="78" t="s">
        <v>806</v>
      </c>
      <c r="C403" s="78" t="s">
        <v>882</v>
      </c>
      <c r="D403" s="78" t="s">
        <v>912</v>
      </c>
      <c r="E403" s="85" t="s">
        <v>911</v>
      </c>
      <c r="F403" s="78">
        <v>0</v>
      </c>
      <c r="G403" s="92">
        <v>26876</v>
      </c>
      <c r="H403" s="86"/>
      <c r="I403" s="87">
        <v>2767</v>
      </c>
      <c r="J403" s="87">
        <v>1086</v>
      </c>
      <c r="K403" s="87">
        <v>50</v>
      </c>
      <c r="L403" s="87">
        <v>653</v>
      </c>
      <c r="M403" s="87">
        <v>4144</v>
      </c>
      <c r="N403" s="87">
        <v>418</v>
      </c>
      <c r="O403" s="87">
        <v>199</v>
      </c>
      <c r="P403" s="87">
        <v>3352</v>
      </c>
      <c r="Q403" s="87">
        <v>252</v>
      </c>
      <c r="R403" s="87">
        <v>1119</v>
      </c>
      <c r="S403" s="87">
        <v>3062</v>
      </c>
      <c r="T403" s="87">
        <v>4</v>
      </c>
      <c r="U403" s="87">
        <v>640</v>
      </c>
      <c r="V403" s="87">
        <v>1329</v>
      </c>
      <c r="W403" s="87">
        <v>11</v>
      </c>
      <c r="X403" s="87">
        <v>344</v>
      </c>
      <c r="Y403" s="87">
        <v>489</v>
      </c>
      <c r="Z403" s="87">
        <v>1194</v>
      </c>
      <c r="AA403" s="87">
        <v>837</v>
      </c>
      <c r="AB403" s="87">
        <v>609</v>
      </c>
      <c r="AC403" s="87">
        <v>1451</v>
      </c>
      <c r="AD403" s="87">
        <v>1357</v>
      </c>
      <c r="AE403" s="87">
        <v>77</v>
      </c>
      <c r="AF403" s="87">
        <v>807</v>
      </c>
      <c r="AG403" s="87">
        <v>132</v>
      </c>
      <c r="AH403" s="87">
        <v>493</v>
      </c>
      <c r="AJ403" s="119">
        <v>3515</v>
      </c>
    </row>
    <row r="404" spans="1:36">
      <c r="A404" s="78">
        <v>404</v>
      </c>
      <c r="B404" s="78" t="s">
        <v>806</v>
      </c>
      <c r="C404" s="78" t="s">
        <v>882</v>
      </c>
      <c r="D404" s="78" t="s">
        <v>910</v>
      </c>
      <c r="E404" s="85" t="s">
        <v>909</v>
      </c>
      <c r="F404" s="78">
        <v>0</v>
      </c>
      <c r="G404" s="92">
        <v>38477</v>
      </c>
      <c r="H404" s="86"/>
      <c r="I404" s="87">
        <v>2794</v>
      </c>
      <c r="J404" s="87">
        <v>1875</v>
      </c>
      <c r="K404" s="87">
        <v>128</v>
      </c>
      <c r="L404" s="87">
        <v>1181</v>
      </c>
      <c r="M404" s="87">
        <v>4756</v>
      </c>
      <c r="N404" s="87">
        <v>1331</v>
      </c>
      <c r="O404" s="87">
        <v>249</v>
      </c>
      <c r="P404" s="87">
        <v>5035</v>
      </c>
      <c r="Q404" s="87">
        <v>476</v>
      </c>
      <c r="R404" s="87">
        <v>2099</v>
      </c>
      <c r="S404" s="87">
        <v>2061</v>
      </c>
      <c r="T404" s="87">
        <v>16</v>
      </c>
      <c r="U404" s="87">
        <v>959</v>
      </c>
      <c r="V404" s="87">
        <v>2593</v>
      </c>
      <c r="W404" s="87">
        <v>33</v>
      </c>
      <c r="X404" s="87">
        <v>129</v>
      </c>
      <c r="Y404" s="87">
        <v>879</v>
      </c>
      <c r="Z404" s="87">
        <v>677</v>
      </c>
      <c r="AA404" s="87">
        <v>1349</v>
      </c>
      <c r="AB404" s="87">
        <v>1099</v>
      </c>
      <c r="AC404" s="87">
        <v>2022</v>
      </c>
      <c r="AD404" s="87">
        <v>3349</v>
      </c>
      <c r="AE404" s="87">
        <v>164</v>
      </c>
      <c r="AF404" s="87">
        <v>1837</v>
      </c>
      <c r="AG404" s="87">
        <v>352</v>
      </c>
      <c r="AH404" s="87">
        <v>1034</v>
      </c>
      <c r="AJ404" s="119">
        <v>5769</v>
      </c>
    </row>
    <row r="405" spans="1:36">
      <c r="A405" s="78">
        <v>405</v>
      </c>
      <c r="B405" s="78" t="s">
        <v>806</v>
      </c>
      <c r="C405" s="78" t="s">
        <v>882</v>
      </c>
      <c r="D405" s="78" t="s">
        <v>908</v>
      </c>
      <c r="E405" s="85" t="s">
        <v>907</v>
      </c>
      <c r="F405" s="78">
        <v>0</v>
      </c>
      <c r="G405" s="92">
        <v>27042</v>
      </c>
      <c r="H405" s="86"/>
      <c r="I405" s="87">
        <v>945</v>
      </c>
      <c r="J405" s="87">
        <v>1068</v>
      </c>
      <c r="K405" s="87">
        <v>52</v>
      </c>
      <c r="L405" s="87">
        <v>604</v>
      </c>
      <c r="M405" s="87">
        <v>2052</v>
      </c>
      <c r="N405" s="87">
        <v>1160</v>
      </c>
      <c r="O405" s="87">
        <v>147</v>
      </c>
      <c r="P405" s="87">
        <v>4516</v>
      </c>
      <c r="Q405" s="87">
        <v>372</v>
      </c>
      <c r="R405" s="87">
        <v>1787</v>
      </c>
      <c r="S405" s="87">
        <v>879</v>
      </c>
      <c r="T405" s="87">
        <v>10</v>
      </c>
      <c r="U405" s="87">
        <v>954</v>
      </c>
      <c r="V405" s="87">
        <v>2319</v>
      </c>
      <c r="W405" s="87">
        <v>50</v>
      </c>
      <c r="X405" s="87">
        <v>57</v>
      </c>
      <c r="Y405" s="87">
        <v>832</v>
      </c>
      <c r="Z405" s="87">
        <v>470</v>
      </c>
      <c r="AA405" s="87">
        <v>593</v>
      </c>
      <c r="AB405" s="87">
        <v>1292</v>
      </c>
      <c r="AC405" s="87">
        <v>1728</v>
      </c>
      <c r="AD405" s="87">
        <v>2005</v>
      </c>
      <c r="AE405" s="87">
        <v>143</v>
      </c>
      <c r="AF405" s="87">
        <v>1524</v>
      </c>
      <c r="AG405" s="87">
        <v>308</v>
      </c>
      <c r="AH405" s="87">
        <v>1175</v>
      </c>
      <c r="AJ405" s="119">
        <v>5140</v>
      </c>
    </row>
    <row r="406" spans="1:36">
      <c r="A406" s="78">
        <v>406</v>
      </c>
      <c r="B406" s="78" t="s">
        <v>806</v>
      </c>
      <c r="C406" s="78" t="s">
        <v>882</v>
      </c>
      <c r="D406" s="78" t="s">
        <v>906</v>
      </c>
      <c r="E406" s="85" t="s">
        <v>905</v>
      </c>
      <c r="F406" s="78">
        <v>0</v>
      </c>
      <c r="G406" s="92">
        <v>20720</v>
      </c>
      <c r="H406" s="86"/>
      <c r="I406" s="87">
        <v>477</v>
      </c>
      <c r="J406" s="87">
        <v>629</v>
      </c>
      <c r="K406" s="87">
        <v>37</v>
      </c>
      <c r="L406" s="87">
        <v>333</v>
      </c>
      <c r="M406" s="87">
        <v>1111</v>
      </c>
      <c r="N406" s="87">
        <v>770</v>
      </c>
      <c r="O406" s="87">
        <v>141</v>
      </c>
      <c r="P406" s="87">
        <v>4295</v>
      </c>
      <c r="Q406" s="87">
        <v>260</v>
      </c>
      <c r="R406" s="87">
        <v>1494</v>
      </c>
      <c r="S406" s="87">
        <v>389</v>
      </c>
      <c r="T406" s="87">
        <v>12</v>
      </c>
      <c r="U406" s="87">
        <v>1067</v>
      </c>
      <c r="V406" s="87">
        <v>1608</v>
      </c>
      <c r="W406" s="87">
        <v>62</v>
      </c>
      <c r="X406" s="87">
        <v>22</v>
      </c>
      <c r="Y406" s="87">
        <v>856</v>
      </c>
      <c r="Z406" s="87">
        <v>358</v>
      </c>
      <c r="AA406" s="87">
        <v>318</v>
      </c>
      <c r="AB406" s="87">
        <v>1166</v>
      </c>
      <c r="AC406" s="87">
        <v>1595</v>
      </c>
      <c r="AD406" s="87">
        <v>1233</v>
      </c>
      <c r="AE406" s="87">
        <v>81</v>
      </c>
      <c r="AF406" s="87">
        <v>1046</v>
      </c>
      <c r="AG406" s="87">
        <v>204</v>
      </c>
      <c r="AH406" s="87">
        <v>1156</v>
      </c>
      <c r="AJ406" s="119">
        <v>4848</v>
      </c>
    </row>
    <row r="407" spans="1:36">
      <c r="A407" s="78">
        <v>407</v>
      </c>
      <c r="B407" s="78" t="s">
        <v>806</v>
      </c>
      <c r="C407" s="78" t="s">
        <v>882</v>
      </c>
      <c r="D407" s="78" t="s">
        <v>904</v>
      </c>
      <c r="E407" s="85" t="s">
        <v>903</v>
      </c>
      <c r="F407" s="78">
        <v>0</v>
      </c>
      <c r="G407" s="92">
        <v>18522</v>
      </c>
      <c r="H407" s="86"/>
      <c r="I407" s="87">
        <v>371</v>
      </c>
      <c r="J407" s="87">
        <v>447</v>
      </c>
      <c r="K407" s="87">
        <v>15</v>
      </c>
      <c r="L407" s="87">
        <v>228</v>
      </c>
      <c r="M407" s="87">
        <v>853</v>
      </c>
      <c r="N407" s="87">
        <v>637</v>
      </c>
      <c r="O407" s="87">
        <v>142</v>
      </c>
      <c r="P407" s="87">
        <v>4169</v>
      </c>
      <c r="Q407" s="87">
        <v>155</v>
      </c>
      <c r="R407" s="87">
        <v>1364</v>
      </c>
      <c r="S407" s="87">
        <v>250</v>
      </c>
      <c r="T407" s="87">
        <v>19</v>
      </c>
      <c r="U407" s="87">
        <v>1202</v>
      </c>
      <c r="V407" s="87">
        <v>1227</v>
      </c>
      <c r="W407" s="87">
        <v>20</v>
      </c>
      <c r="X407" s="87">
        <v>23</v>
      </c>
      <c r="Y407" s="87">
        <v>877</v>
      </c>
      <c r="Z407" s="87">
        <v>358</v>
      </c>
      <c r="AA407" s="87">
        <v>224</v>
      </c>
      <c r="AB407" s="87">
        <v>1204</v>
      </c>
      <c r="AC407" s="87">
        <v>1693</v>
      </c>
      <c r="AD407" s="87">
        <v>939</v>
      </c>
      <c r="AE407" s="87">
        <v>53</v>
      </c>
      <c r="AF407" s="87">
        <v>849</v>
      </c>
      <c r="AG407" s="87">
        <v>117</v>
      </c>
      <c r="AH407" s="87">
        <v>1086</v>
      </c>
      <c r="AJ407" s="119">
        <v>4761</v>
      </c>
    </row>
    <row r="408" spans="1:36">
      <c r="A408" s="78">
        <v>408</v>
      </c>
      <c r="B408" s="78" t="s">
        <v>806</v>
      </c>
      <c r="C408" s="78" t="s">
        <v>882</v>
      </c>
      <c r="D408" s="78" t="s">
        <v>902</v>
      </c>
      <c r="E408" s="85" t="s">
        <v>901</v>
      </c>
      <c r="F408" s="78">
        <v>0</v>
      </c>
      <c r="G408" s="92">
        <v>18125</v>
      </c>
      <c r="H408" s="86"/>
      <c r="I408" s="87">
        <v>332</v>
      </c>
      <c r="J408" s="87">
        <v>387</v>
      </c>
      <c r="K408" s="87">
        <v>27</v>
      </c>
      <c r="L408" s="87">
        <v>182</v>
      </c>
      <c r="M408" s="87">
        <v>769</v>
      </c>
      <c r="N408" s="87">
        <v>559</v>
      </c>
      <c r="O408" s="87">
        <v>156</v>
      </c>
      <c r="P408" s="87">
        <v>3992</v>
      </c>
      <c r="Q408" s="87">
        <v>184</v>
      </c>
      <c r="R408" s="87">
        <v>1281</v>
      </c>
      <c r="S408" s="87">
        <v>183</v>
      </c>
      <c r="T408" s="87">
        <v>19</v>
      </c>
      <c r="U408" s="87">
        <v>1327</v>
      </c>
      <c r="V408" s="87">
        <v>1284</v>
      </c>
      <c r="W408" s="87">
        <v>14</v>
      </c>
      <c r="X408" s="87">
        <v>9</v>
      </c>
      <c r="Y408" s="87">
        <v>919</v>
      </c>
      <c r="Z408" s="87">
        <v>321</v>
      </c>
      <c r="AA408" s="87">
        <v>194</v>
      </c>
      <c r="AB408" s="87">
        <v>1262</v>
      </c>
      <c r="AC408" s="87">
        <v>1745</v>
      </c>
      <c r="AD408" s="87">
        <v>940</v>
      </c>
      <c r="AE408" s="87">
        <v>52</v>
      </c>
      <c r="AF408" s="87">
        <v>712</v>
      </c>
      <c r="AG408" s="87">
        <v>77</v>
      </c>
      <c r="AH408" s="87">
        <v>1198</v>
      </c>
      <c r="AJ408" s="119">
        <v>4834</v>
      </c>
    </row>
    <row r="409" spans="1:36">
      <c r="A409" s="78">
        <v>409</v>
      </c>
      <c r="B409" s="78" t="s">
        <v>806</v>
      </c>
      <c r="C409" s="78" t="s">
        <v>882</v>
      </c>
      <c r="D409" s="78" t="s">
        <v>900</v>
      </c>
      <c r="E409" s="85" t="s">
        <v>899</v>
      </c>
      <c r="F409" s="78">
        <v>0</v>
      </c>
      <c r="G409" s="92">
        <v>17726</v>
      </c>
      <c r="H409" s="86"/>
      <c r="I409" s="87">
        <v>336</v>
      </c>
      <c r="J409" s="87">
        <v>405</v>
      </c>
      <c r="K409" s="87">
        <v>20</v>
      </c>
      <c r="L409" s="87">
        <v>173</v>
      </c>
      <c r="M409" s="87">
        <v>761</v>
      </c>
      <c r="N409" s="87">
        <v>565</v>
      </c>
      <c r="O409" s="87">
        <v>134</v>
      </c>
      <c r="P409" s="87">
        <v>4023</v>
      </c>
      <c r="Q409" s="87">
        <v>192</v>
      </c>
      <c r="R409" s="87">
        <v>1085</v>
      </c>
      <c r="S409" s="87">
        <v>189</v>
      </c>
      <c r="T409" s="87">
        <v>13</v>
      </c>
      <c r="U409" s="87">
        <v>1320</v>
      </c>
      <c r="V409" s="87">
        <v>1227</v>
      </c>
      <c r="W409" s="87">
        <v>16</v>
      </c>
      <c r="X409" s="87">
        <v>2</v>
      </c>
      <c r="Y409" s="87">
        <v>835</v>
      </c>
      <c r="Z409" s="87">
        <v>339</v>
      </c>
      <c r="AA409" s="87">
        <v>198</v>
      </c>
      <c r="AB409" s="87">
        <v>1124</v>
      </c>
      <c r="AC409" s="87">
        <v>1731</v>
      </c>
      <c r="AD409" s="87">
        <v>971</v>
      </c>
      <c r="AE409" s="87">
        <v>59</v>
      </c>
      <c r="AF409" s="87">
        <v>636</v>
      </c>
      <c r="AG409" s="87">
        <v>100</v>
      </c>
      <c r="AH409" s="87">
        <v>1272</v>
      </c>
      <c r="AJ409" s="119">
        <v>4774</v>
      </c>
    </row>
    <row r="410" spans="1:36">
      <c r="A410" s="78">
        <v>410</v>
      </c>
      <c r="B410" s="78" t="s">
        <v>806</v>
      </c>
      <c r="C410" s="78" t="s">
        <v>882</v>
      </c>
      <c r="D410" s="78" t="s">
        <v>898</v>
      </c>
      <c r="E410" s="85" t="s">
        <v>897</v>
      </c>
      <c r="F410" s="78">
        <v>0</v>
      </c>
      <c r="G410" s="92">
        <v>15960</v>
      </c>
      <c r="H410" s="86"/>
      <c r="I410" s="87">
        <v>273</v>
      </c>
      <c r="J410" s="87">
        <v>435</v>
      </c>
      <c r="K410" s="87">
        <v>25</v>
      </c>
      <c r="L410" s="87">
        <v>226</v>
      </c>
      <c r="M410" s="87">
        <v>815</v>
      </c>
      <c r="N410" s="87">
        <v>482</v>
      </c>
      <c r="O410" s="87">
        <v>155</v>
      </c>
      <c r="P410" s="87">
        <v>3417</v>
      </c>
      <c r="Q410" s="87">
        <v>239</v>
      </c>
      <c r="R410" s="87">
        <v>813</v>
      </c>
      <c r="S410" s="87">
        <v>213</v>
      </c>
      <c r="T410" s="87">
        <v>2</v>
      </c>
      <c r="U410" s="87">
        <v>1105</v>
      </c>
      <c r="V410" s="87">
        <v>1147</v>
      </c>
      <c r="W410" s="87">
        <v>16</v>
      </c>
      <c r="X410" s="87">
        <v>12</v>
      </c>
      <c r="Y410" s="87">
        <v>831</v>
      </c>
      <c r="Z410" s="87">
        <v>319</v>
      </c>
      <c r="AA410" s="87">
        <v>189</v>
      </c>
      <c r="AB410" s="87">
        <v>1045</v>
      </c>
      <c r="AC410" s="87">
        <v>1385</v>
      </c>
      <c r="AD410" s="87">
        <v>878</v>
      </c>
      <c r="AE410" s="87">
        <v>52</v>
      </c>
      <c r="AF410" s="87">
        <v>613</v>
      </c>
      <c r="AG410" s="87">
        <v>108</v>
      </c>
      <c r="AH410" s="87">
        <v>1165</v>
      </c>
      <c r="AJ410" s="119">
        <v>4051</v>
      </c>
    </row>
    <row r="411" spans="1:36">
      <c r="A411" s="78">
        <v>411</v>
      </c>
      <c r="B411" s="78" t="s">
        <v>806</v>
      </c>
      <c r="C411" s="78" t="s">
        <v>882</v>
      </c>
      <c r="D411" s="78" t="s">
        <v>896</v>
      </c>
      <c r="E411" s="85" t="s">
        <v>895</v>
      </c>
      <c r="F411" s="78">
        <v>0</v>
      </c>
      <c r="G411" s="92">
        <v>6070</v>
      </c>
      <c r="H411" s="86"/>
      <c r="I411" s="87">
        <v>127</v>
      </c>
      <c r="J411" s="87">
        <v>212</v>
      </c>
      <c r="K411" s="87">
        <v>8</v>
      </c>
      <c r="L411" s="87">
        <v>83</v>
      </c>
      <c r="M411" s="87">
        <v>310</v>
      </c>
      <c r="N411" s="87">
        <v>167</v>
      </c>
      <c r="O411" s="87">
        <v>74</v>
      </c>
      <c r="P411" s="87">
        <v>1229</v>
      </c>
      <c r="Q411" s="87">
        <v>116</v>
      </c>
      <c r="R411" s="87">
        <v>313</v>
      </c>
      <c r="S411" s="87">
        <v>80</v>
      </c>
      <c r="T411" s="87">
        <v>1</v>
      </c>
      <c r="U411" s="87">
        <v>390</v>
      </c>
      <c r="V411" s="87">
        <v>499</v>
      </c>
      <c r="W411" s="87">
        <v>4</v>
      </c>
      <c r="X411" s="87">
        <v>5</v>
      </c>
      <c r="Y411" s="87">
        <v>328</v>
      </c>
      <c r="Z411" s="87">
        <v>112</v>
      </c>
      <c r="AA411" s="87">
        <v>95</v>
      </c>
      <c r="AB411" s="87">
        <v>320</v>
      </c>
      <c r="AC411" s="87">
        <v>558</v>
      </c>
      <c r="AD411" s="87">
        <v>279</v>
      </c>
      <c r="AE411" s="87">
        <v>20</v>
      </c>
      <c r="AF411" s="87">
        <v>263</v>
      </c>
      <c r="AG411" s="87">
        <v>53</v>
      </c>
      <c r="AH411" s="87">
        <v>424</v>
      </c>
      <c r="AJ411" s="119">
        <v>1515</v>
      </c>
    </row>
    <row r="412" spans="1:36">
      <c r="A412" s="78">
        <v>412</v>
      </c>
      <c r="B412" s="78" t="s">
        <v>806</v>
      </c>
      <c r="C412" s="78" t="s">
        <v>882</v>
      </c>
      <c r="D412" s="78" t="s">
        <v>894</v>
      </c>
      <c r="E412" s="85" t="s">
        <v>893</v>
      </c>
      <c r="F412" s="78">
        <v>0</v>
      </c>
      <c r="G412" s="92">
        <v>7943</v>
      </c>
      <c r="H412" s="86"/>
      <c r="I412" s="87">
        <v>141</v>
      </c>
      <c r="J412" s="87">
        <v>285</v>
      </c>
      <c r="K412" s="87">
        <v>15</v>
      </c>
      <c r="L412" s="87">
        <v>137</v>
      </c>
      <c r="M412" s="87">
        <v>434</v>
      </c>
      <c r="N412" s="87">
        <v>254</v>
      </c>
      <c r="O412" s="87">
        <v>60</v>
      </c>
      <c r="P412" s="87">
        <v>1587</v>
      </c>
      <c r="Q412" s="87">
        <v>144</v>
      </c>
      <c r="R412" s="87">
        <v>373</v>
      </c>
      <c r="S412" s="87">
        <v>125</v>
      </c>
      <c r="T412" s="87">
        <v>3</v>
      </c>
      <c r="U412" s="87">
        <v>511</v>
      </c>
      <c r="V412" s="87">
        <v>637</v>
      </c>
      <c r="W412" s="87">
        <v>7</v>
      </c>
      <c r="X412" s="87">
        <v>2</v>
      </c>
      <c r="Y412" s="87">
        <v>447</v>
      </c>
      <c r="Z412" s="87">
        <v>167</v>
      </c>
      <c r="AA412" s="87">
        <v>151</v>
      </c>
      <c r="AB412" s="87">
        <v>424</v>
      </c>
      <c r="AC412" s="87">
        <v>698</v>
      </c>
      <c r="AD412" s="87">
        <v>363</v>
      </c>
      <c r="AE412" s="87">
        <v>29</v>
      </c>
      <c r="AF412" s="87">
        <v>338</v>
      </c>
      <c r="AG412" s="87">
        <v>70</v>
      </c>
      <c r="AH412" s="87">
        <v>541</v>
      </c>
      <c r="AJ412" s="119">
        <v>1924</v>
      </c>
    </row>
    <row r="413" spans="1:36">
      <c r="A413" s="78">
        <v>413</v>
      </c>
      <c r="B413" s="78" t="s">
        <v>806</v>
      </c>
      <c r="C413" s="78" t="s">
        <v>882</v>
      </c>
      <c r="D413" s="78" t="s">
        <v>892</v>
      </c>
      <c r="E413" s="85" t="s">
        <v>891</v>
      </c>
      <c r="F413" s="78">
        <v>0</v>
      </c>
      <c r="G413" s="92">
        <v>4483</v>
      </c>
      <c r="H413" s="86"/>
      <c r="I413" s="87">
        <v>58</v>
      </c>
      <c r="J413" s="87">
        <v>151</v>
      </c>
      <c r="K413" s="87">
        <v>7</v>
      </c>
      <c r="L413" s="87">
        <v>89</v>
      </c>
      <c r="M413" s="87">
        <v>217</v>
      </c>
      <c r="N413" s="87">
        <v>136</v>
      </c>
      <c r="O413" s="87">
        <v>32</v>
      </c>
      <c r="P413" s="87">
        <v>928</v>
      </c>
      <c r="Q413" s="87">
        <v>81</v>
      </c>
      <c r="R413" s="87">
        <v>253</v>
      </c>
      <c r="S413" s="87">
        <v>70</v>
      </c>
      <c r="T413" s="87">
        <v>0</v>
      </c>
      <c r="U413" s="87">
        <v>309</v>
      </c>
      <c r="V413" s="87">
        <v>327</v>
      </c>
      <c r="W413" s="87">
        <v>3</v>
      </c>
      <c r="X413" s="87">
        <v>4</v>
      </c>
      <c r="Y413" s="87">
        <v>233</v>
      </c>
      <c r="Z413" s="87">
        <v>112</v>
      </c>
      <c r="AA413" s="87">
        <v>86</v>
      </c>
      <c r="AB413" s="87">
        <v>233</v>
      </c>
      <c r="AC413" s="87">
        <v>430</v>
      </c>
      <c r="AD413" s="87">
        <v>202</v>
      </c>
      <c r="AE413" s="87">
        <v>7</v>
      </c>
      <c r="AF413" s="87">
        <v>188</v>
      </c>
      <c r="AG413" s="87">
        <v>37</v>
      </c>
      <c r="AH413" s="87">
        <v>290</v>
      </c>
      <c r="AJ413" s="119">
        <v>1142</v>
      </c>
    </row>
    <row r="414" spans="1:36">
      <c r="A414" s="78">
        <v>414</v>
      </c>
      <c r="B414" s="78" t="s">
        <v>806</v>
      </c>
      <c r="C414" s="78" t="s">
        <v>882</v>
      </c>
      <c r="D414" s="78" t="s">
        <v>890</v>
      </c>
      <c r="E414" s="85" t="s">
        <v>889</v>
      </c>
      <c r="F414" s="78">
        <v>0</v>
      </c>
      <c r="G414" s="92">
        <v>5722</v>
      </c>
      <c r="H414" s="86"/>
      <c r="I414" s="87">
        <v>95</v>
      </c>
      <c r="J414" s="87">
        <v>217</v>
      </c>
      <c r="K414" s="87">
        <v>16</v>
      </c>
      <c r="L414" s="87">
        <v>97</v>
      </c>
      <c r="M414" s="87">
        <v>368</v>
      </c>
      <c r="N414" s="87">
        <v>155</v>
      </c>
      <c r="O414" s="87">
        <v>40</v>
      </c>
      <c r="P414" s="87">
        <v>1149</v>
      </c>
      <c r="Q414" s="87">
        <v>105</v>
      </c>
      <c r="R414" s="87">
        <v>270</v>
      </c>
      <c r="S414" s="87">
        <v>120</v>
      </c>
      <c r="T414" s="87">
        <v>0</v>
      </c>
      <c r="U414" s="87">
        <v>362</v>
      </c>
      <c r="V414" s="87">
        <v>409</v>
      </c>
      <c r="W414" s="87">
        <v>6</v>
      </c>
      <c r="X414" s="87">
        <v>0</v>
      </c>
      <c r="Y414" s="87">
        <v>303</v>
      </c>
      <c r="Z414" s="87">
        <v>129</v>
      </c>
      <c r="AA414" s="87">
        <v>95</v>
      </c>
      <c r="AB414" s="87">
        <v>282</v>
      </c>
      <c r="AC414" s="87">
        <v>483</v>
      </c>
      <c r="AD414" s="87">
        <v>271</v>
      </c>
      <c r="AE414" s="87">
        <v>2</v>
      </c>
      <c r="AF414" s="87">
        <v>250</v>
      </c>
      <c r="AG414" s="87">
        <v>46</v>
      </c>
      <c r="AH414" s="87">
        <v>452</v>
      </c>
      <c r="AJ414" s="119">
        <v>1303</v>
      </c>
    </row>
    <row r="415" spans="1:36">
      <c r="A415" s="78">
        <v>415</v>
      </c>
      <c r="B415" s="78" t="s">
        <v>806</v>
      </c>
      <c r="C415" s="78" t="s">
        <v>882</v>
      </c>
      <c r="D415" s="78" t="s">
        <v>888</v>
      </c>
      <c r="E415" s="85" t="s">
        <v>887</v>
      </c>
      <c r="F415" s="78">
        <v>0</v>
      </c>
      <c r="G415" s="92">
        <v>8104</v>
      </c>
      <c r="H415" s="86"/>
      <c r="I415" s="87">
        <v>156</v>
      </c>
      <c r="J415" s="87">
        <v>280</v>
      </c>
      <c r="K415" s="87">
        <v>35</v>
      </c>
      <c r="L415" s="87">
        <v>121</v>
      </c>
      <c r="M415" s="87">
        <v>633</v>
      </c>
      <c r="N415" s="87">
        <v>220</v>
      </c>
      <c r="O415" s="87">
        <v>71</v>
      </c>
      <c r="P415" s="87">
        <v>1464</v>
      </c>
      <c r="Q415" s="87">
        <v>151</v>
      </c>
      <c r="R415" s="87">
        <v>391</v>
      </c>
      <c r="S415" s="87">
        <v>221</v>
      </c>
      <c r="T415" s="87">
        <v>0</v>
      </c>
      <c r="U415" s="87">
        <v>543</v>
      </c>
      <c r="V415" s="87">
        <v>494</v>
      </c>
      <c r="W415" s="87">
        <v>2</v>
      </c>
      <c r="X415" s="87">
        <v>2</v>
      </c>
      <c r="Y415" s="87">
        <v>401</v>
      </c>
      <c r="Z415" s="87">
        <v>220</v>
      </c>
      <c r="AA415" s="87">
        <v>125</v>
      </c>
      <c r="AB415" s="87">
        <v>440</v>
      </c>
      <c r="AC415" s="87">
        <v>641</v>
      </c>
      <c r="AD415" s="87">
        <v>427</v>
      </c>
      <c r="AE415" s="87">
        <v>13</v>
      </c>
      <c r="AF415" s="87">
        <v>339</v>
      </c>
      <c r="AG415" s="87">
        <v>89</v>
      </c>
      <c r="AH415" s="87">
        <v>625</v>
      </c>
      <c r="AJ415" s="119">
        <v>1944</v>
      </c>
    </row>
    <row r="416" spans="1:36">
      <c r="A416" s="78">
        <v>416</v>
      </c>
      <c r="B416" s="78" t="s">
        <v>806</v>
      </c>
      <c r="C416" s="78" t="s">
        <v>882</v>
      </c>
      <c r="D416" s="78" t="s">
        <v>886</v>
      </c>
      <c r="E416" s="85" t="s">
        <v>885</v>
      </c>
      <c r="F416" s="78">
        <v>0</v>
      </c>
      <c r="G416" s="92">
        <v>6638</v>
      </c>
      <c r="H416" s="86"/>
      <c r="I416" s="87">
        <v>119</v>
      </c>
      <c r="J416" s="87">
        <v>200</v>
      </c>
      <c r="K416" s="87">
        <v>29</v>
      </c>
      <c r="L416" s="87">
        <v>68</v>
      </c>
      <c r="M416" s="87">
        <v>540</v>
      </c>
      <c r="N416" s="87">
        <v>174</v>
      </c>
      <c r="O416" s="87">
        <v>84</v>
      </c>
      <c r="P416" s="87">
        <v>1140</v>
      </c>
      <c r="Q416" s="87">
        <v>132</v>
      </c>
      <c r="R416" s="87">
        <v>381</v>
      </c>
      <c r="S416" s="87">
        <v>183</v>
      </c>
      <c r="T416" s="87">
        <v>0</v>
      </c>
      <c r="U416" s="87">
        <v>442</v>
      </c>
      <c r="V416" s="87">
        <v>408</v>
      </c>
      <c r="W416" s="87">
        <v>0</v>
      </c>
      <c r="X416" s="87">
        <v>2</v>
      </c>
      <c r="Y416" s="87">
        <v>295</v>
      </c>
      <c r="Z416" s="87">
        <v>157</v>
      </c>
      <c r="AA416" s="87">
        <v>109</v>
      </c>
      <c r="AB416" s="87">
        <v>386</v>
      </c>
      <c r="AC416" s="87">
        <v>481</v>
      </c>
      <c r="AD416" s="87">
        <v>378</v>
      </c>
      <c r="AE416" s="87">
        <v>0</v>
      </c>
      <c r="AF416" s="87">
        <v>248</v>
      </c>
      <c r="AG416" s="87">
        <v>72</v>
      </c>
      <c r="AH416" s="87">
        <v>610</v>
      </c>
      <c r="AJ416" s="119">
        <v>1476</v>
      </c>
    </row>
    <row r="417" spans="1:36">
      <c r="A417" s="78">
        <v>417</v>
      </c>
      <c r="B417" s="78" t="s">
        <v>806</v>
      </c>
      <c r="C417" s="78" t="s">
        <v>882</v>
      </c>
      <c r="D417" s="78" t="s">
        <v>884</v>
      </c>
      <c r="E417" s="85" t="s">
        <v>883</v>
      </c>
      <c r="F417" s="78">
        <v>0</v>
      </c>
      <c r="G417" s="92">
        <v>5808</v>
      </c>
      <c r="H417" s="86"/>
      <c r="I417" s="87">
        <v>113</v>
      </c>
      <c r="J417" s="87">
        <v>140</v>
      </c>
      <c r="K417" s="87">
        <v>35</v>
      </c>
      <c r="L417" s="87">
        <v>43</v>
      </c>
      <c r="M417" s="87">
        <v>563</v>
      </c>
      <c r="N417" s="87">
        <v>124</v>
      </c>
      <c r="O417" s="87">
        <v>78</v>
      </c>
      <c r="P417" s="87">
        <v>916</v>
      </c>
      <c r="Q417" s="87">
        <v>108</v>
      </c>
      <c r="R417" s="87">
        <v>372</v>
      </c>
      <c r="S417" s="87">
        <v>138</v>
      </c>
      <c r="T417" s="87">
        <v>0</v>
      </c>
      <c r="U417" s="87">
        <v>380</v>
      </c>
      <c r="V417" s="87">
        <v>386</v>
      </c>
      <c r="W417" s="87">
        <v>0</v>
      </c>
      <c r="X417" s="87">
        <v>2</v>
      </c>
      <c r="Y417" s="87">
        <v>231</v>
      </c>
      <c r="Z417" s="87">
        <v>152</v>
      </c>
      <c r="AA417" s="87">
        <v>140</v>
      </c>
      <c r="AB417" s="87">
        <v>357</v>
      </c>
      <c r="AC417" s="87">
        <v>358</v>
      </c>
      <c r="AD417" s="87">
        <v>340</v>
      </c>
      <c r="AE417" s="87">
        <v>2</v>
      </c>
      <c r="AF417" s="87">
        <v>168</v>
      </c>
      <c r="AG417" s="87">
        <v>43</v>
      </c>
      <c r="AH417" s="87">
        <v>619</v>
      </c>
      <c r="AJ417" s="119">
        <v>1123</v>
      </c>
    </row>
    <row r="418" spans="1:36">
      <c r="A418" s="78">
        <v>418</v>
      </c>
      <c r="B418" s="78" t="s">
        <v>806</v>
      </c>
      <c r="C418" s="78" t="s">
        <v>882</v>
      </c>
      <c r="D418" s="78" t="s">
        <v>881</v>
      </c>
      <c r="E418" s="85" t="s">
        <v>880</v>
      </c>
      <c r="F418" s="78">
        <v>0</v>
      </c>
      <c r="G418" s="92">
        <v>6332</v>
      </c>
      <c r="H418" s="86"/>
      <c r="I418" s="87">
        <v>84</v>
      </c>
      <c r="J418" s="87">
        <v>107</v>
      </c>
      <c r="K418" s="87">
        <v>33</v>
      </c>
      <c r="L418" s="87">
        <v>54</v>
      </c>
      <c r="M418" s="87">
        <v>718</v>
      </c>
      <c r="N418" s="87">
        <v>131</v>
      </c>
      <c r="O418" s="87">
        <v>79</v>
      </c>
      <c r="P418" s="87">
        <v>864</v>
      </c>
      <c r="Q418" s="87">
        <v>92</v>
      </c>
      <c r="R418" s="87">
        <v>425</v>
      </c>
      <c r="S418" s="87">
        <v>153</v>
      </c>
      <c r="T418" s="87">
        <v>0</v>
      </c>
      <c r="U418" s="87">
        <v>343</v>
      </c>
      <c r="V418" s="87">
        <v>445</v>
      </c>
      <c r="W418" s="87">
        <v>1</v>
      </c>
      <c r="X418" s="87">
        <v>0</v>
      </c>
      <c r="Y418" s="87">
        <v>180</v>
      </c>
      <c r="Z418" s="87">
        <v>121</v>
      </c>
      <c r="AA418" s="87">
        <v>194</v>
      </c>
      <c r="AB418" s="87">
        <v>485</v>
      </c>
      <c r="AC418" s="87">
        <v>328</v>
      </c>
      <c r="AD418" s="87">
        <v>402</v>
      </c>
      <c r="AE418" s="87">
        <v>0</v>
      </c>
      <c r="AF418" s="87">
        <v>192</v>
      </c>
      <c r="AG418" s="87">
        <v>61</v>
      </c>
      <c r="AH418" s="87">
        <v>840</v>
      </c>
      <c r="AJ418" s="119">
        <v>1058</v>
      </c>
    </row>
    <row r="419" spans="1:36" s="88" customFormat="1">
      <c r="A419" s="88">
        <v>419</v>
      </c>
      <c r="B419" s="88" t="s">
        <v>806</v>
      </c>
      <c r="C419" s="88" t="s">
        <v>873</v>
      </c>
      <c r="D419" s="88" t="s">
        <v>879</v>
      </c>
      <c r="E419" s="85"/>
      <c r="G419" s="89"/>
      <c r="H419" s="90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AJ419" s="118"/>
    </row>
    <row r="420" spans="1:36">
      <c r="A420" s="78">
        <v>420</v>
      </c>
      <c r="B420" s="78" t="s">
        <v>806</v>
      </c>
      <c r="C420" s="78" t="s">
        <v>873</v>
      </c>
      <c r="D420" s="78" t="s">
        <v>878</v>
      </c>
      <c r="E420" s="85"/>
    </row>
    <row r="421" spans="1:36">
      <c r="A421" s="78">
        <v>421</v>
      </c>
      <c r="B421" s="78" t="s">
        <v>806</v>
      </c>
      <c r="C421" s="78" t="s">
        <v>873</v>
      </c>
      <c r="D421" s="78" t="s">
        <v>877</v>
      </c>
      <c r="E421" s="85"/>
    </row>
    <row r="422" spans="1:36" s="94" customFormat="1">
      <c r="A422" s="94">
        <v>422</v>
      </c>
      <c r="B422" s="94" t="s">
        <v>806</v>
      </c>
      <c r="C422" s="94" t="s">
        <v>873</v>
      </c>
      <c r="D422" s="94" t="s">
        <v>876</v>
      </c>
      <c r="E422" s="95" t="s">
        <v>875</v>
      </c>
      <c r="F422" s="94">
        <v>1</v>
      </c>
      <c r="G422" s="96">
        <v>30.8</v>
      </c>
      <c r="H422" s="97" t="s">
        <v>1489</v>
      </c>
      <c r="I422" s="98">
        <v>14.551600000000001</v>
      </c>
      <c r="J422" s="98">
        <v>21.205200000000001</v>
      </c>
      <c r="K422" s="98">
        <v>26.083300000000001</v>
      </c>
      <c r="L422" s="98">
        <v>26.359300000000001</v>
      </c>
      <c r="M422" s="98">
        <v>20.362500000000001</v>
      </c>
      <c r="N422" s="98">
        <v>16.3918</v>
      </c>
      <c r="O422" s="98">
        <v>13.9491</v>
      </c>
      <c r="P422" s="98">
        <v>25.252400000000002</v>
      </c>
      <c r="Q422" s="98">
        <v>8.2516999999999996</v>
      </c>
      <c r="R422" s="98">
        <v>16.5871</v>
      </c>
      <c r="S422" s="98">
        <v>10.376300000000001</v>
      </c>
      <c r="T422" s="98">
        <v>1.8481000000000001</v>
      </c>
      <c r="U422" s="98">
        <v>29.9129</v>
      </c>
      <c r="V422" s="98">
        <v>22.410399999999999</v>
      </c>
      <c r="W422" s="98">
        <v>18.7944</v>
      </c>
      <c r="X422" s="98">
        <v>6.5277000000000003</v>
      </c>
      <c r="Y422" s="98">
        <v>27.743500000000001</v>
      </c>
      <c r="Z422" s="98">
        <v>21.036000000000001</v>
      </c>
      <c r="AA422" s="98">
        <v>23.615500000000001</v>
      </c>
      <c r="AB422" s="98">
        <v>25.328099999999999</v>
      </c>
      <c r="AC422" s="98">
        <v>22.383400000000002</v>
      </c>
      <c r="AD422" s="98">
        <v>20.5989</v>
      </c>
      <c r="AE422" s="98">
        <v>4.1325000000000003</v>
      </c>
      <c r="AF422" s="98">
        <v>27.8809</v>
      </c>
      <c r="AG422" s="98">
        <v>10.782400000000001</v>
      </c>
      <c r="AH422" s="98">
        <v>31.243300000000001</v>
      </c>
      <c r="AJ422" s="118"/>
    </row>
    <row r="423" spans="1:36" s="94" customFormat="1">
      <c r="A423" s="94">
        <v>423</v>
      </c>
      <c r="B423" s="94" t="s">
        <v>806</v>
      </c>
      <c r="C423" s="94" t="s">
        <v>873</v>
      </c>
      <c r="D423" s="94" t="s">
        <v>87</v>
      </c>
      <c r="E423" s="95" t="s">
        <v>874</v>
      </c>
      <c r="F423" s="94">
        <v>1</v>
      </c>
      <c r="G423" s="96">
        <v>30.3</v>
      </c>
      <c r="H423" s="97" t="s">
        <v>1489</v>
      </c>
      <c r="I423" s="98">
        <v>14.4114</v>
      </c>
      <c r="J423" s="98">
        <v>21.5932</v>
      </c>
      <c r="K423" s="98">
        <v>26.458300000000001</v>
      </c>
      <c r="L423" s="98">
        <v>27.892600000000002</v>
      </c>
      <c r="M423" s="98">
        <v>19.395299999999999</v>
      </c>
      <c r="N423" s="98">
        <v>16.123100000000001</v>
      </c>
      <c r="O423" s="98">
        <v>13.462300000000001</v>
      </c>
      <c r="P423" s="98">
        <v>23.815200000000001</v>
      </c>
      <c r="Q423" s="98">
        <v>8.3358000000000008</v>
      </c>
      <c r="R423" s="98">
        <v>16.200399999999998</v>
      </c>
      <c r="S423" s="98">
        <v>10.224500000000001</v>
      </c>
      <c r="T423" s="98">
        <v>1.2827</v>
      </c>
      <c r="U423" s="98">
        <v>27.934200000000001</v>
      </c>
      <c r="V423" s="98">
        <v>21.9361</v>
      </c>
      <c r="W423" s="98">
        <v>18.738900000000001</v>
      </c>
      <c r="X423" s="98">
        <v>5.6105999999999998</v>
      </c>
      <c r="Y423" s="98">
        <v>24.825700000000001</v>
      </c>
      <c r="Z423" s="98">
        <v>19.95</v>
      </c>
      <c r="AA423" s="98">
        <v>23.293099999999999</v>
      </c>
      <c r="AB423" s="98">
        <v>24.284300000000002</v>
      </c>
      <c r="AC423" s="98">
        <v>20.738299999999999</v>
      </c>
      <c r="AD423" s="98">
        <v>20.3171</v>
      </c>
      <c r="AE423" s="98">
        <v>4.1649000000000003</v>
      </c>
      <c r="AF423" s="98">
        <v>27.932600000000001</v>
      </c>
      <c r="AG423" s="98">
        <v>11.4</v>
      </c>
      <c r="AH423" s="98">
        <v>28.787299999999998</v>
      </c>
      <c r="AJ423" s="118"/>
    </row>
    <row r="424" spans="1:36" s="94" customFormat="1">
      <c r="A424" s="94">
        <v>424</v>
      </c>
      <c r="B424" s="94" t="s">
        <v>806</v>
      </c>
      <c r="C424" s="94" t="s">
        <v>873</v>
      </c>
      <c r="D424" s="94" t="s">
        <v>89</v>
      </c>
      <c r="E424" s="95" t="s">
        <v>872</v>
      </c>
      <c r="F424" s="94">
        <v>1</v>
      </c>
      <c r="G424" s="96">
        <v>31.3</v>
      </c>
      <c r="H424" s="97" t="s">
        <v>1489</v>
      </c>
      <c r="I424" s="98">
        <v>14.545299999999999</v>
      </c>
      <c r="J424" s="98">
        <v>20.758600000000001</v>
      </c>
      <c r="K424" s="98">
        <v>22.287500000000001</v>
      </c>
      <c r="L424" s="98">
        <v>25.502500000000001</v>
      </c>
      <c r="M424" s="98">
        <v>20.7302</v>
      </c>
      <c r="N424" s="98">
        <v>16.290199999999999</v>
      </c>
      <c r="O424" s="98">
        <v>14.5189</v>
      </c>
      <c r="P424" s="98">
        <v>26.3033</v>
      </c>
      <c r="Q424" s="98">
        <v>6.9084000000000003</v>
      </c>
      <c r="R424" s="98">
        <v>16.6294</v>
      </c>
      <c r="S424" s="98">
        <v>10.2182</v>
      </c>
      <c r="T424" s="98">
        <v>1.7885</v>
      </c>
      <c r="U424" s="98">
        <v>31.0655</v>
      </c>
      <c r="V424" s="98">
        <v>22.351500000000001</v>
      </c>
      <c r="W424" s="98">
        <v>18.661100000000001</v>
      </c>
      <c r="X424" s="98">
        <v>6.8383000000000003</v>
      </c>
      <c r="Y424" s="98">
        <v>29.589500000000001</v>
      </c>
      <c r="Z424" s="98">
        <v>22.042999999999999</v>
      </c>
      <c r="AA424" s="98">
        <v>23.546600000000002</v>
      </c>
      <c r="AB424" s="98">
        <v>26.242999999999999</v>
      </c>
      <c r="AC424" s="98">
        <v>23.377800000000001</v>
      </c>
      <c r="AD424" s="98">
        <v>21.006900000000002</v>
      </c>
      <c r="AE424" s="98">
        <v>4.0734000000000004</v>
      </c>
      <c r="AF424" s="98">
        <v>27.6219</v>
      </c>
      <c r="AG424" s="98">
        <v>9.6912000000000003</v>
      </c>
      <c r="AH424" s="98">
        <v>32.345700000000001</v>
      </c>
      <c r="AJ424" s="118"/>
    </row>
    <row r="425" spans="1:36" s="88" customFormat="1" ht="28.8">
      <c r="A425" s="88">
        <v>425</v>
      </c>
      <c r="B425" s="88" t="s">
        <v>806</v>
      </c>
      <c r="C425" s="88" t="s">
        <v>805</v>
      </c>
      <c r="D425" s="88" t="s">
        <v>871</v>
      </c>
      <c r="G425" s="89"/>
      <c r="H425" s="90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AJ425" s="118"/>
    </row>
    <row r="426" spans="1:36">
      <c r="A426" s="78">
        <v>426</v>
      </c>
      <c r="B426" s="78" t="s">
        <v>806</v>
      </c>
      <c r="C426" s="78" t="s">
        <v>805</v>
      </c>
      <c r="D426" s="78" t="s">
        <v>870</v>
      </c>
    </row>
    <row r="427" spans="1:36">
      <c r="A427" s="78">
        <v>427</v>
      </c>
      <c r="B427" s="78" t="s">
        <v>806</v>
      </c>
      <c r="C427" s="78" t="s">
        <v>805</v>
      </c>
      <c r="D427" s="78" t="s">
        <v>79</v>
      </c>
      <c r="E427" s="78" t="s">
        <v>869</v>
      </c>
      <c r="F427" s="78">
        <v>0</v>
      </c>
    </row>
    <row r="428" spans="1:36">
      <c r="A428" s="78">
        <v>428</v>
      </c>
      <c r="B428" s="78" t="s">
        <v>806</v>
      </c>
      <c r="C428" s="78" t="s">
        <v>805</v>
      </c>
      <c r="D428" s="78" t="s">
        <v>868</v>
      </c>
      <c r="E428" s="78" t="s">
        <v>867</v>
      </c>
      <c r="F428" s="78">
        <v>0</v>
      </c>
    </row>
    <row r="429" spans="1:36">
      <c r="A429" s="78">
        <v>429</v>
      </c>
      <c r="B429" s="78" t="s">
        <v>806</v>
      </c>
      <c r="C429" s="78" t="s">
        <v>805</v>
      </c>
      <c r="D429" s="78" t="s">
        <v>844</v>
      </c>
      <c r="E429" s="78" t="s">
        <v>866</v>
      </c>
      <c r="F429" s="78">
        <v>0</v>
      </c>
    </row>
    <row r="430" spans="1:36">
      <c r="A430" s="78">
        <v>430</v>
      </c>
      <c r="B430" s="78" t="s">
        <v>806</v>
      </c>
      <c r="C430" s="78" t="s">
        <v>805</v>
      </c>
      <c r="D430" s="78" t="s">
        <v>842</v>
      </c>
      <c r="E430" s="78" t="s">
        <v>865</v>
      </c>
      <c r="F430" s="78">
        <v>0</v>
      </c>
    </row>
    <row r="431" spans="1:36">
      <c r="A431" s="78">
        <v>431</v>
      </c>
      <c r="B431" s="78" t="s">
        <v>806</v>
      </c>
      <c r="C431" s="78" t="s">
        <v>805</v>
      </c>
      <c r="D431" s="78" t="s">
        <v>840</v>
      </c>
      <c r="E431" s="78" t="s">
        <v>864</v>
      </c>
      <c r="F431" s="78">
        <v>0</v>
      </c>
    </row>
    <row r="432" spans="1:36">
      <c r="A432" s="78">
        <v>432</v>
      </c>
      <c r="B432" s="78" t="s">
        <v>806</v>
      </c>
      <c r="C432" s="78" t="s">
        <v>805</v>
      </c>
      <c r="D432" s="78" t="s">
        <v>838</v>
      </c>
      <c r="E432" s="78" t="s">
        <v>863</v>
      </c>
      <c r="F432" s="78">
        <v>0</v>
      </c>
    </row>
    <row r="433" spans="1:6">
      <c r="A433" s="78">
        <v>433</v>
      </c>
      <c r="B433" s="78" t="s">
        <v>806</v>
      </c>
      <c r="C433" s="78" t="s">
        <v>805</v>
      </c>
      <c r="D433" s="78" t="s">
        <v>836</v>
      </c>
      <c r="E433" s="78" t="s">
        <v>862</v>
      </c>
      <c r="F433" s="78">
        <v>0</v>
      </c>
    </row>
    <row r="434" spans="1:6">
      <c r="A434" s="78">
        <v>434</v>
      </c>
      <c r="B434" s="78" t="s">
        <v>806</v>
      </c>
      <c r="C434" s="78" t="s">
        <v>805</v>
      </c>
      <c r="D434" s="78" t="s">
        <v>834</v>
      </c>
      <c r="E434" s="78" t="s">
        <v>861</v>
      </c>
      <c r="F434" s="78">
        <v>0</v>
      </c>
    </row>
    <row r="435" spans="1:6">
      <c r="A435" s="78">
        <v>435</v>
      </c>
      <c r="B435" s="78" t="s">
        <v>806</v>
      </c>
      <c r="C435" s="78" t="s">
        <v>805</v>
      </c>
      <c r="D435" s="78" t="s">
        <v>832</v>
      </c>
      <c r="E435" s="78" t="s">
        <v>860</v>
      </c>
      <c r="F435" s="78">
        <v>0</v>
      </c>
    </row>
    <row r="436" spans="1:6">
      <c r="A436" s="78">
        <v>436</v>
      </c>
      <c r="B436" s="78" t="s">
        <v>806</v>
      </c>
      <c r="C436" s="78" t="s">
        <v>805</v>
      </c>
      <c r="D436" s="78" t="s">
        <v>830</v>
      </c>
      <c r="E436" s="78" t="s">
        <v>859</v>
      </c>
      <c r="F436" s="78">
        <v>0</v>
      </c>
    </row>
    <row r="437" spans="1:6">
      <c r="A437" s="78">
        <v>437</v>
      </c>
      <c r="B437" s="78" t="s">
        <v>806</v>
      </c>
      <c r="C437" s="78" t="s">
        <v>805</v>
      </c>
      <c r="D437" s="78" t="s">
        <v>828</v>
      </c>
      <c r="E437" s="78" t="s">
        <v>858</v>
      </c>
      <c r="F437" s="78">
        <v>0</v>
      </c>
    </row>
    <row r="438" spans="1:6">
      <c r="A438" s="78">
        <v>438</v>
      </c>
      <c r="B438" s="78" t="s">
        <v>806</v>
      </c>
      <c r="C438" s="78" t="s">
        <v>805</v>
      </c>
      <c r="D438" s="78" t="s">
        <v>826</v>
      </c>
      <c r="E438" s="78" t="s">
        <v>857</v>
      </c>
      <c r="F438" s="78">
        <v>0</v>
      </c>
    </row>
    <row r="439" spans="1:6">
      <c r="A439" s="78">
        <v>439</v>
      </c>
      <c r="B439" s="78" t="s">
        <v>806</v>
      </c>
      <c r="C439" s="78" t="s">
        <v>805</v>
      </c>
      <c r="D439" s="78" t="s">
        <v>824</v>
      </c>
      <c r="E439" s="78" t="s">
        <v>856</v>
      </c>
      <c r="F439" s="78">
        <v>0</v>
      </c>
    </row>
    <row r="440" spans="1:6">
      <c r="A440" s="78">
        <v>440</v>
      </c>
      <c r="B440" s="78" t="s">
        <v>806</v>
      </c>
      <c r="C440" s="78" t="s">
        <v>805</v>
      </c>
      <c r="D440" s="78" t="s">
        <v>822</v>
      </c>
      <c r="E440" s="78" t="s">
        <v>855</v>
      </c>
      <c r="F440" s="78">
        <v>0</v>
      </c>
    </row>
    <row r="441" spans="1:6">
      <c r="A441" s="78">
        <v>441</v>
      </c>
      <c r="B441" s="78" t="s">
        <v>806</v>
      </c>
      <c r="C441" s="78" t="s">
        <v>805</v>
      </c>
      <c r="D441" s="78" t="s">
        <v>820</v>
      </c>
      <c r="E441" s="78" t="s">
        <v>854</v>
      </c>
      <c r="F441" s="78">
        <v>0</v>
      </c>
    </row>
    <row r="442" spans="1:6">
      <c r="A442" s="78">
        <v>442</v>
      </c>
      <c r="B442" s="78" t="s">
        <v>806</v>
      </c>
      <c r="C442" s="78" t="s">
        <v>805</v>
      </c>
      <c r="D442" s="78" t="s">
        <v>818</v>
      </c>
      <c r="E442" s="78" t="s">
        <v>853</v>
      </c>
      <c r="F442" s="78">
        <v>0</v>
      </c>
    </row>
    <row r="443" spans="1:6">
      <c r="A443" s="78">
        <v>443</v>
      </c>
      <c r="B443" s="78" t="s">
        <v>806</v>
      </c>
      <c r="C443" s="78" t="s">
        <v>805</v>
      </c>
      <c r="D443" s="78" t="s">
        <v>816</v>
      </c>
      <c r="E443" s="78" t="s">
        <v>852</v>
      </c>
      <c r="F443" s="78">
        <v>0</v>
      </c>
    </row>
    <row r="444" spans="1:6">
      <c r="A444" s="78">
        <v>444</v>
      </c>
      <c r="B444" s="78" t="s">
        <v>806</v>
      </c>
      <c r="C444" s="78" t="s">
        <v>805</v>
      </c>
      <c r="D444" s="78" t="s">
        <v>814</v>
      </c>
      <c r="E444" s="78" t="s">
        <v>851</v>
      </c>
      <c r="F444" s="78">
        <v>0</v>
      </c>
    </row>
    <row r="445" spans="1:6">
      <c r="A445" s="78">
        <v>445</v>
      </c>
      <c r="B445" s="78" t="s">
        <v>806</v>
      </c>
      <c r="C445" s="78" t="s">
        <v>805</v>
      </c>
      <c r="D445" s="78" t="s">
        <v>812</v>
      </c>
      <c r="E445" s="78" t="s">
        <v>850</v>
      </c>
      <c r="F445" s="78">
        <v>0</v>
      </c>
    </row>
    <row r="446" spans="1:6">
      <c r="A446" s="78">
        <v>446</v>
      </c>
      <c r="B446" s="78" t="s">
        <v>806</v>
      </c>
      <c r="C446" s="78" t="s">
        <v>805</v>
      </c>
      <c r="D446" s="78" t="s">
        <v>810</v>
      </c>
      <c r="E446" s="78" t="s">
        <v>849</v>
      </c>
      <c r="F446" s="78">
        <v>0</v>
      </c>
    </row>
    <row r="447" spans="1:6">
      <c r="A447" s="78">
        <v>447</v>
      </c>
      <c r="B447" s="78" t="s">
        <v>806</v>
      </c>
      <c r="C447" s="78" t="s">
        <v>805</v>
      </c>
      <c r="D447" s="78" t="s">
        <v>808</v>
      </c>
      <c r="E447" s="78" t="s">
        <v>848</v>
      </c>
      <c r="F447" s="78">
        <v>0</v>
      </c>
    </row>
    <row r="448" spans="1:6">
      <c r="A448" s="78">
        <v>448</v>
      </c>
      <c r="B448" s="78" t="s">
        <v>806</v>
      </c>
      <c r="C448" s="78" t="s">
        <v>805</v>
      </c>
      <c r="D448" s="78" t="s">
        <v>804</v>
      </c>
      <c r="E448" s="78" t="s">
        <v>847</v>
      </c>
      <c r="F448" s="78">
        <v>0</v>
      </c>
    </row>
    <row r="449" spans="1:6">
      <c r="A449" s="78">
        <v>449</v>
      </c>
      <c r="B449" s="78" t="s">
        <v>806</v>
      </c>
      <c r="C449" s="78" t="s">
        <v>805</v>
      </c>
      <c r="D449" s="78" t="s">
        <v>846</v>
      </c>
      <c r="E449" s="78" t="s">
        <v>845</v>
      </c>
      <c r="F449" s="78">
        <v>0</v>
      </c>
    </row>
    <row r="450" spans="1:6">
      <c r="A450" s="78">
        <v>450</v>
      </c>
      <c r="B450" s="78" t="s">
        <v>806</v>
      </c>
      <c r="C450" s="78" t="s">
        <v>805</v>
      </c>
      <c r="D450" s="78" t="s">
        <v>844</v>
      </c>
      <c r="E450" s="78" t="s">
        <v>843</v>
      </c>
      <c r="F450" s="78">
        <v>0</v>
      </c>
    </row>
    <row r="451" spans="1:6">
      <c r="A451" s="78">
        <v>451</v>
      </c>
      <c r="B451" s="78" t="s">
        <v>806</v>
      </c>
      <c r="C451" s="78" t="s">
        <v>805</v>
      </c>
      <c r="D451" s="78" t="s">
        <v>842</v>
      </c>
      <c r="E451" s="78" t="s">
        <v>841</v>
      </c>
      <c r="F451" s="78">
        <v>0</v>
      </c>
    </row>
    <row r="452" spans="1:6">
      <c r="A452" s="78">
        <v>452</v>
      </c>
      <c r="B452" s="78" t="s">
        <v>806</v>
      </c>
      <c r="C452" s="78" t="s">
        <v>805</v>
      </c>
      <c r="D452" s="78" t="s">
        <v>840</v>
      </c>
      <c r="E452" s="78" t="s">
        <v>839</v>
      </c>
      <c r="F452" s="78">
        <v>0</v>
      </c>
    </row>
    <row r="453" spans="1:6">
      <c r="A453" s="78">
        <v>453</v>
      </c>
      <c r="B453" s="78" t="s">
        <v>806</v>
      </c>
      <c r="C453" s="78" t="s">
        <v>805</v>
      </c>
      <c r="D453" s="78" t="s">
        <v>838</v>
      </c>
      <c r="E453" s="78" t="s">
        <v>837</v>
      </c>
      <c r="F453" s="78">
        <v>0</v>
      </c>
    </row>
    <row r="454" spans="1:6">
      <c r="A454" s="78">
        <v>454</v>
      </c>
      <c r="B454" s="78" t="s">
        <v>806</v>
      </c>
      <c r="C454" s="78" t="s">
        <v>805</v>
      </c>
      <c r="D454" s="78" t="s">
        <v>836</v>
      </c>
      <c r="E454" s="78" t="s">
        <v>835</v>
      </c>
      <c r="F454" s="78">
        <v>0</v>
      </c>
    </row>
    <row r="455" spans="1:6">
      <c r="A455" s="78">
        <v>455</v>
      </c>
      <c r="B455" s="78" t="s">
        <v>806</v>
      </c>
      <c r="C455" s="78" t="s">
        <v>805</v>
      </c>
      <c r="D455" s="78" t="s">
        <v>834</v>
      </c>
      <c r="E455" s="78" t="s">
        <v>833</v>
      </c>
      <c r="F455" s="78">
        <v>0</v>
      </c>
    </row>
    <row r="456" spans="1:6">
      <c r="A456" s="78">
        <v>456</v>
      </c>
      <c r="B456" s="78" t="s">
        <v>806</v>
      </c>
      <c r="C456" s="78" t="s">
        <v>805</v>
      </c>
      <c r="D456" s="78" t="s">
        <v>832</v>
      </c>
      <c r="E456" s="78" t="s">
        <v>831</v>
      </c>
      <c r="F456" s="78">
        <v>0</v>
      </c>
    </row>
    <row r="457" spans="1:6">
      <c r="A457" s="78">
        <v>457</v>
      </c>
      <c r="B457" s="78" t="s">
        <v>806</v>
      </c>
      <c r="C457" s="78" t="s">
        <v>805</v>
      </c>
      <c r="D457" s="78" t="s">
        <v>830</v>
      </c>
      <c r="E457" s="78" t="s">
        <v>829</v>
      </c>
      <c r="F457" s="78">
        <v>0</v>
      </c>
    </row>
    <row r="458" spans="1:6">
      <c r="A458" s="78">
        <v>458</v>
      </c>
      <c r="B458" s="78" t="s">
        <v>806</v>
      </c>
      <c r="C458" s="78" t="s">
        <v>805</v>
      </c>
      <c r="D458" s="78" t="s">
        <v>828</v>
      </c>
      <c r="E458" s="78" t="s">
        <v>827</v>
      </c>
      <c r="F458" s="78">
        <v>0</v>
      </c>
    </row>
    <row r="459" spans="1:6">
      <c r="A459" s="78">
        <v>459</v>
      </c>
      <c r="B459" s="78" t="s">
        <v>806</v>
      </c>
      <c r="C459" s="78" t="s">
        <v>805</v>
      </c>
      <c r="D459" s="78" t="s">
        <v>826</v>
      </c>
      <c r="E459" s="78" t="s">
        <v>825</v>
      </c>
      <c r="F459" s="78">
        <v>0</v>
      </c>
    </row>
    <row r="460" spans="1:6">
      <c r="A460" s="78">
        <v>460</v>
      </c>
      <c r="B460" s="78" t="s">
        <v>806</v>
      </c>
      <c r="C460" s="78" t="s">
        <v>805</v>
      </c>
      <c r="D460" s="78" t="s">
        <v>824</v>
      </c>
      <c r="E460" s="78" t="s">
        <v>823</v>
      </c>
      <c r="F460" s="78">
        <v>0</v>
      </c>
    </row>
    <row r="461" spans="1:6">
      <c r="A461" s="78">
        <v>461</v>
      </c>
      <c r="B461" s="78" t="s">
        <v>806</v>
      </c>
      <c r="C461" s="78" t="s">
        <v>805</v>
      </c>
      <c r="D461" s="78" t="s">
        <v>822</v>
      </c>
      <c r="E461" s="78" t="s">
        <v>821</v>
      </c>
      <c r="F461" s="78">
        <v>0</v>
      </c>
    </row>
    <row r="462" spans="1:6">
      <c r="A462" s="78">
        <v>462</v>
      </c>
      <c r="B462" s="78" t="s">
        <v>806</v>
      </c>
      <c r="C462" s="78" t="s">
        <v>805</v>
      </c>
      <c r="D462" s="78" t="s">
        <v>820</v>
      </c>
      <c r="E462" s="78" t="s">
        <v>819</v>
      </c>
      <c r="F462" s="78">
        <v>0</v>
      </c>
    </row>
    <row r="463" spans="1:6">
      <c r="A463" s="78">
        <v>463</v>
      </c>
      <c r="B463" s="78" t="s">
        <v>806</v>
      </c>
      <c r="C463" s="78" t="s">
        <v>805</v>
      </c>
      <c r="D463" s="78" t="s">
        <v>818</v>
      </c>
      <c r="E463" s="78" t="s">
        <v>817</v>
      </c>
      <c r="F463" s="78">
        <v>0</v>
      </c>
    </row>
    <row r="464" spans="1:6">
      <c r="A464" s="78">
        <v>464</v>
      </c>
      <c r="B464" s="78" t="s">
        <v>806</v>
      </c>
      <c r="C464" s="78" t="s">
        <v>805</v>
      </c>
      <c r="D464" s="78" t="s">
        <v>816</v>
      </c>
      <c r="E464" s="78" t="s">
        <v>815</v>
      </c>
      <c r="F464" s="78">
        <v>0</v>
      </c>
    </row>
    <row r="465" spans="1:36">
      <c r="A465" s="78">
        <v>465</v>
      </c>
      <c r="B465" s="78" t="s">
        <v>806</v>
      </c>
      <c r="C465" s="78" t="s">
        <v>805</v>
      </c>
      <c r="D465" s="78" t="s">
        <v>814</v>
      </c>
      <c r="E465" s="78" t="s">
        <v>813</v>
      </c>
      <c r="F465" s="78">
        <v>0</v>
      </c>
    </row>
    <row r="466" spans="1:36">
      <c r="A466" s="78">
        <v>466</v>
      </c>
      <c r="B466" s="78" t="s">
        <v>806</v>
      </c>
      <c r="C466" s="78" t="s">
        <v>805</v>
      </c>
      <c r="D466" s="78" t="s">
        <v>812</v>
      </c>
      <c r="E466" s="78" t="s">
        <v>811</v>
      </c>
      <c r="F466" s="78">
        <v>0</v>
      </c>
    </row>
    <row r="467" spans="1:36">
      <c r="A467" s="78">
        <v>467</v>
      </c>
      <c r="B467" s="78" t="s">
        <v>806</v>
      </c>
      <c r="C467" s="78" t="s">
        <v>805</v>
      </c>
      <c r="D467" s="78" t="s">
        <v>810</v>
      </c>
      <c r="E467" s="78" t="s">
        <v>809</v>
      </c>
      <c r="F467" s="78">
        <v>0</v>
      </c>
    </row>
    <row r="468" spans="1:36">
      <c r="A468" s="78">
        <v>468</v>
      </c>
      <c r="B468" s="78" t="s">
        <v>806</v>
      </c>
      <c r="C468" s="78" t="s">
        <v>805</v>
      </c>
      <c r="D468" s="78" t="s">
        <v>808</v>
      </c>
      <c r="E468" s="78" t="s">
        <v>807</v>
      </c>
      <c r="F468" s="78">
        <v>0</v>
      </c>
    </row>
    <row r="469" spans="1:36">
      <c r="A469" s="78">
        <v>469</v>
      </c>
      <c r="B469" s="78" t="s">
        <v>806</v>
      </c>
      <c r="C469" s="78" t="s">
        <v>805</v>
      </c>
      <c r="D469" s="78" t="s">
        <v>804</v>
      </c>
      <c r="E469" s="78" t="s">
        <v>803</v>
      </c>
      <c r="F469" s="78">
        <v>0</v>
      </c>
    </row>
    <row r="470" spans="1:36" s="88" customFormat="1" ht="28.8">
      <c r="A470" s="88">
        <v>470</v>
      </c>
      <c r="B470" s="88" t="s">
        <v>75</v>
      </c>
      <c r="C470" s="88" t="s">
        <v>786</v>
      </c>
      <c r="D470" s="88" t="s">
        <v>454</v>
      </c>
      <c r="G470" s="89"/>
      <c r="H470" s="90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AJ470" s="118"/>
    </row>
    <row r="471" spans="1:36">
      <c r="A471" s="78">
        <v>471</v>
      </c>
      <c r="B471" s="78" t="s">
        <v>75</v>
      </c>
      <c r="C471" s="78" t="s">
        <v>786</v>
      </c>
      <c r="D471" s="78" t="s">
        <v>631</v>
      </c>
    </row>
    <row r="472" spans="1:36">
      <c r="A472" s="78">
        <v>472</v>
      </c>
      <c r="B472" s="78" t="s">
        <v>75</v>
      </c>
      <c r="C472" s="78" t="s">
        <v>786</v>
      </c>
      <c r="D472" s="78" t="s">
        <v>79</v>
      </c>
      <c r="E472" s="78" t="s">
        <v>802</v>
      </c>
      <c r="F472" s="78">
        <v>0</v>
      </c>
      <c r="G472" s="92">
        <v>252699</v>
      </c>
      <c r="H472" s="93"/>
    </row>
    <row r="473" spans="1:36">
      <c r="A473" s="78">
        <v>473</v>
      </c>
      <c r="B473" s="78" t="s">
        <v>75</v>
      </c>
      <c r="C473" s="78" t="s">
        <v>786</v>
      </c>
      <c r="D473" s="78" t="s">
        <v>452</v>
      </c>
      <c r="E473" s="78" t="s">
        <v>801</v>
      </c>
      <c r="F473" s="78">
        <v>0</v>
      </c>
      <c r="G473" s="92">
        <v>218189</v>
      </c>
      <c r="H473" s="93"/>
    </row>
    <row r="474" spans="1:36">
      <c r="A474" s="78">
        <v>474</v>
      </c>
      <c r="B474" s="78" t="s">
        <v>75</v>
      </c>
      <c r="C474" s="78" t="s">
        <v>786</v>
      </c>
      <c r="D474" s="78" t="s">
        <v>364</v>
      </c>
      <c r="E474" s="78" t="s">
        <v>800</v>
      </c>
      <c r="F474" s="78">
        <v>0</v>
      </c>
      <c r="G474" s="92">
        <v>137489</v>
      </c>
      <c r="H474" s="93"/>
    </row>
    <row r="475" spans="1:36">
      <c r="A475" s="78">
        <v>475</v>
      </c>
      <c r="B475" s="78" t="s">
        <v>75</v>
      </c>
      <c r="C475" s="78" t="s">
        <v>786</v>
      </c>
      <c r="D475" s="78" t="s">
        <v>362</v>
      </c>
      <c r="E475" s="78" t="s">
        <v>799</v>
      </c>
      <c r="F475" s="78">
        <v>0</v>
      </c>
      <c r="G475" s="92">
        <v>51543</v>
      </c>
      <c r="H475" s="93"/>
    </row>
    <row r="476" spans="1:36" ht="28.8">
      <c r="A476" s="78">
        <v>476</v>
      </c>
      <c r="B476" s="78" t="s">
        <v>75</v>
      </c>
      <c r="C476" s="78" t="s">
        <v>786</v>
      </c>
      <c r="D476" s="78" t="s">
        <v>360</v>
      </c>
      <c r="E476" s="78" t="s">
        <v>798</v>
      </c>
      <c r="F476" s="78">
        <v>0</v>
      </c>
      <c r="G476" s="92">
        <v>516</v>
      </c>
      <c r="H476" s="93"/>
    </row>
    <row r="477" spans="1:36">
      <c r="A477" s="78">
        <v>477</v>
      </c>
      <c r="B477" s="78" t="s">
        <v>75</v>
      </c>
      <c r="C477" s="78" t="s">
        <v>786</v>
      </c>
      <c r="D477" s="78" t="s">
        <v>358</v>
      </c>
      <c r="E477" s="78" t="s">
        <v>797</v>
      </c>
      <c r="F477" s="78">
        <v>0</v>
      </c>
      <c r="G477" s="92">
        <v>20585</v>
      </c>
      <c r="H477" s="93"/>
    </row>
    <row r="478" spans="1:36" ht="28.8">
      <c r="A478" s="78">
        <v>478</v>
      </c>
      <c r="B478" s="78" t="s">
        <v>75</v>
      </c>
      <c r="C478" s="78" t="s">
        <v>786</v>
      </c>
      <c r="D478" s="78" t="s">
        <v>356</v>
      </c>
      <c r="E478" s="78" t="s">
        <v>796</v>
      </c>
      <c r="F478" s="78">
        <v>0</v>
      </c>
      <c r="G478" s="92">
        <v>61</v>
      </c>
      <c r="H478" s="93"/>
    </row>
    <row r="479" spans="1:36">
      <c r="A479" s="78">
        <v>479</v>
      </c>
      <c r="B479" s="78" t="s">
        <v>75</v>
      </c>
      <c r="C479" s="78" t="s">
        <v>786</v>
      </c>
      <c r="D479" s="78" t="s">
        <v>354</v>
      </c>
      <c r="E479" s="78" t="s">
        <v>795</v>
      </c>
      <c r="F479" s="78">
        <v>0</v>
      </c>
      <c r="G479" s="92">
        <v>2943</v>
      </c>
      <c r="H479" s="93"/>
    </row>
    <row r="480" spans="1:36">
      <c r="A480" s="78">
        <v>480</v>
      </c>
      <c r="B480" s="78" t="s">
        <v>75</v>
      </c>
      <c r="C480" s="78" t="s">
        <v>786</v>
      </c>
      <c r="D480" s="78" t="s">
        <v>351</v>
      </c>
      <c r="E480" s="78" t="s">
        <v>794</v>
      </c>
      <c r="F480" s="78">
        <v>0</v>
      </c>
      <c r="G480" s="92">
        <v>5052</v>
      </c>
      <c r="H480" s="93"/>
    </row>
    <row r="481" spans="1:36">
      <c r="A481" s="78">
        <v>481</v>
      </c>
      <c r="B481" s="78" t="s">
        <v>75</v>
      </c>
      <c r="C481" s="78" t="s">
        <v>786</v>
      </c>
      <c r="D481" s="78" t="s">
        <v>443</v>
      </c>
      <c r="E481" s="78" t="s">
        <v>793</v>
      </c>
      <c r="F481" s="78">
        <v>0</v>
      </c>
      <c r="G481" s="92">
        <v>34510</v>
      </c>
      <c r="H481" s="93"/>
    </row>
    <row r="482" spans="1:36">
      <c r="A482" s="78">
        <v>482</v>
      </c>
      <c r="B482" s="78" t="s">
        <v>75</v>
      </c>
      <c r="C482" s="78" t="s">
        <v>786</v>
      </c>
      <c r="D482" s="78" t="s">
        <v>364</v>
      </c>
      <c r="E482" s="78" t="s">
        <v>792</v>
      </c>
      <c r="F482" s="78">
        <v>0</v>
      </c>
      <c r="G482" s="92">
        <v>13645</v>
      </c>
      <c r="H482" s="93"/>
    </row>
    <row r="483" spans="1:36">
      <c r="A483" s="78">
        <v>483</v>
      </c>
      <c r="B483" s="78" t="s">
        <v>75</v>
      </c>
      <c r="C483" s="78" t="s">
        <v>786</v>
      </c>
      <c r="D483" s="78" t="s">
        <v>362</v>
      </c>
      <c r="E483" s="78" t="s">
        <v>791</v>
      </c>
      <c r="F483" s="78">
        <v>0</v>
      </c>
      <c r="G483" s="92">
        <v>4004</v>
      </c>
      <c r="H483" s="93"/>
    </row>
    <row r="484" spans="1:36" ht="28.8">
      <c r="A484" s="78">
        <v>484</v>
      </c>
      <c r="B484" s="78" t="s">
        <v>75</v>
      </c>
      <c r="C484" s="78" t="s">
        <v>786</v>
      </c>
      <c r="D484" s="78" t="s">
        <v>360</v>
      </c>
      <c r="E484" s="78" t="s">
        <v>790</v>
      </c>
      <c r="F484" s="78">
        <v>0</v>
      </c>
      <c r="G484" s="92">
        <v>367</v>
      </c>
      <c r="H484" s="93"/>
    </row>
    <row r="485" spans="1:36">
      <c r="A485" s="78">
        <v>485</v>
      </c>
      <c r="B485" s="78" t="s">
        <v>75</v>
      </c>
      <c r="C485" s="78" t="s">
        <v>786</v>
      </c>
      <c r="D485" s="78" t="s">
        <v>358</v>
      </c>
      <c r="E485" s="78" t="s">
        <v>789</v>
      </c>
      <c r="F485" s="78">
        <v>0</v>
      </c>
      <c r="G485" s="92">
        <v>111</v>
      </c>
      <c r="H485" s="93"/>
    </row>
    <row r="486" spans="1:36" ht="28.8">
      <c r="A486" s="78">
        <v>486</v>
      </c>
      <c r="B486" s="78" t="s">
        <v>75</v>
      </c>
      <c r="C486" s="78" t="s">
        <v>786</v>
      </c>
      <c r="D486" s="78" t="s">
        <v>356</v>
      </c>
      <c r="E486" s="78" t="s">
        <v>788</v>
      </c>
      <c r="F486" s="78">
        <v>0</v>
      </c>
      <c r="G486" s="92">
        <v>28</v>
      </c>
      <c r="H486" s="93"/>
    </row>
    <row r="487" spans="1:36">
      <c r="A487" s="78">
        <v>487</v>
      </c>
      <c r="B487" s="78" t="s">
        <v>75</v>
      </c>
      <c r="C487" s="78" t="s">
        <v>786</v>
      </c>
      <c r="D487" s="78" t="s">
        <v>354</v>
      </c>
      <c r="E487" s="78" t="s">
        <v>787</v>
      </c>
      <c r="F487" s="78">
        <v>0</v>
      </c>
      <c r="G487" s="92">
        <v>13470</v>
      </c>
      <c r="H487" s="93"/>
    </row>
    <row r="488" spans="1:36">
      <c r="A488" s="78">
        <v>488</v>
      </c>
      <c r="B488" s="78" t="s">
        <v>75</v>
      </c>
      <c r="C488" s="78" t="s">
        <v>786</v>
      </c>
      <c r="D488" s="78" t="s">
        <v>351</v>
      </c>
      <c r="E488" s="78" t="s">
        <v>785</v>
      </c>
      <c r="F488" s="78">
        <v>0</v>
      </c>
      <c r="G488" s="92">
        <v>2885</v>
      </c>
      <c r="H488" s="93"/>
    </row>
    <row r="489" spans="1:36" s="88" customFormat="1">
      <c r="A489" s="88">
        <v>489</v>
      </c>
      <c r="B489" s="88" t="s">
        <v>75</v>
      </c>
      <c r="C489" s="88" t="s">
        <v>781</v>
      </c>
      <c r="D489" s="88" t="s">
        <v>784</v>
      </c>
      <c r="G489" s="89"/>
      <c r="H489" s="90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AJ489" s="118"/>
    </row>
    <row r="490" spans="1:36">
      <c r="A490" s="78">
        <v>490</v>
      </c>
      <c r="B490" s="78" t="s">
        <v>75</v>
      </c>
      <c r="C490" s="78" t="s">
        <v>781</v>
      </c>
      <c r="D490" s="78" t="s">
        <v>536</v>
      </c>
    </row>
    <row r="491" spans="1:36">
      <c r="A491" s="78">
        <v>491</v>
      </c>
      <c r="B491" s="78" t="s">
        <v>75</v>
      </c>
      <c r="C491" s="78" t="s">
        <v>781</v>
      </c>
      <c r="D491" s="78" t="s">
        <v>79</v>
      </c>
      <c r="E491" s="78" t="s">
        <v>783</v>
      </c>
      <c r="F491" s="78">
        <v>0</v>
      </c>
      <c r="G491" s="92">
        <v>571380</v>
      </c>
      <c r="H491" s="93"/>
    </row>
    <row r="492" spans="1:36">
      <c r="A492" s="78">
        <v>492</v>
      </c>
      <c r="B492" s="78" t="s">
        <v>75</v>
      </c>
      <c r="C492" s="78" t="s">
        <v>781</v>
      </c>
      <c r="D492" s="78" t="s">
        <v>777</v>
      </c>
      <c r="E492" s="78" t="s">
        <v>782</v>
      </c>
      <c r="F492" s="78">
        <v>0</v>
      </c>
      <c r="G492" s="92">
        <v>102893</v>
      </c>
      <c r="H492" s="93"/>
    </row>
    <row r="493" spans="1:36">
      <c r="A493" s="78">
        <v>493</v>
      </c>
      <c r="B493" s="78" t="s">
        <v>75</v>
      </c>
      <c r="C493" s="78" t="s">
        <v>781</v>
      </c>
      <c r="D493" s="78" t="s">
        <v>774</v>
      </c>
      <c r="E493" s="78" t="s">
        <v>780</v>
      </c>
      <c r="F493" s="78">
        <v>0</v>
      </c>
      <c r="G493" s="92">
        <v>468487</v>
      </c>
      <c r="H493" s="93"/>
    </row>
    <row r="494" spans="1:36" s="88" customFormat="1" ht="28.8">
      <c r="A494" s="88">
        <v>494</v>
      </c>
      <c r="B494" s="88" t="s">
        <v>75</v>
      </c>
      <c r="C494" s="88" t="s">
        <v>775</v>
      </c>
      <c r="D494" s="88" t="s">
        <v>779</v>
      </c>
      <c r="G494" s="89"/>
      <c r="H494" s="90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AJ494" s="118"/>
    </row>
    <row r="495" spans="1:36">
      <c r="A495" s="78">
        <v>495</v>
      </c>
      <c r="B495" s="78" t="s">
        <v>75</v>
      </c>
      <c r="C495" s="78" t="s">
        <v>775</v>
      </c>
      <c r="D495" s="78" t="s">
        <v>555</v>
      </c>
    </row>
    <row r="496" spans="1:36">
      <c r="A496" s="78">
        <v>496</v>
      </c>
      <c r="B496" s="78" t="s">
        <v>75</v>
      </c>
      <c r="C496" s="78" t="s">
        <v>775</v>
      </c>
      <c r="D496" s="78" t="s">
        <v>135</v>
      </c>
    </row>
    <row r="497" spans="1:36">
      <c r="A497" s="78">
        <v>497</v>
      </c>
      <c r="B497" s="78" t="s">
        <v>75</v>
      </c>
      <c r="C497" s="78" t="s">
        <v>775</v>
      </c>
      <c r="D497" s="78" t="s">
        <v>79</v>
      </c>
      <c r="E497" s="78" t="s">
        <v>778</v>
      </c>
      <c r="F497" s="78">
        <v>2</v>
      </c>
      <c r="G497" s="99">
        <v>2.2599999999999998</v>
      </c>
      <c r="H497" s="93"/>
    </row>
    <row r="498" spans="1:36">
      <c r="A498" s="78">
        <v>498</v>
      </c>
      <c r="B498" s="78" t="s">
        <v>75</v>
      </c>
      <c r="C498" s="78" t="s">
        <v>775</v>
      </c>
      <c r="D498" s="78" t="s">
        <v>777</v>
      </c>
      <c r="E498" s="78" t="s">
        <v>776</v>
      </c>
      <c r="F498" s="78">
        <v>2</v>
      </c>
      <c r="G498" s="99">
        <v>0.41</v>
      </c>
      <c r="H498" s="93"/>
    </row>
    <row r="499" spans="1:36">
      <c r="A499" s="78">
        <v>499</v>
      </c>
      <c r="B499" s="78" t="s">
        <v>75</v>
      </c>
      <c r="C499" s="78" t="s">
        <v>775</v>
      </c>
      <c r="D499" s="78" t="s">
        <v>774</v>
      </c>
      <c r="E499" s="78" t="s">
        <v>773</v>
      </c>
      <c r="F499" s="78">
        <v>2</v>
      </c>
      <c r="G499" s="99">
        <v>1.85</v>
      </c>
      <c r="H499" s="93"/>
    </row>
    <row r="500" spans="1:36" s="88" customFormat="1">
      <c r="A500" s="88">
        <v>500</v>
      </c>
      <c r="B500" s="88" t="s">
        <v>75</v>
      </c>
      <c r="C500" s="88" t="s">
        <v>763</v>
      </c>
      <c r="D500" s="88" t="s">
        <v>772</v>
      </c>
      <c r="G500" s="89"/>
      <c r="H500" s="90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AJ500" s="118"/>
    </row>
    <row r="501" spans="1:36">
      <c r="A501" s="78">
        <v>501</v>
      </c>
      <c r="B501" s="78" t="s">
        <v>75</v>
      </c>
      <c r="C501" s="78" t="s">
        <v>763</v>
      </c>
      <c r="D501" s="78" t="s">
        <v>631</v>
      </c>
    </row>
    <row r="502" spans="1:36">
      <c r="A502" s="78">
        <v>502</v>
      </c>
      <c r="B502" s="78" t="s">
        <v>75</v>
      </c>
      <c r="C502" s="78" t="s">
        <v>763</v>
      </c>
      <c r="D502" s="78" t="s">
        <v>79</v>
      </c>
      <c r="E502" s="78" t="s">
        <v>771</v>
      </c>
      <c r="F502" s="78">
        <v>0</v>
      </c>
      <c r="G502" s="92">
        <v>252699</v>
      </c>
      <c r="H502" s="93"/>
      <c r="AJ502" s="119">
        <v>48903</v>
      </c>
    </row>
    <row r="503" spans="1:36">
      <c r="A503" s="78">
        <v>503</v>
      </c>
      <c r="B503" s="78" t="s">
        <v>75</v>
      </c>
      <c r="C503" s="78" t="s">
        <v>763</v>
      </c>
      <c r="D503" s="78" t="s">
        <v>241</v>
      </c>
      <c r="E503" s="78" t="s">
        <v>770</v>
      </c>
      <c r="F503" s="78">
        <v>0</v>
      </c>
      <c r="G503" s="92">
        <v>116244</v>
      </c>
      <c r="H503" s="93"/>
      <c r="AJ503" s="119">
        <v>29931</v>
      </c>
    </row>
    <row r="504" spans="1:36">
      <c r="A504" s="78">
        <v>504</v>
      </c>
      <c r="B504" s="78" t="s">
        <v>75</v>
      </c>
      <c r="C504" s="78" t="s">
        <v>763</v>
      </c>
      <c r="D504" s="78" t="s">
        <v>620</v>
      </c>
      <c r="E504" s="78" t="s">
        <v>769</v>
      </c>
      <c r="F504" s="78">
        <v>0</v>
      </c>
      <c r="G504" s="92">
        <v>64502</v>
      </c>
      <c r="H504" s="93"/>
      <c r="AJ504" s="119">
        <v>13029</v>
      </c>
    </row>
    <row r="505" spans="1:36">
      <c r="A505" s="78">
        <v>505</v>
      </c>
      <c r="B505" s="78" t="s">
        <v>75</v>
      </c>
      <c r="C505" s="78" t="s">
        <v>763</v>
      </c>
      <c r="D505" s="78" t="s">
        <v>234</v>
      </c>
      <c r="E505" s="78" t="s">
        <v>768</v>
      </c>
      <c r="F505" s="78">
        <v>0</v>
      </c>
      <c r="G505" s="92">
        <v>51742</v>
      </c>
      <c r="H505" s="93"/>
    </row>
    <row r="506" spans="1:36">
      <c r="A506" s="78">
        <v>506</v>
      </c>
      <c r="B506" s="78" t="s">
        <v>75</v>
      </c>
      <c r="C506" s="78" t="s">
        <v>763</v>
      </c>
      <c r="D506" s="78" t="s">
        <v>617</v>
      </c>
      <c r="E506" s="78" t="s">
        <v>767</v>
      </c>
      <c r="F506" s="78">
        <v>0</v>
      </c>
      <c r="G506" s="92">
        <v>10441</v>
      </c>
      <c r="H506" s="93"/>
      <c r="AJ506" s="119">
        <v>2876</v>
      </c>
    </row>
    <row r="507" spans="1:36">
      <c r="A507" s="78">
        <v>507</v>
      </c>
      <c r="B507" s="78" t="s">
        <v>75</v>
      </c>
      <c r="C507" s="78" t="s">
        <v>763</v>
      </c>
      <c r="D507" s="78" t="s">
        <v>615</v>
      </c>
      <c r="E507" s="78" t="s">
        <v>766</v>
      </c>
      <c r="F507" s="78">
        <v>0</v>
      </c>
      <c r="G507" s="92">
        <v>41301</v>
      </c>
      <c r="H507" s="93"/>
      <c r="AJ507" s="119">
        <v>14026</v>
      </c>
    </row>
    <row r="508" spans="1:36">
      <c r="A508" s="78">
        <v>508</v>
      </c>
      <c r="B508" s="78" t="s">
        <v>75</v>
      </c>
      <c r="C508" s="78" t="s">
        <v>763</v>
      </c>
      <c r="D508" s="78" t="s">
        <v>222</v>
      </c>
      <c r="E508" s="78" t="s">
        <v>765</v>
      </c>
      <c r="F508" s="78">
        <v>0</v>
      </c>
      <c r="G508" s="92">
        <v>136455</v>
      </c>
      <c r="H508" s="93"/>
    </row>
    <row r="509" spans="1:36">
      <c r="A509" s="78">
        <v>509</v>
      </c>
      <c r="B509" s="78" t="s">
        <v>75</v>
      </c>
      <c r="C509" s="78" t="s">
        <v>763</v>
      </c>
      <c r="D509" s="78" t="s">
        <v>660</v>
      </c>
      <c r="E509" s="78" t="s">
        <v>764</v>
      </c>
      <c r="F509" s="78">
        <v>0</v>
      </c>
      <c r="G509" s="92">
        <v>93701</v>
      </c>
      <c r="H509" s="93"/>
    </row>
    <row r="510" spans="1:36">
      <c r="A510" s="78">
        <v>510</v>
      </c>
      <c r="B510" s="78" t="s">
        <v>75</v>
      </c>
      <c r="C510" s="78" t="s">
        <v>763</v>
      </c>
      <c r="D510" s="78" t="s">
        <v>657</v>
      </c>
      <c r="E510" s="78" t="s">
        <v>762</v>
      </c>
      <c r="F510" s="78">
        <v>0</v>
      </c>
      <c r="G510" s="92">
        <v>42754</v>
      </c>
      <c r="H510" s="93"/>
    </row>
    <row r="511" spans="1:36" s="88" customFormat="1" ht="28.8">
      <c r="A511" s="88">
        <v>511</v>
      </c>
      <c r="B511" s="88" t="s">
        <v>75</v>
      </c>
      <c r="C511" s="88" t="s">
        <v>739</v>
      </c>
      <c r="D511" s="88" t="s">
        <v>761</v>
      </c>
      <c r="G511" s="89"/>
      <c r="H511" s="90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AJ511" s="118"/>
    </row>
    <row r="512" spans="1:36">
      <c r="A512" s="78">
        <v>512</v>
      </c>
      <c r="B512" s="78" t="s">
        <v>75</v>
      </c>
      <c r="C512" s="78" t="s">
        <v>739</v>
      </c>
      <c r="D512" s="78" t="s">
        <v>631</v>
      </c>
    </row>
    <row r="513" spans="1:8">
      <c r="A513" s="78">
        <v>513</v>
      </c>
      <c r="B513" s="78" t="s">
        <v>75</v>
      </c>
      <c r="C513" s="78" t="s">
        <v>739</v>
      </c>
      <c r="D513" s="78" t="s">
        <v>79</v>
      </c>
      <c r="E513" s="78" t="s">
        <v>760</v>
      </c>
      <c r="F513" s="78">
        <v>0</v>
      </c>
      <c r="G513" s="92">
        <v>252699</v>
      </c>
      <c r="H513" s="93"/>
    </row>
    <row r="514" spans="1:8">
      <c r="A514" s="78">
        <v>514</v>
      </c>
      <c r="B514" s="78" t="s">
        <v>75</v>
      </c>
      <c r="C514" s="78" t="s">
        <v>739</v>
      </c>
      <c r="D514" s="78" t="s">
        <v>759</v>
      </c>
      <c r="E514" s="78" t="s">
        <v>758</v>
      </c>
      <c r="F514" s="78">
        <v>0</v>
      </c>
      <c r="G514" s="92">
        <v>93701</v>
      </c>
      <c r="H514" s="93"/>
    </row>
    <row r="515" spans="1:8">
      <c r="A515" s="78">
        <v>515</v>
      </c>
      <c r="B515" s="78" t="s">
        <v>75</v>
      </c>
      <c r="C515" s="78" t="s">
        <v>739</v>
      </c>
      <c r="D515" s="78" t="s">
        <v>699</v>
      </c>
      <c r="E515" s="78" t="s">
        <v>757</v>
      </c>
      <c r="F515" s="78">
        <v>0</v>
      </c>
      <c r="G515" s="92">
        <v>41888</v>
      </c>
      <c r="H515" s="93"/>
    </row>
    <row r="516" spans="1:8">
      <c r="A516" s="78">
        <v>516</v>
      </c>
      <c r="B516" s="78" t="s">
        <v>75</v>
      </c>
      <c r="C516" s="78" t="s">
        <v>739</v>
      </c>
      <c r="D516" s="78" t="s">
        <v>696</v>
      </c>
      <c r="E516" s="78" t="s">
        <v>756</v>
      </c>
      <c r="F516" s="78">
        <v>0</v>
      </c>
      <c r="G516" s="92">
        <v>51813</v>
      </c>
      <c r="H516" s="93"/>
    </row>
    <row r="517" spans="1:8">
      <c r="A517" s="78">
        <v>517</v>
      </c>
      <c r="B517" s="78" t="s">
        <v>75</v>
      </c>
      <c r="C517" s="78" t="s">
        <v>739</v>
      </c>
      <c r="D517" s="78" t="s">
        <v>570</v>
      </c>
      <c r="E517" s="78" t="s">
        <v>755</v>
      </c>
      <c r="F517" s="78">
        <v>0</v>
      </c>
      <c r="G517" s="92">
        <v>158998</v>
      </c>
      <c r="H517" s="93"/>
    </row>
    <row r="518" spans="1:8">
      <c r="A518" s="78">
        <v>518</v>
      </c>
      <c r="B518" s="78" t="s">
        <v>75</v>
      </c>
      <c r="C518" s="78" t="s">
        <v>739</v>
      </c>
      <c r="D518" s="78" t="s">
        <v>241</v>
      </c>
      <c r="E518" s="78" t="s">
        <v>754</v>
      </c>
      <c r="F518" s="78">
        <v>0</v>
      </c>
      <c r="G518" s="92">
        <v>116244</v>
      </c>
      <c r="H518" s="93"/>
    </row>
    <row r="519" spans="1:8">
      <c r="A519" s="78">
        <v>519</v>
      </c>
      <c r="B519" s="78" t="s">
        <v>75</v>
      </c>
      <c r="C519" s="78" t="s">
        <v>739</v>
      </c>
      <c r="D519" s="78" t="s">
        <v>239</v>
      </c>
      <c r="E519" s="78" t="s">
        <v>753</v>
      </c>
      <c r="F519" s="78">
        <v>0</v>
      </c>
      <c r="G519" s="92">
        <v>64502</v>
      </c>
      <c r="H519" s="93"/>
    </row>
    <row r="520" spans="1:8">
      <c r="A520" s="78">
        <v>520</v>
      </c>
      <c r="B520" s="78" t="s">
        <v>75</v>
      </c>
      <c r="C520" s="78" t="s">
        <v>739</v>
      </c>
      <c r="D520" s="78" t="s">
        <v>745</v>
      </c>
      <c r="E520" s="78" t="s">
        <v>752</v>
      </c>
      <c r="F520" s="78">
        <v>0</v>
      </c>
      <c r="G520" s="92">
        <v>25307</v>
      </c>
      <c r="H520" s="93"/>
    </row>
    <row r="521" spans="1:8">
      <c r="A521" s="78">
        <v>521</v>
      </c>
      <c r="B521" s="78" t="s">
        <v>75</v>
      </c>
      <c r="C521" s="78" t="s">
        <v>739</v>
      </c>
      <c r="D521" s="78" t="s">
        <v>743</v>
      </c>
      <c r="E521" s="78" t="s">
        <v>751</v>
      </c>
      <c r="F521" s="78">
        <v>0</v>
      </c>
      <c r="G521" s="92">
        <v>39195</v>
      </c>
      <c r="H521" s="93"/>
    </row>
    <row r="522" spans="1:8">
      <c r="A522" s="78">
        <v>522</v>
      </c>
      <c r="B522" s="78" t="s">
        <v>75</v>
      </c>
      <c r="C522" s="78" t="s">
        <v>739</v>
      </c>
      <c r="D522" s="78" t="s">
        <v>234</v>
      </c>
      <c r="E522" s="78" t="s">
        <v>750</v>
      </c>
      <c r="F522" s="78">
        <v>0</v>
      </c>
      <c r="G522" s="92">
        <v>51742</v>
      </c>
      <c r="H522" s="93"/>
    </row>
    <row r="523" spans="1:8">
      <c r="A523" s="78">
        <v>523</v>
      </c>
      <c r="B523" s="78" t="s">
        <v>75</v>
      </c>
      <c r="C523" s="78" t="s">
        <v>739</v>
      </c>
      <c r="D523" s="78" t="s">
        <v>232</v>
      </c>
      <c r="E523" s="78" t="s">
        <v>749</v>
      </c>
      <c r="F523" s="78">
        <v>0</v>
      </c>
      <c r="G523" s="92">
        <v>10441</v>
      </c>
      <c r="H523" s="93"/>
    </row>
    <row r="524" spans="1:8">
      <c r="A524" s="78">
        <v>524</v>
      </c>
      <c r="B524" s="78" t="s">
        <v>75</v>
      </c>
      <c r="C524" s="78" t="s">
        <v>739</v>
      </c>
      <c r="D524" s="78" t="s">
        <v>745</v>
      </c>
      <c r="E524" s="78" t="s">
        <v>748</v>
      </c>
      <c r="F524" s="78">
        <v>0</v>
      </c>
      <c r="G524" s="92">
        <v>3513</v>
      </c>
      <c r="H524" s="93"/>
    </row>
    <row r="525" spans="1:8">
      <c r="A525" s="78">
        <v>525</v>
      </c>
      <c r="B525" s="78" t="s">
        <v>75</v>
      </c>
      <c r="C525" s="78" t="s">
        <v>739</v>
      </c>
      <c r="D525" s="78" t="s">
        <v>743</v>
      </c>
      <c r="E525" s="78" t="s">
        <v>747</v>
      </c>
      <c r="F525" s="78">
        <v>0</v>
      </c>
      <c r="G525" s="92">
        <v>6928</v>
      </c>
      <c r="H525" s="93"/>
    </row>
    <row r="526" spans="1:8">
      <c r="A526" s="78">
        <v>526</v>
      </c>
      <c r="B526" s="78" t="s">
        <v>75</v>
      </c>
      <c r="C526" s="78" t="s">
        <v>739</v>
      </c>
      <c r="D526" s="78" t="s">
        <v>227</v>
      </c>
      <c r="E526" s="78" t="s">
        <v>746</v>
      </c>
      <c r="F526" s="78">
        <v>0</v>
      </c>
      <c r="G526" s="92">
        <v>41301</v>
      </c>
      <c r="H526" s="93"/>
    </row>
    <row r="527" spans="1:8">
      <c r="A527" s="78">
        <v>527</v>
      </c>
      <c r="B527" s="78" t="s">
        <v>75</v>
      </c>
      <c r="C527" s="78" t="s">
        <v>739</v>
      </c>
      <c r="D527" s="78" t="s">
        <v>745</v>
      </c>
      <c r="E527" s="78" t="s">
        <v>744</v>
      </c>
      <c r="F527" s="78">
        <v>0</v>
      </c>
      <c r="G527" s="92">
        <v>22741</v>
      </c>
      <c r="H527" s="93"/>
    </row>
    <row r="528" spans="1:8">
      <c r="A528" s="78">
        <v>528</v>
      </c>
      <c r="B528" s="78" t="s">
        <v>75</v>
      </c>
      <c r="C528" s="78" t="s">
        <v>739</v>
      </c>
      <c r="D528" s="78" t="s">
        <v>743</v>
      </c>
      <c r="E528" s="78" t="s">
        <v>742</v>
      </c>
      <c r="F528" s="78">
        <v>0</v>
      </c>
      <c r="G528" s="92">
        <v>18560</v>
      </c>
      <c r="H528" s="93"/>
    </row>
    <row r="529" spans="1:36">
      <c r="A529" s="78">
        <v>529</v>
      </c>
      <c r="B529" s="78" t="s">
        <v>75</v>
      </c>
      <c r="C529" s="78" t="s">
        <v>739</v>
      </c>
      <c r="D529" s="78" t="s">
        <v>222</v>
      </c>
      <c r="E529" s="78" t="s">
        <v>741</v>
      </c>
      <c r="F529" s="78">
        <v>0</v>
      </c>
      <c r="G529" s="92">
        <v>42754</v>
      </c>
      <c r="H529" s="93"/>
    </row>
    <row r="530" spans="1:36">
      <c r="A530" s="78">
        <v>530</v>
      </c>
      <c r="B530" s="78" t="s">
        <v>75</v>
      </c>
      <c r="C530" s="78" t="s">
        <v>739</v>
      </c>
      <c r="D530" s="78" t="s">
        <v>699</v>
      </c>
      <c r="E530" s="78" t="s">
        <v>740</v>
      </c>
      <c r="F530" s="78">
        <v>0</v>
      </c>
      <c r="G530" s="92">
        <v>22896</v>
      </c>
      <c r="H530" s="93"/>
    </row>
    <row r="531" spans="1:36">
      <c r="A531" s="78">
        <v>531</v>
      </c>
      <c r="B531" s="78" t="s">
        <v>75</v>
      </c>
      <c r="C531" s="78" t="s">
        <v>739</v>
      </c>
      <c r="D531" s="78" t="s">
        <v>696</v>
      </c>
      <c r="E531" s="78" t="s">
        <v>738</v>
      </c>
      <c r="F531" s="78">
        <v>0</v>
      </c>
      <c r="G531" s="92">
        <v>19858</v>
      </c>
      <c r="H531" s="93"/>
    </row>
    <row r="532" spans="1:36" s="88" customFormat="1" ht="43.2">
      <c r="A532" s="88">
        <v>532</v>
      </c>
      <c r="B532" s="88" t="s">
        <v>75</v>
      </c>
      <c r="C532" s="88" t="s">
        <v>697</v>
      </c>
      <c r="D532" s="88" t="s">
        <v>737</v>
      </c>
      <c r="G532" s="89"/>
      <c r="H532" s="90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AJ532" s="118"/>
    </row>
    <row r="533" spans="1:36">
      <c r="A533" s="78">
        <v>533</v>
      </c>
      <c r="B533" s="78" t="s">
        <v>75</v>
      </c>
      <c r="C533" s="78" t="s">
        <v>697</v>
      </c>
      <c r="D533" s="78" t="s">
        <v>631</v>
      </c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</row>
    <row r="534" spans="1:36">
      <c r="A534" s="78">
        <v>534</v>
      </c>
      <c r="B534" s="78" t="s">
        <v>75</v>
      </c>
      <c r="C534" s="78" t="s">
        <v>697</v>
      </c>
      <c r="D534" s="78" t="s">
        <v>79</v>
      </c>
      <c r="E534" s="78" t="s">
        <v>736</v>
      </c>
      <c r="F534" s="78">
        <v>0</v>
      </c>
      <c r="G534" s="92">
        <v>252699</v>
      </c>
      <c r="H534" s="86"/>
      <c r="I534" s="87">
        <v>10714</v>
      </c>
      <c r="J534" s="87">
        <v>10649</v>
      </c>
      <c r="K534" s="87">
        <v>796</v>
      </c>
      <c r="L534" s="87">
        <v>5450</v>
      </c>
      <c r="M534" s="87">
        <v>19896</v>
      </c>
      <c r="N534" s="87">
        <v>8033</v>
      </c>
      <c r="O534" s="87">
        <v>1982</v>
      </c>
      <c r="P534" s="87">
        <v>41232</v>
      </c>
      <c r="Q534" s="87">
        <v>4258</v>
      </c>
      <c r="R534" s="87">
        <v>14651</v>
      </c>
      <c r="S534" s="87">
        <v>12266</v>
      </c>
      <c r="T534" s="87">
        <v>0</v>
      </c>
      <c r="U534" s="87">
        <v>11079</v>
      </c>
      <c r="V534" s="87">
        <v>15903</v>
      </c>
      <c r="W534" s="87">
        <v>362</v>
      </c>
      <c r="X534" s="87">
        <v>316</v>
      </c>
      <c r="Y534" s="87">
        <v>8387</v>
      </c>
      <c r="Z534" s="87">
        <v>6332</v>
      </c>
      <c r="AA534" s="87">
        <v>6158</v>
      </c>
      <c r="AB534" s="87">
        <v>11145</v>
      </c>
      <c r="AC534" s="87">
        <v>18494</v>
      </c>
      <c r="AD534" s="87">
        <v>15191</v>
      </c>
      <c r="AE534" s="87">
        <v>1028</v>
      </c>
      <c r="AF534" s="87">
        <v>12831</v>
      </c>
      <c r="AG534" s="87">
        <v>2585</v>
      </c>
      <c r="AH534" s="87">
        <v>12961</v>
      </c>
      <c r="AJ534" s="119">
        <v>48903</v>
      </c>
    </row>
    <row r="535" spans="1:36">
      <c r="A535" s="78">
        <v>535</v>
      </c>
      <c r="B535" s="78" t="s">
        <v>75</v>
      </c>
      <c r="C535" s="78" t="s">
        <v>697</v>
      </c>
      <c r="D535" s="78" t="s">
        <v>735</v>
      </c>
      <c r="E535" s="78" t="s">
        <v>734</v>
      </c>
      <c r="F535" s="78">
        <v>0</v>
      </c>
      <c r="G535" s="92">
        <v>58610</v>
      </c>
      <c r="H535" s="86"/>
      <c r="I535" s="87">
        <v>999</v>
      </c>
      <c r="J535" s="87">
        <v>671</v>
      </c>
      <c r="K535" s="87">
        <v>43</v>
      </c>
      <c r="L535" s="87">
        <v>407</v>
      </c>
      <c r="M535" s="87">
        <v>2200</v>
      </c>
      <c r="N535" s="87">
        <v>1583</v>
      </c>
      <c r="O535" s="87">
        <v>365</v>
      </c>
      <c r="P535" s="87">
        <v>15538</v>
      </c>
      <c r="Q535" s="87">
        <v>262</v>
      </c>
      <c r="R535" s="87">
        <v>5113</v>
      </c>
      <c r="S535" s="87">
        <v>449</v>
      </c>
      <c r="T535" s="87">
        <v>0</v>
      </c>
      <c r="U535" s="87">
        <v>3986</v>
      </c>
      <c r="V535" s="87">
        <v>3655</v>
      </c>
      <c r="W535" s="87">
        <v>38</v>
      </c>
      <c r="X535" s="87">
        <v>25</v>
      </c>
      <c r="Y535" s="87">
        <v>3204</v>
      </c>
      <c r="Z535" s="87">
        <v>1068</v>
      </c>
      <c r="AA535" s="87">
        <v>309</v>
      </c>
      <c r="AB535" s="87">
        <v>3763</v>
      </c>
      <c r="AC535" s="87">
        <v>6554</v>
      </c>
      <c r="AD535" s="87">
        <v>2605</v>
      </c>
      <c r="AE535" s="87">
        <v>54</v>
      </c>
      <c r="AF535" s="87">
        <v>1873</v>
      </c>
      <c r="AG535" s="87">
        <v>207</v>
      </c>
      <c r="AH535" s="87">
        <v>3639</v>
      </c>
      <c r="AJ535" s="119">
        <v>17071</v>
      </c>
    </row>
    <row r="536" spans="1:36">
      <c r="A536" s="78">
        <v>536</v>
      </c>
      <c r="B536" s="78" t="s">
        <v>75</v>
      </c>
      <c r="C536" s="78" t="s">
        <v>697</v>
      </c>
      <c r="D536" s="78" t="s">
        <v>241</v>
      </c>
      <c r="E536" s="78" t="s">
        <v>733</v>
      </c>
      <c r="F536" s="78">
        <v>0</v>
      </c>
      <c r="G536" s="92">
        <v>58166</v>
      </c>
      <c r="H536" s="86"/>
      <c r="I536" s="87">
        <v>972</v>
      </c>
      <c r="J536" s="87">
        <v>666</v>
      </c>
      <c r="K536" s="87">
        <v>42</v>
      </c>
      <c r="L536" s="87">
        <v>405</v>
      </c>
      <c r="M536" s="87">
        <v>2168</v>
      </c>
      <c r="N536" s="87">
        <v>1578</v>
      </c>
      <c r="O536" s="87">
        <v>362</v>
      </c>
      <c r="P536" s="87">
        <v>15414</v>
      </c>
      <c r="Q536" s="87">
        <v>259</v>
      </c>
      <c r="R536" s="87">
        <v>5063</v>
      </c>
      <c r="S536" s="87">
        <v>436</v>
      </c>
      <c r="T536" s="87">
        <v>0</v>
      </c>
      <c r="U536" s="87">
        <v>3972</v>
      </c>
      <c r="V536" s="87">
        <v>3633</v>
      </c>
      <c r="W536" s="87">
        <v>38</v>
      </c>
      <c r="X536" s="87">
        <v>24</v>
      </c>
      <c r="Y536" s="87">
        <v>3181</v>
      </c>
      <c r="Z536" s="87">
        <v>1056</v>
      </c>
      <c r="AA536" s="87">
        <v>305</v>
      </c>
      <c r="AB536" s="87">
        <v>3734</v>
      </c>
      <c r="AC536" s="87">
        <v>6512</v>
      </c>
      <c r="AD536" s="87">
        <v>2592</v>
      </c>
      <c r="AE536" s="87">
        <v>54</v>
      </c>
      <c r="AF536" s="87">
        <v>1869</v>
      </c>
      <c r="AG536" s="87">
        <v>207</v>
      </c>
      <c r="AH536" s="87">
        <v>3624</v>
      </c>
      <c r="AJ536" s="119">
        <v>16959</v>
      </c>
    </row>
    <row r="537" spans="1:36">
      <c r="A537" s="78">
        <v>537</v>
      </c>
      <c r="B537" s="78" t="s">
        <v>75</v>
      </c>
      <c r="C537" s="78" t="s">
        <v>697</v>
      </c>
      <c r="D537" s="78" t="s">
        <v>239</v>
      </c>
      <c r="E537" s="78" t="s">
        <v>732</v>
      </c>
      <c r="F537" s="78">
        <v>0</v>
      </c>
      <c r="G537" s="92">
        <v>27176</v>
      </c>
      <c r="H537" s="86"/>
      <c r="I537" s="87">
        <v>610</v>
      </c>
      <c r="J537" s="87">
        <v>562</v>
      </c>
      <c r="K537" s="87">
        <v>33</v>
      </c>
      <c r="L537" s="87">
        <v>342</v>
      </c>
      <c r="M537" s="87">
        <v>1434</v>
      </c>
      <c r="N537" s="87">
        <v>966</v>
      </c>
      <c r="O537" s="87">
        <v>272</v>
      </c>
      <c r="P537" s="87">
        <v>5654</v>
      </c>
      <c r="Q537" s="87">
        <v>206</v>
      </c>
      <c r="R537" s="87">
        <v>2643</v>
      </c>
      <c r="S537" s="87">
        <v>206</v>
      </c>
      <c r="T537" s="87">
        <v>0</v>
      </c>
      <c r="U537" s="87">
        <v>2114</v>
      </c>
      <c r="V537" s="87">
        <v>1908</v>
      </c>
      <c r="W537" s="87">
        <v>36</v>
      </c>
      <c r="X537" s="87">
        <v>20</v>
      </c>
      <c r="Y537" s="87">
        <v>1058</v>
      </c>
      <c r="Z537" s="87">
        <v>351</v>
      </c>
      <c r="AA537" s="87">
        <v>231</v>
      </c>
      <c r="AB537" s="87">
        <v>1964</v>
      </c>
      <c r="AC537" s="87">
        <v>1566</v>
      </c>
      <c r="AD537" s="87">
        <v>1235</v>
      </c>
      <c r="AE537" s="87">
        <v>48</v>
      </c>
      <c r="AF537" s="87">
        <v>1023</v>
      </c>
      <c r="AG537" s="87">
        <v>161</v>
      </c>
      <c r="AH537" s="87">
        <v>2533</v>
      </c>
      <c r="AJ537" s="119">
        <v>6043</v>
      </c>
    </row>
    <row r="538" spans="1:36">
      <c r="A538" s="78">
        <v>538</v>
      </c>
      <c r="B538" s="78" t="s">
        <v>75</v>
      </c>
      <c r="C538" s="78" t="s">
        <v>697</v>
      </c>
      <c r="D538" s="78" t="s">
        <v>713</v>
      </c>
      <c r="E538" s="78" t="s">
        <v>731</v>
      </c>
      <c r="F538" s="78">
        <v>0</v>
      </c>
      <c r="G538" s="92">
        <v>9690</v>
      </c>
      <c r="H538" s="86"/>
      <c r="I538" s="87">
        <v>282</v>
      </c>
      <c r="J538" s="87">
        <v>367</v>
      </c>
      <c r="K538" s="87">
        <v>20</v>
      </c>
      <c r="L538" s="87">
        <v>179</v>
      </c>
      <c r="M538" s="87">
        <v>673</v>
      </c>
      <c r="N538" s="87">
        <v>491</v>
      </c>
      <c r="O538" s="87">
        <v>74</v>
      </c>
      <c r="P538" s="87">
        <v>1429</v>
      </c>
      <c r="Q538" s="87">
        <v>125</v>
      </c>
      <c r="R538" s="87">
        <v>858</v>
      </c>
      <c r="S538" s="87">
        <v>128</v>
      </c>
      <c r="T538" s="87">
        <v>0</v>
      </c>
      <c r="U538" s="87">
        <v>491</v>
      </c>
      <c r="V538" s="87">
        <v>920</v>
      </c>
      <c r="W538" s="87">
        <v>28</v>
      </c>
      <c r="X538" s="87">
        <v>18</v>
      </c>
      <c r="Y538" s="87">
        <v>242</v>
      </c>
      <c r="Z538" s="87">
        <v>121</v>
      </c>
      <c r="AA538" s="87">
        <v>128</v>
      </c>
      <c r="AB538" s="87">
        <v>666</v>
      </c>
      <c r="AC538" s="87">
        <v>375</v>
      </c>
      <c r="AD538" s="87">
        <v>512</v>
      </c>
      <c r="AE538" s="87">
        <v>35</v>
      </c>
      <c r="AF538" s="87">
        <v>543</v>
      </c>
      <c r="AG538" s="87">
        <v>107</v>
      </c>
      <c r="AH538" s="87">
        <v>878</v>
      </c>
      <c r="AJ538" s="119">
        <v>1513</v>
      </c>
    </row>
    <row r="539" spans="1:36">
      <c r="A539" s="78">
        <v>539</v>
      </c>
      <c r="B539" s="78" t="s">
        <v>75</v>
      </c>
      <c r="C539" s="78" t="s">
        <v>697</v>
      </c>
      <c r="D539" s="78" t="s">
        <v>711</v>
      </c>
      <c r="E539" s="78" t="s">
        <v>730</v>
      </c>
      <c r="F539" s="78">
        <v>0</v>
      </c>
      <c r="G539" s="92">
        <v>5323</v>
      </c>
      <c r="H539" s="86"/>
      <c r="I539" s="87">
        <v>102</v>
      </c>
      <c r="J539" s="87">
        <v>52</v>
      </c>
      <c r="K539" s="87">
        <v>2</v>
      </c>
      <c r="L539" s="87">
        <v>41</v>
      </c>
      <c r="M539" s="87">
        <v>240</v>
      </c>
      <c r="N539" s="87">
        <v>136</v>
      </c>
      <c r="O539" s="87">
        <v>42</v>
      </c>
      <c r="P539" s="87">
        <v>1351</v>
      </c>
      <c r="Q539" s="87">
        <v>25</v>
      </c>
      <c r="R539" s="87">
        <v>669</v>
      </c>
      <c r="S539" s="87">
        <v>18</v>
      </c>
      <c r="T539" s="87">
        <v>0</v>
      </c>
      <c r="U539" s="87">
        <v>461</v>
      </c>
      <c r="V539" s="87">
        <v>270</v>
      </c>
      <c r="W539" s="87">
        <v>0</v>
      </c>
      <c r="X539" s="87">
        <v>0</v>
      </c>
      <c r="Y539" s="87">
        <v>242</v>
      </c>
      <c r="Z539" s="87">
        <v>65</v>
      </c>
      <c r="AA539" s="87">
        <v>32</v>
      </c>
      <c r="AB539" s="87">
        <v>346</v>
      </c>
      <c r="AC539" s="87">
        <v>415</v>
      </c>
      <c r="AD539" s="87">
        <v>189</v>
      </c>
      <c r="AE539" s="87">
        <v>4</v>
      </c>
      <c r="AF539" s="87">
        <v>129</v>
      </c>
      <c r="AG539" s="87">
        <v>21</v>
      </c>
      <c r="AH539" s="87">
        <v>471</v>
      </c>
      <c r="AJ539" s="119">
        <v>1398</v>
      </c>
    </row>
    <row r="540" spans="1:36">
      <c r="A540" s="78">
        <v>540</v>
      </c>
      <c r="B540" s="78" t="s">
        <v>75</v>
      </c>
      <c r="C540" s="78" t="s">
        <v>697</v>
      </c>
      <c r="D540" s="78" t="s">
        <v>709</v>
      </c>
      <c r="E540" s="78" t="s">
        <v>729</v>
      </c>
      <c r="F540" s="78">
        <v>0</v>
      </c>
      <c r="G540" s="92">
        <v>12163</v>
      </c>
      <c r="H540" s="86"/>
      <c r="I540" s="87">
        <v>226</v>
      </c>
      <c r="J540" s="87">
        <v>143</v>
      </c>
      <c r="K540" s="87">
        <v>11</v>
      </c>
      <c r="L540" s="87">
        <v>122</v>
      </c>
      <c r="M540" s="87">
        <v>521</v>
      </c>
      <c r="N540" s="87">
        <v>339</v>
      </c>
      <c r="O540" s="87">
        <v>156</v>
      </c>
      <c r="P540" s="87">
        <v>2874</v>
      </c>
      <c r="Q540" s="87">
        <v>56</v>
      </c>
      <c r="R540" s="87">
        <v>1116</v>
      </c>
      <c r="S540" s="87">
        <v>60</v>
      </c>
      <c r="T540" s="87">
        <v>0</v>
      </c>
      <c r="U540" s="87">
        <v>1162</v>
      </c>
      <c r="V540" s="87">
        <v>718</v>
      </c>
      <c r="W540" s="87">
        <v>8</v>
      </c>
      <c r="X540" s="87">
        <v>2</v>
      </c>
      <c r="Y540" s="87">
        <v>574</v>
      </c>
      <c r="Z540" s="87">
        <v>165</v>
      </c>
      <c r="AA540" s="87">
        <v>71</v>
      </c>
      <c r="AB540" s="87">
        <v>952</v>
      </c>
      <c r="AC540" s="87">
        <v>776</v>
      </c>
      <c r="AD540" s="87">
        <v>534</v>
      </c>
      <c r="AE540" s="87">
        <v>9</v>
      </c>
      <c r="AF540" s="87">
        <v>351</v>
      </c>
      <c r="AG540" s="87">
        <v>33</v>
      </c>
      <c r="AH540" s="87">
        <v>1184</v>
      </c>
      <c r="AJ540" s="119">
        <v>3132</v>
      </c>
    </row>
    <row r="541" spans="1:36">
      <c r="A541" s="78">
        <v>541</v>
      </c>
      <c r="B541" s="78" t="s">
        <v>75</v>
      </c>
      <c r="C541" s="78" t="s">
        <v>697</v>
      </c>
      <c r="D541" s="78" t="s">
        <v>234</v>
      </c>
      <c r="E541" s="78" t="s">
        <v>728</v>
      </c>
      <c r="F541" s="78">
        <v>0</v>
      </c>
      <c r="G541" s="92">
        <v>30990</v>
      </c>
      <c r="H541" s="86"/>
      <c r="I541" s="87">
        <v>362</v>
      </c>
      <c r="J541" s="87">
        <v>104</v>
      </c>
      <c r="K541" s="87">
        <v>9</v>
      </c>
      <c r="L541" s="87">
        <v>63</v>
      </c>
      <c r="M541" s="87">
        <v>734</v>
      </c>
      <c r="N541" s="87">
        <v>612</v>
      </c>
      <c r="O541" s="87">
        <v>90</v>
      </c>
      <c r="P541" s="87">
        <v>9760</v>
      </c>
      <c r="Q541" s="87">
        <v>53</v>
      </c>
      <c r="R541" s="87">
        <v>2420</v>
      </c>
      <c r="S541" s="87">
        <v>230</v>
      </c>
      <c r="T541" s="87">
        <v>0</v>
      </c>
      <c r="U541" s="87">
        <v>1858</v>
      </c>
      <c r="V541" s="87">
        <v>1725</v>
      </c>
      <c r="W541" s="87">
        <v>2</v>
      </c>
      <c r="X541" s="87">
        <v>4</v>
      </c>
      <c r="Y541" s="87">
        <v>2123</v>
      </c>
      <c r="Z541" s="87">
        <v>705</v>
      </c>
      <c r="AA541" s="87">
        <v>74</v>
      </c>
      <c r="AB541" s="87">
        <v>1770</v>
      </c>
      <c r="AC541" s="87">
        <v>4946</v>
      </c>
      <c r="AD541" s="87">
        <v>1357</v>
      </c>
      <c r="AE541" s="87">
        <v>6</v>
      </c>
      <c r="AF541" s="87">
        <v>846</v>
      </c>
      <c r="AG541" s="87">
        <v>46</v>
      </c>
      <c r="AH541" s="87">
        <v>1091</v>
      </c>
      <c r="AJ541" s="119">
        <v>10916</v>
      </c>
    </row>
    <row r="542" spans="1:36">
      <c r="A542" s="78">
        <v>542</v>
      </c>
      <c r="B542" s="78" t="s">
        <v>75</v>
      </c>
      <c r="C542" s="78" t="s">
        <v>697</v>
      </c>
      <c r="D542" s="78" t="s">
        <v>232</v>
      </c>
      <c r="E542" s="78" t="s">
        <v>727</v>
      </c>
      <c r="F542" s="78">
        <v>0</v>
      </c>
      <c r="G542" s="92">
        <v>4498</v>
      </c>
      <c r="H542" s="86"/>
      <c r="I542" s="87">
        <v>103</v>
      </c>
      <c r="J542" s="87">
        <v>26</v>
      </c>
      <c r="K542" s="87">
        <v>4</v>
      </c>
      <c r="L542" s="87">
        <v>5</v>
      </c>
      <c r="M542" s="87">
        <v>130</v>
      </c>
      <c r="N542" s="87">
        <v>80</v>
      </c>
      <c r="O542" s="87">
        <v>22</v>
      </c>
      <c r="P542" s="87">
        <v>1342</v>
      </c>
      <c r="Q542" s="87">
        <v>19</v>
      </c>
      <c r="R542" s="87">
        <v>714</v>
      </c>
      <c r="S542" s="87">
        <v>25</v>
      </c>
      <c r="T542" s="87">
        <v>0</v>
      </c>
      <c r="U542" s="87">
        <v>296</v>
      </c>
      <c r="V542" s="87">
        <v>210</v>
      </c>
      <c r="W542" s="87">
        <v>1</v>
      </c>
      <c r="X542" s="87">
        <v>1</v>
      </c>
      <c r="Y542" s="87">
        <v>278</v>
      </c>
      <c r="Z542" s="87">
        <v>66</v>
      </c>
      <c r="AA542" s="87">
        <v>12</v>
      </c>
      <c r="AB542" s="87">
        <v>261</v>
      </c>
      <c r="AC542" s="87">
        <v>478</v>
      </c>
      <c r="AD542" s="87">
        <v>147</v>
      </c>
      <c r="AE542" s="87">
        <v>2</v>
      </c>
      <c r="AF542" s="87">
        <v>97</v>
      </c>
      <c r="AG542" s="87">
        <v>12</v>
      </c>
      <c r="AH542" s="87">
        <v>167</v>
      </c>
      <c r="AJ542" s="119">
        <v>1416</v>
      </c>
    </row>
    <row r="543" spans="1:36">
      <c r="A543" s="78">
        <v>543</v>
      </c>
      <c r="B543" s="78" t="s">
        <v>75</v>
      </c>
      <c r="C543" s="78" t="s">
        <v>697</v>
      </c>
      <c r="D543" s="78" t="s">
        <v>713</v>
      </c>
      <c r="E543" s="78" t="s">
        <v>726</v>
      </c>
      <c r="F543" s="78">
        <v>0</v>
      </c>
      <c r="G543" s="92">
        <v>1273</v>
      </c>
      <c r="H543" s="86"/>
      <c r="I543" s="87">
        <v>43</v>
      </c>
      <c r="J543" s="87">
        <v>10</v>
      </c>
      <c r="K543" s="87">
        <v>1</v>
      </c>
      <c r="L543" s="87">
        <v>0</v>
      </c>
      <c r="M543" s="87">
        <v>43</v>
      </c>
      <c r="N543" s="87">
        <v>24</v>
      </c>
      <c r="O543" s="87">
        <v>6</v>
      </c>
      <c r="P543" s="87">
        <v>324</v>
      </c>
      <c r="Q543" s="87">
        <v>7</v>
      </c>
      <c r="R543" s="87">
        <v>288</v>
      </c>
      <c r="S543" s="87">
        <v>7</v>
      </c>
      <c r="T543" s="87">
        <v>0</v>
      </c>
      <c r="U543" s="87">
        <v>64</v>
      </c>
      <c r="V543" s="87">
        <v>58</v>
      </c>
      <c r="W543" s="87">
        <v>1</v>
      </c>
      <c r="X543" s="87">
        <v>0</v>
      </c>
      <c r="Y543" s="87">
        <v>66</v>
      </c>
      <c r="Z543" s="87">
        <v>10</v>
      </c>
      <c r="AA543" s="87">
        <v>3</v>
      </c>
      <c r="AB543" s="87">
        <v>72</v>
      </c>
      <c r="AC543" s="87">
        <v>115</v>
      </c>
      <c r="AD543" s="87">
        <v>45</v>
      </c>
      <c r="AE543" s="87">
        <v>0</v>
      </c>
      <c r="AF543" s="87">
        <v>27</v>
      </c>
      <c r="AG543" s="87">
        <v>5</v>
      </c>
      <c r="AH543" s="87">
        <v>54</v>
      </c>
      <c r="AJ543" s="119">
        <v>321</v>
      </c>
    </row>
    <row r="544" spans="1:36">
      <c r="A544" s="78">
        <v>544</v>
      </c>
      <c r="B544" s="78" t="s">
        <v>75</v>
      </c>
      <c r="C544" s="78" t="s">
        <v>697</v>
      </c>
      <c r="D544" s="78" t="s">
        <v>711</v>
      </c>
      <c r="E544" s="78" t="s">
        <v>725</v>
      </c>
      <c r="F544" s="78">
        <v>0</v>
      </c>
      <c r="G544" s="92">
        <v>795</v>
      </c>
      <c r="H544" s="86"/>
      <c r="I544" s="87">
        <v>14</v>
      </c>
      <c r="J544" s="87">
        <v>6</v>
      </c>
      <c r="K544" s="87">
        <v>0</v>
      </c>
      <c r="L544" s="87">
        <v>1</v>
      </c>
      <c r="M544" s="87">
        <v>16</v>
      </c>
      <c r="N544" s="87">
        <v>14</v>
      </c>
      <c r="O544" s="87">
        <v>2</v>
      </c>
      <c r="P544" s="87">
        <v>258</v>
      </c>
      <c r="Q544" s="87">
        <v>0</v>
      </c>
      <c r="R544" s="87">
        <v>161</v>
      </c>
      <c r="S544" s="87">
        <v>2</v>
      </c>
      <c r="T544" s="87">
        <v>0</v>
      </c>
      <c r="U544" s="87">
        <v>68</v>
      </c>
      <c r="V544" s="87">
        <v>23</v>
      </c>
      <c r="W544" s="87">
        <v>0</v>
      </c>
      <c r="X544" s="87">
        <v>0</v>
      </c>
      <c r="Y544" s="87">
        <v>41</v>
      </c>
      <c r="Z544" s="87">
        <v>11</v>
      </c>
      <c r="AA544" s="87">
        <v>3</v>
      </c>
      <c r="AB544" s="87">
        <v>38</v>
      </c>
      <c r="AC544" s="87">
        <v>87</v>
      </c>
      <c r="AD544" s="87">
        <v>25</v>
      </c>
      <c r="AE544" s="87">
        <v>0</v>
      </c>
      <c r="AF544" s="87">
        <v>9</v>
      </c>
      <c r="AG544" s="87">
        <v>3</v>
      </c>
      <c r="AH544" s="87">
        <v>13</v>
      </c>
      <c r="AJ544" s="119">
        <v>263</v>
      </c>
    </row>
    <row r="545" spans="1:36">
      <c r="A545" s="78">
        <v>545</v>
      </c>
      <c r="B545" s="78" t="s">
        <v>75</v>
      </c>
      <c r="C545" s="78" t="s">
        <v>697</v>
      </c>
      <c r="D545" s="78" t="s">
        <v>709</v>
      </c>
      <c r="E545" s="78" t="s">
        <v>724</v>
      </c>
      <c r="F545" s="78">
        <v>0</v>
      </c>
      <c r="G545" s="92">
        <v>2430</v>
      </c>
      <c r="H545" s="86"/>
      <c r="I545" s="87">
        <v>46</v>
      </c>
      <c r="J545" s="87">
        <v>10</v>
      </c>
      <c r="K545" s="87">
        <v>3</v>
      </c>
      <c r="L545" s="87">
        <v>4</v>
      </c>
      <c r="M545" s="87">
        <v>71</v>
      </c>
      <c r="N545" s="87">
        <v>42</v>
      </c>
      <c r="O545" s="87">
        <v>14</v>
      </c>
      <c r="P545" s="87">
        <v>760</v>
      </c>
      <c r="Q545" s="87">
        <v>12</v>
      </c>
      <c r="R545" s="87">
        <v>265</v>
      </c>
      <c r="S545" s="87">
        <v>16</v>
      </c>
      <c r="T545" s="87">
        <v>0</v>
      </c>
      <c r="U545" s="87">
        <v>164</v>
      </c>
      <c r="V545" s="87">
        <v>129</v>
      </c>
      <c r="W545" s="87">
        <v>0</v>
      </c>
      <c r="X545" s="87">
        <v>1</v>
      </c>
      <c r="Y545" s="87">
        <v>171</v>
      </c>
      <c r="Z545" s="87">
        <v>45</v>
      </c>
      <c r="AA545" s="87">
        <v>6</v>
      </c>
      <c r="AB545" s="87">
        <v>151</v>
      </c>
      <c r="AC545" s="87">
        <v>276</v>
      </c>
      <c r="AD545" s="87">
        <v>77</v>
      </c>
      <c r="AE545" s="87">
        <v>2</v>
      </c>
      <c r="AF545" s="87">
        <v>61</v>
      </c>
      <c r="AG545" s="87">
        <v>4</v>
      </c>
      <c r="AH545" s="87">
        <v>100</v>
      </c>
      <c r="AJ545" s="119">
        <v>832</v>
      </c>
    </row>
    <row r="546" spans="1:36">
      <c r="A546" s="78">
        <v>546</v>
      </c>
      <c r="B546" s="78" t="s">
        <v>75</v>
      </c>
      <c r="C546" s="78" t="s">
        <v>697</v>
      </c>
      <c r="D546" s="78" t="s">
        <v>227</v>
      </c>
      <c r="E546" s="78" t="s">
        <v>723</v>
      </c>
      <c r="F546" s="78">
        <v>0</v>
      </c>
      <c r="G546" s="92">
        <v>26492</v>
      </c>
      <c r="H546" s="86"/>
      <c r="I546" s="87">
        <v>259</v>
      </c>
      <c r="J546" s="87">
        <v>78</v>
      </c>
      <c r="K546" s="87">
        <v>5</v>
      </c>
      <c r="L546" s="87">
        <v>58</v>
      </c>
      <c r="M546" s="87">
        <v>604</v>
      </c>
      <c r="N546" s="87">
        <v>532</v>
      </c>
      <c r="O546" s="87">
        <v>68</v>
      </c>
      <c r="P546" s="87">
        <v>8418</v>
      </c>
      <c r="Q546" s="87">
        <v>34</v>
      </c>
      <c r="R546" s="87">
        <v>1706</v>
      </c>
      <c r="S546" s="87">
        <v>205</v>
      </c>
      <c r="T546" s="87">
        <v>0</v>
      </c>
      <c r="U546" s="87">
        <v>1562</v>
      </c>
      <c r="V546" s="87">
        <v>1515</v>
      </c>
      <c r="W546" s="87">
        <v>1</v>
      </c>
      <c r="X546" s="87">
        <v>3</v>
      </c>
      <c r="Y546" s="87">
        <v>1845</v>
      </c>
      <c r="Z546" s="87">
        <v>639</v>
      </c>
      <c r="AA546" s="87">
        <v>62</v>
      </c>
      <c r="AB546" s="87">
        <v>1509</v>
      </c>
      <c r="AC546" s="87">
        <v>4468</v>
      </c>
      <c r="AD546" s="87">
        <v>1210</v>
      </c>
      <c r="AE546" s="87">
        <v>4</v>
      </c>
      <c r="AF546" s="87">
        <v>749</v>
      </c>
      <c r="AG546" s="87">
        <v>34</v>
      </c>
      <c r="AH546" s="87">
        <v>924</v>
      </c>
      <c r="AJ546" s="119">
        <v>9500</v>
      </c>
    </row>
    <row r="547" spans="1:36">
      <c r="A547" s="78">
        <v>547</v>
      </c>
      <c r="B547" s="78" t="s">
        <v>75</v>
      </c>
      <c r="C547" s="78" t="s">
        <v>697</v>
      </c>
      <c r="D547" s="78" t="s">
        <v>713</v>
      </c>
      <c r="E547" s="78" t="s">
        <v>722</v>
      </c>
      <c r="F547" s="78">
        <v>0</v>
      </c>
      <c r="G547" s="92">
        <v>5760</v>
      </c>
      <c r="H547" s="86"/>
      <c r="I547" s="87">
        <v>83</v>
      </c>
      <c r="J547" s="87">
        <v>24</v>
      </c>
      <c r="K547" s="87">
        <v>0</v>
      </c>
      <c r="L547" s="87">
        <v>19</v>
      </c>
      <c r="M547" s="87">
        <v>144</v>
      </c>
      <c r="N547" s="87">
        <v>141</v>
      </c>
      <c r="O547" s="87">
        <v>13</v>
      </c>
      <c r="P547" s="87">
        <v>1712</v>
      </c>
      <c r="Q547" s="87">
        <v>15</v>
      </c>
      <c r="R547" s="87">
        <v>405</v>
      </c>
      <c r="S547" s="87">
        <v>70</v>
      </c>
      <c r="T547" s="87">
        <v>0</v>
      </c>
      <c r="U547" s="87">
        <v>251</v>
      </c>
      <c r="V547" s="87">
        <v>353</v>
      </c>
      <c r="W547" s="87">
        <v>1</v>
      </c>
      <c r="X547" s="87">
        <v>2</v>
      </c>
      <c r="Y547" s="87">
        <v>390</v>
      </c>
      <c r="Z547" s="87">
        <v>110</v>
      </c>
      <c r="AA547" s="87">
        <v>17</v>
      </c>
      <c r="AB547" s="87">
        <v>305</v>
      </c>
      <c r="AC547" s="87">
        <v>973</v>
      </c>
      <c r="AD547" s="87">
        <v>283</v>
      </c>
      <c r="AE547" s="87">
        <v>1</v>
      </c>
      <c r="AF547" s="87">
        <v>183</v>
      </c>
      <c r="AG547" s="87">
        <v>9</v>
      </c>
      <c r="AH547" s="87">
        <v>256</v>
      </c>
      <c r="AJ547" s="119">
        <v>1912</v>
      </c>
    </row>
    <row r="548" spans="1:36">
      <c r="A548" s="78">
        <v>548</v>
      </c>
      <c r="B548" s="78" t="s">
        <v>75</v>
      </c>
      <c r="C548" s="78" t="s">
        <v>697</v>
      </c>
      <c r="D548" s="78" t="s">
        <v>711</v>
      </c>
      <c r="E548" s="78" t="s">
        <v>721</v>
      </c>
      <c r="F548" s="78">
        <v>0</v>
      </c>
      <c r="G548" s="92">
        <v>6120</v>
      </c>
      <c r="H548" s="86"/>
      <c r="I548" s="87">
        <v>45</v>
      </c>
      <c r="J548" s="87">
        <v>3</v>
      </c>
      <c r="K548" s="87">
        <v>1</v>
      </c>
      <c r="L548" s="87">
        <v>5</v>
      </c>
      <c r="M548" s="87">
        <v>119</v>
      </c>
      <c r="N548" s="87">
        <v>127</v>
      </c>
      <c r="O548" s="87">
        <v>7</v>
      </c>
      <c r="P548" s="87">
        <v>2105</v>
      </c>
      <c r="Q548" s="87">
        <v>4</v>
      </c>
      <c r="R548" s="87">
        <v>406</v>
      </c>
      <c r="S548" s="87">
        <v>38</v>
      </c>
      <c r="T548" s="87">
        <v>0</v>
      </c>
      <c r="U548" s="87">
        <v>350</v>
      </c>
      <c r="V548" s="87">
        <v>347</v>
      </c>
      <c r="W548" s="87">
        <v>0</v>
      </c>
      <c r="X548" s="87">
        <v>0</v>
      </c>
      <c r="Y548" s="87">
        <v>391</v>
      </c>
      <c r="Z548" s="87">
        <v>146</v>
      </c>
      <c r="AA548" s="87">
        <v>4</v>
      </c>
      <c r="AB548" s="87">
        <v>334</v>
      </c>
      <c r="AC548" s="87">
        <v>1099</v>
      </c>
      <c r="AD548" s="87">
        <v>269</v>
      </c>
      <c r="AE548" s="87">
        <v>0</v>
      </c>
      <c r="AF548" s="87">
        <v>162</v>
      </c>
      <c r="AG548" s="87">
        <v>6</v>
      </c>
      <c r="AH548" s="87">
        <v>152</v>
      </c>
      <c r="AJ548" s="119">
        <v>2358</v>
      </c>
    </row>
    <row r="549" spans="1:36">
      <c r="A549" s="78">
        <v>549</v>
      </c>
      <c r="B549" s="78" t="s">
        <v>75</v>
      </c>
      <c r="C549" s="78" t="s">
        <v>697</v>
      </c>
      <c r="D549" s="78" t="s">
        <v>709</v>
      </c>
      <c r="E549" s="78" t="s">
        <v>720</v>
      </c>
      <c r="F549" s="78">
        <v>0</v>
      </c>
      <c r="G549" s="92">
        <v>14612</v>
      </c>
      <c r="H549" s="86"/>
      <c r="I549" s="87">
        <v>131</v>
      </c>
      <c r="J549" s="87">
        <v>51</v>
      </c>
      <c r="K549" s="87">
        <v>4</v>
      </c>
      <c r="L549" s="87">
        <v>34</v>
      </c>
      <c r="M549" s="87">
        <v>341</v>
      </c>
      <c r="N549" s="87">
        <v>264</v>
      </c>
      <c r="O549" s="87">
        <v>48</v>
      </c>
      <c r="P549" s="87">
        <v>4601</v>
      </c>
      <c r="Q549" s="87">
        <v>15</v>
      </c>
      <c r="R549" s="87">
        <v>895</v>
      </c>
      <c r="S549" s="87">
        <v>97</v>
      </c>
      <c r="T549" s="87">
        <v>0</v>
      </c>
      <c r="U549" s="87">
        <v>961</v>
      </c>
      <c r="V549" s="87">
        <v>815</v>
      </c>
      <c r="W549" s="87">
        <v>0</v>
      </c>
      <c r="X549" s="87">
        <v>1</v>
      </c>
      <c r="Y549" s="87">
        <v>1064</v>
      </c>
      <c r="Z549" s="87">
        <v>383</v>
      </c>
      <c r="AA549" s="87">
        <v>41</v>
      </c>
      <c r="AB549" s="87">
        <v>870</v>
      </c>
      <c r="AC549" s="87">
        <v>2396</v>
      </c>
      <c r="AD549" s="87">
        <v>658</v>
      </c>
      <c r="AE549" s="87">
        <v>3</v>
      </c>
      <c r="AF549" s="87">
        <v>404</v>
      </c>
      <c r="AG549" s="87">
        <v>19</v>
      </c>
      <c r="AH549" s="87">
        <v>516</v>
      </c>
      <c r="AJ549" s="119">
        <v>5230</v>
      </c>
    </row>
    <row r="550" spans="1:36">
      <c r="A550" s="78">
        <v>550</v>
      </c>
      <c r="B550" s="78" t="s">
        <v>75</v>
      </c>
      <c r="C550" s="78" t="s">
        <v>697</v>
      </c>
      <c r="D550" s="78" t="s">
        <v>222</v>
      </c>
      <c r="E550" s="78" t="s">
        <v>719</v>
      </c>
      <c r="F550" s="78">
        <v>0</v>
      </c>
      <c r="G550" s="92">
        <v>444</v>
      </c>
      <c r="H550" s="86"/>
      <c r="I550" s="87">
        <v>27</v>
      </c>
      <c r="J550" s="87">
        <v>5</v>
      </c>
      <c r="K550" s="87">
        <v>1</v>
      </c>
      <c r="L550" s="87">
        <v>2</v>
      </c>
      <c r="M550" s="87">
        <v>32</v>
      </c>
      <c r="N550" s="87">
        <v>5</v>
      </c>
      <c r="O550" s="87">
        <v>3</v>
      </c>
      <c r="P550" s="87">
        <v>124</v>
      </c>
      <c r="Q550" s="87">
        <v>3</v>
      </c>
      <c r="R550" s="87">
        <v>50</v>
      </c>
      <c r="S550" s="87">
        <v>13</v>
      </c>
      <c r="T550" s="87">
        <v>0</v>
      </c>
      <c r="U550" s="87">
        <v>14</v>
      </c>
      <c r="V550" s="87">
        <v>22</v>
      </c>
      <c r="W550" s="87">
        <v>0</v>
      </c>
      <c r="X550" s="87">
        <v>1</v>
      </c>
      <c r="Y550" s="87">
        <v>23</v>
      </c>
      <c r="Z550" s="87">
        <v>12</v>
      </c>
      <c r="AA550" s="87">
        <v>4</v>
      </c>
      <c r="AB550" s="87">
        <v>29</v>
      </c>
      <c r="AC550" s="87">
        <v>42</v>
      </c>
      <c r="AD550" s="87">
        <v>13</v>
      </c>
      <c r="AE550" s="87">
        <v>0</v>
      </c>
      <c r="AF550" s="87">
        <v>4</v>
      </c>
      <c r="AG550" s="87">
        <v>0</v>
      </c>
      <c r="AH550" s="87">
        <v>15</v>
      </c>
      <c r="AJ550" s="119">
        <v>112</v>
      </c>
    </row>
    <row r="551" spans="1:36">
      <c r="A551" s="78">
        <v>551</v>
      </c>
      <c r="B551" s="78" t="s">
        <v>75</v>
      </c>
      <c r="C551" s="78" t="s">
        <v>697</v>
      </c>
      <c r="D551" s="78" t="s">
        <v>115</v>
      </c>
      <c r="E551" s="78" t="s">
        <v>718</v>
      </c>
      <c r="F551" s="78">
        <v>0</v>
      </c>
      <c r="G551" s="92">
        <v>256</v>
      </c>
      <c r="H551" s="86"/>
      <c r="I551" s="87">
        <v>17</v>
      </c>
      <c r="J551" s="87">
        <v>1</v>
      </c>
      <c r="K551" s="87">
        <v>1</v>
      </c>
      <c r="L551" s="87">
        <v>1</v>
      </c>
      <c r="M551" s="87">
        <v>24</v>
      </c>
      <c r="N551" s="87">
        <v>3</v>
      </c>
      <c r="O551" s="87">
        <v>2</v>
      </c>
      <c r="P551" s="87">
        <v>66</v>
      </c>
      <c r="Q551" s="87">
        <v>3</v>
      </c>
      <c r="R551" s="87">
        <v>44</v>
      </c>
      <c r="S551" s="87">
        <v>9</v>
      </c>
      <c r="T551" s="87">
        <v>0</v>
      </c>
      <c r="U551" s="87">
        <v>8</v>
      </c>
      <c r="V551" s="87">
        <v>14</v>
      </c>
      <c r="W551" s="87">
        <v>0</v>
      </c>
      <c r="X551" s="87">
        <v>0</v>
      </c>
      <c r="Y551" s="87">
        <v>10</v>
      </c>
      <c r="Z551" s="87">
        <v>6</v>
      </c>
      <c r="AA551" s="87">
        <v>1</v>
      </c>
      <c r="AB551" s="87">
        <v>13</v>
      </c>
      <c r="AC551" s="87">
        <v>17</v>
      </c>
      <c r="AD551" s="87">
        <v>6</v>
      </c>
      <c r="AE551" s="87">
        <v>0</v>
      </c>
      <c r="AF551" s="87">
        <v>2</v>
      </c>
      <c r="AG551" s="87">
        <v>0</v>
      </c>
      <c r="AH551" s="87">
        <v>8</v>
      </c>
      <c r="AJ551" s="119">
        <v>58</v>
      </c>
    </row>
    <row r="552" spans="1:36">
      <c r="A552" s="78">
        <v>552</v>
      </c>
      <c r="B552" s="78" t="s">
        <v>75</v>
      </c>
      <c r="C552" s="78" t="s">
        <v>697</v>
      </c>
      <c r="D552" s="78" t="s">
        <v>713</v>
      </c>
      <c r="E552" s="78" t="s">
        <v>717</v>
      </c>
      <c r="F552" s="78">
        <v>0</v>
      </c>
      <c r="G552" s="92">
        <v>72</v>
      </c>
      <c r="H552" s="86"/>
      <c r="I552" s="87">
        <v>5</v>
      </c>
      <c r="J552" s="87">
        <v>0</v>
      </c>
      <c r="K552" s="87">
        <v>0</v>
      </c>
      <c r="L552" s="87">
        <v>0</v>
      </c>
      <c r="M552" s="87">
        <v>9</v>
      </c>
      <c r="N552" s="87">
        <v>0</v>
      </c>
      <c r="O552" s="87">
        <v>0</v>
      </c>
      <c r="P552" s="87">
        <v>18</v>
      </c>
      <c r="Q552" s="87">
        <v>0</v>
      </c>
      <c r="R552" s="87">
        <v>15</v>
      </c>
      <c r="S552" s="87">
        <v>1</v>
      </c>
      <c r="T552" s="87">
        <v>0</v>
      </c>
      <c r="U552" s="87">
        <v>3</v>
      </c>
      <c r="V552" s="87">
        <v>5</v>
      </c>
      <c r="W552" s="87">
        <v>0</v>
      </c>
      <c r="X552" s="87">
        <v>0</v>
      </c>
      <c r="Y552" s="87">
        <v>2</v>
      </c>
      <c r="Z552" s="87">
        <v>1</v>
      </c>
      <c r="AA552" s="87">
        <v>0</v>
      </c>
      <c r="AB552" s="87">
        <v>6</v>
      </c>
      <c r="AC552" s="87">
        <v>4</v>
      </c>
      <c r="AD552" s="87">
        <v>2</v>
      </c>
      <c r="AE552" s="87">
        <v>0</v>
      </c>
      <c r="AF552" s="87">
        <v>0</v>
      </c>
      <c r="AG552" s="87">
        <v>0</v>
      </c>
      <c r="AH552" s="87">
        <v>1</v>
      </c>
      <c r="AJ552" s="119">
        <v>13</v>
      </c>
    </row>
    <row r="553" spans="1:36">
      <c r="A553" s="78">
        <v>553</v>
      </c>
      <c r="B553" s="78" t="s">
        <v>75</v>
      </c>
      <c r="C553" s="78" t="s">
        <v>697</v>
      </c>
      <c r="D553" s="78" t="s">
        <v>711</v>
      </c>
      <c r="E553" s="78" t="s">
        <v>716</v>
      </c>
      <c r="F553" s="78">
        <v>0</v>
      </c>
      <c r="G553" s="92">
        <v>14</v>
      </c>
      <c r="H553" s="86"/>
      <c r="I553" s="87">
        <v>1</v>
      </c>
      <c r="J553" s="87">
        <v>0</v>
      </c>
      <c r="K553" s="87">
        <v>0</v>
      </c>
      <c r="L553" s="87">
        <v>0</v>
      </c>
      <c r="M553" s="87">
        <v>0</v>
      </c>
      <c r="N553" s="87">
        <v>0</v>
      </c>
      <c r="O553" s="87">
        <v>0</v>
      </c>
      <c r="P553" s="87">
        <v>4</v>
      </c>
      <c r="Q553" s="87">
        <v>0</v>
      </c>
      <c r="R553" s="87">
        <v>4</v>
      </c>
      <c r="S553" s="87">
        <v>0</v>
      </c>
      <c r="T553" s="87">
        <v>0</v>
      </c>
      <c r="U553" s="87">
        <v>0</v>
      </c>
      <c r="V553" s="87">
        <v>1</v>
      </c>
      <c r="W553" s="87">
        <v>0</v>
      </c>
      <c r="X553" s="87">
        <v>0</v>
      </c>
      <c r="Y553" s="87">
        <v>0</v>
      </c>
      <c r="Z553" s="87">
        <v>0</v>
      </c>
      <c r="AA553" s="87">
        <v>0</v>
      </c>
      <c r="AB553" s="87">
        <v>0</v>
      </c>
      <c r="AC553" s="87">
        <v>3</v>
      </c>
      <c r="AD553" s="87">
        <v>1</v>
      </c>
      <c r="AE553" s="87">
        <v>0</v>
      </c>
      <c r="AF553" s="87">
        <v>0</v>
      </c>
      <c r="AG553" s="87">
        <v>0</v>
      </c>
      <c r="AH553" s="87">
        <v>0</v>
      </c>
      <c r="AJ553" s="119">
        <v>2</v>
      </c>
    </row>
    <row r="554" spans="1:36">
      <c r="A554" s="78">
        <v>554</v>
      </c>
      <c r="B554" s="78" t="s">
        <v>75</v>
      </c>
      <c r="C554" s="78" t="s">
        <v>697</v>
      </c>
      <c r="D554" s="78" t="s">
        <v>709</v>
      </c>
      <c r="E554" s="78" t="s">
        <v>715</v>
      </c>
      <c r="F554" s="78">
        <v>0</v>
      </c>
      <c r="G554" s="92">
        <v>170</v>
      </c>
      <c r="H554" s="86"/>
      <c r="I554" s="87">
        <v>11</v>
      </c>
      <c r="J554" s="87">
        <v>1</v>
      </c>
      <c r="K554" s="87">
        <v>1</v>
      </c>
      <c r="L554" s="87">
        <v>1</v>
      </c>
      <c r="M554" s="87">
        <v>15</v>
      </c>
      <c r="N554" s="87">
        <v>3</v>
      </c>
      <c r="O554" s="87">
        <v>2</v>
      </c>
      <c r="P554" s="87">
        <v>44</v>
      </c>
      <c r="Q554" s="87">
        <v>3</v>
      </c>
      <c r="R554" s="87">
        <v>25</v>
      </c>
      <c r="S554" s="87">
        <v>8</v>
      </c>
      <c r="T554" s="87">
        <v>0</v>
      </c>
      <c r="U554" s="87">
        <v>5</v>
      </c>
      <c r="V554" s="87">
        <v>8</v>
      </c>
      <c r="W554" s="87">
        <v>0</v>
      </c>
      <c r="X554" s="87">
        <v>0</v>
      </c>
      <c r="Y554" s="87">
        <v>8</v>
      </c>
      <c r="Z554" s="87">
        <v>5</v>
      </c>
      <c r="AA554" s="87">
        <v>1</v>
      </c>
      <c r="AB554" s="87">
        <v>7</v>
      </c>
      <c r="AC554" s="87">
        <v>10</v>
      </c>
      <c r="AD554" s="87">
        <v>3</v>
      </c>
      <c r="AE554" s="87">
        <v>0</v>
      </c>
      <c r="AF554" s="87">
        <v>2</v>
      </c>
      <c r="AG554" s="87">
        <v>0</v>
      </c>
      <c r="AH554" s="87">
        <v>7</v>
      </c>
      <c r="AJ554" s="119">
        <v>43</v>
      </c>
    </row>
    <row r="555" spans="1:36">
      <c r="A555" s="78">
        <v>555</v>
      </c>
      <c r="B555" s="78" t="s">
        <v>75</v>
      </c>
      <c r="C555" s="78" t="s">
        <v>697</v>
      </c>
      <c r="D555" s="78" t="s">
        <v>121</v>
      </c>
      <c r="E555" s="78" t="s">
        <v>714</v>
      </c>
      <c r="F555" s="78">
        <v>0</v>
      </c>
      <c r="G555" s="92">
        <v>188</v>
      </c>
      <c r="H555" s="86"/>
      <c r="I555" s="87">
        <v>10</v>
      </c>
      <c r="J555" s="87">
        <v>4</v>
      </c>
      <c r="K555" s="87">
        <v>0</v>
      </c>
      <c r="L555" s="87">
        <v>1</v>
      </c>
      <c r="M555" s="87">
        <v>8</v>
      </c>
      <c r="N555" s="87">
        <v>2</v>
      </c>
      <c r="O555" s="87">
        <v>1</v>
      </c>
      <c r="P555" s="87">
        <v>58</v>
      </c>
      <c r="Q555" s="87">
        <v>0</v>
      </c>
      <c r="R555" s="87">
        <v>6</v>
      </c>
      <c r="S555" s="87">
        <v>4</v>
      </c>
      <c r="T555" s="87">
        <v>0</v>
      </c>
      <c r="U555" s="87">
        <v>6</v>
      </c>
      <c r="V555" s="87">
        <v>8</v>
      </c>
      <c r="W555" s="87">
        <v>0</v>
      </c>
      <c r="X555" s="87">
        <v>1</v>
      </c>
      <c r="Y555" s="87">
        <v>13</v>
      </c>
      <c r="Z555" s="87">
        <v>6</v>
      </c>
      <c r="AA555" s="87">
        <v>3</v>
      </c>
      <c r="AB555" s="87">
        <v>16</v>
      </c>
      <c r="AC555" s="87">
        <v>25</v>
      </c>
      <c r="AD555" s="87">
        <v>7</v>
      </c>
      <c r="AE555" s="87">
        <v>0</v>
      </c>
      <c r="AF555" s="87">
        <v>2</v>
      </c>
      <c r="AG555" s="87">
        <v>0</v>
      </c>
      <c r="AH555" s="87">
        <v>7</v>
      </c>
      <c r="AJ555" s="119">
        <v>54</v>
      </c>
    </row>
    <row r="556" spans="1:36">
      <c r="A556" s="78">
        <v>556</v>
      </c>
      <c r="B556" s="78" t="s">
        <v>75</v>
      </c>
      <c r="C556" s="78" t="s">
        <v>697</v>
      </c>
      <c r="D556" s="78" t="s">
        <v>713</v>
      </c>
      <c r="E556" s="78" t="s">
        <v>712</v>
      </c>
      <c r="F556" s="78">
        <v>0</v>
      </c>
      <c r="G556" s="92">
        <v>52</v>
      </c>
      <c r="H556" s="86"/>
      <c r="I556" s="87">
        <v>2</v>
      </c>
      <c r="J556" s="87">
        <v>0</v>
      </c>
      <c r="K556" s="87">
        <v>0</v>
      </c>
      <c r="L556" s="87">
        <v>0</v>
      </c>
      <c r="M556" s="87">
        <v>4</v>
      </c>
      <c r="N556" s="87">
        <v>1</v>
      </c>
      <c r="O556" s="87">
        <v>0</v>
      </c>
      <c r="P556" s="87">
        <v>13</v>
      </c>
      <c r="Q556" s="87">
        <v>0</v>
      </c>
      <c r="R556" s="87">
        <v>2</v>
      </c>
      <c r="S556" s="87">
        <v>0</v>
      </c>
      <c r="T556" s="87">
        <v>0</v>
      </c>
      <c r="U556" s="87">
        <v>2</v>
      </c>
      <c r="V556" s="87">
        <v>1</v>
      </c>
      <c r="W556" s="87">
        <v>0</v>
      </c>
      <c r="X556" s="87">
        <v>0</v>
      </c>
      <c r="Y556" s="87">
        <v>2</v>
      </c>
      <c r="Z556" s="87">
        <v>2</v>
      </c>
      <c r="AA556" s="87">
        <v>3</v>
      </c>
      <c r="AB556" s="87">
        <v>6</v>
      </c>
      <c r="AC556" s="87">
        <v>8</v>
      </c>
      <c r="AD556" s="87">
        <v>2</v>
      </c>
      <c r="AE556" s="87">
        <v>0</v>
      </c>
      <c r="AF556" s="87">
        <v>1</v>
      </c>
      <c r="AG556" s="87">
        <v>0</v>
      </c>
      <c r="AH556" s="87">
        <v>3</v>
      </c>
      <c r="AJ556" s="119">
        <v>13</v>
      </c>
    </row>
    <row r="557" spans="1:36">
      <c r="A557" s="78">
        <v>557</v>
      </c>
      <c r="B557" s="78" t="s">
        <v>75</v>
      </c>
      <c r="C557" s="78" t="s">
        <v>697</v>
      </c>
      <c r="D557" s="78" t="s">
        <v>711</v>
      </c>
      <c r="E557" s="78" t="s">
        <v>710</v>
      </c>
      <c r="F557" s="78">
        <v>0</v>
      </c>
      <c r="G557" s="92">
        <v>9</v>
      </c>
      <c r="H557" s="86"/>
      <c r="I557" s="87">
        <v>0</v>
      </c>
      <c r="J557" s="87">
        <v>0</v>
      </c>
      <c r="K557" s="87">
        <v>0</v>
      </c>
      <c r="L557" s="87">
        <v>0</v>
      </c>
      <c r="M557" s="87">
        <v>0</v>
      </c>
      <c r="N557" s="87">
        <v>0</v>
      </c>
      <c r="O557" s="87">
        <v>0</v>
      </c>
      <c r="P557" s="87">
        <v>4</v>
      </c>
      <c r="Q557" s="87">
        <v>0</v>
      </c>
      <c r="R557" s="87">
        <v>0</v>
      </c>
      <c r="S557" s="87">
        <v>0</v>
      </c>
      <c r="T557" s="87">
        <v>0</v>
      </c>
      <c r="U557" s="87">
        <v>0</v>
      </c>
      <c r="V557" s="87">
        <v>0</v>
      </c>
      <c r="W557" s="87">
        <v>0</v>
      </c>
      <c r="X557" s="87">
        <v>0</v>
      </c>
      <c r="Y557" s="87">
        <v>1</v>
      </c>
      <c r="Z557" s="87">
        <v>1</v>
      </c>
      <c r="AA557" s="87">
        <v>0</v>
      </c>
      <c r="AB557" s="87">
        <v>0</v>
      </c>
      <c r="AC557" s="87">
        <v>2</v>
      </c>
      <c r="AD557" s="87">
        <v>0</v>
      </c>
      <c r="AE557" s="87">
        <v>0</v>
      </c>
      <c r="AF557" s="87">
        <v>0</v>
      </c>
      <c r="AG557" s="87">
        <v>0</v>
      </c>
      <c r="AH557" s="87">
        <v>1</v>
      </c>
      <c r="AJ557" s="119">
        <v>3</v>
      </c>
    </row>
    <row r="558" spans="1:36">
      <c r="A558" s="78">
        <v>558</v>
      </c>
      <c r="B558" s="78" t="s">
        <v>75</v>
      </c>
      <c r="C558" s="78" t="s">
        <v>697</v>
      </c>
      <c r="D558" s="78" t="s">
        <v>709</v>
      </c>
      <c r="E558" s="78" t="s">
        <v>708</v>
      </c>
      <c r="F558" s="78">
        <v>0</v>
      </c>
      <c r="G558" s="92">
        <v>127</v>
      </c>
      <c r="H558" s="86"/>
      <c r="I558" s="87">
        <v>8</v>
      </c>
      <c r="J558" s="87">
        <v>4</v>
      </c>
      <c r="K558" s="87">
        <v>0</v>
      </c>
      <c r="L558" s="87">
        <v>1</v>
      </c>
      <c r="M558" s="87">
        <v>4</v>
      </c>
      <c r="N558" s="87">
        <v>1</v>
      </c>
      <c r="O558" s="87">
        <v>1</v>
      </c>
      <c r="P558" s="87">
        <v>41</v>
      </c>
      <c r="Q558" s="87">
        <v>0</v>
      </c>
      <c r="R558" s="87">
        <v>4</v>
      </c>
      <c r="S558" s="87">
        <v>4</v>
      </c>
      <c r="T558" s="87">
        <v>0</v>
      </c>
      <c r="U558" s="87">
        <v>4</v>
      </c>
      <c r="V558" s="87">
        <v>7</v>
      </c>
      <c r="W558" s="87">
        <v>0</v>
      </c>
      <c r="X558" s="87">
        <v>1</v>
      </c>
      <c r="Y558" s="87">
        <v>10</v>
      </c>
      <c r="Z558" s="87">
        <v>3</v>
      </c>
      <c r="AA558" s="87">
        <v>0</v>
      </c>
      <c r="AB558" s="87">
        <v>10</v>
      </c>
      <c r="AC558" s="87">
        <v>15</v>
      </c>
      <c r="AD558" s="87">
        <v>5</v>
      </c>
      <c r="AE558" s="87">
        <v>0</v>
      </c>
      <c r="AF558" s="87">
        <v>1</v>
      </c>
      <c r="AG558" s="87">
        <v>0</v>
      </c>
      <c r="AH558" s="87">
        <v>3</v>
      </c>
      <c r="AJ558" s="119">
        <v>38</v>
      </c>
    </row>
    <row r="559" spans="1:36">
      <c r="A559" s="78">
        <v>559</v>
      </c>
      <c r="B559" s="78" t="s">
        <v>75</v>
      </c>
      <c r="C559" s="78" t="s">
        <v>697</v>
      </c>
      <c r="D559" s="78" t="s">
        <v>707</v>
      </c>
      <c r="E559" s="78" t="s">
        <v>706</v>
      </c>
      <c r="F559" s="78">
        <v>0</v>
      </c>
      <c r="G559" s="92">
        <v>194089</v>
      </c>
      <c r="H559" s="86"/>
      <c r="I559" s="87">
        <v>9715</v>
      </c>
      <c r="J559" s="87">
        <v>9978</v>
      </c>
      <c r="K559" s="87">
        <v>753</v>
      </c>
      <c r="L559" s="87">
        <v>5043</v>
      </c>
      <c r="M559" s="87">
        <v>17696</v>
      </c>
      <c r="N559" s="87">
        <v>6450</v>
      </c>
      <c r="O559" s="87">
        <v>1617</v>
      </c>
      <c r="P559" s="87">
        <v>25694</v>
      </c>
      <c r="Q559" s="87">
        <v>3996</v>
      </c>
      <c r="R559" s="87">
        <v>9538</v>
      </c>
      <c r="S559" s="87">
        <v>11817</v>
      </c>
      <c r="T559" s="87">
        <v>0</v>
      </c>
      <c r="U559" s="87">
        <v>7093</v>
      </c>
      <c r="V559" s="87">
        <v>12248</v>
      </c>
      <c r="W559" s="87">
        <v>324</v>
      </c>
      <c r="X559" s="87">
        <v>291</v>
      </c>
      <c r="Y559" s="87">
        <v>5183</v>
      </c>
      <c r="Z559" s="87">
        <v>5264</v>
      </c>
      <c r="AA559" s="87">
        <v>5849</v>
      </c>
      <c r="AB559" s="87">
        <v>7382</v>
      </c>
      <c r="AC559" s="87">
        <v>11940</v>
      </c>
      <c r="AD559" s="87">
        <v>12586</v>
      </c>
      <c r="AE559" s="87">
        <v>974</v>
      </c>
      <c r="AF559" s="87">
        <v>10958</v>
      </c>
      <c r="AG559" s="87">
        <v>2378</v>
      </c>
      <c r="AH559" s="87">
        <v>9322</v>
      </c>
      <c r="AJ559" s="119">
        <v>31832</v>
      </c>
    </row>
    <row r="560" spans="1:36">
      <c r="A560" s="78">
        <v>560</v>
      </c>
      <c r="B560" s="78" t="s">
        <v>75</v>
      </c>
      <c r="C560" s="78" t="s">
        <v>697</v>
      </c>
      <c r="D560" s="78" t="s">
        <v>241</v>
      </c>
      <c r="E560" s="78" t="s">
        <v>705</v>
      </c>
      <c r="F560" s="78">
        <v>0</v>
      </c>
      <c r="G560" s="92">
        <v>58078</v>
      </c>
      <c r="H560" s="86"/>
      <c r="I560" s="87">
        <v>1712</v>
      </c>
      <c r="J560" s="87">
        <v>2022</v>
      </c>
      <c r="K560" s="87">
        <v>155</v>
      </c>
      <c r="L560" s="87">
        <v>988</v>
      </c>
      <c r="M560" s="87">
        <v>4129</v>
      </c>
      <c r="N560" s="87">
        <v>2029</v>
      </c>
      <c r="O560" s="87">
        <v>614</v>
      </c>
      <c r="P560" s="87">
        <v>10572</v>
      </c>
      <c r="Q560" s="87">
        <v>1038</v>
      </c>
      <c r="R560" s="87">
        <v>3660</v>
      </c>
      <c r="S560" s="87">
        <v>1343</v>
      </c>
      <c r="T560" s="87">
        <v>0</v>
      </c>
      <c r="U560" s="87">
        <v>3513</v>
      </c>
      <c r="V560" s="87">
        <v>3760</v>
      </c>
      <c r="W560" s="87">
        <v>98</v>
      </c>
      <c r="X560" s="87">
        <v>36</v>
      </c>
      <c r="Y560" s="87">
        <v>2463</v>
      </c>
      <c r="Z560" s="87">
        <v>1070</v>
      </c>
      <c r="AA560" s="87">
        <v>969</v>
      </c>
      <c r="AB560" s="87">
        <v>3242</v>
      </c>
      <c r="AC560" s="87">
        <v>4050</v>
      </c>
      <c r="AD560" s="87">
        <v>3420</v>
      </c>
      <c r="AE560" s="87">
        <v>230</v>
      </c>
      <c r="AF560" s="87">
        <v>2501</v>
      </c>
      <c r="AG560" s="87">
        <v>491</v>
      </c>
      <c r="AH560" s="87">
        <v>3973</v>
      </c>
      <c r="AJ560" s="119">
        <v>12972</v>
      </c>
    </row>
    <row r="561" spans="1:36">
      <c r="A561" s="78">
        <v>561</v>
      </c>
      <c r="B561" s="78" t="s">
        <v>75</v>
      </c>
      <c r="C561" s="78" t="s">
        <v>697</v>
      </c>
      <c r="D561" s="78" t="s">
        <v>620</v>
      </c>
      <c r="E561" s="78" t="s">
        <v>704</v>
      </c>
      <c r="F561" s="78">
        <v>0</v>
      </c>
      <c r="G561" s="92">
        <v>37326</v>
      </c>
      <c r="H561" s="86"/>
      <c r="I561" s="87">
        <v>1195</v>
      </c>
      <c r="J561" s="87">
        <v>1804</v>
      </c>
      <c r="K561" s="87">
        <v>132</v>
      </c>
      <c r="L561" s="87">
        <v>885</v>
      </c>
      <c r="M561" s="87">
        <v>3128</v>
      </c>
      <c r="N561" s="87">
        <v>1574</v>
      </c>
      <c r="O561" s="87">
        <v>477</v>
      </c>
      <c r="P561" s="87">
        <v>5368</v>
      </c>
      <c r="Q561" s="87">
        <v>950</v>
      </c>
      <c r="R561" s="87">
        <v>2132</v>
      </c>
      <c r="S561" s="87">
        <v>992</v>
      </c>
      <c r="T561" s="87">
        <v>0</v>
      </c>
      <c r="U561" s="87">
        <v>2069</v>
      </c>
      <c r="V561" s="87">
        <v>2625</v>
      </c>
      <c r="W561" s="87">
        <v>93</v>
      </c>
      <c r="X561" s="87">
        <v>33</v>
      </c>
      <c r="Y561" s="87">
        <v>1171</v>
      </c>
      <c r="Z561" s="87">
        <v>610</v>
      </c>
      <c r="AA561" s="87">
        <v>734</v>
      </c>
      <c r="AB561" s="87">
        <v>2028</v>
      </c>
      <c r="AC561" s="87">
        <v>1633</v>
      </c>
      <c r="AD561" s="87">
        <v>2242</v>
      </c>
      <c r="AE561" s="87">
        <v>206</v>
      </c>
      <c r="AF561" s="87">
        <v>1964</v>
      </c>
      <c r="AG561" s="87">
        <v>411</v>
      </c>
      <c r="AH561" s="87">
        <v>2870</v>
      </c>
      <c r="AJ561" s="119">
        <v>6986</v>
      </c>
    </row>
    <row r="562" spans="1:36">
      <c r="A562" s="78">
        <v>562</v>
      </c>
      <c r="B562" s="78" t="s">
        <v>75</v>
      </c>
      <c r="C562" s="78" t="s">
        <v>697</v>
      </c>
      <c r="D562" s="78" t="s">
        <v>234</v>
      </c>
      <c r="E562" s="78" t="s">
        <v>703</v>
      </c>
      <c r="F562" s="78">
        <v>0</v>
      </c>
      <c r="G562" s="92">
        <v>20752</v>
      </c>
      <c r="H562" s="86"/>
      <c r="I562" s="87">
        <v>517</v>
      </c>
      <c r="J562" s="87">
        <v>218</v>
      </c>
      <c r="K562" s="87">
        <v>23</v>
      </c>
      <c r="L562" s="87">
        <v>103</v>
      </c>
      <c r="M562" s="87">
        <v>1001</v>
      </c>
      <c r="N562" s="87">
        <v>455</v>
      </c>
      <c r="O562" s="87">
        <v>137</v>
      </c>
      <c r="P562" s="87">
        <v>5204</v>
      </c>
      <c r="Q562" s="87">
        <v>88</v>
      </c>
      <c r="R562" s="87">
        <v>1528</v>
      </c>
      <c r="S562" s="87">
        <v>351</v>
      </c>
      <c r="T562" s="87">
        <v>0</v>
      </c>
      <c r="U562" s="87">
        <v>1444</v>
      </c>
      <c r="V562" s="87">
        <v>1135</v>
      </c>
      <c r="W562" s="87">
        <v>5</v>
      </c>
      <c r="X562" s="87">
        <v>3</v>
      </c>
      <c r="Y562" s="87">
        <v>1292</v>
      </c>
      <c r="Z562" s="87">
        <v>460</v>
      </c>
      <c r="AA562" s="87">
        <v>235</v>
      </c>
      <c r="AB562" s="87">
        <v>1214</v>
      </c>
      <c r="AC562" s="87">
        <v>2417</v>
      </c>
      <c r="AD562" s="87">
        <v>1178</v>
      </c>
      <c r="AE562" s="87">
        <v>24</v>
      </c>
      <c r="AF562" s="87">
        <v>537</v>
      </c>
      <c r="AG562" s="87">
        <v>80</v>
      </c>
      <c r="AH562" s="87">
        <v>1103</v>
      </c>
      <c r="AJ562" s="119">
        <v>5986</v>
      </c>
    </row>
    <row r="563" spans="1:36">
      <c r="A563" s="78">
        <v>563</v>
      </c>
      <c r="B563" s="78" t="s">
        <v>75</v>
      </c>
      <c r="C563" s="78" t="s">
        <v>697</v>
      </c>
      <c r="D563" s="78" t="s">
        <v>617</v>
      </c>
      <c r="E563" s="78" t="s">
        <v>702</v>
      </c>
      <c r="F563" s="78">
        <v>0</v>
      </c>
      <c r="G563" s="92">
        <v>5943</v>
      </c>
      <c r="H563" s="86"/>
      <c r="I563" s="87">
        <v>224</v>
      </c>
      <c r="J563" s="87">
        <v>64</v>
      </c>
      <c r="K563" s="87">
        <v>12</v>
      </c>
      <c r="L563" s="87">
        <v>33</v>
      </c>
      <c r="M563" s="87">
        <v>361</v>
      </c>
      <c r="N563" s="87">
        <v>121</v>
      </c>
      <c r="O563" s="87">
        <v>55</v>
      </c>
      <c r="P563" s="87">
        <v>1393</v>
      </c>
      <c r="Q563" s="87">
        <v>40</v>
      </c>
      <c r="R563" s="87">
        <v>656</v>
      </c>
      <c r="S563" s="87">
        <v>134</v>
      </c>
      <c r="T563" s="87">
        <v>0</v>
      </c>
      <c r="U563" s="87">
        <v>386</v>
      </c>
      <c r="V563" s="87">
        <v>299</v>
      </c>
      <c r="W563" s="87">
        <v>3</v>
      </c>
      <c r="X563" s="87">
        <v>1</v>
      </c>
      <c r="Y563" s="87">
        <v>286</v>
      </c>
      <c r="Z563" s="87">
        <v>114</v>
      </c>
      <c r="AA563" s="87">
        <v>77</v>
      </c>
      <c r="AB563" s="87">
        <v>340</v>
      </c>
      <c r="AC563" s="87">
        <v>527</v>
      </c>
      <c r="AD563" s="87">
        <v>353</v>
      </c>
      <c r="AE563" s="87">
        <v>6</v>
      </c>
      <c r="AF563" s="87">
        <v>128</v>
      </c>
      <c r="AG563" s="87">
        <v>29</v>
      </c>
      <c r="AH563" s="87">
        <v>301</v>
      </c>
      <c r="AJ563" s="119">
        <v>1460</v>
      </c>
    </row>
    <row r="564" spans="1:36">
      <c r="A564" s="78">
        <v>564</v>
      </c>
      <c r="B564" s="78" t="s">
        <v>75</v>
      </c>
      <c r="C564" s="78" t="s">
        <v>697</v>
      </c>
      <c r="D564" s="78" t="s">
        <v>615</v>
      </c>
      <c r="E564" s="78" t="s">
        <v>701</v>
      </c>
      <c r="F564" s="78">
        <v>0</v>
      </c>
      <c r="G564" s="92">
        <v>14809</v>
      </c>
      <c r="H564" s="86"/>
      <c r="I564" s="87">
        <v>293</v>
      </c>
      <c r="J564" s="87">
        <v>154</v>
      </c>
      <c r="K564" s="87">
        <v>11</v>
      </c>
      <c r="L564" s="87">
        <v>70</v>
      </c>
      <c r="M564" s="87">
        <v>640</v>
      </c>
      <c r="N564" s="87">
        <v>334</v>
      </c>
      <c r="O564" s="87">
        <v>82</v>
      </c>
      <c r="P564" s="87">
        <v>3811</v>
      </c>
      <c r="Q564" s="87">
        <v>48</v>
      </c>
      <c r="R564" s="87">
        <v>872</v>
      </c>
      <c r="S564" s="87">
        <v>217</v>
      </c>
      <c r="T564" s="87">
        <v>0</v>
      </c>
      <c r="U564" s="87">
        <v>1058</v>
      </c>
      <c r="V564" s="87">
        <v>836</v>
      </c>
      <c r="W564" s="87">
        <v>2</v>
      </c>
      <c r="X564" s="87">
        <v>2</v>
      </c>
      <c r="Y564" s="87">
        <v>1006</v>
      </c>
      <c r="Z564" s="87">
        <v>346</v>
      </c>
      <c r="AA564" s="87">
        <v>158</v>
      </c>
      <c r="AB564" s="87">
        <v>874</v>
      </c>
      <c r="AC564" s="87">
        <v>1890</v>
      </c>
      <c r="AD564" s="87">
        <v>825</v>
      </c>
      <c r="AE564" s="87">
        <v>18</v>
      </c>
      <c r="AF564" s="87">
        <v>409</v>
      </c>
      <c r="AG564" s="87">
        <v>51</v>
      </c>
      <c r="AH564" s="87">
        <v>802</v>
      </c>
      <c r="AJ564" s="119">
        <v>4526</v>
      </c>
    </row>
    <row r="565" spans="1:36">
      <c r="A565" s="78">
        <v>565</v>
      </c>
      <c r="B565" s="78" t="s">
        <v>75</v>
      </c>
      <c r="C565" s="78" t="s">
        <v>697</v>
      </c>
      <c r="D565" s="78" t="s">
        <v>222</v>
      </c>
      <c r="E565" s="78" t="s">
        <v>700</v>
      </c>
      <c r="F565" s="78">
        <v>0</v>
      </c>
      <c r="G565" s="92">
        <v>136011</v>
      </c>
      <c r="H565" s="86"/>
      <c r="I565" s="87">
        <v>8003</v>
      </c>
      <c r="J565" s="87">
        <v>7956</v>
      </c>
      <c r="K565" s="87">
        <v>598</v>
      </c>
      <c r="L565" s="87">
        <v>4055</v>
      </c>
      <c r="M565" s="87">
        <v>13567</v>
      </c>
      <c r="N565" s="87">
        <v>4421</v>
      </c>
      <c r="O565" s="87">
        <v>1003</v>
      </c>
      <c r="P565" s="87">
        <v>15122</v>
      </c>
      <c r="Q565" s="87">
        <v>2958</v>
      </c>
      <c r="R565" s="87">
        <v>5878</v>
      </c>
      <c r="S565" s="87">
        <v>10474</v>
      </c>
      <c r="T565" s="87">
        <v>0</v>
      </c>
      <c r="U565" s="87">
        <v>3580</v>
      </c>
      <c r="V565" s="87">
        <v>8488</v>
      </c>
      <c r="W565" s="87">
        <v>226</v>
      </c>
      <c r="X565" s="87">
        <v>255</v>
      </c>
      <c r="Y565" s="87">
        <v>2720</v>
      </c>
      <c r="Z565" s="87">
        <v>4194</v>
      </c>
      <c r="AA565" s="87">
        <v>4880</v>
      </c>
      <c r="AB565" s="87">
        <v>4140</v>
      </c>
      <c r="AC565" s="87">
        <v>7890</v>
      </c>
      <c r="AD565" s="87">
        <v>9166</v>
      </c>
      <c r="AE565" s="87">
        <v>744</v>
      </c>
      <c r="AF565" s="87">
        <v>8457</v>
      </c>
      <c r="AG565" s="87">
        <v>1887</v>
      </c>
      <c r="AH565" s="87">
        <v>5349</v>
      </c>
      <c r="AJ565" s="119">
        <v>18860</v>
      </c>
    </row>
    <row r="566" spans="1:36">
      <c r="A566" s="78">
        <v>566</v>
      </c>
      <c r="B566" s="78" t="s">
        <v>75</v>
      </c>
      <c r="C566" s="78" t="s">
        <v>697</v>
      </c>
      <c r="D566" s="78" t="s">
        <v>699</v>
      </c>
      <c r="E566" s="78" t="s">
        <v>698</v>
      </c>
      <c r="F566" s="78">
        <v>0</v>
      </c>
      <c r="G566" s="92">
        <v>64528</v>
      </c>
      <c r="H566" s="86"/>
      <c r="I566" s="87">
        <v>4180</v>
      </c>
      <c r="J566" s="87">
        <v>3746</v>
      </c>
      <c r="K566" s="87">
        <v>328</v>
      </c>
      <c r="L566" s="87">
        <v>1780</v>
      </c>
      <c r="M566" s="87">
        <v>6097</v>
      </c>
      <c r="N566" s="87">
        <v>1914</v>
      </c>
      <c r="O566" s="87">
        <v>476</v>
      </c>
      <c r="P566" s="87">
        <v>7415</v>
      </c>
      <c r="Q566" s="87">
        <v>1597</v>
      </c>
      <c r="R566" s="87">
        <v>3130</v>
      </c>
      <c r="S566" s="87">
        <v>5189</v>
      </c>
      <c r="T566" s="87">
        <v>0</v>
      </c>
      <c r="U566" s="87">
        <v>1555</v>
      </c>
      <c r="V566" s="87">
        <v>3576</v>
      </c>
      <c r="W566" s="87">
        <v>145</v>
      </c>
      <c r="X566" s="87">
        <v>117</v>
      </c>
      <c r="Y566" s="87">
        <v>1134</v>
      </c>
      <c r="Z566" s="87">
        <v>2111</v>
      </c>
      <c r="AA566" s="87">
        <v>2214</v>
      </c>
      <c r="AB566" s="87">
        <v>1657</v>
      </c>
      <c r="AC566" s="87">
        <v>3945</v>
      </c>
      <c r="AD566" s="87">
        <v>4215</v>
      </c>
      <c r="AE566" s="87">
        <v>413</v>
      </c>
      <c r="AF566" s="87">
        <v>4659</v>
      </c>
      <c r="AG566" s="87">
        <v>918</v>
      </c>
      <c r="AH566" s="87">
        <v>2017</v>
      </c>
      <c r="AJ566" s="119">
        <v>9258</v>
      </c>
    </row>
    <row r="567" spans="1:36">
      <c r="A567" s="78">
        <v>567</v>
      </c>
      <c r="B567" s="78" t="s">
        <v>75</v>
      </c>
      <c r="C567" s="78" t="s">
        <v>697</v>
      </c>
      <c r="D567" s="78" t="s">
        <v>696</v>
      </c>
      <c r="E567" s="78" t="s">
        <v>695</v>
      </c>
      <c r="F567" s="78">
        <v>0</v>
      </c>
      <c r="G567" s="92">
        <v>71483</v>
      </c>
      <c r="H567" s="86"/>
      <c r="I567" s="87">
        <v>3823</v>
      </c>
      <c r="J567" s="87">
        <v>4210</v>
      </c>
      <c r="K567" s="87">
        <v>270</v>
      </c>
      <c r="L567" s="87">
        <v>2275</v>
      </c>
      <c r="M567" s="87">
        <v>7470</v>
      </c>
      <c r="N567" s="87">
        <v>2507</v>
      </c>
      <c r="O567" s="87">
        <v>527</v>
      </c>
      <c r="P567" s="87">
        <v>7707</v>
      </c>
      <c r="Q567" s="87">
        <v>1361</v>
      </c>
      <c r="R567" s="87">
        <v>2748</v>
      </c>
      <c r="S567" s="87">
        <v>5285</v>
      </c>
      <c r="T567" s="87">
        <v>0</v>
      </c>
      <c r="U567" s="87">
        <v>2025</v>
      </c>
      <c r="V567" s="87">
        <v>4912</v>
      </c>
      <c r="W567" s="87">
        <v>81</v>
      </c>
      <c r="X567" s="87">
        <v>138</v>
      </c>
      <c r="Y567" s="87">
        <v>1586</v>
      </c>
      <c r="Z567" s="87">
        <v>2083</v>
      </c>
      <c r="AA567" s="87">
        <v>2666</v>
      </c>
      <c r="AB567" s="87">
        <v>2483</v>
      </c>
      <c r="AC567" s="87">
        <v>3945</v>
      </c>
      <c r="AD567" s="87">
        <v>4951</v>
      </c>
      <c r="AE567" s="87">
        <v>331</v>
      </c>
      <c r="AF567" s="87">
        <v>3798</v>
      </c>
      <c r="AG567" s="87">
        <v>969</v>
      </c>
      <c r="AH567" s="87">
        <v>3332</v>
      </c>
      <c r="AJ567" s="119">
        <v>9602</v>
      </c>
    </row>
    <row r="568" spans="1:36" s="88" customFormat="1" ht="43.2">
      <c r="A568" s="88">
        <v>568</v>
      </c>
      <c r="B568" s="88" t="s">
        <v>75</v>
      </c>
      <c r="C568" s="88" t="s">
        <v>658</v>
      </c>
      <c r="D568" s="88" t="s">
        <v>694</v>
      </c>
      <c r="G568" s="89"/>
      <c r="AJ568" s="118"/>
    </row>
    <row r="569" spans="1:36">
      <c r="A569" s="78">
        <v>569</v>
      </c>
      <c r="B569" s="78" t="s">
        <v>75</v>
      </c>
      <c r="C569" s="78" t="s">
        <v>658</v>
      </c>
      <c r="D569" s="78" t="s">
        <v>555</v>
      </c>
    </row>
    <row r="570" spans="1:36">
      <c r="A570" s="78">
        <v>570</v>
      </c>
      <c r="B570" s="78" t="s">
        <v>75</v>
      </c>
      <c r="C570" s="78" t="s">
        <v>658</v>
      </c>
      <c r="D570" s="78" t="s">
        <v>79</v>
      </c>
      <c r="E570" s="78" t="s">
        <v>693</v>
      </c>
      <c r="F570" s="78">
        <v>0</v>
      </c>
      <c r="G570" s="92">
        <v>252699</v>
      </c>
    </row>
    <row r="571" spans="1:36">
      <c r="A571" s="78">
        <v>571</v>
      </c>
      <c r="B571" s="78" t="s">
        <v>75</v>
      </c>
      <c r="C571" s="78" t="s">
        <v>658</v>
      </c>
      <c r="D571" s="78" t="s">
        <v>692</v>
      </c>
      <c r="E571" s="78" t="s">
        <v>691</v>
      </c>
      <c r="F571" s="78">
        <v>0</v>
      </c>
      <c r="G571" s="92">
        <v>210683</v>
      </c>
    </row>
    <row r="572" spans="1:36">
      <c r="A572" s="78">
        <v>572</v>
      </c>
      <c r="B572" s="78" t="s">
        <v>75</v>
      </c>
      <c r="C572" s="78" t="s">
        <v>658</v>
      </c>
      <c r="D572" s="78" t="s">
        <v>241</v>
      </c>
      <c r="E572" s="78" t="s">
        <v>690</v>
      </c>
      <c r="F572" s="78">
        <v>0</v>
      </c>
      <c r="G572" s="92">
        <v>98351</v>
      </c>
    </row>
    <row r="573" spans="1:36">
      <c r="A573" s="78">
        <v>573</v>
      </c>
      <c r="B573" s="78" t="s">
        <v>75</v>
      </c>
      <c r="C573" s="78" t="s">
        <v>658</v>
      </c>
      <c r="D573" s="78" t="s">
        <v>239</v>
      </c>
      <c r="E573" s="78" t="s">
        <v>689</v>
      </c>
      <c r="F573" s="78">
        <v>0</v>
      </c>
      <c r="G573" s="92">
        <v>53139</v>
      </c>
    </row>
    <row r="574" spans="1:36">
      <c r="A574" s="78">
        <v>574</v>
      </c>
      <c r="B574" s="78" t="s">
        <v>75</v>
      </c>
      <c r="C574" s="78" t="s">
        <v>658</v>
      </c>
      <c r="D574" s="78" t="s">
        <v>665</v>
      </c>
      <c r="E574" s="78" t="s">
        <v>688</v>
      </c>
      <c r="F574" s="78">
        <v>0</v>
      </c>
      <c r="G574" s="92">
        <v>26340</v>
      </c>
    </row>
    <row r="575" spans="1:36">
      <c r="A575" s="78">
        <v>575</v>
      </c>
      <c r="B575" s="78" t="s">
        <v>75</v>
      </c>
      <c r="C575" s="78" t="s">
        <v>658</v>
      </c>
      <c r="D575" s="78" t="s">
        <v>663</v>
      </c>
      <c r="E575" s="78" t="s">
        <v>687</v>
      </c>
      <c r="F575" s="78">
        <v>0</v>
      </c>
      <c r="G575" s="92">
        <v>26799</v>
      </c>
    </row>
    <row r="576" spans="1:36">
      <c r="A576" s="78">
        <v>576</v>
      </c>
      <c r="B576" s="78" t="s">
        <v>75</v>
      </c>
      <c r="C576" s="78" t="s">
        <v>658</v>
      </c>
      <c r="D576" s="78" t="s">
        <v>234</v>
      </c>
      <c r="E576" s="78" t="s">
        <v>686</v>
      </c>
      <c r="F576" s="78">
        <v>0</v>
      </c>
      <c r="G576" s="92">
        <v>45212</v>
      </c>
    </row>
    <row r="577" spans="1:7">
      <c r="A577" s="78">
        <v>577</v>
      </c>
      <c r="B577" s="78" t="s">
        <v>75</v>
      </c>
      <c r="C577" s="78" t="s">
        <v>658</v>
      </c>
      <c r="D577" s="78" t="s">
        <v>232</v>
      </c>
      <c r="E577" s="78" t="s">
        <v>685</v>
      </c>
      <c r="F577" s="78">
        <v>0</v>
      </c>
      <c r="G577" s="92">
        <v>9179</v>
      </c>
    </row>
    <row r="578" spans="1:7">
      <c r="A578" s="78">
        <v>578</v>
      </c>
      <c r="B578" s="78" t="s">
        <v>75</v>
      </c>
      <c r="C578" s="78" t="s">
        <v>658</v>
      </c>
      <c r="D578" s="78" t="s">
        <v>665</v>
      </c>
      <c r="E578" s="78" t="s">
        <v>684</v>
      </c>
      <c r="F578" s="78">
        <v>0</v>
      </c>
      <c r="G578" s="92">
        <v>4243</v>
      </c>
    </row>
    <row r="579" spans="1:7">
      <c r="A579" s="78">
        <v>579</v>
      </c>
      <c r="B579" s="78" t="s">
        <v>75</v>
      </c>
      <c r="C579" s="78" t="s">
        <v>658</v>
      </c>
      <c r="D579" s="78" t="s">
        <v>663</v>
      </c>
      <c r="E579" s="78" t="s">
        <v>683</v>
      </c>
      <c r="F579" s="78">
        <v>0</v>
      </c>
      <c r="G579" s="92">
        <v>4936</v>
      </c>
    </row>
    <row r="580" spans="1:7">
      <c r="A580" s="78">
        <v>580</v>
      </c>
      <c r="B580" s="78" t="s">
        <v>75</v>
      </c>
      <c r="C580" s="78" t="s">
        <v>658</v>
      </c>
      <c r="D580" s="78" t="s">
        <v>227</v>
      </c>
      <c r="E580" s="78" t="s">
        <v>682</v>
      </c>
      <c r="F580" s="78">
        <v>0</v>
      </c>
      <c r="G580" s="92">
        <v>36033</v>
      </c>
    </row>
    <row r="581" spans="1:7">
      <c r="A581" s="78">
        <v>581</v>
      </c>
      <c r="B581" s="78" t="s">
        <v>75</v>
      </c>
      <c r="C581" s="78" t="s">
        <v>658</v>
      </c>
      <c r="D581" s="78" t="s">
        <v>665</v>
      </c>
      <c r="E581" s="78" t="s">
        <v>681</v>
      </c>
      <c r="F581" s="78">
        <v>0</v>
      </c>
      <c r="G581" s="92">
        <v>25451</v>
      </c>
    </row>
    <row r="582" spans="1:7">
      <c r="A582" s="78">
        <v>582</v>
      </c>
      <c r="B582" s="78" t="s">
        <v>75</v>
      </c>
      <c r="C582" s="78" t="s">
        <v>658</v>
      </c>
      <c r="D582" s="78" t="s">
        <v>663</v>
      </c>
      <c r="E582" s="78" t="s">
        <v>680</v>
      </c>
      <c r="F582" s="78">
        <v>0</v>
      </c>
      <c r="G582" s="92">
        <v>10582</v>
      </c>
    </row>
    <row r="583" spans="1:7">
      <c r="A583" s="78">
        <v>583</v>
      </c>
      <c r="B583" s="78" t="s">
        <v>75</v>
      </c>
      <c r="C583" s="78" t="s">
        <v>658</v>
      </c>
      <c r="D583" s="78" t="s">
        <v>222</v>
      </c>
      <c r="E583" s="78" t="s">
        <v>679</v>
      </c>
      <c r="F583" s="78">
        <v>0</v>
      </c>
      <c r="G583" s="92">
        <v>112332</v>
      </c>
    </row>
    <row r="584" spans="1:7">
      <c r="A584" s="78">
        <v>584</v>
      </c>
      <c r="B584" s="78" t="s">
        <v>75</v>
      </c>
      <c r="C584" s="78" t="s">
        <v>658</v>
      </c>
      <c r="D584" s="78" t="s">
        <v>660</v>
      </c>
      <c r="E584" s="78" t="s">
        <v>678</v>
      </c>
      <c r="F584" s="78">
        <v>0</v>
      </c>
      <c r="G584" s="92">
        <v>70929</v>
      </c>
    </row>
    <row r="585" spans="1:7">
      <c r="A585" s="78">
        <v>585</v>
      </c>
      <c r="B585" s="78" t="s">
        <v>75</v>
      </c>
      <c r="C585" s="78" t="s">
        <v>658</v>
      </c>
      <c r="D585" s="78" t="s">
        <v>657</v>
      </c>
      <c r="E585" s="78" t="s">
        <v>677</v>
      </c>
      <c r="F585" s="78">
        <v>0</v>
      </c>
      <c r="G585" s="92">
        <v>41403</v>
      </c>
    </row>
    <row r="586" spans="1:7">
      <c r="A586" s="78">
        <v>586</v>
      </c>
      <c r="B586" s="78" t="s">
        <v>75</v>
      </c>
      <c r="C586" s="78" t="s">
        <v>658</v>
      </c>
      <c r="D586" s="78" t="s">
        <v>676</v>
      </c>
      <c r="E586" s="78" t="s">
        <v>675</v>
      </c>
      <c r="F586" s="78">
        <v>0</v>
      </c>
      <c r="G586" s="92">
        <v>42016</v>
      </c>
    </row>
    <row r="587" spans="1:7">
      <c r="A587" s="78">
        <v>587</v>
      </c>
      <c r="B587" s="78" t="s">
        <v>75</v>
      </c>
      <c r="C587" s="78" t="s">
        <v>658</v>
      </c>
      <c r="D587" s="78" t="s">
        <v>241</v>
      </c>
      <c r="E587" s="78" t="s">
        <v>674</v>
      </c>
      <c r="F587" s="78">
        <v>0</v>
      </c>
      <c r="G587" s="92">
        <v>17893</v>
      </c>
    </row>
    <row r="588" spans="1:7">
      <c r="A588" s="78">
        <v>588</v>
      </c>
      <c r="B588" s="78" t="s">
        <v>75</v>
      </c>
      <c r="C588" s="78" t="s">
        <v>658</v>
      </c>
      <c r="D588" s="78" t="s">
        <v>239</v>
      </c>
      <c r="E588" s="78" t="s">
        <v>673</v>
      </c>
      <c r="F588" s="78">
        <v>0</v>
      </c>
      <c r="G588" s="92">
        <v>11363</v>
      </c>
    </row>
    <row r="589" spans="1:7">
      <c r="A589" s="78">
        <v>589</v>
      </c>
      <c r="B589" s="78" t="s">
        <v>75</v>
      </c>
      <c r="C589" s="78" t="s">
        <v>658</v>
      </c>
      <c r="D589" s="78" t="s">
        <v>665</v>
      </c>
      <c r="E589" s="78" t="s">
        <v>672</v>
      </c>
      <c r="F589" s="78">
        <v>0</v>
      </c>
      <c r="G589" s="92">
        <v>747</v>
      </c>
    </row>
    <row r="590" spans="1:7">
      <c r="A590" s="78">
        <v>590</v>
      </c>
      <c r="B590" s="78" t="s">
        <v>75</v>
      </c>
      <c r="C590" s="78" t="s">
        <v>658</v>
      </c>
      <c r="D590" s="78" t="s">
        <v>663</v>
      </c>
      <c r="E590" s="78" t="s">
        <v>671</v>
      </c>
      <c r="F590" s="78">
        <v>0</v>
      </c>
      <c r="G590" s="92">
        <v>10616</v>
      </c>
    </row>
    <row r="591" spans="1:7">
      <c r="A591" s="78">
        <v>591</v>
      </c>
      <c r="B591" s="78" t="s">
        <v>75</v>
      </c>
      <c r="C591" s="78" t="s">
        <v>658</v>
      </c>
      <c r="D591" s="78" t="s">
        <v>234</v>
      </c>
      <c r="E591" s="78" t="s">
        <v>670</v>
      </c>
      <c r="F591" s="78">
        <v>0</v>
      </c>
      <c r="G591" s="92">
        <v>6530</v>
      </c>
    </row>
    <row r="592" spans="1:7">
      <c r="A592" s="78">
        <v>592</v>
      </c>
      <c r="B592" s="78" t="s">
        <v>75</v>
      </c>
      <c r="C592" s="78" t="s">
        <v>658</v>
      </c>
      <c r="D592" s="78" t="s">
        <v>232</v>
      </c>
      <c r="E592" s="78" t="s">
        <v>669</v>
      </c>
      <c r="F592" s="78">
        <v>0</v>
      </c>
      <c r="G592" s="92">
        <v>1262</v>
      </c>
    </row>
    <row r="593" spans="1:36">
      <c r="A593" s="78">
        <v>593</v>
      </c>
      <c r="B593" s="78" t="s">
        <v>75</v>
      </c>
      <c r="C593" s="78" t="s">
        <v>658</v>
      </c>
      <c r="D593" s="78" t="s">
        <v>665</v>
      </c>
      <c r="E593" s="78" t="s">
        <v>668</v>
      </c>
      <c r="F593" s="78">
        <v>0</v>
      </c>
      <c r="G593" s="92">
        <v>205</v>
      </c>
    </row>
    <row r="594" spans="1:36">
      <c r="A594" s="78">
        <v>594</v>
      </c>
      <c r="B594" s="78" t="s">
        <v>75</v>
      </c>
      <c r="C594" s="78" t="s">
        <v>658</v>
      </c>
      <c r="D594" s="78" t="s">
        <v>663</v>
      </c>
      <c r="E594" s="78" t="s">
        <v>667</v>
      </c>
      <c r="F594" s="78">
        <v>0</v>
      </c>
      <c r="G594" s="92">
        <v>1057</v>
      </c>
    </row>
    <row r="595" spans="1:36">
      <c r="A595" s="78">
        <v>595</v>
      </c>
      <c r="B595" s="78" t="s">
        <v>75</v>
      </c>
      <c r="C595" s="78" t="s">
        <v>658</v>
      </c>
      <c r="D595" s="78" t="s">
        <v>227</v>
      </c>
      <c r="E595" s="78" t="s">
        <v>666</v>
      </c>
      <c r="F595" s="78">
        <v>0</v>
      </c>
      <c r="G595" s="92">
        <v>5268</v>
      </c>
    </row>
    <row r="596" spans="1:36">
      <c r="A596" s="78">
        <v>596</v>
      </c>
      <c r="B596" s="78" t="s">
        <v>75</v>
      </c>
      <c r="C596" s="78" t="s">
        <v>658</v>
      </c>
      <c r="D596" s="78" t="s">
        <v>665</v>
      </c>
      <c r="E596" s="78" t="s">
        <v>664</v>
      </c>
      <c r="F596" s="78">
        <v>0</v>
      </c>
      <c r="G596" s="92">
        <v>950</v>
      </c>
    </row>
    <row r="597" spans="1:36">
      <c r="A597" s="78">
        <v>597</v>
      </c>
      <c r="B597" s="78" t="s">
        <v>75</v>
      </c>
      <c r="C597" s="78" t="s">
        <v>658</v>
      </c>
      <c r="D597" s="78" t="s">
        <v>663</v>
      </c>
      <c r="E597" s="78" t="s">
        <v>662</v>
      </c>
      <c r="F597" s="78">
        <v>0</v>
      </c>
      <c r="G597" s="92">
        <v>4318</v>
      </c>
      <c r="H597" s="93"/>
    </row>
    <row r="598" spans="1:36">
      <c r="A598" s="78">
        <v>598</v>
      </c>
      <c r="B598" s="78" t="s">
        <v>75</v>
      </c>
      <c r="C598" s="78" t="s">
        <v>658</v>
      </c>
      <c r="D598" s="78" t="s">
        <v>222</v>
      </c>
      <c r="E598" s="78" t="s">
        <v>661</v>
      </c>
      <c r="F598" s="78">
        <v>0</v>
      </c>
      <c r="G598" s="92">
        <v>24123</v>
      </c>
      <c r="H598" s="93"/>
    </row>
    <row r="599" spans="1:36">
      <c r="A599" s="78">
        <v>599</v>
      </c>
      <c r="B599" s="78" t="s">
        <v>75</v>
      </c>
      <c r="C599" s="88" t="s">
        <v>658</v>
      </c>
      <c r="D599" s="78" t="s">
        <v>660</v>
      </c>
      <c r="E599" s="78" t="s">
        <v>659</v>
      </c>
      <c r="F599" s="78">
        <v>0</v>
      </c>
      <c r="G599" s="92">
        <v>22772</v>
      </c>
      <c r="H599" s="93"/>
    </row>
    <row r="600" spans="1:36">
      <c r="A600" s="78">
        <v>600</v>
      </c>
      <c r="B600" s="78" t="s">
        <v>75</v>
      </c>
      <c r="C600" s="78" t="s">
        <v>658</v>
      </c>
      <c r="D600" s="78" t="s">
        <v>657</v>
      </c>
      <c r="E600" s="78" t="s">
        <v>656</v>
      </c>
      <c r="F600" s="78">
        <v>0</v>
      </c>
      <c r="G600" s="92">
        <v>1351</v>
      </c>
      <c r="H600" s="93"/>
    </row>
    <row r="601" spans="1:36" s="88" customFormat="1">
      <c r="A601" s="88">
        <v>601</v>
      </c>
      <c r="B601" s="88" t="s">
        <v>75</v>
      </c>
      <c r="C601" s="88" t="s">
        <v>634</v>
      </c>
      <c r="D601" s="88" t="s">
        <v>655</v>
      </c>
      <c r="G601" s="89"/>
      <c r="H601" s="90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AJ601" s="118"/>
    </row>
    <row r="602" spans="1:36">
      <c r="A602" s="78">
        <v>602</v>
      </c>
      <c r="B602" s="78" t="s">
        <v>75</v>
      </c>
      <c r="C602" s="78" t="s">
        <v>634</v>
      </c>
      <c r="D602" s="78" t="s">
        <v>555</v>
      </c>
    </row>
    <row r="603" spans="1:36">
      <c r="A603" s="78">
        <v>603</v>
      </c>
      <c r="B603" s="78" t="s">
        <v>75</v>
      </c>
      <c r="C603" s="78" t="s">
        <v>634</v>
      </c>
      <c r="D603" s="78" t="s">
        <v>79</v>
      </c>
      <c r="E603" s="78" t="s">
        <v>654</v>
      </c>
      <c r="F603" s="78">
        <v>0</v>
      </c>
      <c r="G603" s="92">
        <v>252699</v>
      </c>
      <c r="H603" s="93"/>
    </row>
    <row r="604" spans="1:36">
      <c r="A604" s="78">
        <v>604</v>
      </c>
      <c r="B604" s="78" t="s">
        <v>75</v>
      </c>
      <c r="C604" s="78" t="s">
        <v>634</v>
      </c>
      <c r="D604" s="78" t="s">
        <v>241</v>
      </c>
      <c r="E604" s="78" t="s">
        <v>653</v>
      </c>
      <c r="F604" s="78">
        <v>0</v>
      </c>
      <c r="G604" s="92">
        <v>116244</v>
      </c>
      <c r="H604" s="93"/>
    </row>
    <row r="605" spans="1:36">
      <c r="A605" s="78">
        <v>605</v>
      </c>
      <c r="B605" s="78" t="s">
        <v>75</v>
      </c>
      <c r="C605" s="78" t="s">
        <v>634</v>
      </c>
      <c r="D605" s="78" t="s">
        <v>299</v>
      </c>
      <c r="E605" s="78" t="s">
        <v>652</v>
      </c>
      <c r="F605" s="78">
        <v>0</v>
      </c>
      <c r="G605" s="92">
        <v>4253</v>
      </c>
      <c r="H605" s="93"/>
    </row>
    <row r="606" spans="1:36">
      <c r="A606" s="78">
        <v>606</v>
      </c>
      <c r="B606" s="78" t="s">
        <v>75</v>
      </c>
      <c r="C606" s="78" t="s">
        <v>634</v>
      </c>
      <c r="D606" s="78" t="s">
        <v>297</v>
      </c>
      <c r="E606" s="78" t="s">
        <v>651</v>
      </c>
      <c r="F606" s="78">
        <v>0</v>
      </c>
      <c r="G606" s="92">
        <v>24467</v>
      </c>
      <c r="H606" s="93"/>
    </row>
    <row r="607" spans="1:36">
      <c r="A607" s="78">
        <v>607</v>
      </c>
      <c r="B607" s="78" t="s">
        <v>75</v>
      </c>
      <c r="C607" s="78" t="s">
        <v>634</v>
      </c>
      <c r="D607" s="78" t="s">
        <v>295</v>
      </c>
      <c r="E607" s="78" t="s">
        <v>650</v>
      </c>
      <c r="F607" s="78">
        <v>0</v>
      </c>
      <c r="G607" s="92">
        <v>26819</v>
      </c>
      <c r="H607" s="93"/>
    </row>
    <row r="608" spans="1:36">
      <c r="A608" s="78">
        <v>608</v>
      </c>
      <c r="B608" s="78" t="s">
        <v>75</v>
      </c>
      <c r="C608" s="78" t="s">
        <v>634</v>
      </c>
      <c r="D608" s="78" t="s">
        <v>293</v>
      </c>
      <c r="E608" s="78" t="s">
        <v>649</v>
      </c>
      <c r="F608" s="78">
        <v>0</v>
      </c>
      <c r="G608" s="92">
        <v>24625</v>
      </c>
      <c r="H608" s="93"/>
    </row>
    <row r="609" spans="1:36">
      <c r="A609" s="78">
        <v>609</v>
      </c>
      <c r="B609" s="78" t="s">
        <v>75</v>
      </c>
      <c r="C609" s="78" t="s">
        <v>634</v>
      </c>
      <c r="D609" s="78" t="s">
        <v>291</v>
      </c>
      <c r="E609" s="78" t="s">
        <v>648</v>
      </c>
      <c r="F609" s="78">
        <v>0</v>
      </c>
      <c r="G609" s="92">
        <v>9929</v>
      </c>
      <c r="H609" s="93"/>
    </row>
    <row r="610" spans="1:36">
      <c r="A610" s="78">
        <v>610</v>
      </c>
      <c r="B610" s="78" t="s">
        <v>75</v>
      </c>
      <c r="C610" s="78" t="s">
        <v>634</v>
      </c>
      <c r="D610" s="78" t="s">
        <v>289</v>
      </c>
      <c r="E610" s="78" t="s">
        <v>647</v>
      </c>
      <c r="F610" s="78">
        <v>0</v>
      </c>
      <c r="G610" s="92">
        <v>8258</v>
      </c>
      <c r="H610" s="93"/>
    </row>
    <row r="611" spans="1:36">
      <c r="A611" s="78">
        <v>611</v>
      </c>
      <c r="B611" s="78" t="s">
        <v>75</v>
      </c>
      <c r="C611" s="78" t="s">
        <v>634</v>
      </c>
      <c r="D611" s="78" t="s">
        <v>287</v>
      </c>
      <c r="E611" s="78" t="s">
        <v>646</v>
      </c>
      <c r="F611" s="78">
        <v>0</v>
      </c>
      <c r="G611" s="92">
        <v>10374</v>
      </c>
      <c r="H611" s="93"/>
    </row>
    <row r="612" spans="1:36">
      <c r="A612" s="78">
        <v>612</v>
      </c>
      <c r="B612" s="78" t="s">
        <v>75</v>
      </c>
      <c r="C612" s="78" t="s">
        <v>634</v>
      </c>
      <c r="D612" s="78" t="s">
        <v>285</v>
      </c>
      <c r="E612" s="78" t="s">
        <v>645</v>
      </c>
      <c r="F612" s="78">
        <v>0</v>
      </c>
      <c r="G612" s="92">
        <v>5687</v>
      </c>
      <c r="H612" s="93"/>
    </row>
    <row r="613" spans="1:36">
      <c r="A613" s="78">
        <v>613</v>
      </c>
      <c r="B613" s="78" t="s">
        <v>75</v>
      </c>
      <c r="C613" s="78" t="s">
        <v>634</v>
      </c>
      <c r="D613" s="78" t="s">
        <v>282</v>
      </c>
      <c r="E613" s="78" t="s">
        <v>644</v>
      </c>
      <c r="F613" s="78">
        <v>0</v>
      </c>
      <c r="G613" s="92">
        <v>1832</v>
      </c>
      <c r="H613" s="93"/>
    </row>
    <row r="614" spans="1:36">
      <c r="A614" s="78">
        <v>614</v>
      </c>
      <c r="B614" s="78" t="s">
        <v>75</v>
      </c>
      <c r="C614" s="78" t="s">
        <v>634</v>
      </c>
      <c r="D614" s="78" t="s">
        <v>222</v>
      </c>
      <c r="E614" s="78" t="s">
        <v>643</v>
      </c>
      <c r="F614" s="78">
        <v>0</v>
      </c>
      <c r="G614" s="92">
        <v>136455</v>
      </c>
      <c r="H614" s="93"/>
    </row>
    <row r="615" spans="1:36">
      <c r="A615" s="78">
        <v>615</v>
      </c>
      <c r="B615" s="78" t="s">
        <v>75</v>
      </c>
      <c r="C615" s="78" t="s">
        <v>634</v>
      </c>
      <c r="D615" s="78" t="s">
        <v>299</v>
      </c>
      <c r="E615" s="78" t="s">
        <v>642</v>
      </c>
      <c r="F615" s="78">
        <v>0</v>
      </c>
      <c r="G615" s="92">
        <v>21303</v>
      </c>
      <c r="H615" s="93"/>
    </row>
    <row r="616" spans="1:36">
      <c r="A616" s="78">
        <v>616</v>
      </c>
      <c r="B616" s="78" t="s">
        <v>75</v>
      </c>
      <c r="C616" s="78" t="s">
        <v>634</v>
      </c>
      <c r="D616" s="78" t="s">
        <v>297</v>
      </c>
      <c r="E616" s="78" t="s">
        <v>641</v>
      </c>
      <c r="F616" s="78">
        <v>0</v>
      </c>
      <c r="G616" s="92">
        <v>38991</v>
      </c>
      <c r="H616" s="93"/>
    </row>
    <row r="617" spans="1:36">
      <c r="A617" s="78">
        <v>617</v>
      </c>
      <c r="B617" s="78" t="s">
        <v>75</v>
      </c>
      <c r="C617" s="78" t="s">
        <v>634</v>
      </c>
      <c r="D617" s="78" t="s">
        <v>295</v>
      </c>
      <c r="E617" s="78" t="s">
        <v>640</v>
      </c>
      <c r="F617" s="78">
        <v>0</v>
      </c>
      <c r="G617" s="92">
        <v>17386</v>
      </c>
      <c r="H617" s="93"/>
    </row>
    <row r="618" spans="1:36">
      <c r="A618" s="78">
        <v>618</v>
      </c>
      <c r="B618" s="78" t="s">
        <v>75</v>
      </c>
      <c r="C618" s="78" t="s">
        <v>634</v>
      </c>
      <c r="D618" s="78" t="s">
        <v>293</v>
      </c>
      <c r="E618" s="78" t="s">
        <v>639</v>
      </c>
      <c r="F618" s="78">
        <v>0</v>
      </c>
      <c r="G618" s="92">
        <v>17674</v>
      </c>
      <c r="H618" s="93"/>
    </row>
    <row r="619" spans="1:36">
      <c r="A619" s="78">
        <v>619</v>
      </c>
      <c r="B619" s="78" t="s">
        <v>75</v>
      </c>
      <c r="C619" s="78" t="s">
        <v>634</v>
      </c>
      <c r="D619" s="78" t="s">
        <v>291</v>
      </c>
      <c r="E619" s="78" t="s">
        <v>638</v>
      </c>
      <c r="F619" s="78">
        <v>0</v>
      </c>
      <c r="G619" s="92">
        <v>8606</v>
      </c>
      <c r="H619" s="93"/>
    </row>
    <row r="620" spans="1:36">
      <c r="A620" s="78">
        <v>620</v>
      </c>
      <c r="B620" s="78" t="s">
        <v>75</v>
      </c>
      <c r="C620" s="78" t="s">
        <v>634</v>
      </c>
      <c r="D620" s="78" t="s">
        <v>289</v>
      </c>
      <c r="E620" s="78" t="s">
        <v>637</v>
      </c>
      <c r="F620" s="78">
        <v>0</v>
      </c>
      <c r="G620" s="92">
        <v>8372</v>
      </c>
      <c r="H620" s="93"/>
    </row>
    <row r="621" spans="1:36">
      <c r="A621" s="78">
        <v>621</v>
      </c>
      <c r="B621" s="78" t="s">
        <v>75</v>
      </c>
      <c r="C621" s="78" t="s">
        <v>634</v>
      </c>
      <c r="D621" s="78" t="s">
        <v>287</v>
      </c>
      <c r="E621" s="78" t="s">
        <v>636</v>
      </c>
      <c r="F621" s="78">
        <v>0</v>
      </c>
      <c r="G621" s="92">
        <v>11762</v>
      </c>
      <c r="H621" s="93"/>
    </row>
    <row r="622" spans="1:36">
      <c r="A622" s="78">
        <v>622</v>
      </c>
      <c r="B622" s="78" t="s">
        <v>75</v>
      </c>
      <c r="C622" s="78" t="s">
        <v>634</v>
      </c>
      <c r="D622" s="78" t="s">
        <v>285</v>
      </c>
      <c r="E622" s="78" t="s">
        <v>635</v>
      </c>
      <c r="F622" s="78">
        <v>0</v>
      </c>
      <c r="G622" s="92">
        <v>8238</v>
      </c>
      <c r="H622" s="93"/>
    </row>
    <row r="623" spans="1:36">
      <c r="A623" s="78">
        <v>623</v>
      </c>
      <c r="B623" s="78" t="s">
        <v>75</v>
      </c>
      <c r="C623" s="78" t="s">
        <v>634</v>
      </c>
      <c r="D623" s="78" t="s">
        <v>282</v>
      </c>
      <c r="E623" s="78" t="s">
        <v>633</v>
      </c>
      <c r="F623" s="78">
        <v>0</v>
      </c>
      <c r="G623" s="92">
        <v>4123</v>
      </c>
      <c r="H623" s="93"/>
    </row>
    <row r="624" spans="1:36" s="88" customFormat="1" ht="28.8">
      <c r="A624" s="88">
        <v>624</v>
      </c>
      <c r="B624" s="88" t="s">
        <v>75</v>
      </c>
      <c r="C624" s="88" t="s">
        <v>613</v>
      </c>
      <c r="D624" s="88" t="s">
        <v>632</v>
      </c>
      <c r="G624" s="89"/>
      <c r="H624" s="90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AJ624" s="118"/>
    </row>
    <row r="625" spans="1:8">
      <c r="A625" s="78">
        <v>625</v>
      </c>
      <c r="B625" s="78" t="s">
        <v>75</v>
      </c>
      <c r="C625" s="78" t="s">
        <v>613</v>
      </c>
      <c r="D625" s="78" t="s">
        <v>631</v>
      </c>
    </row>
    <row r="626" spans="1:8">
      <c r="A626" s="78">
        <v>626</v>
      </c>
      <c r="B626" s="78" t="s">
        <v>75</v>
      </c>
      <c r="C626" s="78" t="s">
        <v>613</v>
      </c>
      <c r="D626" s="78" t="s">
        <v>79</v>
      </c>
      <c r="E626" s="78" t="s">
        <v>630</v>
      </c>
      <c r="F626" s="78">
        <v>0</v>
      </c>
      <c r="G626" s="92">
        <v>252699</v>
      </c>
      <c r="H626" s="93"/>
    </row>
    <row r="627" spans="1:8">
      <c r="A627" s="78">
        <v>627</v>
      </c>
      <c r="B627" s="78" t="s">
        <v>75</v>
      </c>
      <c r="C627" s="78" t="s">
        <v>613</v>
      </c>
      <c r="D627" s="78" t="s">
        <v>609</v>
      </c>
      <c r="E627" s="78" t="s">
        <v>629</v>
      </c>
      <c r="F627" s="78">
        <v>0</v>
      </c>
      <c r="G627" s="92">
        <v>66268</v>
      </c>
      <c r="H627" s="93"/>
    </row>
    <row r="628" spans="1:8">
      <c r="A628" s="78">
        <v>628</v>
      </c>
      <c r="B628" s="78" t="s">
        <v>75</v>
      </c>
      <c r="C628" s="78" t="s">
        <v>613</v>
      </c>
      <c r="D628" s="78" t="s">
        <v>241</v>
      </c>
      <c r="E628" s="78" t="s">
        <v>628</v>
      </c>
      <c r="F628" s="78">
        <v>0</v>
      </c>
      <c r="G628" s="92">
        <v>33092</v>
      </c>
      <c r="H628" s="93"/>
    </row>
    <row r="629" spans="1:8">
      <c r="A629" s="78">
        <v>629</v>
      </c>
      <c r="B629" s="78" t="s">
        <v>75</v>
      </c>
      <c r="C629" s="78" t="s">
        <v>613</v>
      </c>
      <c r="D629" s="78" t="s">
        <v>620</v>
      </c>
      <c r="E629" s="78" t="s">
        <v>627</v>
      </c>
      <c r="F629" s="78">
        <v>0</v>
      </c>
      <c r="G629" s="92">
        <v>20357</v>
      </c>
      <c r="H629" s="93"/>
    </row>
    <row r="630" spans="1:8">
      <c r="A630" s="78">
        <v>630</v>
      </c>
      <c r="B630" s="78" t="s">
        <v>75</v>
      </c>
      <c r="C630" s="78" t="s">
        <v>613</v>
      </c>
      <c r="D630" s="78" t="s">
        <v>234</v>
      </c>
      <c r="E630" s="78" t="s">
        <v>626</v>
      </c>
      <c r="F630" s="78">
        <v>0</v>
      </c>
      <c r="G630" s="92">
        <v>12735</v>
      </c>
      <c r="H630" s="93"/>
    </row>
    <row r="631" spans="1:8">
      <c r="A631" s="78">
        <v>631</v>
      </c>
      <c r="B631" s="78" t="s">
        <v>75</v>
      </c>
      <c r="C631" s="78" t="s">
        <v>613</v>
      </c>
      <c r="D631" s="78" t="s">
        <v>617</v>
      </c>
      <c r="E631" s="78" t="s">
        <v>625</v>
      </c>
      <c r="F631" s="78">
        <v>0</v>
      </c>
      <c r="G631" s="92">
        <v>2983</v>
      </c>
      <c r="H631" s="93"/>
    </row>
    <row r="632" spans="1:8">
      <c r="A632" s="78">
        <v>632</v>
      </c>
      <c r="B632" s="78" t="s">
        <v>75</v>
      </c>
      <c r="C632" s="78" t="s">
        <v>613</v>
      </c>
      <c r="D632" s="78" t="s">
        <v>615</v>
      </c>
      <c r="E632" s="78" t="s">
        <v>624</v>
      </c>
      <c r="F632" s="78">
        <v>0</v>
      </c>
      <c r="G632" s="92">
        <v>9752</v>
      </c>
      <c r="H632" s="93"/>
    </row>
    <row r="633" spans="1:8">
      <c r="A633" s="78">
        <v>633</v>
      </c>
      <c r="B633" s="78" t="s">
        <v>75</v>
      </c>
      <c r="C633" s="78" t="s">
        <v>613</v>
      </c>
      <c r="D633" s="78" t="s">
        <v>565</v>
      </c>
      <c r="E633" s="78" t="s">
        <v>623</v>
      </c>
      <c r="F633" s="78">
        <v>0</v>
      </c>
      <c r="G633" s="92">
        <v>33176</v>
      </c>
      <c r="H633" s="93"/>
    </row>
    <row r="634" spans="1:8">
      <c r="A634" s="78">
        <v>634</v>
      </c>
      <c r="B634" s="78" t="s">
        <v>75</v>
      </c>
      <c r="C634" s="78" t="s">
        <v>613</v>
      </c>
      <c r="D634" s="78" t="s">
        <v>603</v>
      </c>
      <c r="E634" s="78" t="s">
        <v>622</v>
      </c>
      <c r="F634" s="78">
        <v>0</v>
      </c>
      <c r="G634" s="92">
        <v>186431</v>
      </c>
      <c r="H634" s="93"/>
    </row>
    <row r="635" spans="1:8">
      <c r="A635" s="78">
        <v>635</v>
      </c>
      <c r="B635" s="78" t="s">
        <v>75</v>
      </c>
      <c r="C635" s="78" t="s">
        <v>613</v>
      </c>
      <c r="D635" s="78" t="s">
        <v>241</v>
      </c>
      <c r="E635" s="78" t="s">
        <v>621</v>
      </c>
      <c r="F635" s="78">
        <v>0</v>
      </c>
      <c r="G635" s="92">
        <v>83152</v>
      </c>
      <c r="H635" s="93"/>
    </row>
    <row r="636" spans="1:8">
      <c r="A636" s="78">
        <v>636</v>
      </c>
      <c r="B636" s="78" t="s">
        <v>75</v>
      </c>
      <c r="C636" s="78" t="s">
        <v>613</v>
      </c>
      <c r="D636" s="78" t="s">
        <v>620</v>
      </c>
      <c r="E636" s="78" t="s">
        <v>619</v>
      </c>
      <c r="F636" s="78">
        <v>0</v>
      </c>
      <c r="G636" s="92">
        <v>44145</v>
      </c>
      <c r="H636" s="93"/>
    </row>
    <row r="637" spans="1:8">
      <c r="A637" s="78">
        <v>637</v>
      </c>
      <c r="B637" s="78" t="s">
        <v>75</v>
      </c>
      <c r="C637" s="78" t="s">
        <v>613</v>
      </c>
      <c r="D637" s="78" t="s">
        <v>234</v>
      </c>
      <c r="E637" s="78" t="s">
        <v>618</v>
      </c>
      <c r="F637" s="78">
        <v>0</v>
      </c>
      <c r="G637" s="92">
        <v>39007</v>
      </c>
      <c r="H637" s="93"/>
    </row>
    <row r="638" spans="1:8">
      <c r="A638" s="78">
        <v>638</v>
      </c>
      <c r="B638" s="78" t="s">
        <v>75</v>
      </c>
      <c r="C638" s="78" t="s">
        <v>613</v>
      </c>
      <c r="D638" s="78" t="s">
        <v>617</v>
      </c>
      <c r="E638" s="78" t="s">
        <v>616</v>
      </c>
      <c r="F638" s="78">
        <v>0</v>
      </c>
      <c r="G638" s="92">
        <v>7458</v>
      </c>
      <c r="H638" s="93"/>
    </row>
    <row r="639" spans="1:8">
      <c r="A639" s="78">
        <v>639</v>
      </c>
      <c r="B639" s="78" t="s">
        <v>75</v>
      </c>
      <c r="C639" s="78" t="s">
        <v>613</v>
      </c>
      <c r="D639" s="78" t="s">
        <v>615</v>
      </c>
      <c r="E639" s="78" t="s">
        <v>614</v>
      </c>
      <c r="F639" s="78">
        <v>0</v>
      </c>
      <c r="G639" s="92">
        <v>31549</v>
      </c>
      <c r="H639" s="93"/>
    </row>
    <row r="640" spans="1:8">
      <c r="A640" s="78">
        <v>640</v>
      </c>
      <c r="B640" s="78" t="s">
        <v>75</v>
      </c>
      <c r="C640" s="78" t="s">
        <v>613</v>
      </c>
      <c r="D640" s="78" t="s">
        <v>565</v>
      </c>
      <c r="E640" s="78" t="s">
        <v>612</v>
      </c>
      <c r="F640" s="78">
        <v>0</v>
      </c>
      <c r="G640" s="92">
        <v>103279</v>
      </c>
      <c r="H640" s="93"/>
    </row>
    <row r="641" spans="1:36" s="88" customFormat="1" ht="28.8">
      <c r="A641" s="88">
        <v>641</v>
      </c>
      <c r="B641" s="88" t="s">
        <v>75</v>
      </c>
      <c r="C641" s="88" t="s">
        <v>598</v>
      </c>
      <c r="D641" s="88" t="s">
        <v>611</v>
      </c>
      <c r="G641" s="89"/>
      <c r="H641" s="90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AJ641" s="118"/>
    </row>
    <row r="642" spans="1:36">
      <c r="A642" s="78">
        <v>642</v>
      </c>
      <c r="B642" s="78" t="s">
        <v>75</v>
      </c>
      <c r="C642" s="78" t="s">
        <v>598</v>
      </c>
      <c r="D642" s="78" t="s">
        <v>555</v>
      </c>
    </row>
    <row r="643" spans="1:36">
      <c r="A643" s="78">
        <v>643</v>
      </c>
      <c r="B643" s="78" t="s">
        <v>75</v>
      </c>
      <c r="C643" s="78" t="s">
        <v>598</v>
      </c>
      <c r="D643" s="78" t="s">
        <v>79</v>
      </c>
      <c r="E643" s="78" t="s">
        <v>610</v>
      </c>
      <c r="F643" s="78">
        <v>0</v>
      </c>
      <c r="G643" s="92">
        <v>252699</v>
      </c>
      <c r="H643" s="93"/>
    </row>
    <row r="644" spans="1:36">
      <c r="A644" s="78">
        <v>644</v>
      </c>
      <c r="B644" s="78" t="s">
        <v>75</v>
      </c>
      <c r="C644" s="78" t="s">
        <v>598</v>
      </c>
      <c r="D644" s="78" t="s">
        <v>609</v>
      </c>
      <c r="E644" s="78" t="s">
        <v>608</v>
      </c>
      <c r="F644" s="78">
        <v>0</v>
      </c>
      <c r="G644" s="92">
        <v>66268</v>
      </c>
      <c r="H644" s="93"/>
    </row>
    <row r="645" spans="1:36">
      <c r="A645" s="78">
        <v>645</v>
      </c>
      <c r="B645" s="78" t="s">
        <v>75</v>
      </c>
      <c r="C645" s="78" t="s">
        <v>598</v>
      </c>
      <c r="D645" s="78" t="s">
        <v>327</v>
      </c>
      <c r="E645" s="78" t="s">
        <v>607</v>
      </c>
      <c r="F645" s="78">
        <v>0</v>
      </c>
      <c r="G645" s="92">
        <v>30200</v>
      </c>
      <c r="H645" s="93"/>
    </row>
    <row r="646" spans="1:36">
      <c r="A646" s="78">
        <v>646</v>
      </c>
      <c r="B646" s="78" t="s">
        <v>75</v>
      </c>
      <c r="C646" s="78" t="s">
        <v>598</v>
      </c>
      <c r="D646" s="78" t="s">
        <v>570</v>
      </c>
      <c r="E646" s="78" t="s">
        <v>606</v>
      </c>
      <c r="F646" s="78">
        <v>0</v>
      </c>
      <c r="G646" s="92">
        <v>36068</v>
      </c>
      <c r="H646" s="93"/>
    </row>
    <row r="647" spans="1:36">
      <c r="A647" s="78">
        <v>647</v>
      </c>
      <c r="B647" s="78" t="s">
        <v>75</v>
      </c>
      <c r="C647" s="78" t="s">
        <v>598</v>
      </c>
      <c r="D647" s="78" t="s">
        <v>568</v>
      </c>
      <c r="E647" s="78" t="s">
        <v>605</v>
      </c>
      <c r="F647" s="78">
        <v>0</v>
      </c>
      <c r="G647" s="92">
        <v>33092</v>
      </c>
      <c r="H647" s="93"/>
    </row>
    <row r="648" spans="1:36">
      <c r="A648" s="78">
        <v>648</v>
      </c>
      <c r="B648" s="78" t="s">
        <v>75</v>
      </c>
      <c r="C648" s="78" t="s">
        <v>598</v>
      </c>
      <c r="D648" s="78" t="s">
        <v>565</v>
      </c>
      <c r="E648" s="78" t="s">
        <v>604</v>
      </c>
      <c r="F648" s="78">
        <v>0</v>
      </c>
      <c r="G648" s="92">
        <v>2976</v>
      </c>
      <c r="H648" s="93"/>
    </row>
    <row r="649" spans="1:36">
      <c r="A649" s="78">
        <v>649</v>
      </c>
      <c r="B649" s="78" t="s">
        <v>75</v>
      </c>
      <c r="C649" s="78" t="s">
        <v>598</v>
      </c>
      <c r="D649" s="78" t="s">
        <v>603</v>
      </c>
      <c r="E649" s="78" t="s">
        <v>602</v>
      </c>
      <c r="F649" s="78">
        <v>0</v>
      </c>
      <c r="G649" s="92">
        <v>186431</v>
      </c>
      <c r="H649" s="93"/>
    </row>
    <row r="650" spans="1:36">
      <c r="A650" s="78">
        <v>650</v>
      </c>
      <c r="B650" s="78" t="s">
        <v>75</v>
      </c>
      <c r="C650" s="78" t="s">
        <v>598</v>
      </c>
      <c r="D650" s="78" t="s">
        <v>327</v>
      </c>
      <c r="E650" s="78" t="s">
        <v>601</v>
      </c>
      <c r="F650" s="78">
        <v>0</v>
      </c>
      <c r="G650" s="92">
        <v>63501</v>
      </c>
      <c r="H650" s="93"/>
    </row>
    <row r="651" spans="1:36">
      <c r="A651" s="78">
        <v>651</v>
      </c>
      <c r="B651" s="78" t="s">
        <v>75</v>
      </c>
      <c r="C651" s="78" t="s">
        <v>598</v>
      </c>
      <c r="D651" s="78" t="s">
        <v>570</v>
      </c>
      <c r="E651" s="78" t="s">
        <v>600</v>
      </c>
      <c r="F651" s="78">
        <v>0</v>
      </c>
      <c r="G651" s="92">
        <v>122930</v>
      </c>
      <c r="H651" s="93"/>
    </row>
    <row r="652" spans="1:36">
      <c r="A652" s="78">
        <v>652</v>
      </c>
      <c r="B652" s="78" t="s">
        <v>75</v>
      </c>
      <c r="C652" s="78" t="s">
        <v>598</v>
      </c>
      <c r="D652" s="78" t="s">
        <v>568</v>
      </c>
      <c r="E652" s="78" t="s">
        <v>599</v>
      </c>
      <c r="F652" s="78">
        <v>0</v>
      </c>
      <c r="G652" s="92">
        <v>83152</v>
      </c>
      <c r="H652" s="93"/>
    </row>
    <row r="653" spans="1:36">
      <c r="A653" s="78">
        <v>653</v>
      </c>
      <c r="B653" s="78" t="s">
        <v>75</v>
      </c>
      <c r="C653" s="78" t="s">
        <v>598</v>
      </c>
      <c r="D653" s="78" t="s">
        <v>565</v>
      </c>
      <c r="E653" s="78" t="s">
        <v>597</v>
      </c>
      <c r="F653" s="78">
        <v>0</v>
      </c>
      <c r="G653" s="92">
        <v>39778</v>
      </c>
      <c r="H653" s="93"/>
    </row>
    <row r="654" spans="1:36" s="88" customFormat="1" ht="28.8">
      <c r="A654" s="88">
        <v>654</v>
      </c>
      <c r="B654" s="88" t="s">
        <v>75</v>
      </c>
      <c r="C654" s="88" t="s">
        <v>583</v>
      </c>
      <c r="D654" s="88" t="s">
        <v>596</v>
      </c>
      <c r="G654" s="89"/>
      <c r="H654" s="90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AJ654" s="118"/>
    </row>
    <row r="655" spans="1:36">
      <c r="A655" s="78">
        <v>655</v>
      </c>
      <c r="B655" s="78" t="s">
        <v>75</v>
      </c>
      <c r="C655" s="78" t="s">
        <v>583</v>
      </c>
      <c r="D655" s="78" t="s">
        <v>555</v>
      </c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</row>
    <row r="656" spans="1:36">
      <c r="A656" s="78">
        <v>656</v>
      </c>
      <c r="B656" s="78" t="s">
        <v>75</v>
      </c>
      <c r="C656" s="78" t="s">
        <v>583</v>
      </c>
      <c r="D656" s="78" t="s">
        <v>79</v>
      </c>
      <c r="E656" s="78" t="s">
        <v>595</v>
      </c>
      <c r="F656" s="78">
        <v>0</v>
      </c>
      <c r="G656" s="92">
        <v>252699</v>
      </c>
      <c r="H656" s="86"/>
      <c r="I656" s="87">
        <v>10714</v>
      </c>
      <c r="J656" s="87">
        <v>10649</v>
      </c>
      <c r="K656" s="87">
        <v>796</v>
      </c>
      <c r="L656" s="87">
        <v>5450</v>
      </c>
      <c r="M656" s="87">
        <v>19896</v>
      </c>
      <c r="N656" s="87">
        <v>8033</v>
      </c>
      <c r="O656" s="87">
        <v>1982</v>
      </c>
      <c r="P656" s="87">
        <v>41232</v>
      </c>
      <c r="Q656" s="87">
        <v>4258</v>
      </c>
      <c r="R656" s="87">
        <v>14651</v>
      </c>
      <c r="S656" s="87">
        <v>12266</v>
      </c>
      <c r="T656" s="87">
        <v>0</v>
      </c>
      <c r="U656" s="87">
        <v>11079</v>
      </c>
      <c r="V656" s="87">
        <v>15903</v>
      </c>
      <c r="W656" s="87">
        <v>362</v>
      </c>
      <c r="X656" s="87">
        <v>316</v>
      </c>
      <c r="Y656" s="87">
        <v>8387</v>
      </c>
      <c r="Z656" s="87">
        <v>6332</v>
      </c>
      <c r="AA656" s="87">
        <v>6158</v>
      </c>
      <c r="AB656" s="87">
        <v>11145</v>
      </c>
      <c r="AC656" s="87">
        <v>18494</v>
      </c>
      <c r="AD656" s="87">
        <v>15191</v>
      </c>
      <c r="AE656" s="87">
        <v>1028</v>
      </c>
      <c r="AF656" s="87">
        <v>12831</v>
      </c>
      <c r="AG656" s="87">
        <v>2585</v>
      </c>
      <c r="AH656" s="87">
        <v>12961</v>
      </c>
      <c r="AJ656" s="119">
        <v>48903</v>
      </c>
    </row>
    <row r="657" spans="1:36">
      <c r="A657" s="78">
        <v>657</v>
      </c>
      <c r="B657" s="78" t="s">
        <v>75</v>
      </c>
      <c r="C657" s="78" t="s">
        <v>583</v>
      </c>
      <c r="D657" s="78" t="s">
        <v>594</v>
      </c>
      <c r="E657" s="78" t="s">
        <v>593</v>
      </c>
      <c r="F657" s="78">
        <v>0</v>
      </c>
      <c r="G657" s="92">
        <v>48106</v>
      </c>
      <c r="H657" s="86"/>
      <c r="I657" s="87">
        <v>814</v>
      </c>
      <c r="J657" s="87">
        <v>1573</v>
      </c>
      <c r="K657" s="87">
        <v>206</v>
      </c>
      <c r="L657" s="87">
        <v>757</v>
      </c>
      <c r="M657" s="87">
        <v>3663</v>
      </c>
      <c r="N657" s="87">
        <v>1394</v>
      </c>
      <c r="O657" s="87">
        <v>544</v>
      </c>
      <c r="P657" s="87">
        <v>8626</v>
      </c>
      <c r="Q657" s="87">
        <v>975</v>
      </c>
      <c r="R657" s="87">
        <v>2807</v>
      </c>
      <c r="S657" s="87">
        <v>1276</v>
      </c>
      <c r="T657" s="87">
        <v>0</v>
      </c>
      <c r="U657" s="87">
        <v>3077</v>
      </c>
      <c r="V657" s="87">
        <v>2834</v>
      </c>
      <c r="W657" s="87">
        <v>19</v>
      </c>
      <c r="X657" s="87">
        <v>15</v>
      </c>
      <c r="Y657" s="87">
        <v>2144</v>
      </c>
      <c r="Z657" s="87">
        <v>1125</v>
      </c>
      <c r="AA657" s="87">
        <v>998</v>
      </c>
      <c r="AB657" s="87">
        <v>2480</v>
      </c>
      <c r="AC657" s="87">
        <v>3806</v>
      </c>
      <c r="AD657" s="87">
        <v>2419</v>
      </c>
      <c r="AE657" s="87">
        <v>52</v>
      </c>
      <c r="AF657" s="87">
        <v>2068</v>
      </c>
      <c r="AG657" s="87">
        <v>573</v>
      </c>
      <c r="AH657" s="87">
        <v>3861</v>
      </c>
      <c r="AJ657" s="119">
        <v>10703</v>
      </c>
    </row>
    <row r="658" spans="1:36">
      <c r="A658" s="78">
        <v>658</v>
      </c>
      <c r="B658" s="78" t="s">
        <v>75</v>
      </c>
      <c r="C658" s="78" t="s">
        <v>583</v>
      </c>
      <c r="D658" s="78" t="s">
        <v>327</v>
      </c>
      <c r="E658" s="78" t="s">
        <v>592</v>
      </c>
      <c r="F658" s="78">
        <v>0</v>
      </c>
      <c r="G658" s="92">
        <v>22772</v>
      </c>
      <c r="H658" s="86"/>
      <c r="I658" s="87">
        <v>365</v>
      </c>
      <c r="J658" s="87">
        <v>879</v>
      </c>
      <c r="K658" s="87">
        <v>124</v>
      </c>
      <c r="L658" s="87">
        <v>439</v>
      </c>
      <c r="M658" s="87">
        <v>2033</v>
      </c>
      <c r="N658" s="87">
        <v>721</v>
      </c>
      <c r="O658" s="87">
        <v>262</v>
      </c>
      <c r="P658" s="87">
        <v>3218</v>
      </c>
      <c r="Q658" s="87">
        <v>518</v>
      </c>
      <c r="R658" s="87">
        <v>1402</v>
      </c>
      <c r="S658" s="87">
        <v>922</v>
      </c>
      <c r="T658" s="87">
        <v>0</v>
      </c>
      <c r="U658" s="87">
        <v>1164</v>
      </c>
      <c r="V658" s="87">
        <v>1306</v>
      </c>
      <c r="W658" s="87">
        <v>7</v>
      </c>
      <c r="X658" s="87">
        <v>11</v>
      </c>
      <c r="Y658" s="87">
        <v>741</v>
      </c>
      <c r="Z658" s="87">
        <v>648</v>
      </c>
      <c r="AA658" s="87">
        <v>596</v>
      </c>
      <c r="AB658" s="87">
        <v>1007</v>
      </c>
      <c r="AC658" s="87">
        <v>1804</v>
      </c>
      <c r="AD658" s="87">
        <v>1276</v>
      </c>
      <c r="AE658" s="87">
        <v>19</v>
      </c>
      <c r="AF658" s="87">
        <v>1117</v>
      </c>
      <c r="AG658" s="87">
        <v>385</v>
      </c>
      <c r="AH658" s="87">
        <v>1808</v>
      </c>
      <c r="AJ658" s="119">
        <v>3998</v>
      </c>
    </row>
    <row r="659" spans="1:36">
      <c r="A659" s="78">
        <v>659</v>
      </c>
      <c r="B659" s="78" t="s">
        <v>75</v>
      </c>
      <c r="C659" s="78" t="s">
        <v>583</v>
      </c>
      <c r="D659" s="78" t="s">
        <v>570</v>
      </c>
      <c r="E659" s="78" t="s">
        <v>591</v>
      </c>
      <c r="F659" s="78">
        <v>0</v>
      </c>
      <c r="G659" s="92">
        <v>25334</v>
      </c>
      <c r="H659" s="86"/>
      <c r="I659" s="87">
        <v>449</v>
      </c>
      <c r="J659" s="87">
        <v>694</v>
      </c>
      <c r="K659" s="87">
        <v>82</v>
      </c>
      <c r="L659" s="87">
        <v>318</v>
      </c>
      <c r="M659" s="87">
        <v>1630</v>
      </c>
      <c r="N659" s="87">
        <v>673</v>
      </c>
      <c r="O659" s="87">
        <v>282</v>
      </c>
      <c r="P659" s="87">
        <v>5408</v>
      </c>
      <c r="Q659" s="87">
        <v>457</v>
      </c>
      <c r="R659" s="87">
        <v>1405</v>
      </c>
      <c r="S659" s="87">
        <v>354</v>
      </c>
      <c r="T659" s="87">
        <v>0</v>
      </c>
      <c r="U659" s="87">
        <v>1913</v>
      </c>
      <c r="V659" s="87">
        <v>1528</v>
      </c>
      <c r="W659" s="87">
        <v>12</v>
      </c>
      <c r="X659" s="87">
        <v>4</v>
      </c>
      <c r="Y659" s="87">
        <v>1403</v>
      </c>
      <c r="Z659" s="87">
        <v>477</v>
      </c>
      <c r="AA659" s="87">
        <v>402</v>
      </c>
      <c r="AB659" s="87">
        <v>1473</v>
      </c>
      <c r="AC659" s="87">
        <v>2002</v>
      </c>
      <c r="AD659" s="87">
        <v>1143</v>
      </c>
      <c r="AE659" s="87">
        <v>33</v>
      </c>
      <c r="AF659" s="87">
        <v>951</v>
      </c>
      <c r="AG659" s="87">
        <v>188</v>
      </c>
      <c r="AH659" s="87">
        <v>2053</v>
      </c>
      <c r="AJ659" s="119">
        <v>6705</v>
      </c>
    </row>
    <row r="660" spans="1:36">
      <c r="A660" s="78">
        <v>660</v>
      </c>
      <c r="B660" s="78" t="s">
        <v>75</v>
      </c>
      <c r="C660" s="78" t="s">
        <v>583</v>
      </c>
      <c r="D660" s="78" t="s">
        <v>568</v>
      </c>
      <c r="E660" s="78" t="s">
        <v>590</v>
      </c>
      <c r="F660" s="78">
        <v>0</v>
      </c>
      <c r="G660" s="92">
        <v>23575</v>
      </c>
      <c r="H660" s="86"/>
      <c r="I660" s="87">
        <v>400</v>
      </c>
      <c r="J660" s="87">
        <v>635</v>
      </c>
      <c r="K660" s="87">
        <v>75</v>
      </c>
      <c r="L660" s="87">
        <v>278</v>
      </c>
      <c r="M660" s="87">
        <v>1536</v>
      </c>
      <c r="N660" s="87">
        <v>623</v>
      </c>
      <c r="O660" s="87">
        <v>272</v>
      </c>
      <c r="P660" s="87">
        <v>5073</v>
      </c>
      <c r="Q660" s="87">
        <v>398</v>
      </c>
      <c r="R660" s="87">
        <v>1334</v>
      </c>
      <c r="S660" s="87">
        <v>321</v>
      </c>
      <c r="T660" s="87">
        <v>0</v>
      </c>
      <c r="U660" s="87">
        <v>1829</v>
      </c>
      <c r="V660" s="87">
        <v>1376</v>
      </c>
      <c r="W660" s="87">
        <v>11</v>
      </c>
      <c r="X660" s="87">
        <v>3</v>
      </c>
      <c r="Y660" s="87">
        <v>1318</v>
      </c>
      <c r="Z660" s="87">
        <v>427</v>
      </c>
      <c r="AA660" s="87">
        <v>373</v>
      </c>
      <c r="AB660" s="87">
        <v>1376</v>
      </c>
      <c r="AC660" s="87">
        <v>1876</v>
      </c>
      <c r="AD660" s="87">
        <v>1067</v>
      </c>
      <c r="AE660" s="87">
        <v>28</v>
      </c>
      <c r="AF660" s="87">
        <v>845</v>
      </c>
      <c r="AG660" s="87">
        <v>167</v>
      </c>
      <c r="AH660" s="87">
        <v>1934</v>
      </c>
      <c r="AJ660" s="119">
        <v>6328</v>
      </c>
    </row>
    <row r="661" spans="1:36">
      <c r="A661" s="78">
        <v>661</v>
      </c>
      <c r="B661" s="78" t="s">
        <v>75</v>
      </c>
      <c r="C661" s="78" t="s">
        <v>583</v>
      </c>
      <c r="D661" s="78" t="s">
        <v>565</v>
      </c>
      <c r="E661" s="78" t="s">
        <v>589</v>
      </c>
      <c r="F661" s="78">
        <v>0</v>
      </c>
      <c r="G661" s="92">
        <v>1759</v>
      </c>
      <c r="H661" s="86"/>
      <c r="I661" s="87">
        <v>49</v>
      </c>
      <c r="J661" s="87">
        <v>59</v>
      </c>
      <c r="K661" s="87">
        <v>7</v>
      </c>
      <c r="L661" s="87">
        <v>40</v>
      </c>
      <c r="M661" s="87">
        <v>94</v>
      </c>
      <c r="N661" s="87">
        <v>50</v>
      </c>
      <c r="O661" s="87">
        <v>10</v>
      </c>
      <c r="P661" s="87">
        <v>335</v>
      </c>
      <c r="Q661" s="87">
        <v>59</v>
      </c>
      <c r="R661" s="87">
        <v>71</v>
      </c>
      <c r="S661" s="87">
        <v>33</v>
      </c>
      <c r="T661" s="87">
        <v>0</v>
      </c>
      <c r="U661" s="87">
        <v>84</v>
      </c>
      <c r="V661" s="87">
        <v>152</v>
      </c>
      <c r="W661" s="87">
        <v>1</v>
      </c>
      <c r="X661" s="87">
        <v>1</v>
      </c>
      <c r="Y661" s="87">
        <v>85</v>
      </c>
      <c r="Z661" s="87">
        <v>50</v>
      </c>
      <c r="AA661" s="87">
        <v>29</v>
      </c>
      <c r="AB661" s="87">
        <v>97</v>
      </c>
      <c r="AC661" s="87">
        <v>126</v>
      </c>
      <c r="AD661" s="87">
        <v>76</v>
      </c>
      <c r="AE661" s="87">
        <v>5</v>
      </c>
      <c r="AF661" s="87">
        <v>106</v>
      </c>
      <c r="AG661" s="87">
        <v>21</v>
      </c>
      <c r="AH661" s="87">
        <v>119</v>
      </c>
      <c r="AJ661" s="119">
        <v>377</v>
      </c>
    </row>
    <row r="662" spans="1:36">
      <c r="A662" s="78">
        <v>662</v>
      </c>
      <c r="B662" s="78" t="s">
        <v>75</v>
      </c>
      <c r="C662" s="78" t="s">
        <v>583</v>
      </c>
      <c r="D662" s="78" t="s">
        <v>588</v>
      </c>
      <c r="E662" s="78" t="s">
        <v>587</v>
      </c>
      <c r="F662" s="78">
        <v>0</v>
      </c>
      <c r="G662" s="92">
        <v>204593</v>
      </c>
      <c r="H662" s="86"/>
      <c r="I662" s="87">
        <v>9900</v>
      </c>
      <c r="J662" s="87">
        <v>9076</v>
      </c>
      <c r="K662" s="87">
        <v>590</v>
      </c>
      <c r="L662" s="87">
        <v>4693</v>
      </c>
      <c r="M662" s="87">
        <v>16233</v>
      </c>
      <c r="N662" s="87">
        <v>6639</v>
      </c>
      <c r="O662" s="87">
        <v>1438</v>
      </c>
      <c r="P662" s="87">
        <v>32606</v>
      </c>
      <c r="Q662" s="87">
        <v>3283</v>
      </c>
      <c r="R662" s="87">
        <v>11844</v>
      </c>
      <c r="S662" s="87">
        <v>10990</v>
      </c>
      <c r="T662" s="87">
        <v>0</v>
      </c>
      <c r="U662" s="87">
        <v>8002</v>
      </c>
      <c r="V662" s="87">
        <v>13069</v>
      </c>
      <c r="W662" s="87">
        <v>343</v>
      </c>
      <c r="X662" s="87">
        <v>301</v>
      </c>
      <c r="Y662" s="87">
        <v>6243</v>
      </c>
      <c r="Z662" s="87">
        <v>5207</v>
      </c>
      <c r="AA662" s="87">
        <v>5160</v>
      </c>
      <c r="AB662" s="87">
        <v>8665</v>
      </c>
      <c r="AC662" s="87">
        <v>14688</v>
      </c>
      <c r="AD662" s="87">
        <v>12772</v>
      </c>
      <c r="AE662" s="87">
        <v>976</v>
      </c>
      <c r="AF662" s="87">
        <v>10763</v>
      </c>
      <c r="AG662" s="87">
        <v>2012</v>
      </c>
      <c r="AH662" s="87">
        <v>9100</v>
      </c>
      <c r="AJ662" s="119">
        <v>38200</v>
      </c>
    </row>
    <row r="663" spans="1:36">
      <c r="A663" s="78">
        <v>663</v>
      </c>
      <c r="B663" s="78" t="s">
        <v>75</v>
      </c>
      <c r="C663" s="78" t="s">
        <v>583</v>
      </c>
      <c r="D663" s="78" t="s">
        <v>327</v>
      </c>
      <c r="E663" s="78" t="s">
        <v>586</v>
      </c>
      <c r="F663" s="78">
        <v>0</v>
      </c>
      <c r="G663" s="92">
        <v>70929</v>
      </c>
      <c r="H663" s="86"/>
      <c r="I663" s="87">
        <v>3436</v>
      </c>
      <c r="J663" s="87">
        <v>5392</v>
      </c>
      <c r="K663" s="87">
        <v>313</v>
      </c>
      <c r="L663" s="87">
        <v>2436</v>
      </c>
      <c r="M663" s="87">
        <v>5435</v>
      </c>
      <c r="N663" s="87">
        <v>2543</v>
      </c>
      <c r="O663" s="87">
        <v>512</v>
      </c>
      <c r="P663" s="87">
        <v>7855</v>
      </c>
      <c r="Q663" s="87">
        <v>1858</v>
      </c>
      <c r="R663" s="87">
        <v>2808</v>
      </c>
      <c r="S663" s="87">
        <v>5835</v>
      </c>
      <c r="T663" s="87">
        <v>0</v>
      </c>
      <c r="U663" s="87">
        <v>1835</v>
      </c>
      <c r="V663" s="87">
        <v>3852</v>
      </c>
      <c r="W663" s="87">
        <v>165</v>
      </c>
      <c r="X663" s="87">
        <v>195</v>
      </c>
      <c r="Y663" s="87">
        <v>1541</v>
      </c>
      <c r="Z663" s="87">
        <v>1697</v>
      </c>
      <c r="AA663" s="87">
        <v>2646</v>
      </c>
      <c r="AB663" s="87">
        <v>2147</v>
      </c>
      <c r="AC663" s="87">
        <v>4596</v>
      </c>
      <c r="AD663" s="87">
        <v>4624</v>
      </c>
      <c r="AE663" s="87">
        <v>454</v>
      </c>
      <c r="AF663" s="87">
        <v>4967</v>
      </c>
      <c r="AG663" s="87">
        <v>1204</v>
      </c>
      <c r="AH663" s="87">
        <v>2583</v>
      </c>
      <c r="AJ663" s="119">
        <v>10753</v>
      </c>
    </row>
    <row r="664" spans="1:36">
      <c r="A664" s="78">
        <v>664</v>
      </c>
      <c r="B664" s="78" t="s">
        <v>75</v>
      </c>
      <c r="C664" s="78" t="s">
        <v>583</v>
      </c>
      <c r="D664" s="78" t="s">
        <v>570</v>
      </c>
      <c r="E664" s="78" t="s">
        <v>585</v>
      </c>
      <c r="F664" s="78">
        <v>0</v>
      </c>
      <c r="G664" s="92">
        <v>133664</v>
      </c>
      <c r="H664" s="86"/>
      <c r="I664" s="87">
        <v>6464</v>
      </c>
      <c r="J664" s="87">
        <v>3684</v>
      </c>
      <c r="K664" s="87">
        <v>277</v>
      </c>
      <c r="L664" s="87">
        <v>2257</v>
      </c>
      <c r="M664" s="87">
        <v>10798</v>
      </c>
      <c r="N664" s="87">
        <v>4096</v>
      </c>
      <c r="O664" s="87">
        <v>926</v>
      </c>
      <c r="P664" s="87">
        <v>24751</v>
      </c>
      <c r="Q664" s="87">
        <v>1425</v>
      </c>
      <c r="R664" s="87">
        <v>9036</v>
      </c>
      <c r="S664" s="87">
        <v>5155</v>
      </c>
      <c r="T664" s="87">
        <v>0</v>
      </c>
      <c r="U664" s="87">
        <v>6167</v>
      </c>
      <c r="V664" s="87">
        <v>9217</v>
      </c>
      <c r="W664" s="87">
        <v>178</v>
      </c>
      <c r="X664" s="87">
        <v>106</v>
      </c>
      <c r="Y664" s="87">
        <v>4702</v>
      </c>
      <c r="Z664" s="87">
        <v>3510</v>
      </c>
      <c r="AA664" s="87">
        <v>2514</v>
      </c>
      <c r="AB664" s="87">
        <v>6518</v>
      </c>
      <c r="AC664" s="87">
        <v>10092</v>
      </c>
      <c r="AD664" s="87">
        <v>8148</v>
      </c>
      <c r="AE664" s="87">
        <v>522</v>
      </c>
      <c r="AF664" s="87">
        <v>5796</v>
      </c>
      <c r="AG664" s="87">
        <v>808</v>
      </c>
      <c r="AH664" s="87">
        <v>6517</v>
      </c>
      <c r="AJ664" s="119">
        <v>27447</v>
      </c>
    </row>
    <row r="665" spans="1:36">
      <c r="A665" s="78">
        <v>665</v>
      </c>
      <c r="B665" s="78" t="s">
        <v>75</v>
      </c>
      <c r="C665" s="78" t="s">
        <v>583</v>
      </c>
      <c r="D665" s="78" t="s">
        <v>568</v>
      </c>
      <c r="E665" s="78" t="s">
        <v>584</v>
      </c>
      <c r="F665" s="78">
        <v>0</v>
      </c>
      <c r="G665" s="92">
        <v>92669</v>
      </c>
      <c r="H665" s="86"/>
      <c r="I665" s="87">
        <v>2284</v>
      </c>
      <c r="J665" s="87">
        <v>2053</v>
      </c>
      <c r="K665" s="87">
        <v>122</v>
      </c>
      <c r="L665" s="87">
        <v>1115</v>
      </c>
      <c r="M665" s="87">
        <v>4761</v>
      </c>
      <c r="N665" s="87">
        <v>2984</v>
      </c>
      <c r="O665" s="87">
        <v>704</v>
      </c>
      <c r="P665" s="87">
        <v>20913</v>
      </c>
      <c r="Q665" s="87">
        <v>899</v>
      </c>
      <c r="R665" s="87">
        <v>7389</v>
      </c>
      <c r="S665" s="87">
        <v>1458</v>
      </c>
      <c r="T665" s="87">
        <v>0</v>
      </c>
      <c r="U665" s="87">
        <v>5656</v>
      </c>
      <c r="V665" s="87">
        <v>6017</v>
      </c>
      <c r="W665" s="87">
        <v>125</v>
      </c>
      <c r="X665" s="87">
        <v>57</v>
      </c>
      <c r="Y665" s="87">
        <v>4326</v>
      </c>
      <c r="Z665" s="87">
        <v>1699</v>
      </c>
      <c r="AA665" s="87">
        <v>901</v>
      </c>
      <c r="AB665" s="87">
        <v>5600</v>
      </c>
      <c r="AC665" s="87">
        <v>8686</v>
      </c>
      <c r="AD665" s="87">
        <v>4945</v>
      </c>
      <c r="AE665" s="87">
        <v>256</v>
      </c>
      <c r="AF665" s="87">
        <v>3525</v>
      </c>
      <c r="AG665" s="87">
        <v>531</v>
      </c>
      <c r="AH665" s="87">
        <v>5663</v>
      </c>
      <c r="AJ665" s="119">
        <v>23603</v>
      </c>
    </row>
    <row r="666" spans="1:36">
      <c r="A666" s="78">
        <v>666</v>
      </c>
      <c r="B666" s="78" t="s">
        <v>75</v>
      </c>
      <c r="C666" s="78" t="s">
        <v>583</v>
      </c>
      <c r="D666" s="78" t="s">
        <v>565</v>
      </c>
      <c r="E666" s="78" t="s">
        <v>582</v>
      </c>
      <c r="F666" s="78">
        <v>0</v>
      </c>
      <c r="G666" s="92">
        <v>40995</v>
      </c>
      <c r="H666" s="86"/>
      <c r="I666" s="87">
        <v>4180</v>
      </c>
      <c r="J666" s="87">
        <v>1631</v>
      </c>
      <c r="K666" s="87">
        <v>155</v>
      </c>
      <c r="L666" s="87">
        <v>1142</v>
      </c>
      <c r="M666" s="87">
        <v>6037</v>
      </c>
      <c r="N666" s="87">
        <v>1112</v>
      </c>
      <c r="O666" s="87">
        <v>222</v>
      </c>
      <c r="P666" s="87">
        <v>3838</v>
      </c>
      <c r="Q666" s="87">
        <v>526</v>
      </c>
      <c r="R666" s="87">
        <v>1647</v>
      </c>
      <c r="S666" s="87">
        <v>3697</v>
      </c>
      <c r="T666" s="87">
        <v>0</v>
      </c>
      <c r="U666" s="87">
        <v>511</v>
      </c>
      <c r="V666" s="87">
        <v>3200</v>
      </c>
      <c r="W666" s="87">
        <v>53</v>
      </c>
      <c r="X666" s="87">
        <v>49</v>
      </c>
      <c r="Y666" s="87">
        <v>376</v>
      </c>
      <c r="Z666" s="87">
        <v>1811</v>
      </c>
      <c r="AA666" s="87">
        <v>1613</v>
      </c>
      <c r="AB666" s="87">
        <v>918</v>
      </c>
      <c r="AC666" s="87">
        <v>1406</v>
      </c>
      <c r="AD666" s="87">
        <v>3203</v>
      </c>
      <c r="AE666" s="87">
        <v>266</v>
      </c>
      <c r="AF666" s="87">
        <v>2271</v>
      </c>
      <c r="AG666" s="87">
        <v>277</v>
      </c>
      <c r="AH666" s="87">
        <v>854</v>
      </c>
      <c r="AJ666" s="119">
        <v>3844</v>
      </c>
    </row>
    <row r="667" spans="1:36" s="88" customFormat="1" ht="28.8">
      <c r="A667" s="88">
        <v>667</v>
      </c>
      <c r="B667" s="88" t="s">
        <v>75</v>
      </c>
      <c r="C667" s="88" t="s">
        <v>566</v>
      </c>
      <c r="D667" s="88" t="s">
        <v>581</v>
      </c>
      <c r="G667" s="89"/>
      <c r="H667" s="90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AJ667" s="118"/>
    </row>
    <row r="668" spans="1:36">
      <c r="A668" s="78">
        <v>668</v>
      </c>
      <c r="B668" s="78" t="s">
        <v>75</v>
      </c>
      <c r="C668" s="78" t="s">
        <v>566</v>
      </c>
      <c r="D668" s="78" t="s">
        <v>555</v>
      </c>
    </row>
    <row r="669" spans="1:36">
      <c r="A669" s="78">
        <v>669</v>
      </c>
      <c r="B669" s="78" t="s">
        <v>75</v>
      </c>
      <c r="C669" s="78" t="s">
        <v>566</v>
      </c>
      <c r="D669" s="78" t="s">
        <v>79</v>
      </c>
      <c r="E669" s="78" t="s">
        <v>580</v>
      </c>
      <c r="F669" s="78">
        <v>0</v>
      </c>
      <c r="G669" s="92">
        <v>252699</v>
      </c>
      <c r="H669" s="93"/>
    </row>
    <row r="670" spans="1:36">
      <c r="A670" s="78">
        <v>670</v>
      </c>
      <c r="B670" s="78" t="s">
        <v>75</v>
      </c>
      <c r="C670" s="78" t="s">
        <v>566</v>
      </c>
      <c r="D670" s="78" t="s">
        <v>579</v>
      </c>
      <c r="E670" s="78" t="s">
        <v>578</v>
      </c>
      <c r="F670" s="78">
        <v>0</v>
      </c>
      <c r="G670" s="92">
        <v>23257</v>
      </c>
      <c r="H670" s="93"/>
    </row>
    <row r="671" spans="1:36">
      <c r="A671" s="78">
        <v>671</v>
      </c>
      <c r="B671" s="78" t="s">
        <v>75</v>
      </c>
      <c r="C671" s="78" t="s">
        <v>566</v>
      </c>
      <c r="D671" s="78" t="s">
        <v>327</v>
      </c>
      <c r="E671" s="78" t="s">
        <v>577</v>
      </c>
      <c r="F671" s="78">
        <v>0</v>
      </c>
      <c r="G671" s="92">
        <v>11916</v>
      </c>
      <c r="H671" s="93"/>
    </row>
    <row r="672" spans="1:36">
      <c r="A672" s="78">
        <v>672</v>
      </c>
      <c r="B672" s="78" t="s">
        <v>75</v>
      </c>
      <c r="C672" s="78" t="s">
        <v>566</v>
      </c>
      <c r="D672" s="78" t="s">
        <v>570</v>
      </c>
      <c r="E672" s="78" t="s">
        <v>576</v>
      </c>
      <c r="F672" s="78">
        <v>0</v>
      </c>
      <c r="G672" s="92">
        <v>11341</v>
      </c>
      <c r="H672" s="93"/>
    </row>
    <row r="673" spans="1:36">
      <c r="A673" s="78">
        <v>673</v>
      </c>
      <c r="B673" s="78" t="s">
        <v>75</v>
      </c>
      <c r="C673" s="78" t="s">
        <v>566</v>
      </c>
      <c r="D673" s="78" t="s">
        <v>568</v>
      </c>
      <c r="E673" s="78" t="s">
        <v>575</v>
      </c>
      <c r="F673" s="78">
        <v>0</v>
      </c>
      <c r="G673" s="92">
        <v>10725</v>
      </c>
      <c r="H673" s="93"/>
    </row>
    <row r="674" spans="1:36">
      <c r="A674" s="78">
        <v>674</v>
      </c>
      <c r="B674" s="78" t="s">
        <v>75</v>
      </c>
      <c r="C674" s="78" t="s">
        <v>566</v>
      </c>
      <c r="D674" s="78" t="s">
        <v>565</v>
      </c>
      <c r="E674" s="78" t="s">
        <v>574</v>
      </c>
      <c r="F674" s="78">
        <v>0</v>
      </c>
      <c r="G674" s="92">
        <v>616</v>
      </c>
      <c r="H674" s="93"/>
    </row>
    <row r="675" spans="1:36">
      <c r="A675" s="78">
        <v>675</v>
      </c>
      <c r="B675" s="78" t="s">
        <v>75</v>
      </c>
      <c r="C675" s="78" t="s">
        <v>566</v>
      </c>
      <c r="D675" s="78" t="s">
        <v>573</v>
      </c>
      <c r="E675" s="78" t="s">
        <v>572</v>
      </c>
      <c r="F675" s="78">
        <v>0</v>
      </c>
      <c r="G675" s="92">
        <v>229442</v>
      </c>
      <c r="H675" s="93"/>
    </row>
    <row r="676" spans="1:36">
      <c r="A676" s="78">
        <v>676</v>
      </c>
      <c r="B676" s="78" t="s">
        <v>75</v>
      </c>
      <c r="C676" s="78" t="s">
        <v>566</v>
      </c>
      <c r="D676" s="78" t="s">
        <v>327</v>
      </c>
      <c r="E676" s="78" t="s">
        <v>571</v>
      </c>
      <c r="F676" s="78">
        <v>0</v>
      </c>
      <c r="G676" s="92">
        <v>81785</v>
      </c>
      <c r="H676" s="93"/>
    </row>
    <row r="677" spans="1:36">
      <c r="A677" s="78">
        <v>677</v>
      </c>
      <c r="B677" s="78" t="s">
        <v>75</v>
      </c>
      <c r="C677" s="78" t="s">
        <v>566</v>
      </c>
      <c r="D677" s="78" t="s">
        <v>570</v>
      </c>
      <c r="E677" s="78" t="s">
        <v>569</v>
      </c>
      <c r="F677" s="78">
        <v>0</v>
      </c>
      <c r="G677" s="92">
        <v>147657</v>
      </c>
      <c r="H677" s="93"/>
    </row>
    <row r="678" spans="1:36">
      <c r="A678" s="78">
        <v>678</v>
      </c>
      <c r="B678" s="78" t="s">
        <v>75</v>
      </c>
      <c r="C678" s="78" t="s">
        <v>566</v>
      </c>
      <c r="D678" s="78" t="s">
        <v>568</v>
      </c>
      <c r="E678" s="78" t="s">
        <v>567</v>
      </c>
      <c r="F678" s="78">
        <v>0</v>
      </c>
      <c r="G678" s="92">
        <v>105519</v>
      </c>
      <c r="H678" s="93"/>
    </row>
    <row r="679" spans="1:36">
      <c r="A679" s="78">
        <v>679</v>
      </c>
      <c r="B679" s="78" t="s">
        <v>75</v>
      </c>
      <c r="C679" s="78" t="s">
        <v>566</v>
      </c>
      <c r="D679" s="78" t="s">
        <v>565</v>
      </c>
      <c r="E679" s="78" t="s">
        <v>564</v>
      </c>
      <c r="F679" s="78">
        <v>0</v>
      </c>
      <c r="G679" s="92">
        <v>42138</v>
      </c>
      <c r="H679" s="93"/>
    </row>
    <row r="680" spans="1:36" s="88" customFormat="1">
      <c r="A680" s="88">
        <v>680</v>
      </c>
      <c r="B680" s="88" t="s">
        <v>75</v>
      </c>
      <c r="C680" s="88" t="s">
        <v>559</v>
      </c>
      <c r="D680" s="88" t="s">
        <v>563</v>
      </c>
      <c r="G680" s="89"/>
      <c r="H680" s="90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AJ680" s="118"/>
    </row>
    <row r="681" spans="1:36">
      <c r="A681" s="78">
        <v>681</v>
      </c>
      <c r="B681" s="78" t="s">
        <v>75</v>
      </c>
      <c r="C681" s="78" t="s">
        <v>559</v>
      </c>
      <c r="D681" s="78" t="s">
        <v>555</v>
      </c>
    </row>
    <row r="682" spans="1:36">
      <c r="A682" s="78">
        <v>682</v>
      </c>
      <c r="B682" s="78" t="s">
        <v>75</v>
      </c>
      <c r="C682" s="78" t="s">
        <v>559</v>
      </c>
      <c r="D682" s="78" t="s">
        <v>79</v>
      </c>
      <c r="E682" s="78" t="s">
        <v>562</v>
      </c>
      <c r="F682" s="78">
        <v>0</v>
      </c>
      <c r="G682" s="92">
        <v>252699</v>
      </c>
      <c r="H682" s="93"/>
    </row>
    <row r="683" spans="1:36">
      <c r="A683" s="78">
        <v>683</v>
      </c>
      <c r="B683" s="78" t="s">
        <v>75</v>
      </c>
      <c r="C683" s="78" t="s">
        <v>559</v>
      </c>
      <c r="D683" s="78" t="s">
        <v>561</v>
      </c>
      <c r="E683" s="78" t="s">
        <v>560</v>
      </c>
      <c r="F683" s="78">
        <v>0</v>
      </c>
      <c r="G683" s="92">
        <v>53867</v>
      </c>
      <c r="H683" s="93"/>
    </row>
    <row r="684" spans="1:36">
      <c r="A684" s="78">
        <v>684</v>
      </c>
      <c r="B684" s="78" t="s">
        <v>75</v>
      </c>
      <c r="C684" s="78" t="s">
        <v>559</v>
      </c>
      <c r="D684" s="78" t="s">
        <v>558</v>
      </c>
      <c r="E684" s="78" t="s">
        <v>557</v>
      </c>
      <c r="F684" s="78">
        <v>0</v>
      </c>
      <c r="G684" s="92">
        <v>198832</v>
      </c>
      <c r="H684" s="93"/>
    </row>
    <row r="685" spans="1:36" s="88" customFormat="1">
      <c r="A685" s="88">
        <v>685</v>
      </c>
      <c r="B685" s="88" t="s">
        <v>75</v>
      </c>
      <c r="C685" s="88" t="s">
        <v>539</v>
      </c>
      <c r="D685" s="88" t="s">
        <v>556</v>
      </c>
      <c r="G685" s="89"/>
      <c r="H685" s="90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AJ685" s="118"/>
    </row>
    <row r="686" spans="1:36">
      <c r="A686" s="78">
        <v>686</v>
      </c>
      <c r="B686" s="78" t="s">
        <v>75</v>
      </c>
      <c r="C686" s="78" t="s">
        <v>539</v>
      </c>
      <c r="D686" s="78" t="s">
        <v>555</v>
      </c>
    </row>
    <row r="687" spans="1:36">
      <c r="A687" s="78">
        <v>687</v>
      </c>
      <c r="B687" s="78" t="s">
        <v>75</v>
      </c>
      <c r="C687" s="78" t="s">
        <v>539</v>
      </c>
      <c r="D687" s="78" t="s">
        <v>79</v>
      </c>
      <c r="E687" s="78" t="s">
        <v>554</v>
      </c>
      <c r="F687" s="78">
        <v>0</v>
      </c>
      <c r="G687" s="92">
        <v>252699</v>
      </c>
      <c r="H687" s="93"/>
    </row>
    <row r="688" spans="1:36">
      <c r="A688" s="78">
        <v>688</v>
      </c>
      <c r="B688" s="78" t="s">
        <v>75</v>
      </c>
      <c r="C688" s="78" t="s">
        <v>539</v>
      </c>
      <c r="D688" s="78" t="s">
        <v>241</v>
      </c>
      <c r="E688" s="78" t="s">
        <v>553</v>
      </c>
      <c r="F688" s="78">
        <v>0</v>
      </c>
      <c r="G688" s="92">
        <v>116244</v>
      </c>
      <c r="H688" s="93"/>
    </row>
    <row r="689" spans="1:36">
      <c r="A689" s="78">
        <v>689</v>
      </c>
      <c r="B689" s="78" t="s">
        <v>75</v>
      </c>
      <c r="C689" s="78" t="s">
        <v>539</v>
      </c>
      <c r="D689" s="78" t="s">
        <v>325</v>
      </c>
      <c r="E689" s="78" t="s">
        <v>552</v>
      </c>
      <c r="F689" s="78">
        <v>0</v>
      </c>
      <c r="G689" s="92">
        <v>47620</v>
      </c>
      <c r="H689" s="93"/>
    </row>
    <row r="690" spans="1:36">
      <c r="A690" s="78">
        <v>690</v>
      </c>
      <c r="B690" s="78" t="s">
        <v>75</v>
      </c>
      <c r="C690" s="78" t="s">
        <v>539</v>
      </c>
      <c r="D690" s="78" t="s">
        <v>323</v>
      </c>
      <c r="E690" s="78" t="s">
        <v>551</v>
      </c>
      <c r="F690" s="78">
        <v>0</v>
      </c>
      <c r="G690" s="92">
        <v>29419</v>
      </c>
      <c r="H690" s="93"/>
    </row>
    <row r="691" spans="1:36">
      <c r="A691" s="78">
        <v>691</v>
      </c>
      <c r="B691" s="78" t="s">
        <v>75</v>
      </c>
      <c r="C691" s="78" t="s">
        <v>539</v>
      </c>
      <c r="D691" s="78" t="s">
        <v>321</v>
      </c>
      <c r="E691" s="78" t="s">
        <v>550</v>
      </c>
      <c r="F691" s="78">
        <v>0</v>
      </c>
      <c r="G691" s="92">
        <v>21025</v>
      </c>
      <c r="H691" s="93"/>
    </row>
    <row r="692" spans="1:36">
      <c r="A692" s="78">
        <v>692</v>
      </c>
      <c r="B692" s="78" t="s">
        <v>75</v>
      </c>
      <c r="C692" s="78" t="s">
        <v>539</v>
      </c>
      <c r="D692" s="78" t="s">
        <v>319</v>
      </c>
      <c r="E692" s="78" t="s">
        <v>549</v>
      </c>
      <c r="F692" s="78">
        <v>0</v>
      </c>
      <c r="G692" s="92">
        <v>10522</v>
      </c>
      <c r="H692" s="93"/>
    </row>
    <row r="693" spans="1:36">
      <c r="A693" s="78">
        <v>693</v>
      </c>
      <c r="B693" s="78" t="s">
        <v>75</v>
      </c>
      <c r="C693" s="78" t="s">
        <v>539</v>
      </c>
      <c r="D693" s="78" t="s">
        <v>317</v>
      </c>
      <c r="E693" s="78" t="s">
        <v>548</v>
      </c>
      <c r="F693" s="78">
        <v>0</v>
      </c>
      <c r="G693" s="92">
        <v>4304</v>
      </c>
      <c r="H693" s="93"/>
    </row>
    <row r="694" spans="1:36">
      <c r="A694" s="78">
        <v>694</v>
      </c>
      <c r="B694" s="78" t="s">
        <v>75</v>
      </c>
      <c r="C694" s="78" t="s">
        <v>539</v>
      </c>
      <c r="D694" s="78" t="s">
        <v>314</v>
      </c>
      <c r="E694" s="78" t="s">
        <v>547</v>
      </c>
      <c r="F694" s="78">
        <v>0</v>
      </c>
      <c r="G694" s="92">
        <v>3354</v>
      </c>
      <c r="H694" s="93"/>
    </row>
    <row r="695" spans="1:36">
      <c r="A695" s="78">
        <v>695</v>
      </c>
      <c r="B695" s="78" t="s">
        <v>75</v>
      </c>
      <c r="C695" s="78" t="s">
        <v>539</v>
      </c>
      <c r="D695" s="78" t="s">
        <v>222</v>
      </c>
      <c r="E695" s="78" t="s">
        <v>546</v>
      </c>
      <c r="F695" s="78">
        <v>0</v>
      </c>
      <c r="G695" s="92">
        <v>136455</v>
      </c>
      <c r="H695" s="93"/>
    </row>
    <row r="696" spans="1:36">
      <c r="A696" s="78">
        <v>696</v>
      </c>
      <c r="B696" s="78" t="s">
        <v>75</v>
      </c>
      <c r="C696" s="78" t="s">
        <v>539</v>
      </c>
      <c r="D696" s="78" t="s">
        <v>327</v>
      </c>
      <c r="E696" s="78" t="s">
        <v>545</v>
      </c>
      <c r="F696" s="78">
        <v>0</v>
      </c>
      <c r="G696" s="92">
        <v>93701</v>
      </c>
      <c r="H696" s="93"/>
    </row>
    <row r="697" spans="1:36">
      <c r="A697" s="78">
        <v>697</v>
      </c>
      <c r="B697" s="78" t="s">
        <v>75</v>
      </c>
      <c r="C697" s="78" t="s">
        <v>539</v>
      </c>
      <c r="D697" s="78" t="s">
        <v>325</v>
      </c>
      <c r="E697" s="78" t="s">
        <v>544</v>
      </c>
      <c r="F697" s="78">
        <v>0</v>
      </c>
      <c r="G697" s="92">
        <v>30351</v>
      </c>
      <c r="H697" s="93"/>
    </row>
    <row r="698" spans="1:36">
      <c r="A698" s="78">
        <v>698</v>
      </c>
      <c r="B698" s="78" t="s">
        <v>75</v>
      </c>
      <c r="C698" s="78" t="s">
        <v>539</v>
      </c>
      <c r="D698" s="78" t="s">
        <v>323</v>
      </c>
      <c r="E698" s="78" t="s">
        <v>543</v>
      </c>
      <c r="F698" s="78">
        <v>0</v>
      </c>
      <c r="G698" s="92">
        <v>7583</v>
      </c>
      <c r="H698" s="93"/>
    </row>
    <row r="699" spans="1:36">
      <c r="A699" s="78">
        <v>699</v>
      </c>
      <c r="B699" s="78" t="s">
        <v>75</v>
      </c>
      <c r="C699" s="78" t="s">
        <v>539</v>
      </c>
      <c r="D699" s="78" t="s">
        <v>321</v>
      </c>
      <c r="E699" s="78" t="s">
        <v>542</v>
      </c>
      <c r="F699" s="78">
        <v>0</v>
      </c>
      <c r="G699" s="92">
        <v>3288</v>
      </c>
      <c r="H699" s="93"/>
    </row>
    <row r="700" spans="1:36">
      <c r="A700" s="78">
        <v>700</v>
      </c>
      <c r="B700" s="78" t="s">
        <v>75</v>
      </c>
      <c r="C700" s="78" t="s">
        <v>539</v>
      </c>
      <c r="D700" s="78" t="s">
        <v>319</v>
      </c>
      <c r="E700" s="78" t="s">
        <v>541</v>
      </c>
      <c r="F700" s="78">
        <v>0</v>
      </c>
      <c r="G700" s="92">
        <v>983</v>
      </c>
      <c r="H700" s="93"/>
    </row>
    <row r="701" spans="1:36">
      <c r="A701" s="78">
        <v>701</v>
      </c>
      <c r="B701" s="78" t="s">
        <v>75</v>
      </c>
      <c r="C701" s="78" t="s">
        <v>539</v>
      </c>
      <c r="D701" s="78" t="s">
        <v>317</v>
      </c>
      <c r="E701" s="78" t="s">
        <v>540</v>
      </c>
      <c r="F701" s="78">
        <v>0</v>
      </c>
      <c r="G701" s="92">
        <v>336</v>
      </c>
      <c r="H701" s="93"/>
    </row>
    <row r="702" spans="1:36">
      <c r="A702" s="78">
        <v>702</v>
      </c>
      <c r="B702" s="78" t="s">
        <v>75</v>
      </c>
      <c r="C702" s="78" t="s">
        <v>539</v>
      </c>
      <c r="D702" s="78" t="s">
        <v>314</v>
      </c>
      <c r="E702" s="78" t="s">
        <v>538</v>
      </c>
      <c r="F702" s="78">
        <v>0</v>
      </c>
      <c r="G702" s="92">
        <v>213</v>
      </c>
      <c r="H702" s="93"/>
    </row>
    <row r="703" spans="1:36" s="88" customFormat="1">
      <c r="A703" s="88">
        <v>703</v>
      </c>
      <c r="B703" s="88" t="s">
        <v>75</v>
      </c>
      <c r="C703" s="88" t="s">
        <v>76</v>
      </c>
      <c r="D703" s="88" t="s">
        <v>77</v>
      </c>
      <c r="G703" s="89"/>
      <c r="H703" s="90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AJ703" s="118"/>
    </row>
    <row r="704" spans="1:36">
      <c r="A704" s="78">
        <v>704</v>
      </c>
      <c r="B704" s="78" t="s">
        <v>75</v>
      </c>
      <c r="C704" s="78" t="s">
        <v>76</v>
      </c>
      <c r="D704" s="78" t="s">
        <v>78</v>
      </c>
    </row>
    <row r="705" spans="1:36">
      <c r="A705" s="78">
        <v>705</v>
      </c>
      <c r="B705" s="78" t="s">
        <v>75</v>
      </c>
      <c r="C705" s="78" t="s">
        <v>76</v>
      </c>
      <c r="D705" s="78" t="s">
        <v>79</v>
      </c>
      <c r="E705" s="78" t="s">
        <v>80</v>
      </c>
      <c r="F705" s="78">
        <v>0</v>
      </c>
      <c r="G705" s="92">
        <v>617594</v>
      </c>
      <c r="H705" s="86"/>
      <c r="I705" s="87">
        <v>29196</v>
      </c>
      <c r="J705" s="87">
        <v>18088</v>
      </c>
      <c r="K705" s="87">
        <v>1312</v>
      </c>
      <c r="L705" s="87">
        <v>9023</v>
      </c>
      <c r="M705" s="87">
        <v>45801</v>
      </c>
      <c r="N705" s="87">
        <v>16439</v>
      </c>
      <c r="O705" s="87">
        <v>4444</v>
      </c>
      <c r="P705" s="87">
        <v>114235</v>
      </c>
      <c r="Q705" s="87">
        <v>11215</v>
      </c>
      <c r="R705" s="87">
        <v>40508</v>
      </c>
      <c r="S705" s="87">
        <v>33796</v>
      </c>
      <c r="T705" s="87">
        <v>535</v>
      </c>
      <c r="U705" s="87">
        <v>30637</v>
      </c>
      <c r="V705" s="87">
        <v>37468</v>
      </c>
      <c r="W705" s="87">
        <v>639</v>
      </c>
      <c r="X705" s="87">
        <v>3785</v>
      </c>
      <c r="Y705" s="87">
        <v>22600</v>
      </c>
      <c r="Z705" s="87">
        <v>16305</v>
      </c>
      <c r="AA705" s="87">
        <v>10131</v>
      </c>
      <c r="AB705" s="87">
        <v>28680</v>
      </c>
      <c r="AC705" s="87">
        <v>48454</v>
      </c>
      <c r="AD705" s="87">
        <v>33311</v>
      </c>
      <c r="AE705" s="87">
        <v>1889</v>
      </c>
      <c r="AF705" s="87">
        <v>24577</v>
      </c>
      <c r="AG705" s="87">
        <v>4080</v>
      </c>
      <c r="AH705" s="87">
        <v>30446</v>
      </c>
      <c r="AJ705" s="119">
        <v>131946</v>
      </c>
    </row>
    <row r="706" spans="1:36">
      <c r="A706" s="78">
        <v>706</v>
      </c>
      <c r="B706" s="78" t="s">
        <v>75</v>
      </c>
      <c r="C706" s="78" t="s">
        <v>76</v>
      </c>
      <c r="D706" s="78" t="s">
        <v>81</v>
      </c>
      <c r="E706" s="78" t="s">
        <v>82</v>
      </c>
      <c r="F706" s="78">
        <v>0</v>
      </c>
      <c r="G706" s="92">
        <v>571380</v>
      </c>
      <c r="H706" s="86"/>
      <c r="I706" s="87">
        <v>23633</v>
      </c>
      <c r="J706" s="87">
        <v>16540</v>
      </c>
      <c r="K706" s="87">
        <v>1282</v>
      </c>
      <c r="L706" s="87">
        <v>9017</v>
      </c>
      <c r="M706" s="87">
        <v>41771</v>
      </c>
      <c r="N706" s="87">
        <v>16313</v>
      </c>
      <c r="O706" s="87">
        <v>4345</v>
      </c>
      <c r="P706" s="87">
        <v>112931</v>
      </c>
      <c r="Q706" s="87">
        <v>6672</v>
      </c>
      <c r="R706" s="87">
        <v>40279</v>
      </c>
      <c r="S706" s="87">
        <v>19829</v>
      </c>
      <c r="T706" s="87">
        <v>0</v>
      </c>
      <c r="U706" s="87">
        <v>30342</v>
      </c>
      <c r="V706" s="87">
        <v>36234</v>
      </c>
      <c r="W706" s="87">
        <v>605</v>
      </c>
      <c r="X706" s="87">
        <v>467</v>
      </c>
      <c r="Y706" s="87">
        <v>22225</v>
      </c>
      <c r="Z706" s="87">
        <v>14768</v>
      </c>
      <c r="AA706" s="87">
        <v>9956</v>
      </c>
      <c r="AB706" s="87">
        <v>28276</v>
      </c>
      <c r="AC706" s="87">
        <v>45513</v>
      </c>
      <c r="AD706" s="87">
        <v>31338</v>
      </c>
      <c r="AE706" s="87">
        <v>1678</v>
      </c>
      <c r="AF706" s="87">
        <v>23611</v>
      </c>
      <c r="AG706" s="87">
        <v>3967</v>
      </c>
      <c r="AH706" s="87">
        <v>29788</v>
      </c>
      <c r="AJ706" s="119">
        <v>127181</v>
      </c>
    </row>
    <row r="707" spans="1:36">
      <c r="A707" s="78">
        <v>707</v>
      </c>
      <c r="B707" s="78" t="s">
        <v>75</v>
      </c>
      <c r="C707" s="78" t="s">
        <v>76</v>
      </c>
      <c r="D707" s="78" t="s">
        <v>83</v>
      </c>
      <c r="E707" s="78" t="s">
        <v>84</v>
      </c>
      <c r="F707" s="78">
        <v>0</v>
      </c>
      <c r="G707" s="92">
        <v>372359</v>
      </c>
      <c r="H707" s="86"/>
      <c r="I707" s="87">
        <v>8092</v>
      </c>
      <c r="J707" s="87">
        <v>6536</v>
      </c>
      <c r="K707" s="87">
        <v>476</v>
      </c>
      <c r="L707" s="87">
        <v>3554</v>
      </c>
      <c r="M707" s="87">
        <v>18043</v>
      </c>
      <c r="N707" s="87">
        <v>10492</v>
      </c>
      <c r="O707" s="87">
        <v>3012</v>
      </c>
      <c r="P707" s="87">
        <v>91505</v>
      </c>
      <c r="Q707" s="87">
        <v>3057</v>
      </c>
      <c r="R707" s="87">
        <v>31644</v>
      </c>
      <c r="S707" s="87">
        <v>4202</v>
      </c>
      <c r="T707" s="87">
        <v>0</v>
      </c>
      <c r="U707" s="87">
        <v>25994</v>
      </c>
      <c r="V707" s="87">
        <v>22802</v>
      </c>
      <c r="W707" s="87">
        <v>319</v>
      </c>
      <c r="X707" s="87">
        <v>150</v>
      </c>
      <c r="Y707" s="87">
        <v>18851</v>
      </c>
      <c r="Z707" s="87">
        <v>6679</v>
      </c>
      <c r="AA707" s="87">
        <v>3127</v>
      </c>
      <c r="AB707" s="87">
        <v>22823</v>
      </c>
      <c r="AC707" s="87">
        <v>35154</v>
      </c>
      <c r="AD707" s="87">
        <v>17803</v>
      </c>
      <c r="AE707" s="87">
        <v>649</v>
      </c>
      <c r="AF707" s="87">
        <v>12353</v>
      </c>
      <c r="AG707" s="87">
        <v>1743</v>
      </c>
      <c r="AH707" s="87">
        <v>23299</v>
      </c>
      <c r="AJ707" s="119">
        <v>102487</v>
      </c>
    </row>
    <row r="708" spans="1:36">
      <c r="A708" s="78">
        <v>708</v>
      </c>
      <c r="B708" s="78" t="s">
        <v>75</v>
      </c>
      <c r="C708" s="78" t="s">
        <v>76</v>
      </c>
      <c r="D708" s="78" t="s">
        <v>85</v>
      </c>
      <c r="E708" s="78" t="s">
        <v>86</v>
      </c>
      <c r="F708" s="78">
        <v>0</v>
      </c>
      <c r="G708" s="92">
        <v>116244</v>
      </c>
      <c r="H708" s="86"/>
      <c r="I708" s="87">
        <v>2684</v>
      </c>
      <c r="J708" s="87">
        <v>2688</v>
      </c>
      <c r="K708" s="87">
        <v>197</v>
      </c>
      <c r="L708" s="87">
        <v>1393</v>
      </c>
      <c r="M708" s="87">
        <v>6297</v>
      </c>
      <c r="N708" s="87">
        <v>3607</v>
      </c>
      <c r="O708" s="87">
        <v>976</v>
      </c>
      <c r="P708" s="87">
        <v>25986</v>
      </c>
      <c r="Q708" s="87">
        <v>1297</v>
      </c>
      <c r="R708" s="87">
        <v>8723</v>
      </c>
      <c r="S708" s="87">
        <v>1779</v>
      </c>
      <c r="T708" s="87">
        <v>0</v>
      </c>
      <c r="U708" s="87">
        <v>7485</v>
      </c>
      <c r="V708" s="87">
        <v>7393</v>
      </c>
      <c r="W708" s="87">
        <v>136</v>
      </c>
      <c r="X708" s="87">
        <v>60</v>
      </c>
      <c r="Y708" s="87">
        <v>5644</v>
      </c>
      <c r="Z708" s="87">
        <v>2126</v>
      </c>
      <c r="AA708" s="87">
        <v>1274</v>
      </c>
      <c r="AB708" s="87">
        <v>6976</v>
      </c>
      <c r="AC708" s="87">
        <v>10562</v>
      </c>
      <c r="AD708" s="87">
        <v>6012</v>
      </c>
      <c r="AE708" s="87">
        <v>284</v>
      </c>
      <c r="AF708" s="87">
        <v>4370</v>
      </c>
      <c r="AG708" s="87">
        <v>698</v>
      </c>
      <c r="AH708" s="87">
        <v>7597</v>
      </c>
      <c r="AJ708" s="119">
        <v>29931</v>
      </c>
    </row>
    <row r="709" spans="1:36">
      <c r="A709" s="78">
        <v>709</v>
      </c>
      <c r="B709" s="78" t="s">
        <v>75</v>
      </c>
      <c r="C709" s="78" t="s">
        <v>76</v>
      </c>
      <c r="D709" s="78" t="s">
        <v>87</v>
      </c>
      <c r="E709" s="78" t="s">
        <v>88</v>
      </c>
      <c r="F709" s="78">
        <v>0</v>
      </c>
      <c r="G709" s="92">
        <v>56321</v>
      </c>
      <c r="H709" s="86"/>
      <c r="I709" s="87">
        <v>1650</v>
      </c>
      <c r="J709" s="87">
        <v>1881</v>
      </c>
      <c r="K709" s="87">
        <v>138</v>
      </c>
      <c r="L709" s="87">
        <v>961</v>
      </c>
      <c r="M709" s="87">
        <v>3882</v>
      </c>
      <c r="N709" s="87">
        <v>2024</v>
      </c>
      <c r="O709" s="87">
        <v>690</v>
      </c>
      <c r="P709" s="87">
        <v>10217</v>
      </c>
      <c r="Q709" s="87">
        <v>959</v>
      </c>
      <c r="R709" s="87">
        <v>4919</v>
      </c>
      <c r="S709" s="87">
        <v>1039</v>
      </c>
      <c r="T709" s="87">
        <v>0</v>
      </c>
      <c r="U709" s="87">
        <v>3690</v>
      </c>
      <c r="V709" s="87">
        <v>3479</v>
      </c>
      <c r="W709" s="87">
        <v>91</v>
      </c>
      <c r="X709" s="87">
        <v>46</v>
      </c>
      <c r="Y709" s="87">
        <v>2074</v>
      </c>
      <c r="Z709" s="87">
        <v>835</v>
      </c>
      <c r="AA709" s="87">
        <v>805</v>
      </c>
      <c r="AB709" s="87">
        <v>3373</v>
      </c>
      <c r="AC709" s="87">
        <v>2956</v>
      </c>
      <c r="AD709" s="87">
        <v>2947</v>
      </c>
      <c r="AE709" s="87">
        <v>191</v>
      </c>
      <c r="AF709" s="87">
        <v>2341</v>
      </c>
      <c r="AG709" s="87">
        <v>465</v>
      </c>
      <c r="AH709" s="87">
        <v>4668</v>
      </c>
      <c r="AJ709" s="119">
        <v>11655</v>
      </c>
    </row>
    <row r="710" spans="1:36">
      <c r="A710" s="78">
        <v>710</v>
      </c>
      <c r="B710" s="78" t="s">
        <v>75</v>
      </c>
      <c r="C710" s="78" t="s">
        <v>76</v>
      </c>
      <c r="D710" s="78" t="s">
        <v>89</v>
      </c>
      <c r="E710" s="78" t="s">
        <v>90</v>
      </c>
      <c r="F710" s="78">
        <v>0</v>
      </c>
      <c r="G710" s="92">
        <v>59923</v>
      </c>
      <c r="H710" s="86"/>
      <c r="I710" s="87">
        <v>1034</v>
      </c>
      <c r="J710" s="87">
        <v>807</v>
      </c>
      <c r="K710" s="87">
        <v>59</v>
      </c>
      <c r="L710" s="87">
        <v>432</v>
      </c>
      <c r="M710" s="87">
        <v>2415</v>
      </c>
      <c r="N710" s="87">
        <v>1583</v>
      </c>
      <c r="O710" s="87">
        <v>286</v>
      </c>
      <c r="P710" s="87">
        <v>15769</v>
      </c>
      <c r="Q710" s="87">
        <v>338</v>
      </c>
      <c r="R710" s="87">
        <v>3804</v>
      </c>
      <c r="S710" s="87">
        <v>740</v>
      </c>
      <c r="T710" s="87">
        <v>0</v>
      </c>
      <c r="U710" s="87">
        <v>3795</v>
      </c>
      <c r="V710" s="87">
        <v>3914</v>
      </c>
      <c r="W710" s="87">
        <v>45</v>
      </c>
      <c r="X710" s="87">
        <v>14</v>
      </c>
      <c r="Y710" s="87">
        <v>3570</v>
      </c>
      <c r="Z710" s="87">
        <v>1291</v>
      </c>
      <c r="AA710" s="87">
        <v>469</v>
      </c>
      <c r="AB710" s="87">
        <v>3603</v>
      </c>
      <c r="AC710" s="87">
        <v>7606</v>
      </c>
      <c r="AD710" s="87">
        <v>3065</v>
      </c>
      <c r="AE710" s="87">
        <v>93</v>
      </c>
      <c r="AF710" s="87">
        <v>2029</v>
      </c>
      <c r="AG710" s="87">
        <v>233</v>
      </c>
      <c r="AH710" s="87">
        <v>2929</v>
      </c>
      <c r="AJ710" s="119">
        <v>18276</v>
      </c>
    </row>
    <row r="711" spans="1:36">
      <c r="A711" s="78">
        <v>711</v>
      </c>
      <c r="B711" s="78" t="s">
        <v>75</v>
      </c>
      <c r="C711" s="78" t="s">
        <v>76</v>
      </c>
      <c r="D711" s="78" t="s">
        <v>91</v>
      </c>
      <c r="E711" s="78" t="s">
        <v>92</v>
      </c>
      <c r="F711" s="78">
        <v>0</v>
      </c>
      <c r="G711" s="92">
        <v>64502</v>
      </c>
      <c r="H711" s="86"/>
      <c r="I711" s="87">
        <v>1805</v>
      </c>
      <c r="J711" s="87">
        <v>2366</v>
      </c>
      <c r="K711" s="87">
        <v>165</v>
      </c>
      <c r="L711" s="87">
        <v>1227</v>
      </c>
      <c r="M711" s="87">
        <v>4562</v>
      </c>
      <c r="N711" s="87">
        <v>2540</v>
      </c>
      <c r="O711" s="87">
        <v>749</v>
      </c>
      <c r="P711" s="87">
        <v>11022</v>
      </c>
      <c r="Q711" s="87">
        <v>1156</v>
      </c>
      <c r="R711" s="87">
        <v>4775</v>
      </c>
      <c r="S711" s="87">
        <v>1198</v>
      </c>
      <c r="T711" s="87">
        <v>0</v>
      </c>
      <c r="U711" s="87">
        <v>4183</v>
      </c>
      <c r="V711" s="87">
        <v>4533</v>
      </c>
      <c r="W711" s="87">
        <v>129</v>
      </c>
      <c r="X711" s="87">
        <v>53</v>
      </c>
      <c r="Y711" s="87">
        <v>2229</v>
      </c>
      <c r="Z711" s="87">
        <v>961</v>
      </c>
      <c r="AA711" s="87">
        <v>965</v>
      </c>
      <c r="AB711" s="87">
        <v>3992</v>
      </c>
      <c r="AC711" s="87">
        <v>3199</v>
      </c>
      <c r="AD711" s="87">
        <v>3477</v>
      </c>
      <c r="AE711" s="87">
        <v>254</v>
      </c>
      <c r="AF711" s="87">
        <v>2987</v>
      </c>
      <c r="AG711" s="87">
        <v>572</v>
      </c>
      <c r="AH711" s="87">
        <v>5403</v>
      </c>
      <c r="AJ711" s="119">
        <v>13029</v>
      </c>
    </row>
    <row r="712" spans="1:36">
      <c r="A712" s="78">
        <v>712</v>
      </c>
      <c r="B712" s="78" t="s">
        <v>75</v>
      </c>
      <c r="C712" s="78" t="s">
        <v>76</v>
      </c>
      <c r="D712" s="78" t="s">
        <v>93</v>
      </c>
      <c r="E712" s="78" t="s">
        <v>94</v>
      </c>
      <c r="F712" s="78">
        <v>0</v>
      </c>
      <c r="G712" s="92">
        <v>129900</v>
      </c>
      <c r="H712" s="86"/>
      <c r="I712" s="87">
        <v>1897</v>
      </c>
      <c r="J712" s="87">
        <v>1159</v>
      </c>
      <c r="K712" s="87">
        <v>80</v>
      </c>
      <c r="L712" s="87">
        <v>748</v>
      </c>
      <c r="M712" s="87">
        <v>4740</v>
      </c>
      <c r="N712" s="87">
        <v>3417</v>
      </c>
      <c r="O712" s="87">
        <v>909</v>
      </c>
      <c r="P712" s="87">
        <v>36051</v>
      </c>
      <c r="Q712" s="87">
        <v>461</v>
      </c>
      <c r="R712" s="87">
        <v>10341</v>
      </c>
      <c r="S712" s="87">
        <v>724</v>
      </c>
      <c r="T712" s="87">
        <v>0</v>
      </c>
      <c r="U712" s="87">
        <v>9703</v>
      </c>
      <c r="V712" s="87">
        <v>7572</v>
      </c>
      <c r="W712" s="87">
        <v>48</v>
      </c>
      <c r="X712" s="87">
        <v>31</v>
      </c>
      <c r="Y712" s="87">
        <v>7171</v>
      </c>
      <c r="Z712" s="87">
        <v>2572</v>
      </c>
      <c r="AA712" s="87">
        <v>611</v>
      </c>
      <c r="AB712" s="87">
        <v>8348</v>
      </c>
      <c r="AC712" s="87">
        <v>15015</v>
      </c>
      <c r="AD712" s="87">
        <v>5967</v>
      </c>
      <c r="AE712" s="87">
        <v>88</v>
      </c>
      <c r="AF712" s="87">
        <v>3771</v>
      </c>
      <c r="AG712" s="87">
        <v>329</v>
      </c>
      <c r="AH712" s="87">
        <v>8147</v>
      </c>
      <c r="AJ712" s="119">
        <v>39955</v>
      </c>
    </row>
    <row r="713" spans="1:36">
      <c r="A713" s="78">
        <v>713</v>
      </c>
      <c r="B713" s="78" t="s">
        <v>75</v>
      </c>
      <c r="C713" s="78" t="s">
        <v>76</v>
      </c>
      <c r="D713" s="78" t="s">
        <v>95</v>
      </c>
      <c r="E713" s="78" t="s">
        <v>96</v>
      </c>
      <c r="F713" s="78">
        <v>0</v>
      </c>
      <c r="G713" s="92">
        <v>2791</v>
      </c>
      <c r="H713" s="86"/>
      <c r="I713" s="87">
        <v>24</v>
      </c>
      <c r="J713" s="87">
        <v>31</v>
      </c>
      <c r="K713" s="87">
        <v>1</v>
      </c>
      <c r="L713" s="87">
        <v>28</v>
      </c>
      <c r="M713" s="87">
        <v>71</v>
      </c>
      <c r="N713" s="87">
        <v>59</v>
      </c>
      <c r="O713" s="87">
        <v>6</v>
      </c>
      <c r="P713" s="87">
        <v>697</v>
      </c>
      <c r="Q713" s="87">
        <v>7</v>
      </c>
      <c r="R713" s="87">
        <v>181</v>
      </c>
      <c r="S713" s="87">
        <v>16</v>
      </c>
      <c r="T713" s="87">
        <v>0</v>
      </c>
      <c r="U713" s="87">
        <v>217</v>
      </c>
      <c r="V713" s="87">
        <v>293</v>
      </c>
      <c r="W713" s="87">
        <v>0</v>
      </c>
      <c r="X713" s="87">
        <v>0</v>
      </c>
      <c r="Y713" s="87">
        <v>168</v>
      </c>
      <c r="Z713" s="87">
        <v>37</v>
      </c>
      <c r="AA713" s="87">
        <v>11</v>
      </c>
      <c r="AB713" s="87">
        <v>247</v>
      </c>
      <c r="AC713" s="87">
        <v>290</v>
      </c>
      <c r="AD713" s="87">
        <v>97</v>
      </c>
      <c r="AE713" s="87">
        <v>0</v>
      </c>
      <c r="AF713" s="87">
        <v>107</v>
      </c>
      <c r="AG713" s="87">
        <v>10</v>
      </c>
      <c r="AH713" s="87">
        <v>193</v>
      </c>
      <c r="AJ713" s="119">
        <v>799</v>
      </c>
    </row>
    <row r="714" spans="1:36">
      <c r="A714" s="78">
        <v>714</v>
      </c>
      <c r="B714" s="78" t="s">
        <v>75</v>
      </c>
      <c r="C714" s="78" t="s">
        <v>76</v>
      </c>
      <c r="D714" s="78" t="s">
        <v>97</v>
      </c>
      <c r="E714" s="78" t="s">
        <v>98</v>
      </c>
      <c r="F714" s="78">
        <v>0</v>
      </c>
      <c r="G714" s="92">
        <v>2818</v>
      </c>
      <c r="H714" s="86"/>
      <c r="I714" s="87">
        <v>37</v>
      </c>
      <c r="J714" s="87">
        <v>11</v>
      </c>
      <c r="K714" s="87">
        <v>0</v>
      </c>
      <c r="L714" s="87">
        <v>7</v>
      </c>
      <c r="M714" s="87">
        <v>63</v>
      </c>
      <c r="N714" s="87">
        <v>45</v>
      </c>
      <c r="O714" s="87">
        <v>5</v>
      </c>
      <c r="P714" s="87">
        <v>869</v>
      </c>
      <c r="Q714" s="87">
        <v>3</v>
      </c>
      <c r="R714" s="87">
        <v>407</v>
      </c>
      <c r="S714" s="87">
        <v>9</v>
      </c>
      <c r="T714" s="87">
        <v>0</v>
      </c>
      <c r="U714" s="87">
        <v>264</v>
      </c>
      <c r="V714" s="87">
        <v>118</v>
      </c>
      <c r="W714" s="87">
        <v>0</v>
      </c>
      <c r="X714" s="87">
        <v>0</v>
      </c>
      <c r="Y714" s="87">
        <v>206</v>
      </c>
      <c r="Z714" s="87">
        <v>25</v>
      </c>
      <c r="AA714" s="87">
        <v>11</v>
      </c>
      <c r="AB714" s="87">
        <v>196</v>
      </c>
      <c r="AC714" s="87">
        <v>319</v>
      </c>
      <c r="AD714" s="87">
        <v>85</v>
      </c>
      <c r="AE714" s="87">
        <v>1</v>
      </c>
      <c r="AF714" s="87">
        <v>38</v>
      </c>
      <c r="AG714" s="87">
        <v>6</v>
      </c>
      <c r="AH714" s="87">
        <v>93</v>
      </c>
      <c r="AJ714" s="119">
        <v>927</v>
      </c>
    </row>
    <row r="715" spans="1:36">
      <c r="A715" s="78">
        <v>715</v>
      </c>
      <c r="B715" s="78" t="s">
        <v>75</v>
      </c>
      <c r="C715" s="78" t="s">
        <v>76</v>
      </c>
      <c r="D715" s="78" t="s">
        <v>99</v>
      </c>
      <c r="E715" s="78" t="s">
        <v>100</v>
      </c>
      <c r="F715" s="78">
        <v>0</v>
      </c>
      <c r="G715" s="92">
        <v>10713</v>
      </c>
      <c r="H715" s="86"/>
      <c r="I715" s="87">
        <v>113</v>
      </c>
      <c r="J715" s="87">
        <v>12</v>
      </c>
      <c r="K715" s="87">
        <v>2</v>
      </c>
      <c r="L715" s="87">
        <v>8</v>
      </c>
      <c r="M715" s="87">
        <v>220</v>
      </c>
      <c r="N715" s="87">
        <v>217</v>
      </c>
      <c r="O715" s="87">
        <v>51</v>
      </c>
      <c r="P715" s="87">
        <v>3697</v>
      </c>
      <c r="Q715" s="87">
        <v>4</v>
      </c>
      <c r="R715" s="87">
        <v>689</v>
      </c>
      <c r="S715" s="87">
        <v>32</v>
      </c>
      <c r="T715" s="87">
        <v>0</v>
      </c>
      <c r="U715" s="87">
        <v>792</v>
      </c>
      <c r="V715" s="87">
        <v>537</v>
      </c>
      <c r="W715" s="87">
        <v>0</v>
      </c>
      <c r="X715" s="87">
        <v>0</v>
      </c>
      <c r="Y715" s="87">
        <v>855</v>
      </c>
      <c r="Z715" s="87">
        <v>209</v>
      </c>
      <c r="AA715" s="87">
        <v>26</v>
      </c>
      <c r="AB715" s="87">
        <v>510</v>
      </c>
      <c r="AC715" s="87">
        <v>1635</v>
      </c>
      <c r="AD715" s="87">
        <v>538</v>
      </c>
      <c r="AE715" s="87">
        <v>1</v>
      </c>
      <c r="AF715" s="87">
        <v>281</v>
      </c>
      <c r="AG715" s="87">
        <v>11</v>
      </c>
      <c r="AH715" s="87">
        <v>273</v>
      </c>
      <c r="AJ715" s="119">
        <v>4260</v>
      </c>
    </row>
    <row r="716" spans="1:36">
      <c r="A716" s="78">
        <v>716</v>
      </c>
      <c r="B716" s="78" t="s">
        <v>75</v>
      </c>
      <c r="C716" s="78" t="s">
        <v>76</v>
      </c>
      <c r="D716" s="78" t="s">
        <v>101</v>
      </c>
      <c r="E716" s="78" t="s">
        <v>102</v>
      </c>
      <c r="F716" s="78">
        <v>0</v>
      </c>
      <c r="G716" s="92">
        <v>10575</v>
      </c>
      <c r="H716" s="86"/>
      <c r="I716" s="87">
        <v>407</v>
      </c>
      <c r="J716" s="87">
        <v>110</v>
      </c>
      <c r="K716" s="87">
        <v>16</v>
      </c>
      <c r="L716" s="87">
        <v>55</v>
      </c>
      <c r="M716" s="87">
        <v>623</v>
      </c>
      <c r="N716" s="87">
        <v>163</v>
      </c>
      <c r="O716" s="87">
        <v>70</v>
      </c>
      <c r="P716" s="87">
        <v>2967</v>
      </c>
      <c r="Q716" s="87">
        <v>50</v>
      </c>
      <c r="R716" s="87">
        <v>1401</v>
      </c>
      <c r="S716" s="87">
        <v>202</v>
      </c>
      <c r="T716" s="87">
        <v>0</v>
      </c>
      <c r="U716" s="87">
        <v>640</v>
      </c>
      <c r="V716" s="87">
        <v>486</v>
      </c>
      <c r="W716" s="87">
        <v>4</v>
      </c>
      <c r="X716" s="87">
        <v>1</v>
      </c>
      <c r="Y716" s="87">
        <v>531</v>
      </c>
      <c r="Z716" s="87">
        <v>179</v>
      </c>
      <c r="AA716" s="87">
        <v>120</v>
      </c>
      <c r="AB716" s="87">
        <v>549</v>
      </c>
      <c r="AC716" s="87">
        <v>907</v>
      </c>
      <c r="AD716" s="87">
        <v>481</v>
      </c>
      <c r="AE716" s="87">
        <v>13</v>
      </c>
      <c r="AF716" s="87">
        <v>170</v>
      </c>
      <c r="AG716" s="87">
        <v>34</v>
      </c>
      <c r="AH716" s="87">
        <v>396</v>
      </c>
      <c r="AJ716" s="119">
        <v>2939</v>
      </c>
    </row>
    <row r="717" spans="1:36">
      <c r="A717" s="78">
        <v>717</v>
      </c>
      <c r="B717" s="78" t="s">
        <v>75</v>
      </c>
      <c r="C717" s="78" t="s">
        <v>76</v>
      </c>
      <c r="D717" s="78" t="s">
        <v>103</v>
      </c>
      <c r="E717" s="78" t="s">
        <v>104</v>
      </c>
      <c r="F717" s="78">
        <v>0</v>
      </c>
      <c r="G717" s="92">
        <v>6618</v>
      </c>
      <c r="H717" s="86"/>
      <c r="I717" s="87">
        <v>170</v>
      </c>
      <c r="J717" s="87">
        <v>38</v>
      </c>
      <c r="K717" s="87">
        <v>4</v>
      </c>
      <c r="L717" s="87">
        <v>14</v>
      </c>
      <c r="M717" s="87">
        <v>304</v>
      </c>
      <c r="N717" s="87">
        <v>75</v>
      </c>
      <c r="O717" s="87">
        <v>59</v>
      </c>
      <c r="P717" s="87">
        <v>2002</v>
      </c>
      <c r="Q717" s="87">
        <v>30</v>
      </c>
      <c r="R717" s="87">
        <v>489</v>
      </c>
      <c r="S717" s="87">
        <v>74</v>
      </c>
      <c r="T717" s="87">
        <v>0</v>
      </c>
      <c r="U717" s="87">
        <v>589</v>
      </c>
      <c r="V717" s="87">
        <v>326</v>
      </c>
      <c r="W717" s="87">
        <v>0</v>
      </c>
      <c r="X717" s="87">
        <v>1</v>
      </c>
      <c r="Y717" s="87">
        <v>400</v>
      </c>
      <c r="Z717" s="87">
        <v>118</v>
      </c>
      <c r="AA717" s="87">
        <v>32</v>
      </c>
      <c r="AB717" s="87">
        <v>469</v>
      </c>
      <c r="AC717" s="87">
        <v>625</v>
      </c>
      <c r="AD717" s="87">
        <v>245</v>
      </c>
      <c r="AE717" s="87">
        <v>3</v>
      </c>
      <c r="AF717" s="87">
        <v>161</v>
      </c>
      <c r="AG717" s="87">
        <v>32</v>
      </c>
      <c r="AH717" s="87">
        <v>358</v>
      </c>
      <c r="AJ717" s="119">
        <v>2142</v>
      </c>
    </row>
    <row r="718" spans="1:36">
      <c r="A718" s="78">
        <v>718</v>
      </c>
      <c r="B718" s="78" t="s">
        <v>75</v>
      </c>
      <c r="C718" s="78" t="s">
        <v>76</v>
      </c>
      <c r="D718" s="78" t="s">
        <v>105</v>
      </c>
      <c r="E718" s="78" t="s">
        <v>106</v>
      </c>
      <c r="F718" s="78">
        <v>0</v>
      </c>
      <c r="G718" s="92">
        <v>1091</v>
      </c>
      <c r="H718" s="86"/>
      <c r="I718" s="87">
        <v>30</v>
      </c>
      <c r="J718" s="87">
        <v>2</v>
      </c>
      <c r="K718" s="87">
        <v>0</v>
      </c>
      <c r="L718" s="87">
        <v>4</v>
      </c>
      <c r="M718" s="87">
        <v>47</v>
      </c>
      <c r="N718" s="87">
        <v>21</v>
      </c>
      <c r="O718" s="87">
        <v>15</v>
      </c>
      <c r="P718" s="87">
        <v>308</v>
      </c>
      <c r="Q718" s="87">
        <v>3</v>
      </c>
      <c r="R718" s="87">
        <v>97</v>
      </c>
      <c r="S718" s="87">
        <v>2</v>
      </c>
      <c r="T718" s="87">
        <v>0</v>
      </c>
      <c r="U718" s="87">
        <v>129</v>
      </c>
      <c r="V718" s="87">
        <v>59</v>
      </c>
      <c r="W718" s="87">
        <v>0</v>
      </c>
      <c r="X718" s="87">
        <v>0</v>
      </c>
      <c r="Y718" s="87">
        <v>61</v>
      </c>
      <c r="Z718" s="87">
        <v>13</v>
      </c>
      <c r="AA718" s="87">
        <v>1</v>
      </c>
      <c r="AB718" s="87">
        <v>87</v>
      </c>
      <c r="AC718" s="87">
        <v>65</v>
      </c>
      <c r="AD718" s="87">
        <v>34</v>
      </c>
      <c r="AE718" s="87">
        <v>0</v>
      </c>
      <c r="AF718" s="87">
        <v>25</v>
      </c>
      <c r="AG718" s="87">
        <v>6</v>
      </c>
      <c r="AH718" s="87">
        <v>82</v>
      </c>
      <c r="AJ718" s="119">
        <v>341</v>
      </c>
    </row>
    <row r="719" spans="1:36">
      <c r="A719" s="78">
        <v>719</v>
      </c>
      <c r="B719" s="78" t="s">
        <v>75</v>
      </c>
      <c r="C719" s="78" t="s">
        <v>76</v>
      </c>
      <c r="D719" s="78" t="s">
        <v>107</v>
      </c>
      <c r="E719" s="78" t="s">
        <v>108</v>
      </c>
      <c r="F719" s="78">
        <v>0</v>
      </c>
      <c r="G719" s="92">
        <v>1650</v>
      </c>
      <c r="H719" s="86"/>
      <c r="I719" s="87">
        <v>32</v>
      </c>
      <c r="J719" s="87">
        <v>6</v>
      </c>
      <c r="K719" s="87">
        <v>2</v>
      </c>
      <c r="L719" s="87">
        <v>2</v>
      </c>
      <c r="M719" s="87">
        <v>62</v>
      </c>
      <c r="N719" s="87">
        <v>39</v>
      </c>
      <c r="O719" s="87">
        <v>23</v>
      </c>
      <c r="P719" s="87">
        <v>471</v>
      </c>
      <c r="Q719" s="87">
        <v>1</v>
      </c>
      <c r="R719" s="87">
        <v>208</v>
      </c>
      <c r="S719" s="87">
        <v>5</v>
      </c>
      <c r="T719" s="87">
        <v>0</v>
      </c>
      <c r="U719" s="87">
        <v>124</v>
      </c>
      <c r="V719" s="87">
        <v>104</v>
      </c>
      <c r="W719" s="87">
        <v>0</v>
      </c>
      <c r="X719" s="87">
        <v>0</v>
      </c>
      <c r="Y719" s="87">
        <v>81</v>
      </c>
      <c r="Z719" s="87">
        <v>32</v>
      </c>
      <c r="AA719" s="87">
        <v>3</v>
      </c>
      <c r="AB719" s="87">
        <v>112</v>
      </c>
      <c r="AC719" s="87">
        <v>137</v>
      </c>
      <c r="AD719" s="87">
        <v>70</v>
      </c>
      <c r="AE719" s="87">
        <v>1</v>
      </c>
      <c r="AF719" s="87">
        <v>42</v>
      </c>
      <c r="AG719" s="87">
        <v>4</v>
      </c>
      <c r="AH719" s="87">
        <v>89</v>
      </c>
      <c r="AJ719" s="119">
        <v>492</v>
      </c>
    </row>
    <row r="720" spans="1:36">
      <c r="A720" s="78">
        <v>720</v>
      </c>
      <c r="B720" s="78" t="s">
        <v>75</v>
      </c>
      <c r="C720" s="78" t="s">
        <v>76</v>
      </c>
      <c r="D720" s="78" t="s">
        <v>109</v>
      </c>
      <c r="E720" s="78" t="s">
        <v>110</v>
      </c>
      <c r="F720" s="78">
        <v>0</v>
      </c>
      <c r="G720" s="92">
        <v>11255</v>
      </c>
      <c r="H720" s="86"/>
      <c r="I720" s="87">
        <v>330</v>
      </c>
      <c r="J720" s="87">
        <v>32</v>
      </c>
      <c r="K720" s="87">
        <v>3</v>
      </c>
      <c r="L720" s="87">
        <v>14</v>
      </c>
      <c r="M720" s="87">
        <v>402</v>
      </c>
      <c r="N720" s="87">
        <v>131</v>
      </c>
      <c r="O720" s="87">
        <v>63</v>
      </c>
      <c r="P720" s="87">
        <v>3532</v>
      </c>
      <c r="Q720" s="87">
        <v>18</v>
      </c>
      <c r="R720" s="87">
        <v>1655</v>
      </c>
      <c r="S720" s="87">
        <v>63</v>
      </c>
      <c r="T720" s="87">
        <v>0</v>
      </c>
      <c r="U720" s="87">
        <v>976</v>
      </c>
      <c r="V720" s="87">
        <v>461</v>
      </c>
      <c r="W720" s="87">
        <v>0</v>
      </c>
      <c r="X720" s="87">
        <v>2</v>
      </c>
      <c r="Y720" s="87">
        <v>801</v>
      </c>
      <c r="Z720" s="87">
        <v>167</v>
      </c>
      <c r="AA720" s="87">
        <v>33</v>
      </c>
      <c r="AB720" s="87">
        <v>576</v>
      </c>
      <c r="AC720" s="87">
        <v>1153</v>
      </c>
      <c r="AD720" s="87">
        <v>354</v>
      </c>
      <c r="AE720" s="87">
        <v>2</v>
      </c>
      <c r="AF720" s="87">
        <v>159</v>
      </c>
      <c r="AG720" s="87">
        <v>22</v>
      </c>
      <c r="AH720" s="87">
        <v>306</v>
      </c>
      <c r="AJ720" s="119">
        <v>3826</v>
      </c>
    </row>
    <row r="721" spans="1:36">
      <c r="A721" s="78">
        <v>721</v>
      </c>
      <c r="B721" s="78" t="s">
        <v>75</v>
      </c>
      <c r="C721" s="78" t="s">
        <v>76</v>
      </c>
      <c r="D721" s="78" t="s">
        <v>111</v>
      </c>
      <c r="E721" s="78" t="s">
        <v>112</v>
      </c>
      <c r="F721" s="78">
        <v>0</v>
      </c>
      <c r="G721" s="92">
        <v>14202</v>
      </c>
      <c r="H721" s="86"/>
      <c r="I721" s="87">
        <v>563</v>
      </c>
      <c r="J721" s="87">
        <v>81</v>
      </c>
      <c r="K721" s="87">
        <v>6</v>
      </c>
      <c r="L721" s="87">
        <v>54</v>
      </c>
      <c r="M721" s="87">
        <v>652</v>
      </c>
      <c r="N721" s="87">
        <v>178</v>
      </c>
      <c r="O721" s="87">
        <v>86</v>
      </c>
      <c r="P721" s="87">
        <v>3903</v>
      </c>
      <c r="Q721" s="87">
        <v>27</v>
      </c>
      <c r="R721" s="87">
        <v>2678</v>
      </c>
      <c r="S721" s="87">
        <v>98</v>
      </c>
      <c r="T721" s="87">
        <v>0</v>
      </c>
      <c r="U721" s="87">
        <v>892</v>
      </c>
      <c r="V721" s="87">
        <v>920</v>
      </c>
      <c r="W721" s="87">
        <v>2</v>
      </c>
      <c r="X721" s="87">
        <v>2</v>
      </c>
      <c r="Y721" s="87">
        <v>704</v>
      </c>
      <c r="Z721" s="87">
        <v>240</v>
      </c>
      <c r="AA721" s="87">
        <v>40</v>
      </c>
      <c r="AB721" s="87">
        <v>761</v>
      </c>
      <c r="AC721" s="87">
        <v>1247</v>
      </c>
      <c r="AD721" s="87">
        <v>443</v>
      </c>
      <c r="AE721" s="87">
        <v>2</v>
      </c>
      <c r="AF721" s="87">
        <v>242</v>
      </c>
      <c r="AG721" s="87">
        <v>19</v>
      </c>
      <c r="AH721" s="87">
        <v>362</v>
      </c>
      <c r="AJ721" s="119">
        <v>3846</v>
      </c>
    </row>
    <row r="722" spans="1:36">
      <c r="A722" s="78">
        <v>722</v>
      </c>
      <c r="B722" s="78" t="s">
        <v>75</v>
      </c>
      <c r="C722" s="78" t="s">
        <v>76</v>
      </c>
      <c r="D722" s="78" t="s">
        <v>113</v>
      </c>
      <c r="E722" s="78" t="s">
        <v>114</v>
      </c>
      <c r="F722" s="78">
        <v>0</v>
      </c>
      <c r="G722" s="92">
        <v>199021</v>
      </c>
      <c r="H722" s="86"/>
      <c r="I722" s="87">
        <v>15541</v>
      </c>
      <c r="J722" s="87">
        <v>10004</v>
      </c>
      <c r="K722" s="87">
        <v>806</v>
      </c>
      <c r="L722" s="87">
        <v>5463</v>
      </c>
      <c r="M722" s="87">
        <v>23728</v>
      </c>
      <c r="N722" s="87">
        <v>5821</v>
      </c>
      <c r="O722" s="87">
        <v>1333</v>
      </c>
      <c r="P722" s="87">
        <v>21426</v>
      </c>
      <c r="Q722" s="87">
        <v>3615</v>
      </c>
      <c r="R722" s="87">
        <v>8635</v>
      </c>
      <c r="S722" s="87">
        <v>15627</v>
      </c>
      <c r="T722" s="87">
        <v>0</v>
      </c>
      <c r="U722" s="87">
        <v>4348</v>
      </c>
      <c r="V722" s="87">
        <v>13432</v>
      </c>
      <c r="W722" s="87">
        <v>286</v>
      </c>
      <c r="X722" s="87">
        <v>317</v>
      </c>
      <c r="Y722" s="87">
        <v>3374</v>
      </c>
      <c r="Z722" s="87">
        <v>8089</v>
      </c>
      <c r="AA722" s="87">
        <v>6829</v>
      </c>
      <c r="AB722" s="87">
        <v>5453</v>
      </c>
      <c r="AC722" s="87">
        <v>10359</v>
      </c>
      <c r="AD722" s="87">
        <v>13535</v>
      </c>
      <c r="AE722" s="87">
        <v>1029</v>
      </c>
      <c r="AF722" s="87">
        <v>11258</v>
      </c>
      <c r="AG722" s="87">
        <v>2224</v>
      </c>
      <c r="AH722" s="87">
        <v>6489</v>
      </c>
      <c r="AJ722" s="119">
        <v>24694</v>
      </c>
    </row>
    <row r="723" spans="1:36">
      <c r="A723" s="78">
        <v>723</v>
      </c>
      <c r="B723" s="78" t="s">
        <v>75</v>
      </c>
      <c r="C723" s="78" t="s">
        <v>76</v>
      </c>
      <c r="D723" s="78" t="s">
        <v>115</v>
      </c>
      <c r="E723" s="78" t="s">
        <v>116</v>
      </c>
      <c r="F723" s="78">
        <v>0</v>
      </c>
      <c r="G723" s="92">
        <v>64784</v>
      </c>
      <c r="H723" s="86"/>
      <c r="I723" s="87">
        <v>4197</v>
      </c>
      <c r="J723" s="87">
        <v>3747</v>
      </c>
      <c r="K723" s="87">
        <v>329</v>
      </c>
      <c r="L723" s="87">
        <v>1781</v>
      </c>
      <c r="M723" s="87">
        <v>6121</v>
      </c>
      <c r="N723" s="87">
        <v>1917</v>
      </c>
      <c r="O723" s="87">
        <v>478</v>
      </c>
      <c r="P723" s="87">
        <v>7481</v>
      </c>
      <c r="Q723" s="87">
        <v>1600</v>
      </c>
      <c r="R723" s="87">
        <v>3174</v>
      </c>
      <c r="S723" s="87">
        <v>5198</v>
      </c>
      <c r="T723" s="87">
        <v>0</v>
      </c>
      <c r="U723" s="87">
        <v>1563</v>
      </c>
      <c r="V723" s="87">
        <v>3590</v>
      </c>
      <c r="W723" s="87">
        <v>145</v>
      </c>
      <c r="X723" s="87">
        <v>117</v>
      </c>
      <c r="Y723" s="87">
        <v>1144</v>
      </c>
      <c r="Z723" s="87">
        <v>2117</v>
      </c>
      <c r="AA723" s="87">
        <v>2215</v>
      </c>
      <c r="AB723" s="87">
        <v>1670</v>
      </c>
      <c r="AC723" s="87">
        <v>3962</v>
      </c>
      <c r="AD723" s="87">
        <v>4221</v>
      </c>
      <c r="AE723" s="87">
        <v>413</v>
      </c>
      <c r="AF723" s="87">
        <v>4661</v>
      </c>
      <c r="AG723" s="87">
        <v>918</v>
      </c>
      <c r="AH723" s="87">
        <v>2025</v>
      </c>
      <c r="AJ723" s="119">
        <v>9316</v>
      </c>
    </row>
    <row r="724" spans="1:36">
      <c r="A724" s="78">
        <v>724</v>
      </c>
      <c r="B724" s="78" t="s">
        <v>75</v>
      </c>
      <c r="C724" s="78" t="s">
        <v>76</v>
      </c>
      <c r="D724" s="78" t="s">
        <v>117</v>
      </c>
      <c r="E724" s="78" t="s">
        <v>118</v>
      </c>
      <c r="F724" s="78">
        <v>0</v>
      </c>
      <c r="G724" s="92">
        <v>41888</v>
      </c>
      <c r="H724" s="86"/>
      <c r="I724" s="87">
        <v>1886</v>
      </c>
      <c r="J724" s="87">
        <v>2834</v>
      </c>
      <c r="K724" s="87">
        <v>228</v>
      </c>
      <c r="L724" s="87">
        <v>1253</v>
      </c>
      <c r="M724" s="87">
        <v>3032</v>
      </c>
      <c r="N724" s="87">
        <v>1282</v>
      </c>
      <c r="O724" s="87">
        <v>348</v>
      </c>
      <c r="P724" s="87">
        <v>5017</v>
      </c>
      <c r="Q724" s="87">
        <v>1273</v>
      </c>
      <c r="R724" s="87">
        <v>2011</v>
      </c>
      <c r="S724" s="87">
        <v>3321</v>
      </c>
      <c r="T724" s="87">
        <v>0</v>
      </c>
      <c r="U724" s="87">
        <v>1234</v>
      </c>
      <c r="V724" s="87">
        <v>2068</v>
      </c>
      <c r="W724" s="87">
        <v>107</v>
      </c>
      <c r="X724" s="87">
        <v>92</v>
      </c>
      <c r="Y724" s="87">
        <v>891</v>
      </c>
      <c r="Z724" s="87">
        <v>1092</v>
      </c>
      <c r="AA724" s="87">
        <v>1438</v>
      </c>
      <c r="AB724" s="87">
        <v>1193</v>
      </c>
      <c r="AC724" s="87">
        <v>3080</v>
      </c>
      <c r="AD724" s="87">
        <v>2533</v>
      </c>
      <c r="AE724" s="87">
        <v>256</v>
      </c>
      <c r="AF724" s="87">
        <v>3150</v>
      </c>
      <c r="AG724" s="87">
        <v>740</v>
      </c>
      <c r="AH724" s="87">
        <v>1529</v>
      </c>
      <c r="AJ724" s="119">
        <v>6801</v>
      </c>
    </row>
    <row r="725" spans="1:36">
      <c r="A725" s="78">
        <v>725</v>
      </c>
      <c r="B725" s="78" t="s">
        <v>75</v>
      </c>
      <c r="C725" s="78" t="s">
        <v>76</v>
      </c>
      <c r="D725" s="78" t="s">
        <v>119</v>
      </c>
      <c r="E725" s="78" t="s">
        <v>120</v>
      </c>
      <c r="F725" s="78">
        <v>0</v>
      </c>
      <c r="G725" s="92">
        <v>22896</v>
      </c>
      <c r="H725" s="86"/>
      <c r="I725" s="87">
        <v>2311</v>
      </c>
      <c r="J725" s="87">
        <v>913</v>
      </c>
      <c r="K725" s="87">
        <v>101</v>
      </c>
      <c r="L725" s="87">
        <v>528</v>
      </c>
      <c r="M725" s="87">
        <v>3089</v>
      </c>
      <c r="N725" s="87">
        <v>635</v>
      </c>
      <c r="O725" s="87">
        <v>130</v>
      </c>
      <c r="P725" s="87">
        <v>2464</v>
      </c>
      <c r="Q725" s="87">
        <v>327</v>
      </c>
      <c r="R725" s="87">
        <v>1163</v>
      </c>
      <c r="S725" s="87">
        <v>1877</v>
      </c>
      <c r="T725" s="87">
        <v>0</v>
      </c>
      <c r="U725" s="87">
        <v>329</v>
      </c>
      <c r="V725" s="87">
        <v>1522</v>
      </c>
      <c r="W725" s="87">
        <v>38</v>
      </c>
      <c r="X725" s="87">
        <v>25</v>
      </c>
      <c r="Y725" s="87">
        <v>253</v>
      </c>
      <c r="Z725" s="87">
        <v>1025</v>
      </c>
      <c r="AA725" s="87">
        <v>777</v>
      </c>
      <c r="AB725" s="87">
        <v>477</v>
      </c>
      <c r="AC725" s="87">
        <v>882</v>
      </c>
      <c r="AD725" s="87">
        <v>1688</v>
      </c>
      <c r="AE725" s="87">
        <v>157</v>
      </c>
      <c r="AF725" s="87">
        <v>1511</v>
      </c>
      <c r="AG725" s="87">
        <v>178</v>
      </c>
      <c r="AH725" s="87">
        <v>496</v>
      </c>
      <c r="AJ725" s="119">
        <v>2515</v>
      </c>
    </row>
    <row r="726" spans="1:36">
      <c r="A726" s="78">
        <v>726</v>
      </c>
      <c r="B726" s="78" t="s">
        <v>75</v>
      </c>
      <c r="C726" s="78" t="s">
        <v>76</v>
      </c>
      <c r="D726" s="78" t="s">
        <v>121</v>
      </c>
      <c r="E726" s="78" t="s">
        <v>122</v>
      </c>
      <c r="F726" s="78">
        <v>0</v>
      </c>
      <c r="G726" s="92">
        <v>71671</v>
      </c>
      <c r="H726" s="86"/>
      <c r="I726" s="87">
        <v>3833</v>
      </c>
      <c r="J726" s="87">
        <v>4214</v>
      </c>
      <c r="K726" s="87">
        <v>270</v>
      </c>
      <c r="L726" s="87">
        <v>2276</v>
      </c>
      <c r="M726" s="87">
        <v>7478</v>
      </c>
      <c r="N726" s="87">
        <v>2509</v>
      </c>
      <c r="O726" s="87">
        <v>528</v>
      </c>
      <c r="P726" s="87">
        <v>7765</v>
      </c>
      <c r="Q726" s="87">
        <v>1361</v>
      </c>
      <c r="R726" s="87">
        <v>2754</v>
      </c>
      <c r="S726" s="87">
        <v>5289</v>
      </c>
      <c r="T726" s="87">
        <v>0</v>
      </c>
      <c r="U726" s="87">
        <v>2031</v>
      </c>
      <c r="V726" s="87">
        <v>4920</v>
      </c>
      <c r="W726" s="87">
        <v>81</v>
      </c>
      <c r="X726" s="87">
        <v>139</v>
      </c>
      <c r="Y726" s="87">
        <v>1599</v>
      </c>
      <c r="Z726" s="87">
        <v>2089</v>
      </c>
      <c r="AA726" s="87">
        <v>2669</v>
      </c>
      <c r="AB726" s="87">
        <v>2499</v>
      </c>
      <c r="AC726" s="87">
        <v>3970</v>
      </c>
      <c r="AD726" s="87">
        <v>4958</v>
      </c>
      <c r="AE726" s="87">
        <v>331</v>
      </c>
      <c r="AF726" s="87">
        <v>3800</v>
      </c>
      <c r="AG726" s="87">
        <v>969</v>
      </c>
      <c r="AH726" s="87">
        <v>3339</v>
      </c>
      <c r="AJ726" s="119">
        <v>9656</v>
      </c>
    </row>
    <row r="727" spans="1:36">
      <c r="A727" s="78">
        <v>727</v>
      </c>
      <c r="B727" s="78" t="s">
        <v>75</v>
      </c>
      <c r="C727" s="78" t="s">
        <v>76</v>
      </c>
      <c r="D727" s="78" t="s">
        <v>117</v>
      </c>
      <c r="E727" s="78" t="s">
        <v>123</v>
      </c>
      <c r="F727" s="78">
        <v>0</v>
      </c>
      <c r="G727" s="92">
        <v>51813</v>
      </c>
      <c r="H727" s="86"/>
      <c r="I727" s="87">
        <v>1915</v>
      </c>
      <c r="J727" s="87">
        <v>3437</v>
      </c>
      <c r="K727" s="87">
        <v>209</v>
      </c>
      <c r="L727" s="87">
        <v>1622</v>
      </c>
      <c r="M727" s="87">
        <v>4436</v>
      </c>
      <c r="N727" s="87">
        <v>1982</v>
      </c>
      <c r="O727" s="87">
        <v>426</v>
      </c>
      <c r="P727" s="87">
        <v>6056</v>
      </c>
      <c r="Q727" s="87">
        <v>1103</v>
      </c>
      <c r="R727" s="87">
        <v>2199</v>
      </c>
      <c r="S727" s="87">
        <v>3436</v>
      </c>
      <c r="T727" s="87">
        <v>0</v>
      </c>
      <c r="U727" s="87">
        <v>1765</v>
      </c>
      <c r="V727" s="87">
        <v>3090</v>
      </c>
      <c r="W727" s="87">
        <v>65</v>
      </c>
      <c r="X727" s="87">
        <v>114</v>
      </c>
      <c r="Y727" s="87">
        <v>1391</v>
      </c>
      <c r="Z727" s="87">
        <v>1253</v>
      </c>
      <c r="AA727" s="87">
        <v>1804</v>
      </c>
      <c r="AB727" s="87">
        <v>1961</v>
      </c>
      <c r="AC727" s="87">
        <v>3320</v>
      </c>
      <c r="AD727" s="87">
        <v>3367</v>
      </c>
      <c r="AE727" s="87">
        <v>217</v>
      </c>
      <c r="AF727" s="87">
        <v>2934</v>
      </c>
      <c r="AG727" s="87">
        <v>849</v>
      </c>
      <c r="AH727" s="87">
        <v>2862</v>
      </c>
      <c r="AJ727" s="119">
        <v>7950</v>
      </c>
    </row>
    <row r="728" spans="1:36">
      <c r="A728" s="78">
        <v>728</v>
      </c>
      <c r="B728" s="78" t="s">
        <v>75</v>
      </c>
      <c r="C728" s="78" t="s">
        <v>76</v>
      </c>
      <c r="D728" s="78" t="s">
        <v>119</v>
      </c>
      <c r="E728" s="78" t="s">
        <v>124</v>
      </c>
      <c r="F728" s="78">
        <v>0</v>
      </c>
      <c r="G728" s="92">
        <v>19858</v>
      </c>
      <c r="H728" s="86"/>
      <c r="I728" s="87">
        <v>1918</v>
      </c>
      <c r="J728" s="87">
        <v>777</v>
      </c>
      <c r="K728" s="87">
        <v>61</v>
      </c>
      <c r="L728" s="87">
        <v>654</v>
      </c>
      <c r="M728" s="87">
        <v>3042</v>
      </c>
      <c r="N728" s="87">
        <v>527</v>
      </c>
      <c r="O728" s="87">
        <v>102</v>
      </c>
      <c r="P728" s="87">
        <v>1709</v>
      </c>
      <c r="Q728" s="87">
        <v>258</v>
      </c>
      <c r="R728" s="87">
        <v>555</v>
      </c>
      <c r="S728" s="87">
        <v>1853</v>
      </c>
      <c r="T728" s="87">
        <v>0</v>
      </c>
      <c r="U728" s="87">
        <v>266</v>
      </c>
      <c r="V728" s="87">
        <v>1830</v>
      </c>
      <c r="W728" s="87">
        <v>16</v>
      </c>
      <c r="X728" s="87">
        <v>25</v>
      </c>
      <c r="Y728" s="87">
        <v>208</v>
      </c>
      <c r="Z728" s="87">
        <v>836</v>
      </c>
      <c r="AA728" s="87">
        <v>865</v>
      </c>
      <c r="AB728" s="87">
        <v>538</v>
      </c>
      <c r="AC728" s="87">
        <v>650</v>
      </c>
      <c r="AD728" s="87">
        <v>1591</v>
      </c>
      <c r="AE728" s="87">
        <v>114</v>
      </c>
      <c r="AF728" s="87">
        <v>866</v>
      </c>
      <c r="AG728" s="87">
        <v>120</v>
      </c>
      <c r="AH728" s="87">
        <v>477</v>
      </c>
      <c r="AJ728" s="119">
        <v>1706</v>
      </c>
    </row>
    <row r="729" spans="1:36">
      <c r="A729" s="78">
        <v>729</v>
      </c>
      <c r="B729" s="78" t="s">
        <v>75</v>
      </c>
      <c r="C729" s="78" t="s">
        <v>76</v>
      </c>
      <c r="D729" s="78" t="s">
        <v>111</v>
      </c>
      <c r="E729" s="78" t="s">
        <v>125</v>
      </c>
      <c r="F729" s="78">
        <v>0</v>
      </c>
      <c r="G729" s="92">
        <v>62566</v>
      </c>
      <c r="H729" s="86"/>
      <c r="I729" s="87">
        <v>7511</v>
      </c>
      <c r="J729" s="87">
        <v>2043</v>
      </c>
      <c r="K729" s="87">
        <v>207</v>
      </c>
      <c r="L729" s="87">
        <v>1406</v>
      </c>
      <c r="M729" s="87">
        <v>10129</v>
      </c>
      <c r="N729" s="87">
        <v>1395</v>
      </c>
      <c r="O729" s="87">
        <v>327</v>
      </c>
      <c r="P729" s="87">
        <v>6180</v>
      </c>
      <c r="Q729" s="87">
        <v>654</v>
      </c>
      <c r="R729" s="87">
        <v>2707</v>
      </c>
      <c r="S729" s="87">
        <v>5140</v>
      </c>
      <c r="T729" s="87">
        <v>0</v>
      </c>
      <c r="U729" s="87">
        <v>754</v>
      </c>
      <c r="V729" s="87">
        <v>4922</v>
      </c>
      <c r="W729" s="87">
        <v>60</v>
      </c>
      <c r="X729" s="87">
        <v>61</v>
      </c>
      <c r="Y729" s="87">
        <v>631</v>
      </c>
      <c r="Z729" s="87">
        <v>3883</v>
      </c>
      <c r="AA729" s="87">
        <v>1945</v>
      </c>
      <c r="AB729" s="87">
        <v>1284</v>
      </c>
      <c r="AC729" s="87">
        <v>2427</v>
      </c>
      <c r="AD729" s="87">
        <v>4356</v>
      </c>
      <c r="AE729" s="87">
        <v>285</v>
      </c>
      <c r="AF729" s="87">
        <v>2797</v>
      </c>
      <c r="AG729" s="87">
        <v>337</v>
      </c>
      <c r="AH729" s="87">
        <v>1125</v>
      </c>
      <c r="AJ729" s="119">
        <v>5722</v>
      </c>
    </row>
    <row r="730" spans="1:36">
      <c r="A730" s="78">
        <v>730</v>
      </c>
      <c r="B730" s="78" t="s">
        <v>75</v>
      </c>
      <c r="C730" s="78" t="s">
        <v>76</v>
      </c>
      <c r="D730" s="78" t="s">
        <v>126</v>
      </c>
      <c r="E730" s="78" t="s">
        <v>127</v>
      </c>
      <c r="F730" s="78">
        <v>0</v>
      </c>
      <c r="G730" s="92">
        <v>46214</v>
      </c>
      <c r="H730" s="86"/>
      <c r="I730" s="87">
        <v>5563</v>
      </c>
      <c r="J730" s="87">
        <v>1548</v>
      </c>
      <c r="K730" s="87">
        <v>30</v>
      </c>
      <c r="L730" s="87">
        <v>6</v>
      </c>
      <c r="M730" s="87">
        <v>4030</v>
      </c>
      <c r="N730" s="87">
        <v>126</v>
      </c>
      <c r="O730" s="87">
        <v>99</v>
      </c>
      <c r="P730" s="87">
        <v>1304</v>
      </c>
      <c r="Q730" s="87">
        <v>4543</v>
      </c>
      <c r="R730" s="87">
        <v>229</v>
      </c>
      <c r="S730" s="87">
        <v>13967</v>
      </c>
      <c r="T730" s="87">
        <v>535</v>
      </c>
      <c r="U730" s="87">
        <v>295</v>
      </c>
      <c r="V730" s="87">
        <v>1234</v>
      </c>
      <c r="W730" s="87">
        <v>34</v>
      </c>
      <c r="X730" s="87">
        <v>3318</v>
      </c>
      <c r="Y730" s="87">
        <v>375</v>
      </c>
      <c r="Z730" s="87">
        <v>1537</v>
      </c>
      <c r="AA730" s="87">
        <v>175</v>
      </c>
      <c r="AB730" s="87">
        <v>404</v>
      </c>
      <c r="AC730" s="87">
        <v>2941</v>
      </c>
      <c r="AD730" s="87">
        <v>1973</v>
      </c>
      <c r="AE730" s="87">
        <v>211</v>
      </c>
      <c r="AF730" s="87">
        <v>966</v>
      </c>
      <c r="AG730" s="87">
        <v>113</v>
      </c>
      <c r="AH730" s="87">
        <v>658</v>
      </c>
      <c r="AJ730" s="119">
        <v>4765</v>
      </c>
    </row>
    <row r="731" spans="1:36">
      <c r="A731" s="78">
        <v>731</v>
      </c>
      <c r="B731" s="78" t="s">
        <v>75</v>
      </c>
      <c r="C731" s="78" t="s">
        <v>76</v>
      </c>
      <c r="D731" s="78" t="s">
        <v>128</v>
      </c>
      <c r="E731" s="78" t="s">
        <v>129</v>
      </c>
      <c r="F731" s="78">
        <v>0</v>
      </c>
      <c r="G731" s="92">
        <v>6697</v>
      </c>
      <c r="H731" s="86"/>
      <c r="I731" s="87">
        <v>112</v>
      </c>
      <c r="J731" s="87">
        <v>52</v>
      </c>
      <c r="K731" s="87">
        <v>0</v>
      </c>
      <c r="L731" s="87">
        <v>0</v>
      </c>
      <c r="M731" s="87">
        <v>220</v>
      </c>
      <c r="N731" s="87">
        <v>0</v>
      </c>
      <c r="O731" s="87">
        <v>0</v>
      </c>
      <c r="P731" s="87">
        <v>386</v>
      </c>
      <c r="Q731" s="87">
        <v>793</v>
      </c>
      <c r="R731" s="87">
        <v>95</v>
      </c>
      <c r="S731" s="87">
        <v>143</v>
      </c>
      <c r="T731" s="87">
        <v>0</v>
      </c>
      <c r="U731" s="87">
        <v>193</v>
      </c>
      <c r="V731" s="87">
        <v>799</v>
      </c>
      <c r="W731" s="87">
        <v>0</v>
      </c>
      <c r="X731" s="87">
        <v>27</v>
      </c>
      <c r="Y731" s="87">
        <v>290</v>
      </c>
      <c r="Z731" s="87">
        <v>175</v>
      </c>
      <c r="AA731" s="87">
        <v>103</v>
      </c>
      <c r="AB731" s="87">
        <v>392</v>
      </c>
      <c r="AC731" s="87">
        <v>238</v>
      </c>
      <c r="AD731" s="87">
        <v>1897</v>
      </c>
      <c r="AE731" s="87">
        <v>0</v>
      </c>
      <c r="AF731" s="87">
        <v>175</v>
      </c>
      <c r="AG731" s="87">
        <v>0</v>
      </c>
      <c r="AH731" s="87">
        <v>607</v>
      </c>
      <c r="AJ731" s="119">
        <v>1938</v>
      </c>
    </row>
    <row r="732" spans="1:36">
      <c r="A732" s="78">
        <v>732</v>
      </c>
      <c r="B732" s="78" t="s">
        <v>75</v>
      </c>
      <c r="C732" s="78" t="s">
        <v>76</v>
      </c>
      <c r="D732" s="78" t="s">
        <v>130</v>
      </c>
      <c r="E732" s="78" t="s">
        <v>131</v>
      </c>
      <c r="F732" s="78">
        <v>0</v>
      </c>
      <c r="G732" s="92">
        <v>39517</v>
      </c>
      <c r="H732" s="86"/>
      <c r="I732" s="87">
        <v>5451</v>
      </c>
      <c r="J732" s="87">
        <v>1496</v>
      </c>
      <c r="K732" s="87">
        <v>30</v>
      </c>
      <c r="L732" s="87">
        <v>6</v>
      </c>
      <c r="M732" s="87">
        <v>3810</v>
      </c>
      <c r="N732" s="87">
        <v>126</v>
      </c>
      <c r="O732" s="87">
        <v>99</v>
      </c>
      <c r="P732" s="87">
        <v>918</v>
      </c>
      <c r="Q732" s="87">
        <v>3750</v>
      </c>
      <c r="R732" s="87">
        <v>134</v>
      </c>
      <c r="S732" s="87">
        <v>13824</v>
      </c>
      <c r="T732" s="87">
        <v>535</v>
      </c>
      <c r="U732" s="87">
        <v>102</v>
      </c>
      <c r="V732" s="87">
        <v>435</v>
      </c>
      <c r="W732" s="87">
        <v>34</v>
      </c>
      <c r="X732" s="87">
        <v>3291</v>
      </c>
      <c r="Y732" s="87">
        <v>85</v>
      </c>
      <c r="Z732" s="87">
        <v>1362</v>
      </c>
      <c r="AA732" s="87">
        <v>72</v>
      </c>
      <c r="AB732" s="87">
        <v>12</v>
      </c>
      <c r="AC732" s="87">
        <v>2703</v>
      </c>
      <c r="AD732" s="87">
        <v>76</v>
      </c>
      <c r="AE732" s="87">
        <v>211</v>
      </c>
      <c r="AF732" s="87">
        <v>791</v>
      </c>
      <c r="AG732" s="87">
        <v>113</v>
      </c>
      <c r="AH732" s="87">
        <v>51</v>
      </c>
      <c r="AJ732" s="119">
        <v>2827</v>
      </c>
    </row>
    <row r="733" spans="1:36" s="88" customFormat="1" ht="28.8">
      <c r="A733" s="88">
        <v>733</v>
      </c>
      <c r="B733" s="88" t="s">
        <v>75</v>
      </c>
      <c r="C733" s="88" t="s">
        <v>516</v>
      </c>
      <c r="D733" s="88" t="s">
        <v>537</v>
      </c>
      <c r="G733" s="89"/>
      <c r="H733" s="90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AJ733" s="118"/>
    </row>
    <row r="734" spans="1:36">
      <c r="A734" s="78">
        <v>734</v>
      </c>
      <c r="B734" s="78" t="s">
        <v>75</v>
      </c>
      <c r="C734" s="78" t="s">
        <v>516</v>
      </c>
      <c r="D734" s="78" t="s">
        <v>536</v>
      </c>
    </row>
    <row r="735" spans="1:36">
      <c r="A735" s="78">
        <v>735</v>
      </c>
      <c r="B735" s="78" t="s">
        <v>75</v>
      </c>
      <c r="C735" s="78" t="s">
        <v>516</v>
      </c>
      <c r="D735" s="78" t="s">
        <v>79</v>
      </c>
      <c r="E735" s="78" t="s">
        <v>535</v>
      </c>
      <c r="F735" s="78">
        <v>0</v>
      </c>
      <c r="G735" s="92">
        <v>571380</v>
      </c>
      <c r="H735" s="93"/>
    </row>
    <row r="736" spans="1:36">
      <c r="A736" s="78">
        <v>736</v>
      </c>
      <c r="B736" s="78" t="s">
        <v>75</v>
      </c>
      <c r="C736" s="78" t="s">
        <v>516</v>
      </c>
      <c r="D736" s="78" t="s">
        <v>83</v>
      </c>
      <c r="E736" s="78" t="s">
        <v>534</v>
      </c>
      <c r="F736" s="78">
        <v>0</v>
      </c>
      <c r="G736" s="92">
        <v>372359</v>
      </c>
      <c r="H736" s="93"/>
    </row>
    <row r="737" spans="1:36">
      <c r="A737" s="78">
        <v>737</v>
      </c>
      <c r="B737" s="78" t="s">
        <v>75</v>
      </c>
      <c r="C737" s="78" t="s">
        <v>516</v>
      </c>
      <c r="D737" s="78" t="s">
        <v>533</v>
      </c>
      <c r="E737" s="78" t="s">
        <v>532</v>
      </c>
      <c r="F737" s="78">
        <v>0</v>
      </c>
      <c r="G737" s="92">
        <v>207424</v>
      </c>
      <c r="H737" s="93"/>
    </row>
    <row r="738" spans="1:36">
      <c r="A738" s="78">
        <v>738</v>
      </c>
      <c r="B738" s="78" t="s">
        <v>75</v>
      </c>
      <c r="C738" s="78" t="s">
        <v>516</v>
      </c>
      <c r="D738" s="78" t="s">
        <v>531</v>
      </c>
      <c r="E738" s="78" t="s">
        <v>530</v>
      </c>
      <c r="F738" s="78">
        <v>0</v>
      </c>
      <c r="G738" s="92">
        <v>164935</v>
      </c>
      <c r="H738" s="93"/>
    </row>
    <row r="739" spans="1:36">
      <c r="A739" s="78">
        <v>739</v>
      </c>
      <c r="B739" s="78" t="s">
        <v>75</v>
      </c>
      <c r="C739" s="78" t="s">
        <v>516</v>
      </c>
      <c r="D739" s="78" t="s">
        <v>529</v>
      </c>
      <c r="E739" s="78" t="s">
        <v>528</v>
      </c>
      <c r="F739" s="78">
        <v>0</v>
      </c>
      <c r="G739" s="92">
        <v>33661</v>
      </c>
      <c r="H739" s="93"/>
    </row>
    <row r="740" spans="1:36">
      <c r="A740" s="78">
        <v>740</v>
      </c>
      <c r="B740" s="78" t="s">
        <v>75</v>
      </c>
      <c r="C740" s="78" t="s">
        <v>516</v>
      </c>
      <c r="D740" s="78" t="s">
        <v>527</v>
      </c>
      <c r="E740" s="78" t="s">
        <v>526</v>
      </c>
      <c r="F740" s="78">
        <v>0</v>
      </c>
      <c r="G740" s="92">
        <v>131274</v>
      </c>
      <c r="H740" s="93"/>
    </row>
    <row r="741" spans="1:36">
      <c r="A741" s="78">
        <v>741</v>
      </c>
      <c r="B741" s="78" t="s">
        <v>75</v>
      </c>
      <c r="C741" s="78" t="s">
        <v>516</v>
      </c>
      <c r="D741" s="78" t="s">
        <v>113</v>
      </c>
      <c r="E741" s="78" t="s">
        <v>525</v>
      </c>
      <c r="F741" s="78">
        <v>0</v>
      </c>
      <c r="G741" s="92">
        <v>199021</v>
      </c>
      <c r="H741" s="93"/>
    </row>
    <row r="742" spans="1:36">
      <c r="A742" s="78">
        <v>742</v>
      </c>
      <c r="B742" s="78" t="s">
        <v>75</v>
      </c>
      <c r="C742" s="78" t="s">
        <v>516</v>
      </c>
      <c r="D742" s="78" t="s">
        <v>524</v>
      </c>
      <c r="E742" s="78" t="s">
        <v>523</v>
      </c>
      <c r="F742" s="78">
        <v>0</v>
      </c>
      <c r="G742" s="92">
        <v>99477</v>
      </c>
      <c r="H742" s="93"/>
    </row>
    <row r="743" spans="1:36">
      <c r="A743" s="78">
        <v>743</v>
      </c>
      <c r="B743" s="78" t="s">
        <v>75</v>
      </c>
      <c r="C743" s="78" t="s">
        <v>516</v>
      </c>
      <c r="D743" s="78" t="s">
        <v>518</v>
      </c>
      <c r="E743" s="78" t="s">
        <v>522</v>
      </c>
      <c r="F743" s="78">
        <v>0</v>
      </c>
      <c r="G743" s="92">
        <v>41888</v>
      </c>
      <c r="H743" s="93"/>
    </row>
    <row r="744" spans="1:36">
      <c r="A744" s="78">
        <v>744</v>
      </c>
      <c r="B744" s="78" t="s">
        <v>75</v>
      </c>
      <c r="C744" s="78" t="s">
        <v>516</v>
      </c>
      <c r="D744" s="78" t="s">
        <v>515</v>
      </c>
      <c r="E744" s="78" t="s">
        <v>521</v>
      </c>
      <c r="F744" s="78">
        <v>0</v>
      </c>
      <c r="G744" s="92">
        <v>57589</v>
      </c>
      <c r="H744" s="93"/>
    </row>
    <row r="745" spans="1:36">
      <c r="A745" s="78">
        <v>745</v>
      </c>
      <c r="B745" s="78" t="s">
        <v>75</v>
      </c>
      <c r="C745" s="78" t="s">
        <v>516</v>
      </c>
      <c r="D745" s="78" t="s">
        <v>520</v>
      </c>
      <c r="E745" s="78" t="s">
        <v>519</v>
      </c>
      <c r="F745" s="78">
        <v>0</v>
      </c>
      <c r="G745" s="92">
        <v>99544</v>
      </c>
      <c r="H745" s="93"/>
    </row>
    <row r="746" spans="1:36">
      <c r="A746" s="78">
        <v>746</v>
      </c>
      <c r="B746" s="78" t="s">
        <v>75</v>
      </c>
      <c r="C746" s="78" t="s">
        <v>516</v>
      </c>
      <c r="D746" s="78" t="s">
        <v>518</v>
      </c>
      <c r="E746" s="78" t="s">
        <v>517</v>
      </c>
      <c r="F746" s="78">
        <v>0</v>
      </c>
      <c r="G746" s="92">
        <v>51813</v>
      </c>
      <c r="H746" s="93"/>
    </row>
    <row r="747" spans="1:36">
      <c r="A747" s="78">
        <v>747</v>
      </c>
      <c r="B747" s="78" t="s">
        <v>75</v>
      </c>
      <c r="C747" s="78" t="s">
        <v>516</v>
      </c>
      <c r="D747" s="78" t="s">
        <v>515</v>
      </c>
      <c r="E747" s="78" t="s">
        <v>514</v>
      </c>
      <c r="F747" s="78">
        <v>0</v>
      </c>
      <c r="G747" s="92">
        <v>47731</v>
      </c>
      <c r="H747" s="93"/>
    </row>
    <row r="748" spans="1:36" s="88" customFormat="1">
      <c r="A748" s="88">
        <v>8770</v>
      </c>
      <c r="B748" s="88" t="s">
        <v>512</v>
      </c>
      <c r="C748" s="88" t="s">
        <v>511</v>
      </c>
      <c r="D748" s="88" t="s">
        <v>513</v>
      </c>
      <c r="G748" s="89"/>
      <c r="H748" s="90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AJ748" s="118"/>
    </row>
    <row r="749" spans="1:36">
      <c r="A749" s="78">
        <v>8771</v>
      </c>
      <c r="B749" s="78" t="s">
        <v>512</v>
      </c>
      <c r="C749" s="78" t="s">
        <v>511</v>
      </c>
      <c r="D749" s="78" t="s">
        <v>494</v>
      </c>
    </row>
    <row r="750" spans="1:36">
      <c r="A750" s="78">
        <v>8772</v>
      </c>
      <c r="B750" s="78" t="s">
        <v>512</v>
      </c>
      <c r="C750" s="78" t="s">
        <v>511</v>
      </c>
      <c r="D750" s="78" t="s">
        <v>136</v>
      </c>
      <c r="E750" s="85" t="s">
        <v>510</v>
      </c>
      <c r="F750" s="78">
        <v>0</v>
      </c>
      <c r="G750" s="92">
        <v>272481</v>
      </c>
      <c r="H750" s="86"/>
      <c r="I750" s="87">
        <v>11095</v>
      </c>
      <c r="J750" s="87">
        <v>12266</v>
      </c>
      <c r="K750" s="87">
        <v>837</v>
      </c>
      <c r="L750" s="87">
        <v>6013</v>
      </c>
      <c r="M750" s="87">
        <v>20817</v>
      </c>
      <c r="N750" s="87">
        <v>8648</v>
      </c>
      <c r="O750" s="87">
        <v>2114</v>
      </c>
      <c r="P750" s="87">
        <v>45133</v>
      </c>
      <c r="Q750" s="87">
        <v>5390</v>
      </c>
      <c r="R750" s="87">
        <v>15854</v>
      </c>
      <c r="S750" s="87">
        <v>12836</v>
      </c>
      <c r="T750" s="87">
        <v>0</v>
      </c>
      <c r="U750" s="87">
        <v>11816</v>
      </c>
      <c r="V750" s="87">
        <v>16797</v>
      </c>
      <c r="W750" s="87">
        <v>377</v>
      </c>
      <c r="X750" s="87">
        <v>336</v>
      </c>
      <c r="Y750" s="87">
        <v>9150</v>
      </c>
      <c r="Z750" s="87">
        <v>6628</v>
      </c>
      <c r="AA750" s="87">
        <v>6728</v>
      </c>
      <c r="AB750" s="87">
        <v>11927</v>
      </c>
      <c r="AC750" s="87">
        <v>20005</v>
      </c>
      <c r="AD750" s="87">
        <v>16409</v>
      </c>
      <c r="AE750" s="87">
        <v>1214</v>
      </c>
      <c r="AF750" s="87">
        <v>13648</v>
      </c>
      <c r="AG750" s="87">
        <v>2896</v>
      </c>
      <c r="AH750" s="87">
        <v>13547</v>
      </c>
      <c r="AJ750" s="119">
        <v>54051</v>
      </c>
    </row>
    <row r="751" spans="1:36" s="88" customFormat="1">
      <c r="A751" s="88">
        <v>8773</v>
      </c>
      <c r="B751" s="88" t="s">
        <v>499</v>
      </c>
      <c r="C751" s="88" t="s">
        <v>498</v>
      </c>
      <c r="D751" s="88" t="s">
        <v>509</v>
      </c>
      <c r="G751" s="89"/>
      <c r="H751" s="90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AJ751" s="118"/>
    </row>
    <row r="752" spans="1:36">
      <c r="A752" s="78">
        <v>8774</v>
      </c>
      <c r="B752" s="78" t="s">
        <v>499</v>
      </c>
      <c r="C752" s="78" t="s">
        <v>498</v>
      </c>
      <c r="D752" s="78" t="s">
        <v>494</v>
      </c>
    </row>
    <row r="753" spans="1:36">
      <c r="A753" s="78">
        <v>8775</v>
      </c>
      <c r="B753" s="78" t="s">
        <v>499</v>
      </c>
      <c r="C753" s="78" t="s">
        <v>498</v>
      </c>
      <c r="D753" s="78" t="s">
        <v>79</v>
      </c>
      <c r="E753" s="78" t="s">
        <v>508</v>
      </c>
      <c r="F753" s="78">
        <v>0</v>
      </c>
    </row>
    <row r="754" spans="1:36">
      <c r="A754" s="78">
        <v>8776</v>
      </c>
      <c r="B754" s="78" t="s">
        <v>499</v>
      </c>
      <c r="C754" s="78" t="s">
        <v>498</v>
      </c>
      <c r="D754" s="78" t="s">
        <v>507</v>
      </c>
      <c r="E754" s="78" t="s">
        <v>506</v>
      </c>
      <c r="F754" s="78">
        <v>0</v>
      </c>
    </row>
    <row r="755" spans="1:36">
      <c r="A755" s="78">
        <v>8777</v>
      </c>
      <c r="B755" s="78" t="s">
        <v>499</v>
      </c>
      <c r="C755" s="78" t="s">
        <v>498</v>
      </c>
      <c r="D755" s="78" t="s">
        <v>505</v>
      </c>
      <c r="E755" s="78" t="s">
        <v>504</v>
      </c>
      <c r="F755" s="78">
        <v>0</v>
      </c>
    </row>
    <row r="756" spans="1:36">
      <c r="A756" s="78">
        <v>8778</v>
      </c>
      <c r="B756" s="78" t="s">
        <v>499</v>
      </c>
      <c r="C756" s="78" t="s">
        <v>498</v>
      </c>
      <c r="D756" s="78" t="s">
        <v>503</v>
      </c>
      <c r="E756" s="78" t="s">
        <v>502</v>
      </c>
      <c r="F756" s="78">
        <v>0</v>
      </c>
    </row>
    <row r="757" spans="1:36">
      <c r="A757" s="78">
        <v>8779</v>
      </c>
      <c r="B757" s="78" t="s">
        <v>499</v>
      </c>
      <c r="C757" s="78" t="s">
        <v>498</v>
      </c>
      <c r="D757" s="78" t="s">
        <v>501</v>
      </c>
      <c r="E757" s="78" t="s">
        <v>500</v>
      </c>
      <c r="F757" s="78">
        <v>0</v>
      </c>
    </row>
    <row r="758" spans="1:36">
      <c r="A758" s="78">
        <v>8780</v>
      </c>
      <c r="B758" s="78" t="s">
        <v>499</v>
      </c>
      <c r="C758" s="78" t="s">
        <v>498</v>
      </c>
      <c r="D758" s="78" t="s">
        <v>497</v>
      </c>
      <c r="E758" s="78" t="s">
        <v>496</v>
      </c>
      <c r="F758" s="78">
        <v>0</v>
      </c>
    </row>
    <row r="759" spans="1:36" s="88" customFormat="1">
      <c r="A759" s="88">
        <v>8781</v>
      </c>
      <c r="B759" s="88" t="s">
        <v>132</v>
      </c>
      <c r="C759" s="88" t="s">
        <v>490</v>
      </c>
      <c r="D759" s="88" t="s">
        <v>495</v>
      </c>
      <c r="G759" s="89"/>
      <c r="H759" s="90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AJ759" s="118"/>
    </row>
    <row r="760" spans="1:36">
      <c r="A760" s="78">
        <v>8782</v>
      </c>
      <c r="B760" s="78" t="s">
        <v>132</v>
      </c>
      <c r="C760" s="78" t="s">
        <v>490</v>
      </c>
      <c r="D760" s="78" t="s">
        <v>494</v>
      </c>
    </row>
    <row r="761" spans="1:36">
      <c r="A761" s="78">
        <v>8783</v>
      </c>
      <c r="B761" s="78" t="s">
        <v>132</v>
      </c>
      <c r="C761" s="78" t="s">
        <v>490</v>
      </c>
      <c r="D761" s="78" t="s">
        <v>79</v>
      </c>
      <c r="E761" s="85" t="s">
        <v>493</v>
      </c>
      <c r="F761" s="78">
        <v>0</v>
      </c>
      <c r="G761" s="92">
        <v>272481</v>
      </c>
      <c r="H761" s="86"/>
      <c r="I761" s="87">
        <v>11095</v>
      </c>
      <c r="J761" s="87">
        <v>12266</v>
      </c>
      <c r="K761" s="87">
        <v>837</v>
      </c>
      <c r="L761" s="87">
        <v>6013</v>
      </c>
      <c r="M761" s="87">
        <v>20817</v>
      </c>
      <c r="N761" s="87">
        <v>8648</v>
      </c>
      <c r="O761" s="87">
        <v>2114</v>
      </c>
      <c r="P761" s="87">
        <v>45133</v>
      </c>
      <c r="Q761" s="87">
        <v>5390</v>
      </c>
      <c r="R761" s="87">
        <v>15854</v>
      </c>
      <c r="S761" s="87">
        <v>12836</v>
      </c>
      <c r="T761" s="87">
        <v>0</v>
      </c>
      <c r="U761" s="87">
        <v>11816</v>
      </c>
      <c r="V761" s="87">
        <v>16797</v>
      </c>
      <c r="W761" s="87">
        <v>377</v>
      </c>
      <c r="X761" s="87">
        <v>336</v>
      </c>
      <c r="Y761" s="87">
        <v>9150</v>
      </c>
      <c r="Z761" s="87">
        <v>6628</v>
      </c>
      <c r="AA761" s="87">
        <v>6728</v>
      </c>
      <c r="AB761" s="87">
        <v>11927</v>
      </c>
      <c r="AC761" s="87">
        <v>20005</v>
      </c>
      <c r="AD761" s="87">
        <v>16409</v>
      </c>
      <c r="AE761" s="87">
        <v>1214</v>
      </c>
      <c r="AF761" s="87">
        <v>13648</v>
      </c>
      <c r="AG761" s="87">
        <v>2896</v>
      </c>
      <c r="AH761" s="87">
        <v>13547</v>
      </c>
      <c r="AJ761" s="119">
        <v>54051</v>
      </c>
    </row>
    <row r="762" spans="1:36">
      <c r="A762" s="78">
        <v>8784</v>
      </c>
      <c r="B762" s="78" t="s">
        <v>132</v>
      </c>
      <c r="C762" s="78" t="s">
        <v>490</v>
      </c>
      <c r="D762" s="78" t="s">
        <v>492</v>
      </c>
      <c r="E762" s="85" t="s">
        <v>491</v>
      </c>
      <c r="F762" s="78">
        <v>0</v>
      </c>
      <c r="G762" s="92">
        <v>252699</v>
      </c>
      <c r="H762" s="86"/>
      <c r="I762" s="87">
        <v>10714</v>
      </c>
      <c r="J762" s="87">
        <v>10649</v>
      </c>
      <c r="K762" s="87">
        <v>796</v>
      </c>
      <c r="L762" s="87">
        <v>5450</v>
      </c>
      <c r="M762" s="87">
        <v>19896</v>
      </c>
      <c r="N762" s="87">
        <v>8033</v>
      </c>
      <c r="O762" s="87">
        <v>1982</v>
      </c>
      <c r="P762" s="87">
        <v>41232</v>
      </c>
      <c r="Q762" s="87">
        <v>4258</v>
      </c>
      <c r="R762" s="87">
        <v>14651</v>
      </c>
      <c r="S762" s="87">
        <v>12266</v>
      </c>
      <c r="T762" s="87">
        <v>0</v>
      </c>
      <c r="U762" s="87">
        <v>11079</v>
      </c>
      <c r="V762" s="87">
        <v>15903</v>
      </c>
      <c r="W762" s="87">
        <v>362</v>
      </c>
      <c r="X762" s="87">
        <v>316</v>
      </c>
      <c r="Y762" s="87">
        <v>8387</v>
      </c>
      <c r="Z762" s="87">
        <v>6332</v>
      </c>
      <c r="AA762" s="87">
        <v>6158</v>
      </c>
      <c r="AB762" s="87">
        <v>11145</v>
      </c>
      <c r="AC762" s="87">
        <v>18494</v>
      </c>
      <c r="AD762" s="87">
        <v>15191</v>
      </c>
      <c r="AE762" s="87">
        <v>1028</v>
      </c>
      <c r="AF762" s="87">
        <v>12831</v>
      </c>
      <c r="AG762" s="87">
        <v>2585</v>
      </c>
      <c r="AH762" s="87">
        <v>12961</v>
      </c>
      <c r="AJ762" s="119">
        <v>48903</v>
      </c>
    </row>
    <row r="763" spans="1:36">
      <c r="A763" s="78">
        <v>8785</v>
      </c>
      <c r="B763" s="78" t="s">
        <v>132</v>
      </c>
      <c r="C763" s="78" t="s">
        <v>490</v>
      </c>
      <c r="D763" s="78" t="s">
        <v>489</v>
      </c>
      <c r="E763" s="85" t="s">
        <v>488</v>
      </c>
      <c r="F763" s="78">
        <v>0</v>
      </c>
      <c r="G763" s="92">
        <v>19782</v>
      </c>
      <c r="H763" s="86"/>
      <c r="I763" s="87">
        <v>381</v>
      </c>
      <c r="J763" s="87">
        <v>1617</v>
      </c>
      <c r="K763" s="87">
        <v>41</v>
      </c>
      <c r="L763" s="87">
        <v>563</v>
      </c>
      <c r="M763" s="87">
        <v>921</v>
      </c>
      <c r="N763" s="87">
        <v>615</v>
      </c>
      <c r="O763" s="87">
        <v>132</v>
      </c>
      <c r="P763" s="87">
        <v>3901</v>
      </c>
      <c r="Q763" s="87">
        <v>1132</v>
      </c>
      <c r="R763" s="87">
        <v>1203</v>
      </c>
      <c r="S763" s="87">
        <v>570</v>
      </c>
      <c r="T763" s="87">
        <v>0</v>
      </c>
      <c r="U763" s="87">
        <v>737</v>
      </c>
      <c r="V763" s="87">
        <v>894</v>
      </c>
      <c r="W763" s="87">
        <v>15</v>
      </c>
      <c r="X763" s="87">
        <v>20</v>
      </c>
      <c r="Y763" s="87">
        <v>763</v>
      </c>
      <c r="Z763" s="87">
        <v>296</v>
      </c>
      <c r="AA763" s="87">
        <v>570</v>
      </c>
      <c r="AB763" s="87">
        <v>782</v>
      </c>
      <c r="AC763" s="87">
        <v>1511</v>
      </c>
      <c r="AD763" s="87">
        <v>1218</v>
      </c>
      <c r="AE763" s="87">
        <v>186</v>
      </c>
      <c r="AF763" s="87">
        <v>817</v>
      </c>
      <c r="AG763" s="87">
        <v>311</v>
      </c>
      <c r="AH763" s="87">
        <v>586</v>
      </c>
      <c r="AJ763" s="119">
        <v>5148</v>
      </c>
    </row>
    <row r="764" spans="1:36" s="88" customFormat="1">
      <c r="A764" s="88">
        <v>8786</v>
      </c>
      <c r="B764" s="88" t="s">
        <v>132</v>
      </c>
      <c r="C764" s="88" t="s">
        <v>483</v>
      </c>
      <c r="D764" s="88" t="s">
        <v>487</v>
      </c>
      <c r="G764" s="89"/>
      <c r="H764" s="90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AJ764" s="118"/>
    </row>
    <row r="765" spans="1:36">
      <c r="A765" s="78">
        <v>8787</v>
      </c>
      <c r="B765" s="78" t="s">
        <v>132</v>
      </c>
      <c r="C765" s="78" t="s">
        <v>483</v>
      </c>
      <c r="D765" s="78" t="s">
        <v>134</v>
      </c>
    </row>
    <row r="766" spans="1:36">
      <c r="A766" s="78">
        <v>8788</v>
      </c>
      <c r="B766" s="78" t="s">
        <v>132</v>
      </c>
      <c r="C766" s="78" t="s">
        <v>483</v>
      </c>
      <c r="D766" s="78" t="s">
        <v>79</v>
      </c>
      <c r="E766" s="85" t="s">
        <v>486</v>
      </c>
      <c r="F766" s="78">
        <v>0</v>
      </c>
      <c r="G766" s="92">
        <v>252699</v>
      </c>
      <c r="H766" s="86"/>
      <c r="I766" s="87">
        <v>10714</v>
      </c>
      <c r="J766" s="87">
        <v>10649</v>
      </c>
      <c r="K766" s="87">
        <v>796</v>
      </c>
      <c r="L766" s="87">
        <v>5450</v>
      </c>
      <c r="M766" s="87">
        <v>19896</v>
      </c>
      <c r="N766" s="87">
        <v>8033</v>
      </c>
      <c r="O766" s="87">
        <v>1982</v>
      </c>
      <c r="P766" s="87">
        <v>41232</v>
      </c>
      <c r="Q766" s="87">
        <v>4258</v>
      </c>
      <c r="R766" s="87">
        <v>14651</v>
      </c>
      <c r="S766" s="87">
        <v>12266</v>
      </c>
      <c r="T766" s="87">
        <v>0</v>
      </c>
      <c r="U766" s="87">
        <v>11079</v>
      </c>
      <c r="V766" s="87">
        <v>15903</v>
      </c>
      <c r="W766" s="87">
        <v>362</v>
      </c>
      <c r="X766" s="87">
        <v>316</v>
      </c>
      <c r="Y766" s="87">
        <v>8387</v>
      </c>
      <c r="Z766" s="87">
        <v>6332</v>
      </c>
      <c r="AA766" s="87">
        <v>6158</v>
      </c>
      <c r="AB766" s="87">
        <v>11145</v>
      </c>
      <c r="AC766" s="87">
        <v>18494</v>
      </c>
      <c r="AD766" s="87">
        <v>15191</v>
      </c>
      <c r="AE766" s="87">
        <v>1028</v>
      </c>
      <c r="AF766" s="87">
        <v>12831</v>
      </c>
      <c r="AG766" s="87">
        <v>2585</v>
      </c>
      <c r="AH766" s="87">
        <v>12961</v>
      </c>
      <c r="AJ766" s="119">
        <v>48903</v>
      </c>
    </row>
    <row r="767" spans="1:36">
      <c r="A767" s="78">
        <v>8789</v>
      </c>
      <c r="B767" s="78" t="s">
        <v>132</v>
      </c>
      <c r="C767" s="78" t="s">
        <v>483</v>
      </c>
      <c r="D767" s="78" t="s">
        <v>391</v>
      </c>
      <c r="E767" s="85" t="s">
        <v>485</v>
      </c>
      <c r="F767" s="78">
        <v>0</v>
      </c>
      <c r="G767" s="92">
        <v>67380</v>
      </c>
      <c r="H767" s="86"/>
      <c r="I767" s="87">
        <v>993</v>
      </c>
      <c r="J767" s="87">
        <v>2395</v>
      </c>
      <c r="K767" s="87">
        <v>177</v>
      </c>
      <c r="L767" s="87">
        <v>1270</v>
      </c>
      <c r="M767" s="87">
        <v>3675</v>
      </c>
      <c r="N767" s="87">
        <v>3106</v>
      </c>
      <c r="O767" s="87">
        <v>101</v>
      </c>
      <c r="P767" s="87">
        <v>11665</v>
      </c>
      <c r="Q767" s="87">
        <v>1117</v>
      </c>
      <c r="R767" s="87">
        <v>2996</v>
      </c>
      <c r="S767" s="87">
        <v>817</v>
      </c>
      <c r="T767" s="87">
        <v>0</v>
      </c>
      <c r="U767" s="87">
        <v>5246</v>
      </c>
      <c r="V767" s="87">
        <v>5713</v>
      </c>
      <c r="W767" s="87">
        <v>232</v>
      </c>
      <c r="X767" s="87">
        <v>55</v>
      </c>
      <c r="Y767" s="87">
        <v>2801</v>
      </c>
      <c r="Z767" s="87">
        <v>577</v>
      </c>
      <c r="AA767" s="87">
        <v>1111</v>
      </c>
      <c r="AB767" s="87">
        <v>4355</v>
      </c>
      <c r="AC767" s="87">
        <v>3024</v>
      </c>
      <c r="AD767" s="87">
        <v>5122</v>
      </c>
      <c r="AE767" s="87">
        <v>348</v>
      </c>
      <c r="AF767" s="87">
        <v>4227</v>
      </c>
      <c r="AG767" s="87">
        <v>429</v>
      </c>
      <c r="AH767" s="87">
        <v>5828</v>
      </c>
      <c r="AJ767" s="119">
        <v>14477</v>
      </c>
    </row>
    <row r="768" spans="1:36">
      <c r="A768" s="78">
        <v>8790</v>
      </c>
      <c r="B768" s="78" t="s">
        <v>132</v>
      </c>
      <c r="C768" s="78" t="s">
        <v>483</v>
      </c>
      <c r="D768" s="78" t="s">
        <v>389</v>
      </c>
      <c r="E768" s="85" t="s">
        <v>484</v>
      </c>
      <c r="F768" s="78">
        <v>0</v>
      </c>
      <c r="G768" s="92">
        <v>18411</v>
      </c>
      <c r="H768" s="86"/>
      <c r="I768" s="87">
        <v>386</v>
      </c>
      <c r="J768" s="87">
        <v>1114</v>
      </c>
      <c r="K768" s="87">
        <v>48</v>
      </c>
      <c r="L768" s="87">
        <v>566</v>
      </c>
      <c r="M768" s="87">
        <v>1381</v>
      </c>
      <c r="N768" s="87">
        <v>613</v>
      </c>
      <c r="O768" s="87">
        <v>32</v>
      </c>
      <c r="P768" s="87">
        <v>2535</v>
      </c>
      <c r="Q768" s="87">
        <v>503</v>
      </c>
      <c r="R768" s="87">
        <v>1032</v>
      </c>
      <c r="S768" s="87">
        <v>296</v>
      </c>
      <c r="T768" s="87">
        <v>0</v>
      </c>
      <c r="U768" s="87">
        <v>1185</v>
      </c>
      <c r="V768" s="87">
        <v>1348</v>
      </c>
      <c r="W768" s="87">
        <v>20</v>
      </c>
      <c r="X768" s="87">
        <v>8</v>
      </c>
      <c r="Y768" s="87">
        <v>538</v>
      </c>
      <c r="Z768" s="87">
        <v>144</v>
      </c>
      <c r="AA768" s="87">
        <v>421</v>
      </c>
      <c r="AB768" s="87">
        <v>1212</v>
      </c>
      <c r="AC768" s="87">
        <v>608</v>
      </c>
      <c r="AD768" s="87">
        <v>986</v>
      </c>
      <c r="AE768" s="87">
        <v>40</v>
      </c>
      <c r="AF768" s="87">
        <v>799</v>
      </c>
      <c r="AG768" s="87">
        <v>187</v>
      </c>
      <c r="AH768" s="87">
        <v>2409</v>
      </c>
      <c r="AJ768" s="119">
        <v>2903</v>
      </c>
    </row>
    <row r="769" spans="1:36">
      <c r="A769" s="78">
        <v>8791</v>
      </c>
      <c r="B769" s="78" t="s">
        <v>132</v>
      </c>
      <c r="C769" s="78" t="s">
        <v>483</v>
      </c>
      <c r="D769" s="78" t="s">
        <v>140</v>
      </c>
      <c r="E769" s="85" t="s">
        <v>482</v>
      </c>
      <c r="F769" s="78">
        <v>0</v>
      </c>
      <c r="G769" s="92">
        <v>166908</v>
      </c>
      <c r="H769" s="86"/>
      <c r="I769" s="87">
        <v>9335</v>
      </c>
      <c r="J769" s="87">
        <v>7140</v>
      </c>
      <c r="K769" s="87">
        <v>571</v>
      </c>
      <c r="L769" s="87">
        <v>3614</v>
      </c>
      <c r="M769" s="87">
        <v>14840</v>
      </c>
      <c r="N769" s="87">
        <v>4314</v>
      </c>
      <c r="O769" s="87">
        <v>1849</v>
      </c>
      <c r="P769" s="87">
        <v>27032</v>
      </c>
      <c r="Q769" s="87">
        <v>2638</v>
      </c>
      <c r="R769" s="87">
        <v>10623</v>
      </c>
      <c r="S769" s="87">
        <v>11153</v>
      </c>
      <c r="T769" s="87">
        <v>0</v>
      </c>
      <c r="U769" s="87">
        <v>4648</v>
      </c>
      <c r="V769" s="87">
        <v>8842</v>
      </c>
      <c r="W769" s="87">
        <v>110</v>
      </c>
      <c r="X769" s="87">
        <v>253</v>
      </c>
      <c r="Y769" s="87">
        <v>5048</v>
      </c>
      <c r="Z769" s="87">
        <v>5611</v>
      </c>
      <c r="AA769" s="87">
        <v>4626</v>
      </c>
      <c r="AB769" s="87">
        <v>5578</v>
      </c>
      <c r="AC769" s="87">
        <v>14862</v>
      </c>
      <c r="AD769" s="87">
        <v>9083</v>
      </c>
      <c r="AE769" s="87">
        <v>640</v>
      </c>
      <c r="AF769" s="87">
        <v>7805</v>
      </c>
      <c r="AG769" s="87">
        <v>1969</v>
      </c>
      <c r="AH769" s="87">
        <v>4724</v>
      </c>
      <c r="AJ769" s="119">
        <v>31523</v>
      </c>
    </row>
    <row r="770" spans="1:36" s="88" customFormat="1">
      <c r="A770" s="88">
        <v>8792</v>
      </c>
      <c r="B770" s="88" t="s">
        <v>132</v>
      </c>
      <c r="C770" s="88" t="s">
        <v>467</v>
      </c>
      <c r="D770" s="88" t="s">
        <v>481</v>
      </c>
      <c r="G770" s="89"/>
      <c r="H770" s="90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AJ770" s="118"/>
    </row>
    <row r="771" spans="1:36">
      <c r="A771" s="78">
        <v>8793</v>
      </c>
      <c r="B771" s="78" t="s">
        <v>132</v>
      </c>
      <c r="C771" s="78" t="s">
        <v>467</v>
      </c>
      <c r="D771" s="78" t="s">
        <v>175</v>
      </c>
    </row>
    <row r="772" spans="1:36">
      <c r="A772" s="78">
        <v>8794</v>
      </c>
      <c r="B772" s="78" t="s">
        <v>132</v>
      </c>
      <c r="C772" s="78" t="s">
        <v>467</v>
      </c>
      <c r="D772" s="78" t="s">
        <v>79</v>
      </c>
      <c r="E772" s="85" t="s">
        <v>480</v>
      </c>
      <c r="F772" s="78">
        <v>0</v>
      </c>
      <c r="G772" s="92">
        <v>19782</v>
      </c>
      <c r="H772" s="86"/>
      <c r="I772" s="87">
        <v>381</v>
      </c>
      <c r="J772" s="87">
        <v>1617</v>
      </c>
      <c r="K772" s="87">
        <v>41</v>
      </c>
      <c r="L772" s="87">
        <v>563</v>
      </c>
      <c r="M772" s="87">
        <v>921</v>
      </c>
      <c r="N772" s="87">
        <v>615</v>
      </c>
      <c r="O772" s="87">
        <v>132</v>
      </c>
      <c r="P772" s="87">
        <v>3901</v>
      </c>
      <c r="Q772" s="87">
        <v>1132</v>
      </c>
      <c r="R772" s="87">
        <v>1203</v>
      </c>
      <c r="S772" s="87">
        <v>570</v>
      </c>
      <c r="T772" s="87">
        <v>0</v>
      </c>
      <c r="U772" s="87">
        <v>737</v>
      </c>
      <c r="V772" s="87">
        <v>894</v>
      </c>
      <c r="W772" s="87">
        <v>15</v>
      </c>
      <c r="X772" s="87">
        <v>20</v>
      </c>
      <c r="Y772" s="87">
        <v>763</v>
      </c>
      <c r="Z772" s="87">
        <v>296</v>
      </c>
      <c r="AA772" s="87">
        <v>570</v>
      </c>
      <c r="AB772" s="87">
        <v>782</v>
      </c>
      <c r="AC772" s="87">
        <v>1511</v>
      </c>
      <c r="AD772" s="87">
        <v>1218</v>
      </c>
      <c r="AE772" s="87">
        <v>186</v>
      </c>
      <c r="AF772" s="87">
        <v>817</v>
      </c>
      <c r="AG772" s="87">
        <v>311</v>
      </c>
      <c r="AH772" s="87">
        <v>586</v>
      </c>
      <c r="AJ772" s="119">
        <v>5148</v>
      </c>
    </row>
    <row r="773" spans="1:36">
      <c r="A773" s="78">
        <v>8795</v>
      </c>
      <c r="B773" s="78" t="s">
        <v>132</v>
      </c>
      <c r="C773" s="78" t="s">
        <v>467</v>
      </c>
      <c r="D773" s="78" t="s">
        <v>479</v>
      </c>
      <c r="E773" s="85" t="s">
        <v>478</v>
      </c>
      <c r="F773" s="78">
        <v>0</v>
      </c>
      <c r="G773" s="92">
        <v>9169</v>
      </c>
      <c r="H773" s="86"/>
      <c r="I773" s="87">
        <v>195</v>
      </c>
      <c r="J773" s="87">
        <v>465</v>
      </c>
      <c r="K773" s="87">
        <v>15</v>
      </c>
      <c r="L773" s="87">
        <v>173</v>
      </c>
      <c r="M773" s="87">
        <v>527</v>
      </c>
      <c r="N773" s="87">
        <v>340</v>
      </c>
      <c r="O773" s="87">
        <v>73</v>
      </c>
      <c r="P773" s="87">
        <v>2133</v>
      </c>
      <c r="Q773" s="87">
        <v>318</v>
      </c>
      <c r="R773" s="87">
        <v>580</v>
      </c>
      <c r="S773" s="87">
        <v>372</v>
      </c>
      <c r="T773" s="87">
        <v>0</v>
      </c>
      <c r="U773" s="87">
        <v>355</v>
      </c>
      <c r="V773" s="87">
        <v>386</v>
      </c>
      <c r="W773" s="87">
        <v>7</v>
      </c>
      <c r="X773" s="87">
        <v>12</v>
      </c>
      <c r="Y773" s="87">
        <v>455</v>
      </c>
      <c r="Z773" s="87">
        <v>133</v>
      </c>
      <c r="AA773" s="87">
        <v>215</v>
      </c>
      <c r="AB773" s="87">
        <v>364</v>
      </c>
      <c r="AC773" s="87">
        <v>836</v>
      </c>
      <c r="AD773" s="87">
        <v>518</v>
      </c>
      <c r="AE773" s="87">
        <v>43</v>
      </c>
      <c r="AF773" s="87">
        <v>304</v>
      </c>
      <c r="AG773" s="87">
        <v>83</v>
      </c>
      <c r="AH773" s="87">
        <v>267</v>
      </c>
      <c r="AJ773" s="119">
        <v>2585</v>
      </c>
    </row>
    <row r="774" spans="1:36">
      <c r="A774" s="78">
        <v>8796</v>
      </c>
      <c r="B774" s="78" t="s">
        <v>132</v>
      </c>
      <c r="C774" s="78" t="s">
        <v>467</v>
      </c>
      <c r="D774" s="78" t="s">
        <v>477</v>
      </c>
      <c r="E774" s="85" t="s">
        <v>476</v>
      </c>
      <c r="F774" s="78">
        <v>0</v>
      </c>
      <c r="G774" s="92">
        <v>630</v>
      </c>
      <c r="H774" s="86"/>
      <c r="I774" s="87">
        <v>26</v>
      </c>
      <c r="J774" s="87">
        <v>60</v>
      </c>
      <c r="K774" s="87">
        <v>2</v>
      </c>
      <c r="L774" s="87">
        <v>34</v>
      </c>
      <c r="M774" s="87">
        <v>33</v>
      </c>
      <c r="N774" s="87">
        <v>21</v>
      </c>
      <c r="O774" s="87">
        <v>3</v>
      </c>
      <c r="P774" s="87">
        <v>105</v>
      </c>
      <c r="Q774" s="87">
        <v>19</v>
      </c>
      <c r="R774" s="87">
        <v>32</v>
      </c>
      <c r="S774" s="87">
        <v>22</v>
      </c>
      <c r="T774" s="87">
        <v>0</v>
      </c>
      <c r="U774" s="87">
        <v>20</v>
      </c>
      <c r="V774" s="87">
        <v>24</v>
      </c>
      <c r="W774" s="87">
        <v>1</v>
      </c>
      <c r="X774" s="87">
        <v>3</v>
      </c>
      <c r="Y774" s="87">
        <v>21</v>
      </c>
      <c r="Z774" s="87">
        <v>7</v>
      </c>
      <c r="AA774" s="87">
        <v>33</v>
      </c>
      <c r="AB774" s="87">
        <v>23</v>
      </c>
      <c r="AC774" s="87">
        <v>29</v>
      </c>
      <c r="AD774" s="87">
        <v>19</v>
      </c>
      <c r="AE774" s="87">
        <v>1</v>
      </c>
      <c r="AF774" s="87">
        <v>29</v>
      </c>
      <c r="AG774" s="87">
        <v>47</v>
      </c>
      <c r="AH774" s="87">
        <v>16</v>
      </c>
      <c r="AJ774" s="119">
        <v>118</v>
      </c>
    </row>
    <row r="775" spans="1:36">
      <c r="A775" s="78">
        <v>8797</v>
      </c>
      <c r="B775" s="78" t="s">
        <v>132</v>
      </c>
      <c r="C775" s="78" t="s">
        <v>467</v>
      </c>
      <c r="D775" s="78" t="s">
        <v>475</v>
      </c>
      <c r="E775" s="85" t="s">
        <v>474</v>
      </c>
      <c r="F775" s="78">
        <v>0</v>
      </c>
      <c r="G775" s="92">
        <v>1903</v>
      </c>
      <c r="H775" s="86"/>
      <c r="I775" s="87">
        <v>18</v>
      </c>
      <c r="J775" s="87">
        <v>143</v>
      </c>
      <c r="K775" s="87">
        <v>1</v>
      </c>
      <c r="L775" s="87">
        <v>32</v>
      </c>
      <c r="M775" s="87">
        <v>55</v>
      </c>
      <c r="N775" s="87">
        <v>51</v>
      </c>
      <c r="O775" s="87">
        <v>6</v>
      </c>
      <c r="P775" s="87">
        <v>301</v>
      </c>
      <c r="Q775" s="87">
        <v>198</v>
      </c>
      <c r="R775" s="87">
        <v>102</v>
      </c>
      <c r="S775" s="87">
        <v>12</v>
      </c>
      <c r="T775" s="87">
        <v>0</v>
      </c>
      <c r="U775" s="87">
        <v>77</v>
      </c>
      <c r="V775" s="87">
        <v>123</v>
      </c>
      <c r="W775" s="87">
        <v>1</v>
      </c>
      <c r="X775" s="87">
        <v>0</v>
      </c>
      <c r="Y775" s="87">
        <v>82</v>
      </c>
      <c r="Z775" s="87">
        <v>37</v>
      </c>
      <c r="AA775" s="87">
        <v>69</v>
      </c>
      <c r="AB775" s="87">
        <v>98</v>
      </c>
      <c r="AC775" s="87">
        <v>75</v>
      </c>
      <c r="AD775" s="87">
        <v>185</v>
      </c>
      <c r="AE775" s="87">
        <v>52</v>
      </c>
      <c r="AF775" s="87">
        <v>110</v>
      </c>
      <c r="AG775" s="87">
        <v>3</v>
      </c>
      <c r="AH775" s="87">
        <v>72</v>
      </c>
      <c r="AJ775" s="119">
        <v>513</v>
      </c>
    </row>
    <row r="776" spans="1:36">
      <c r="A776" s="78">
        <v>8798</v>
      </c>
      <c r="B776" s="78" t="s">
        <v>132</v>
      </c>
      <c r="C776" s="78" t="s">
        <v>467</v>
      </c>
      <c r="D776" s="78" t="s">
        <v>473</v>
      </c>
      <c r="E776" s="85" t="s">
        <v>472</v>
      </c>
      <c r="F776" s="78">
        <v>0</v>
      </c>
      <c r="G776" s="92">
        <v>592</v>
      </c>
      <c r="H776" s="86"/>
      <c r="I776" s="87">
        <v>2</v>
      </c>
      <c r="J776" s="87">
        <v>74</v>
      </c>
      <c r="K776" s="87">
        <v>0</v>
      </c>
      <c r="L776" s="87">
        <v>33</v>
      </c>
      <c r="M776" s="87">
        <v>33</v>
      </c>
      <c r="N776" s="87">
        <v>16</v>
      </c>
      <c r="O776" s="87">
        <v>3</v>
      </c>
      <c r="P776" s="87">
        <v>104</v>
      </c>
      <c r="Q776" s="87">
        <v>21</v>
      </c>
      <c r="R776" s="87">
        <v>10</v>
      </c>
      <c r="S776" s="87">
        <v>6</v>
      </c>
      <c r="T776" s="87">
        <v>0</v>
      </c>
      <c r="U776" s="87">
        <v>32</v>
      </c>
      <c r="V776" s="87">
        <v>29</v>
      </c>
      <c r="W776" s="87">
        <v>0</v>
      </c>
      <c r="X776" s="87">
        <v>4</v>
      </c>
      <c r="Y776" s="87">
        <v>21</v>
      </c>
      <c r="Z776" s="87">
        <v>6</v>
      </c>
      <c r="AA776" s="87">
        <v>21</v>
      </c>
      <c r="AB776" s="87">
        <v>28</v>
      </c>
      <c r="AC776" s="87">
        <v>48</v>
      </c>
      <c r="AD776" s="87">
        <v>42</v>
      </c>
      <c r="AE776" s="87">
        <v>3</v>
      </c>
      <c r="AF776" s="87">
        <v>30</v>
      </c>
      <c r="AG776" s="87">
        <v>2</v>
      </c>
      <c r="AH776" s="87">
        <v>24</v>
      </c>
      <c r="AJ776" s="119">
        <v>129</v>
      </c>
    </row>
    <row r="777" spans="1:36">
      <c r="A777" s="78">
        <v>8799</v>
      </c>
      <c r="B777" s="78" t="s">
        <v>132</v>
      </c>
      <c r="C777" s="78" t="s">
        <v>467</v>
      </c>
      <c r="D777" s="78" t="s">
        <v>471</v>
      </c>
      <c r="E777" s="85" t="s">
        <v>470</v>
      </c>
      <c r="F777" s="78">
        <v>0</v>
      </c>
      <c r="G777" s="92">
        <v>2999</v>
      </c>
      <c r="H777" s="86"/>
      <c r="I777" s="87">
        <v>73</v>
      </c>
      <c r="J777" s="87">
        <v>761</v>
      </c>
      <c r="K777" s="87">
        <v>14</v>
      </c>
      <c r="L777" s="87">
        <v>245</v>
      </c>
      <c r="M777" s="87">
        <v>85</v>
      </c>
      <c r="N777" s="87">
        <v>87</v>
      </c>
      <c r="O777" s="87">
        <v>29</v>
      </c>
      <c r="P777" s="87">
        <v>95</v>
      </c>
      <c r="Q777" s="87">
        <v>561</v>
      </c>
      <c r="R777" s="87">
        <v>64</v>
      </c>
      <c r="S777" s="87">
        <v>119</v>
      </c>
      <c r="T777" s="87">
        <v>0</v>
      </c>
      <c r="U777" s="87">
        <v>21</v>
      </c>
      <c r="V777" s="87">
        <v>46</v>
      </c>
      <c r="W777" s="87">
        <v>5</v>
      </c>
      <c r="X777" s="87">
        <v>1</v>
      </c>
      <c r="Y777" s="87">
        <v>9</v>
      </c>
      <c r="Z777" s="87">
        <v>18</v>
      </c>
      <c r="AA777" s="87">
        <v>180</v>
      </c>
      <c r="AB777" s="87">
        <v>23</v>
      </c>
      <c r="AC777" s="87">
        <v>38</v>
      </c>
      <c r="AD777" s="87">
        <v>50</v>
      </c>
      <c r="AE777" s="87">
        <v>54</v>
      </c>
      <c r="AF777" s="87">
        <v>213</v>
      </c>
      <c r="AG777" s="87">
        <v>161</v>
      </c>
      <c r="AH777" s="87">
        <v>47</v>
      </c>
      <c r="AJ777" s="119">
        <v>479</v>
      </c>
    </row>
    <row r="778" spans="1:36">
      <c r="A778" s="78">
        <v>8800</v>
      </c>
      <c r="B778" s="78" t="s">
        <v>132</v>
      </c>
      <c r="C778" s="78" t="s">
        <v>467</v>
      </c>
      <c r="D778" s="78" t="s">
        <v>469</v>
      </c>
      <c r="E778" s="85" t="s">
        <v>468</v>
      </c>
      <c r="F778" s="78">
        <v>0</v>
      </c>
      <c r="G778" s="92">
        <v>3</v>
      </c>
      <c r="H778" s="86"/>
      <c r="I778" s="87">
        <v>0</v>
      </c>
      <c r="J778" s="87">
        <v>0</v>
      </c>
      <c r="K778" s="87">
        <v>0</v>
      </c>
      <c r="L778" s="87">
        <v>0</v>
      </c>
      <c r="M778" s="87">
        <v>0</v>
      </c>
      <c r="N778" s="87">
        <v>0</v>
      </c>
      <c r="O778" s="87">
        <v>0</v>
      </c>
      <c r="P778" s="87">
        <v>1</v>
      </c>
      <c r="Q778" s="87">
        <v>0</v>
      </c>
      <c r="R778" s="87">
        <v>0</v>
      </c>
      <c r="S778" s="87">
        <v>0</v>
      </c>
      <c r="T778" s="87">
        <v>0</v>
      </c>
      <c r="U778" s="87">
        <v>0</v>
      </c>
      <c r="V778" s="87">
        <v>1</v>
      </c>
      <c r="W778" s="87">
        <v>0</v>
      </c>
      <c r="X778" s="87">
        <v>0</v>
      </c>
      <c r="Y778" s="87">
        <v>0</v>
      </c>
      <c r="Z778" s="87">
        <v>0</v>
      </c>
      <c r="AA778" s="87">
        <v>1</v>
      </c>
      <c r="AB778" s="87">
        <v>0</v>
      </c>
      <c r="AC778" s="87">
        <v>0</v>
      </c>
      <c r="AD778" s="87">
        <v>0</v>
      </c>
      <c r="AE778" s="87">
        <v>0</v>
      </c>
      <c r="AF778" s="87">
        <v>0</v>
      </c>
      <c r="AG778" s="87">
        <v>0</v>
      </c>
      <c r="AH778" s="87">
        <v>0</v>
      </c>
      <c r="AJ778" s="119">
        <v>0</v>
      </c>
    </row>
    <row r="779" spans="1:36">
      <c r="A779" s="78">
        <v>8801</v>
      </c>
      <c r="B779" s="78" t="s">
        <v>132</v>
      </c>
      <c r="C779" s="78" t="s">
        <v>467</v>
      </c>
      <c r="D779" s="78" t="s">
        <v>466</v>
      </c>
      <c r="E779" s="85" t="s">
        <v>465</v>
      </c>
      <c r="F779" s="78">
        <v>0</v>
      </c>
      <c r="G779" s="92">
        <v>4486</v>
      </c>
      <c r="H779" s="86"/>
      <c r="I779" s="87">
        <v>67</v>
      </c>
      <c r="J779" s="87">
        <v>114</v>
      </c>
      <c r="K779" s="87">
        <v>9</v>
      </c>
      <c r="L779" s="87">
        <v>46</v>
      </c>
      <c r="M779" s="87">
        <v>188</v>
      </c>
      <c r="N779" s="87">
        <v>100</v>
      </c>
      <c r="O779" s="87">
        <v>18</v>
      </c>
      <c r="P779" s="87">
        <v>1162</v>
      </c>
      <c r="Q779" s="87">
        <v>15</v>
      </c>
      <c r="R779" s="87">
        <v>415</v>
      </c>
      <c r="S779" s="87">
        <v>39</v>
      </c>
      <c r="T779" s="87">
        <v>0</v>
      </c>
      <c r="U779" s="87">
        <v>232</v>
      </c>
      <c r="V779" s="87">
        <v>285</v>
      </c>
      <c r="W779" s="87">
        <v>1</v>
      </c>
      <c r="X779" s="87">
        <v>0</v>
      </c>
      <c r="Y779" s="87">
        <v>175</v>
      </c>
      <c r="Z779" s="87">
        <v>95</v>
      </c>
      <c r="AA779" s="87">
        <v>51</v>
      </c>
      <c r="AB779" s="87">
        <v>246</v>
      </c>
      <c r="AC779" s="87">
        <v>485</v>
      </c>
      <c r="AD779" s="87">
        <v>404</v>
      </c>
      <c r="AE779" s="87">
        <v>33</v>
      </c>
      <c r="AF779" s="87">
        <v>131</v>
      </c>
      <c r="AG779" s="87">
        <v>15</v>
      </c>
      <c r="AH779" s="87">
        <v>160</v>
      </c>
      <c r="AJ779" s="119">
        <v>1324</v>
      </c>
    </row>
    <row r="780" spans="1:36" s="88" customFormat="1">
      <c r="A780" s="88">
        <v>8802</v>
      </c>
      <c r="B780" s="88" t="s">
        <v>132</v>
      </c>
      <c r="C780" s="88" t="s">
        <v>456</v>
      </c>
      <c r="D780" s="88" t="s">
        <v>464</v>
      </c>
      <c r="F780" s="88">
        <v>0</v>
      </c>
      <c r="G780" s="89"/>
      <c r="H780" s="90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AJ780" s="118"/>
    </row>
    <row r="781" spans="1:36">
      <c r="A781" s="78">
        <v>8803</v>
      </c>
      <c r="B781" s="78" t="s">
        <v>132</v>
      </c>
      <c r="C781" s="78" t="s">
        <v>456</v>
      </c>
      <c r="D781" s="78" t="s">
        <v>134</v>
      </c>
      <c r="F781" s="78">
        <v>0</v>
      </c>
    </row>
    <row r="782" spans="1:36">
      <c r="A782" s="78">
        <v>8804</v>
      </c>
      <c r="B782" s="78" t="s">
        <v>132</v>
      </c>
      <c r="C782" s="78" t="s">
        <v>456</v>
      </c>
      <c r="D782" s="78" t="s">
        <v>79</v>
      </c>
      <c r="E782" s="78" t="s">
        <v>463</v>
      </c>
      <c r="F782" s="78">
        <v>0</v>
      </c>
      <c r="G782" s="92">
        <v>252699</v>
      </c>
      <c r="H782" s="93"/>
    </row>
    <row r="783" spans="1:36">
      <c r="A783" s="78">
        <v>8805</v>
      </c>
      <c r="B783" s="78" t="s">
        <v>132</v>
      </c>
      <c r="C783" s="78" t="s">
        <v>456</v>
      </c>
      <c r="D783" s="78" t="s">
        <v>364</v>
      </c>
      <c r="E783" s="78" t="s">
        <v>462</v>
      </c>
      <c r="F783" s="78">
        <v>0</v>
      </c>
      <c r="G783" s="92">
        <v>151134</v>
      </c>
      <c r="H783" s="93"/>
    </row>
    <row r="784" spans="1:36">
      <c r="A784" s="78">
        <v>8806</v>
      </c>
      <c r="B784" s="78" t="s">
        <v>132</v>
      </c>
      <c r="C784" s="78" t="s">
        <v>456</v>
      </c>
      <c r="D784" s="78" t="s">
        <v>362</v>
      </c>
      <c r="E784" s="78" t="s">
        <v>461</v>
      </c>
      <c r="F784" s="78">
        <v>0</v>
      </c>
      <c r="G784" s="92">
        <v>55547</v>
      </c>
      <c r="H784" s="93"/>
    </row>
    <row r="785" spans="1:36" ht="28.8">
      <c r="A785" s="78">
        <v>8807</v>
      </c>
      <c r="B785" s="78" t="s">
        <v>132</v>
      </c>
      <c r="C785" s="78" t="s">
        <v>456</v>
      </c>
      <c r="D785" s="78" t="s">
        <v>360</v>
      </c>
      <c r="E785" s="78" t="s">
        <v>460</v>
      </c>
      <c r="F785" s="78">
        <v>0</v>
      </c>
      <c r="G785" s="92">
        <v>883</v>
      </c>
      <c r="H785" s="93"/>
    </row>
    <row r="786" spans="1:36">
      <c r="A786" s="78">
        <v>8808</v>
      </c>
      <c r="B786" s="78" t="s">
        <v>132</v>
      </c>
      <c r="C786" s="78" t="s">
        <v>456</v>
      </c>
      <c r="D786" s="78" t="s">
        <v>358</v>
      </c>
      <c r="E786" s="78" t="s">
        <v>459</v>
      </c>
      <c r="F786" s="78">
        <v>0</v>
      </c>
      <c r="G786" s="92">
        <v>20696</v>
      </c>
      <c r="H786" s="93"/>
    </row>
    <row r="787" spans="1:36" ht="28.8">
      <c r="A787" s="78">
        <v>8809</v>
      </c>
      <c r="B787" s="78" t="s">
        <v>132</v>
      </c>
      <c r="C787" s="78" t="s">
        <v>456</v>
      </c>
      <c r="D787" s="78" t="s">
        <v>356</v>
      </c>
      <c r="E787" s="78" t="s">
        <v>458</v>
      </c>
      <c r="F787" s="78">
        <v>0</v>
      </c>
      <c r="G787" s="92">
        <v>89</v>
      </c>
      <c r="H787" s="93"/>
    </row>
    <row r="788" spans="1:36">
      <c r="A788" s="78">
        <v>8810</v>
      </c>
      <c r="B788" s="78" t="s">
        <v>132</v>
      </c>
      <c r="C788" s="78" t="s">
        <v>456</v>
      </c>
      <c r="D788" s="78" t="s">
        <v>354</v>
      </c>
      <c r="E788" s="78" t="s">
        <v>457</v>
      </c>
      <c r="F788" s="78">
        <v>0</v>
      </c>
      <c r="G788" s="92">
        <v>16413</v>
      </c>
      <c r="H788" s="93"/>
    </row>
    <row r="789" spans="1:36">
      <c r="A789" s="78">
        <v>8811</v>
      </c>
      <c r="B789" s="78" t="s">
        <v>132</v>
      </c>
      <c r="C789" s="78" t="s">
        <v>456</v>
      </c>
      <c r="D789" s="78" t="s">
        <v>351</v>
      </c>
      <c r="E789" s="78" t="s">
        <v>455</v>
      </c>
      <c r="F789" s="78">
        <v>0</v>
      </c>
      <c r="G789" s="92">
        <v>7937</v>
      </c>
      <c r="H789" s="93"/>
    </row>
    <row r="790" spans="1:36" s="88" customFormat="1" ht="28.8">
      <c r="A790" s="88">
        <v>8812</v>
      </c>
      <c r="B790" s="88" t="s">
        <v>132</v>
      </c>
      <c r="C790" s="88" t="s">
        <v>435</v>
      </c>
      <c r="D790" s="88" t="s">
        <v>454</v>
      </c>
      <c r="G790" s="100"/>
      <c r="H790" s="10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AJ790" s="118"/>
    </row>
    <row r="791" spans="1:36">
      <c r="A791" s="78">
        <v>8813</v>
      </c>
      <c r="B791" s="78" t="s">
        <v>132</v>
      </c>
      <c r="C791" s="78" t="s">
        <v>435</v>
      </c>
      <c r="D791" s="78" t="s">
        <v>134</v>
      </c>
    </row>
    <row r="792" spans="1:36">
      <c r="A792" s="78">
        <v>8814</v>
      </c>
      <c r="B792" s="78" t="s">
        <v>132</v>
      </c>
      <c r="C792" s="78" t="s">
        <v>435</v>
      </c>
      <c r="D792" s="78" t="s">
        <v>79</v>
      </c>
      <c r="E792" s="78" t="s">
        <v>453</v>
      </c>
      <c r="F792" s="78">
        <v>0</v>
      </c>
      <c r="G792" s="92">
        <v>252699</v>
      </c>
      <c r="H792" s="93"/>
    </row>
    <row r="793" spans="1:36">
      <c r="A793" s="78">
        <v>8815</v>
      </c>
      <c r="B793" s="78" t="s">
        <v>132</v>
      </c>
      <c r="C793" s="78" t="s">
        <v>435</v>
      </c>
      <c r="D793" s="78" t="s">
        <v>452</v>
      </c>
      <c r="E793" s="78" t="s">
        <v>451</v>
      </c>
      <c r="F793" s="78">
        <v>0</v>
      </c>
      <c r="G793" s="92">
        <v>218189</v>
      </c>
      <c r="H793" s="93"/>
    </row>
    <row r="794" spans="1:36">
      <c r="A794" s="78">
        <v>8816</v>
      </c>
      <c r="B794" s="78" t="s">
        <v>132</v>
      </c>
      <c r="C794" s="78" t="s">
        <v>435</v>
      </c>
      <c r="D794" s="78" t="s">
        <v>364</v>
      </c>
      <c r="E794" s="78" t="s">
        <v>450</v>
      </c>
      <c r="F794" s="78">
        <v>0</v>
      </c>
      <c r="G794" s="92">
        <v>137489</v>
      </c>
      <c r="H794" s="93"/>
    </row>
    <row r="795" spans="1:36">
      <c r="A795" s="78">
        <v>8817</v>
      </c>
      <c r="B795" s="78" t="s">
        <v>132</v>
      </c>
      <c r="C795" s="78" t="s">
        <v>435</v>
      </c>
      <c r="D795" s="78" t="s">
        <v>362</v>
      </c>
      <c r="E795" s="78" t="s">
        <v>449</v>
      </c>
      <c r="F795" s="78">
        <v>0</v>
      </c>
      <c r="G795" s="92">
        <v>51543</v>
      </c>
      <c r="H795" s="93"/>
    </row>
    <row r="796" spans="1:36" ht="28.8">
      <c r="A796" s="78">
        <v>8818</v>
      </c>
      <c r="B796" s="78" t="s">
        <v>132</v>
      </c>
      <c r="C796" s="78" t="s">
        <v>435</v>
      </c>
      <c r="D796" s="78" t="s">
        <v>360</v>
      </c>
      <c r="E796" s="78" t="s">
        <v>448</v>
      </c>
      <c r="F796" s="78">
        <v>0</v>
      </c>
      <c r="G796" s="92">
        <v>516</v>
      </c>
      <c r="H796" s="93"/>
    </row>
    <row r="797" spans="1:36">
      <c r="A797" s="78">
        <v>8819</v>
      </c>
      <c r="B797" s="78" t="s">
        <v>132</v>
      </c>
      <c r="C797" s="78" t="s">
        <v>435</v>
      </c>
      <c r="D797" s="78" t="s">
        <v>358</v>
      </c>
      <c r="E797" s="78" t="s">
        <v>447</v>
      </c>
      <c r="F797" s="78">
        <v>0</v>
      </c>
      <c r="G797" s="92">
        <v>20585</v>
      </c>
      <c r="H797" s="93"/>
    </row>
    <row r="798" spans="1:36" ht="28.8">
      <c r="A798" s="78">
        <v>8820</v>
      </c>
      <c r="B798" s="78" t="s">
        <v>132</v>
      </c>
      <c r="C798" s="78" t="s">
        <v>435</v>
      </c>
      <c r="D798" s="78" t="s">
        <v>356</v>
      </c>
      <c r="E798" s="78" t="s">
        <v>446</v>
      </c>
      <c r="F798" s="78">
        <v>0</v>
      </c>
      <c r="G798" s="92">
        <v>61</v>
      </c>
      <c r="H798" s="93"/>
    </row>
    <row r="799" spans="1:36">
      <c r="A799" s="78">
        <v>8821</v>
      </c>
      <c r="B799" s="78" t="s">
        <v>132</v>
      </c>
      <c r="C799" s="78" t="s">
        <v>435</v>
      </c>
      <c r="D799" s="78" t="s">
        <v>354</v>
      </c>
      <c r="E799" s="78" t="s">
        <v>445</v>
      </c>
      <c r="F799" s="78">
        <v>0</v>
      </c>
      <c r="G799" s="92">
        <v>2943</v>
      </c>
      <c r="H799" s="93"/>
    </row>
    <row r="800" spans="1:36">
      <c r="A800" s="78">
        <v>8822</v>
      </c>
      <c r="B800" s="78" t="s">
        <v>132</v>
      </c>
      <c r="C800" s="78" t="s">
        <v>435</v>
      </c>
      <c r="D800" s="78" t="s">
        <v>351</v>
      </c>
      <c r="E800" s="78" t="s">
        <v>444</v>
      </c>
      <c r="F800" s="78">
        <v>0</v>
      </c>
      <c r="G800" s="92">
        <v>5052</v>
      </c>
      <c r="H800" s="93"/>
    </row>
    <row r="801" spans="1:36">
      <c r="A801" s="78">
        <v>8823</v>
      </c>
      <c r="B801" s="78" t="s">
        <v>132</v>
      </c>
      <c r="C801" s="78" t="s">
        <v>435</v>
      </c>
      <c r="D801" s="78" t="s">
        <v>443</v>
      </c>
      <c r="E801" s="78" t="s">
        <v>442</v>
      </c>
      <c r="F801" s="78">
        <v>0</v>
      </c>
      <c r="G801" s="92">
        <v>34510</v>
      </c>
      <c r="H801" s="93"/>
    </row>
    <row r="802" spans="1:36">
      <c r="A802" s="78">
        <v>8824</v>
      </c>
      <c r="B802" s="78" t="s">
        <v>132</v>
      </c>
      <c r="C802" s="78" t="s">
        <v>435</v>
      </c>
      <c r="D802" s="78" t="s">
        <v>364</v>
      </c>
      <c r="E802" s="78" t="s">
        <v>441</v>
      </c>
      <c r="F802" s="78">
        <v>0</v>
      </c>
      <c r="G802" s="92">
        <v>13645</v>
      </c>
      <c r="H802" s="93"/>
    </row>
    <row r="803" spans="1:36">
      <c r="A803" s="78">
        <v>8825</v>
      </c>
      <c r="B803" s="78" t="s">
        <v>132</v>
      </c>
      <c r="C803" s="78" t="s">
        <v>435</v>
      </c>
      <c r="D803" s="78" t="s">
        <v>362</v>
      </c>
      <c r="E803" s="78" t="s">
        <v>440</v>
      </c>
      <c r="F803" s="78">
        <v>0</v>
      </c>
      <c r="G803" s="92">
        <v>4004</v>
      </c>
      <c r="H803" s="93"/>
    </row>
    <row r="804" spans="1:36" ht="28.8">
      <c r="A804" s="78">
        <v>8826</v>
      </c>
      <c r="B804" s="78" t="s">
        <v>132</v>
      </c>
      <c r="C804" s="78" t="s">
        <v>435</v>
      </c>
      <c r="D804" s="78" t="s">
        <v>360</v>
      </c>
      <c r="E804" s="78" t="s">
        <v>439</v>
      </c>
      <c r="F804" s="78">
        <v>0</v>
      </c>
      <c r="G804" s="92">
        <v>367</v>
      </c>
      <c r="H804" s="93"/>
    </row>
    <row r="805" spans="1:36">
      <c r="A805" s="78">
        <v>8827</v>
      </c>
      <c r="B805" s="78" t="s">
        <v>132</v>
      </c>
      <c r="C805" s="78" t="s">
        <v>435</v>
      </c>
      <c r="D805" s="78" t="s">
        <v>358</v>
      </c>
      <c r="E805" s="78" t="s">
        <v>438</v>
      </c>
      <c r="F805" s="78">
        <v>0</v>
      </c>
      <c r="G805" s="92">
        <v>111</v>
      </c>
      <c r="H805" s="93"/>
    </row>
    <row r="806" spans="1:36" ht="28.8">
      <c r="A806" s="78">
        <v>8828</v>
      </c>
      <c r="B806" s="78" t="s">
        <v>132</v>
      </c>
      <c r="C806" s="78" t="s">
        <v>435</v>
      </c>
      <c r="D806" s="78" t="s">
        <v>356</v>
      </c>
      <c r="E806" s="78" t="s">
        <v>437</v>
      </c>
      <c r="F806" s="78">
        <v>0</v>
      </c>
      <c r="G806" s="92">
        <v>28</v>
      </c>
      <c r="H806" s="93"/>
    </row>
    <row r="807" spans="1:36">
      <c r="A807" s="78">
        <v>8829</v>
      </c>
      <c r="B807" s="78" t="s">
        <v>132</v>
      </c>
      <c r="C807" s="78" t="s">
        <v>435</v>
      </c>
      <c r="D807" s="78" t="s">
        <v>354</v>
      </c>
      <c r="E807" s="78" t="s">
        <v>436</v>
      </c>
      <c r="F807" s="78">
        <v>0</v>
      </c>
      <c r="G807" s="92">
        <v>13470</v>
      </c>
      <c r="H807" s="93"/>
    </row>
    <row r="808" spans="1:36">
      <c r="A808" s="78">
        <v>8830</v>
      </c>
      <c r="B808" s="78" t="s">
        <v>132</v>
      </c>
      <c r="C808" s="78" t="s">
        <v>435</v>
      </c>
      <c r="D808" s="78" t="s">
        <v>351</v>
      </c>
      <c r="E808" s="78" t="s">
        <v>434</v>
      </c>
      <c r="F808" s="78">
        <v>0</v>
      </c>
      <c r="G808" s="92">
        <v>2885</v>
      </c>
      <c r="H808" s="93"/>
    </row>
    <row r="809" spans="1:36" s="88" customFormat="1">
      <c r="A809" s="88">
        <v>8831</v>
      </c>
      <c r="B809" s="88" t="s">
        <v>132</v>
      </c>
      <c r="C809" s="88" t="s">
        <v>426</v>
      </c>
      <c r="D809" s="88" t="s">
        <v>433</v>
      </c>
      <c r="G809" s="89"/>
      <c r="H809" s="90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AJ809" s="118"/>
    </row>
    <row r="810" spans="1:36" ht="28.8">
      <c r="A810" s="78">
        <v>8832</v>
      </c>
      <c r="B810" s="78" t="s">
        <v>132</v>
      </c>
      <c r="C810" s="78" t="s">
        <v>426</v>
      </c>
      <c r="D810" s="78" t="s">
        <v>423</v>
      </c>
    </row>
    <row r="811" spans="1:36">
      <c r="A811" s="78">
        <v>8833</v>
      </c>
      <c r="B811" s="78" t="s">
        <v>132</v>
      </c>
      <c r="C811" s="78" t="s">
        <v>426</v>
      </c>
      <c r="D811" s="78" t="s">
        <v>422</v>
      </c>
      <c r="E811" s="78" t="s">
        <v>432</v>
      </c>
      <c r="F811" s="78">
        <v>0</v>
      </c>
      <c r="G811" s="92">
        <v>261488</v>
      </c>
      <c r="H811" s="93"/>
    </row>
    <row r="812" spans="1:36" ht="28.8">
      <c r="A812" s="78">
        <v>8834</v>
      </c>
      <c r="B812" s="78" t="s">
        <v>132</v>
      </c>
      <c r="C812" s="78" t="s">
        <v>426</v>
      </c>
      <c r="D812" s="78" t="s">
        <v>410</v>
      </c>
      <c r="E812" s="78" t="s">
        <v>431</v>
      </c>
      <c r="F812" s="78">
        <v>0</v>
      </c>
      <c r="G812" s="92">
        <v>155943</v>
      </c>
      <c r="H812" s="93"/>
    </row>
    <row r="813" spans="1:36" ht="28.8">
      <c r="A813" s="78">
        <v>8835</v>
      </c>
      <c r="B813" s="78" t="s">
        <v>132</v>
      </c>
      <c r="C813" s="78" t="s">
        <v>426</v>
      </c>
      <c r="D813" s="78" t="s">
        <v>408</v>
      </c>
      <c r="E813" s="78" t="s">
        <v>430</v>
      </c>
      <c r="F813" s="78">
        <v>0</v>
      </c>
      <c r="G813" s="92">
        <v>59665</v>
      </c>
      <c r="H813" s="93"/>
    </row>
    <row r="814" spans="1:36" ht="28.8">
      <c r="A814" s="78">
        <v>8836</v>
      </c>
      <c r="B814" s="78" t="s">
        <v>132</v>
      </c>
      <c r="C814" s="78" t="s">
        <v>426</v>
      </c>
      <c r="D814" s="78" t="s">
        <v>406</v>
      </c>
      <c r="E814" s="78" t="s">
        <v>429</v>
      </c>
      <c r="F814" s="78">
        <v>0</v>
      </c>
      <c r="G814" s="92">
        <v>2591</v>
      </c>
      <c r="H814" s="93"/>
    </row>
    <row r="815" spans="1:36" ht="28.8">
      <c r="A815" s="78">
        <v>8837</v>
      </c>
      <c r="B815" s="78" t="s">
        <v>132</v>
      </c>
      <c r="C815" s="78" t="s">
        <v>426</v>
      </c>
      <c r="D815" s="78" t="s">
        <v>404</v>
      </c>
      <c r="E815" s="78" t="s">
        <v>428</v>
      </c>
      <c r="F815" s="78">
        <v>0</v>
      </c>
      <c r="G815" s="92">
        <v>22499</v>
      </c>
      <c r="H815" s="93"/>
    </row>
    <row r="816" spans="1:36" ht="28.8">
      <c r="A816" s="78">
        <v>8838</v>
      </c>
      <c r="B816" s="78" t="s">
        <v>132</v>
      </c>
      <c r="C816" s="78" t="s">
        <v>426</v>
      </c>
      <c r="D816" s="78" t="s">
        <v>402</v>
      </c>
      <c r="E816" s="78" t="s">
        <v>427</v>
      </c>
      <c r="F816" s="78">
        <v>0</v>
      </c>
      <c r="G816" s="92">
        <v>683</v>
      </c>
      <c r="H816" s="93"/>
    </row>
    <row r="817" spans="1:36" ht="28.8">
      <c r="A817" s="78">
        <v>8839</v>
      </c>
      <c r="B817" s="78" t="s">
        <v>132</v>
      </c>
      <c r="C817" s="78" t="s">
        <v>426</v>
      </c>
      <c r="D817" s="78" t="s">
        <v>399</v>
      </c>
      <c r="E817" s="78" t="s">
        <v>425</v>
      </c>
      <c r="F817" s="78">
        <v>0</v>
      </c>
      <c r="G817" s="92">
        <v>20107</v>
      </c>
      <c r="H817" s="93"/>
    </row>
    <row r="818" spans="1:36" s="88" customFormat="1" ht="28.8">
      <c r="A818" s="88">
        <v>8840</v>
      </c>
      <c r="B818" s="88" t="s">
        <v>132</v>
      </c>
      <c r="C818" s="88" t="s">
        <v>400</v>
      </c>
      <c r="D818" s="88" t="s">
        <v>424</v>
      </c>
      <c r="G818" s="89"/>
      <c r="H818" s="90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AJ818" s="118"/>
    </row>
    <row r="819" spans="1:36" ht="28.8">
      <c r="A819" s="78">
        <v>8841</v>
      </c>
      <c r="B819" s="78" t="s">
        <v>132</v>
      </c>
      <c r="C819" s="78" t="s">
        <v>400</v>
      </c>
      <c r="D819" s="78" t="s">
        <v>423</v>
      </c>
    </row>
    <row r="820" spans="1:36">
      <c r="A820" s="78">
        <v>8842</v>
      </c>
      <c r="B820" s="78" t="s">
        <v>132</v>
      </c>
      <c r="C820" s="78" t="s">
        <v>400</v>
      </c>
      <c r="D820" s="78" t="s">
        <v>422</v>
      </c>
      <c r="E820" s="78" t="s">
        <v>421</v>
      </c>
      <c r="F820" s="78">
        <v>0</v>
      </c>
      <c r="G820" s="92">
        <v>261488</v>
      </c>
      <c r="H820" s="93"/>
    </row>
    <row r="821" spans="1:36" ht="28.8">
      <c r="A821" s="78">
        <v>8843</v>
      </c>
      <c r="B821" s="78" t="s">
        <v>132</v>
      </c>
      <c r="C821" s="78" t="s">
        <v>400</v>
      </c>
      <c r="D821" s="78" t="s">
        <v>420</v>
      </c>
      <c r="E821" s="78" t="s">
        <v>419</v>
      </c>
      <c r="F821" s="78">
        <v>0</v>
      </c>
      <c r="G821" s="92">
        <v>223811</v>
      </c>
      <c r="H821" s="93"/>
    </row>
    <row r="822" spans="1:36" ht="28.8">
      <c r="A822" s="78">
        <v>8844</v>
      </c>
      <c r="B822" s="78" t="s">
        <v>132</v>
      </c>
      <c r="C822" s="78" t="s">
        <v>400</v>
      </c>
      <c r="D822" s="78" t="s">
        <v>410</v>
      </c>
      <c r="E822" s="78" t="s">
        <v>418</v>
      </c>
      <c r="F822" s="78">
        <v>0</v>
      </c>
      <c r="G822" s="92">
        <v>140438</v>
      </c>
      <c r="H822" s="93"/>
    </row>
    <row r="823" spans="1:36" ht="28.8">
      <c r="A823" s="78">
        <v>8845</v>
      </c>
      <c r="B823" s="78" t="s">
        <v>132</v>
      </c>
      <c r="C823" s="78" t="s">
        <v>400</v>
      </c>
      <c r="D823" s="78" t="s">
        <v>408</v>
      </c>
      <c r="E823" s="78" t="s">
        <v>417</v>
      </c>
      <c r="F823" s="78">
        <v>0</v>
      </c>
      <c r="G823" s="92">
        <v>54466</v>
      </c>
      <c r="H823" s="93"/>
    </row>
    <row r="824" spans="1:36" ht="28.8">
      <c r="A824" s="78">
        <v>8846</v>
      </c>
      <c r="B824" s="78" t="s">
        <v>132</v>
      </c>
      <c r="C824" s="78" t="s">
        <v>400</v>
      </c>
      <c r="D824" s="78" t="s">
        <v>406</v>
      </c>
      <c r="E824" s="78" t="s">
        <v>416</v>
      </c>
      <c r="F824" s="78">
        <v>0</v>
      </c>
      <c r="G824" s="92">
        <v>1809</v>
      </c>
      <c r="H824" s="93"/>
    </row>
    <row r="825" spans="1:36" ht="28.8">
      <c r="A825" s="78">
        <v>8847</v>
      </c>
      <c r="B825" s="78" t="s">
        <v>132</v>
      </c>
      <c r="C825" s="78" t="s">
        <v>400</v>
      </c>
      <c r="D825" s="78" t="s">
        <v>404</v>
      </c>
      <c r="E825" s="78" t="s">
        <v>415</v>
      </c>
      <c r="F825" s="78">
        <v>0</v>
      </c>
      <c r="G825" s="92">
        <v>22217</v>
      </c>
      <c r="H825" s="93"/>
    </row>
    <row r="826" spans="1:36" ht="28.8">
      <c r="A826" s="78">
        <v>8848</v>
      </c>
      <c r="B826" s="78" t="s">
        <v>132</v>
      </c>
      <c r="C826" s="78" t="s">
        <v>400</v>
      </c>
      <c r="D826" s="78" t="s">
        <v>402</v>
      </c>
      <c r="E826" s="78" t="s">
        <v>414</v>
      </c>
      <c r="F826" s="78">
        <v>0</v>
      </c>
      <c r="G826" s="92">
        <v>468</v>
      </c>
      <c r="H826" s="93"/>
    </row>
    <row r="827" spans="1:36" ht="28.8">
      <c r="A827" s="78">
        <v>8849</v>
      </c>
      <c r="B827" s="78" t="s">
        <v>132</v>
      </c>
      <c r="C827" s="78" t="s">
        <v>400</v>
      </c>
      <c r="D827" s="78" t="s">
        <v>399</v>
      </c>
      <c r="E827" s="78" t="s">
        <v>413</v>
      </c>
      <c r="F827" s="78">
        <v>0</v>
      </c>
      <c r="G827" s="92">
        <v>4413</v>
      </c>
      <c r="H827" s="93"/>
    </row>
    <row r="828" spans="1:36">
      <c r="A828" s="78">
        <v>8850</v>
      </c>
      <c r="B828" s="78" t="s">
        <v>132</v>
      </c>
      <c r="C828" s="78" t="s">
        <v>400</v>
      </c>
      <c r="D828" s="78" t="s">
        <v>412</v>
      </c>
      <c r="E828" s="78" t="s">
        <v>411</v>
      </c>
      <c r="F828" s="78">
        <v>0</v>
      </c>
      <c r="G828" s="92">
        <v>37677</v>
      </c>
      <c r="H828" s="93"/>
    </row>
    <row r="829" spans="1:36" ht="28.8">
      <c r="A829" s="78">
        <v>8851</v>
      </c>
      <c r="B829" s="78" t="s">
        <v>132</v>
      </c>
      <c r="C829" s="78" t="s">
        <v>400</v>
      </c>
      <c r="D829" s="78" t="s">
        <v>410</v>
      </c>
      <c r="E829" s="78" t="s">
        <v>409</v>
      </c>
      <c r="F829" s="78">
        <v>0</v>
      </c>
      <c r="G829" s="92">
        <v>15505</v>
      </c>
      <c r="H829" s="93"/>
    </row>
    <row r="830" spans="1:36" ht="28.8">
      <c r="A830" s="78">
        <v>8852</v>
      </c>
      <c r="B830" s="78" t="s">
        <v>132</v>
      </c>
      <c r="C830" s="78" t="s">
        <v>400</v>
      </c>
      <c r="D830" s="78" t="s">
        <v>408</v>
      </c>
      <c r="E830" s="78" t="s">
        <v>407</v>
      </c>
      <c r="F830" s="78">
        <v>0</v>
      </c>
      <c r="G830" s="92">
        <v>5199</v>
      </c>
      <c r="H830" s="93"/>
    </row>
    <row r="831" spans="1:36" ht="28.8">
      <c r="A831" s="78">
        <v>8853</v>
      </c>
      <c r="B831" s="78" t="s">
        <v>132</v>
      </c>
      <c r="C831" s="78" t="s">
        <v>400</v>
      </c>
      <c r="D831" s="78" t="s">
        <v>406</v>
      </c>
      <c r="E831" s="78" t="s">
        <v>405</v>
      </c>
      <c r="F831" s="78">
        <v>0</v>
      </c>
      <c r="G831" s="92">
        <v>782</v>
      </c>
      <c r="H831" s="93"/>
    </row>
    <row r="832" spans="1:36" ht="28.8">
      <c r="A832" s="78">
        <v>8854</v>
      </c>
      <c r="B832" s="78" t="s">
        <v>132</v>
      </c>
      <c r="C832" s="78" t="s">
        <v>400</v>
      </c>
      <c r="D832" s="78" t="s">
        <v>404</v>
      </c>
      <c r="E832" s="78" t="s">
        <v>403</v>
      </c>
      <c r="F832" s="78">
        <v>0</v>
      </c>
      <c r="G832" s="92">
        <v>282</v>
      </c>
      <c r="H832" s="93"/>
    </row>
    <row r="833" spans="1:36" ht="28.8">
      <c r="A833" s="78">
        <v>8855</v>
      </c>
      <c r="B833" s="78" t="s">
        <v>132</v>
      </c>
      <c r="C833" s="78" t="s">
        <v>400</v>
      </c>
      <c r="D833" s="78" t="s">
        <v>402</v>
      </c>
      <c r="E833" s="78" t="s">
        <v>401</v>
      </c>
      <c r="F833" s="78">
        <v>0</v>
      </c>
      <c r="G833" s="92">
        <v>215</v>
      </c>
      <c r="H833" s="93"/>
    </row>
    <row r="834" spans="1:36" ht="28.8">
      <c r="A834" s="78">
        <v>8856</v>
      </c>
      <c r="B834" s="78" t="s">
        <v>132</v>
      </c>
      <c r="C834" s="78" t="s">
        <v>400</v>
      </c>
      <c r="D834" s="78" t="s">
        <v>399</v>
      </c>
      <c r="E834" s="78" t="s">
        <v>398</v>
      </c>
      <c r="F834" s="78">
        <v>0</v>
      </c>
      <c r="G834" s="92">
        <v>15694</v>
      </c>
      <c r="H834" s="93"/>
    </row>
    <row r="835" spans="1:36" s="88" customFormat="1">
      <c r="A835" s="88">
        <v>8857</v>
      </c>
      <c r="B835" s="88" t="s">
        <v>132</v>
      </c>
      <c r="C835" s="88" t="s">
        <v>162</v>
      </c>
      <c r="D835" s="88" t="s">
        <v>397</v>
      </c>
      <c r="G835" s="89"/>
      <c r="H835" s="90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AJ835" s="118"/>
    </row>
    <row r="836" spans="1:36">
      <c r="A836" s="78">
        <v>8858</v>
      </c>
      <c r="B836" s="78" t="s">
        <v>132</v>
      </c>
      <c r="C836" s="78" t="s">
        <v>162</v>
      </c>
      <c r="D836" s="78" t="s">
        <v>394</v>
      </c>
    </row>
    <row r="837" spans="1:36">
      <c r="A837" s="78">
        <v>8859</v>
      </c>
      <c r="B837" s="78" t="s">
        <v>132</v>
      </c>
      <c r="C837" s="78" t="s">
        <v>162</v>
      </c>
      <c r="D837" s="78" t="s">
        <v>136</v>
      </c>
      <c r="E837" s="78" t="s">
        <v>396</v>
      </c>
      <c r="F837" s="78">
        <v>0</v>
      </c>
      <c r="G837" s="92">
        <v>571380</v>
      </c>
      <c r="H837" s="93"/>
    </row>
    <row r="838" spans="1:36" s="88" customFormat="1" ht="28.8">
      <c r="A838" s="88">
        <v>8860</v>
      </c>
      <c r="B838" s="88" t="s">
        <v>132</v>
      </c>
      <c r="C838" s="88" t="s">
        <v>387</v>
      </c>
      <c r="D838" s="88" t="s">
        <v>395</v>
      </c>
      <c r="G838" s="89"/>
      <c r="H838" s="90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AJ838" s="118"/>
    </row>
    <row r="839" spans="1:36">
      <c r="A839" s="78">
        <v>8861</v>
      </c>
      <c r="B839" s="78" t="s">
        <v>132</v>
      </c>
      <c r="C839" s="78" t="s">
        <v>387</v>
      </c>
      <c r="D839" s="78" t="s">
        <v>394</v>
      </c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</row>
    <row r="840" spans="1:36">
      <c r="A840" s="78">
        <v>8862</v>
      </c>
      <c r="B840" s="78" t="s">
        <v>132</v>
      </c>
      <c r="C840" s="78" t="s">
        <v>387</v>
      </c>
      <c r="D840" s="78" t="s">
        <v>393</v>
      </c>
      <c r="E840" s="78" t="s">
        <v>392</v>
      </c>
      <c r="F840" s="78">
        <v>0</v>
      </c>
      <c r="G840" s="92">
        <v>571380</v>
      </c>
      <c r="H840" s="86"/>
      <c r="I840" s="87">
        <v>23633</v>
      </c>
      <c r="J840" s="87">
        <v>16540</v>
      </c>
      <c r="K840" s="87">
        <v>1282</v>
      </c>
      <c r="L840" s="87">
        <v>9017</v>
      </c>
      <c r="M840" s="87">
        <v>41771</v>
      </c>
      <c r="N840" s="87">
        <v>16313</v>
      </c>
      <c r="O840" s="87">
        <v>4345</v>
      </c>
      <c r="P840" s="87">
        <v>112931</v>
      </c>
      <c r="Q840" s="87">
        <v>6672</v>
      </c>
      <c r="R840" s="87">
        <v>40279</v>
      </c>
      <c r="S840" s="87">
        <v>19829</v>
      </c>
      <c r="T840" s="87">
        <v>0</v>
      </c>
      <c r="U840" s="87">
        <v>30342</v>
      </c>
      <c r="V840" s="87">
        <v>36234</v>
      </c>
      <c r="W840" s="87">
        <v>605</v>
      </c>
      <c r="X840" s="87">
        <v>467</v>
      </c>
      <c r="Y840" s="87">
        <v>22225</v>
      </c>
      <c r="Z840" s="87">
        <v>14768</v>
      </c>
      <c r="AA840" s="87">
        <v>9956</v>
      </c>
      <c r="AB840" s="87">
        <v>28276</v>
      </c>
      <c r="AC840" s="87">
        <v>45513</v>
      </c>
      <c r="AD840" s="87">
        <v>31338</v>
      </c>
      <c r="AE840" s="87">
        <v>1678</v>
      </c>
      <c r="AF840" s="87">
        <v>23611</v>
      </c>
      <c r="AG840" s="87">
        <v>3967</v>
      </c>
      <c r="AH840" s="87">
        <v>29788</v>
      </c>
      <c r="AJ840" s="119">
        <v>127181</v>
      </c>
    </row>
    <row r="841" spans="1:36">
      <c r="A841" s="78">
        <v>8863</v>
      </c>
      <c r="B841" s="78" t="s">
        <v>132</v>
      </c>
      <c r="C841" s="78" t="s">
        <v>387</v>
      </c>
      <c r="D841" s="78" t="s">
        <v>391</v>
      </c>
      <c r="E841" s="78" t="s">
        <v>390</v>
      </c>
      <c r="F841" s="78">
        <v>0</v>
      </c>
      <c r="G841" s="92">
        <v>168574</v>
      </c>
      <c r="H841" s="86"/>
      <c r="I841" s="87">
        <v>2441</v>
      </c>
      <c r="J841" s="87">
        <v>4237</v>
      </c>
      <c r="K841" s="87">
        <v>297</v>
      </c>
      <c r="L841" s="87">
        <v>2461</v>
      </c>
      <c r="M841" s="87">
        <v>8081</v>
      </c>
      <c r="N841" s="87">
        <v>6374</v>
      </c>
      <c r="O841" s="87">
        <v>192</v>
      </c>
      <c r="P841" s="87">
        <v>34765</v>
      </c>
      <c r="Q841" s="87">
        <v>1894</v>
      </c>
      <c r="R841" s="87">
        <v>8684</v>
      </c>
      <c r="S841" s="87">
        <v>1248</v>
      </c>
      <c r="T841" s="87">
        <v>0</v>
      </c>
      <c r="U841" s="87">
        <v>16676</v>
      </c>
      <c r="V841" s="87">
        <v>13240</v>
      </c>
      <c r="W841" s="87">
        <v>392</v>
      </c>
      <c r="X841" s="87">
        <v>77</v>
      </c>
      <c r="Y841" s="87">
        <v>8244</v>
      </c>
      <c r="Z841" s="87">
        <v>1290</v>
      </c>
      <c r="AA841" s="87">
        <v>1976</v>
      </c>
      <c r="AB841" s="87">
        <v>12433</v>
      </c>
      <c r="AC841" s="87">
        <v>8359</v>
      </c>
      <c r="AD841" s="87">
        <v>10704</v>
      </c>
      <c r="AE841" s="87">
        <v>580</v>
      </c>
      <c r="AF841" s="87">
        <v>7656</v>
      </c>
      <c r="AG841" s="87">
        <v>717</v>
      </c>
      <c r="AH841" s="87">
        <v>15556</v>
      </c>
      <c r="AJ841" s="119">
        <v>40966</v>
      </c>
    </row>
    <row r="842" spans="1:36">
      <c r="A842" s="78">
        <v>8864</v>
      </c>
      <c r="B842" s="78" t="s">
        <v>132</v>
      </c>
      <c r="C842" s="78" t="s">
        <v>387</v>
      </c>
      <c r="D842" s="78" t="s">
        <v>389</v>
      </c>
      <c r="E842" s="78" t="s">
        <v>388</v>
      </c>
      <c r="F842" s="78">
        <v>0</v>
      </c>
      <c r="G842" s="92">
        <v>35789</v>
      </c>
      <c r="H842" s="86"/>
      <c r="I842" s="87">
        <v>841</v>
      </c>
      <c r="J842" s="87">
        <v>1891</v>
      </c>
      <c r="K842" s="87">
        <v>100</v>
      </c>
      <c r="L842" s="87">
        <v>1004</v>
      </c>
      <c r="M842" s="87">
        <v>2690</v>
      </c>
      <c r="N842" s="87">
        <v>1143</v>
      </c>
      <c r="O842" s="87">
        <v>71</v>
      </c>
      <c r="P842" s="87">
        <v>5672</v>
      </c>
      <c r="Q842" s="87">
        <v>811</v>
      </c>
      <c r="R842" s="87">
        <v>1995</v>
      </c>
      <c r="S842" s="87">
        <v>454</v>
      </c>
      <c r="T842" s="87">
        <v>0</v>
      </c>
      <c r="U842" s="87">
        <v>2314</v>
      </c>
      <c r="V842" s="87">
        <v>2590</v>
      </c>
      <c r="W842" s="87">
        <v>33</v>
      </c>
      <c r="X842" s="87">
        <v>10</v>
      </c>
      <c r="Y842" s="87">
        <v>1108</v>
      </c>
      <c r="Z842" s="87">
        <v>308</v>
      </c>
      <c r="AA842" s="87">
        <v>704</v>
      </c>
      <c r="AB842" s="87">
        <v>2406</v>
      </c>
      <c r="AC842" s="87">
        <v>1471</v>
      </c>
      <c r="AD842" s="87">
        <v>1885</v>
      </c>
      <c r="AE842" s="87">
        <v>61</v>
      </c>
      <c r="AF842" s="87">
        <v>1463</v>
      </c>
      <c r="AG842" s="87">
        <v>278</v>
      </c>
      <c r="AH842" s="87">
        <v>4486</v>
      </c>
      <c r="AJ842" s="119">
        <v>6238</v>
      </c>
    </row>
    <row r="843" spans="1:36">
      <c r="A843" s="78">
        <v>8865</v>
      </c>
      <c r="B843" s="78" t="s">
        <v>132</v>
      </c>
      <c r="C843" s="78" t="s">
        <v>387</v>
      </c>
      <c r="D843" s="78" t="s">
        <v>140</v>
      </c>
      <c r="E843" s="78" t="s">
        <v>386</v>
      </c>
      <c r="F843" s="78">
        <v>0</v>
      </c>
      <c r="G843" s="92">
        <v>367017</v>
      </c>
      <c r="H843" s="86"/>
      <c r="I843" s="87">
        <v>20351</v>
      </c>
      <c r="J843" s="87">
        <v>10412</v>
      </c>
      <c r="K843" s="87">
        <v>885</v>
      </c>
      <c r="L843" s="87">
        <v>5552</v>
      </c>
      <c r="M843" s="87">
        <v>31000</v>
      </c>
      <c r="N843" s="87">
        <v>8796</v>
      </c>
      <c r="O843" s="87">
        <v>4082</v>
      </c>
      <c r="P843" s="87">
        <v>72494</v>
      </c>
      <c r="Q843" s="87">
        <v>3967</v>
      </c>
      <c r="R843" s="87">
        <v>29600</v>
      </c>
      <c r="S843" s="87">
        <v>18127</v>
      </c>
      <c r="T843" s="87">
        <v>0</v>
      </c>
      <c r="U843" s="87">
        <v>11352</v>
      </c>
      <c r="V843" s="87">
        <v>20404</v>
      </c>
      <c r="W843" s="87">
        <v>180</v>
      </c>
      <c r="X843" s="87">
        <v>380</v>
      </c>
      <c r="Y843" s="87">
        <v>12873</v>
      </c>
      <c r="Z843" s="87">
        <v>13170</v>
      </c>
      <c r="AA843" s="87">
        <v>7276</v>
      </c>
      <c r="AB843" s="87">
        <v>13437</v>
      </c>
      <c r="AC843" s="87">
        <v>35683</v>
      </c>
      <c r="AD843" s="87">
        <v>18749</v>
      </c>
      <c r="AE843" s="87">
        <v>1037</v>
      </c>
      <c r="AF843" s="87">
        <v>14492</v>
      </c>
      <c r="AG843" s="87">
        <v>2972</v>
      </c>
      <c r="AH843" s="87">
        <v>9746</v>
      </c>
      <c r="AJ843" s="119">
        <v>79977</v>
      </c>
    </row>
    <row r="844" spans="1:36" s="88" customFormat="1" ht="28.8">
      <c r="A844" s="88">
        <v>8866</v>
      </c>
      <c r="B844" s="88" t="s">
        <v>132</v>
      </c>
      <c r="C844" s="88" t="s">
        <v>74</v>
      </c>
      <c r="D844" s="88" t="s">
        <v>133</v>
      </c>
      <c r="G844" s="89"/>
      <c r="H844" s="90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AJ844" s="118"/>
    </row>
    <row r="845" spans="1:36">
      <c r="A845" s="78">
        <v>8867</v>
      </c>
      <c r="B845" s="78" t="s">
        <v>132</v>
      </c>
      <c r="C845" s="78" t="s">
        <v>74</v>
      </c>
      <c r="D845" s="78" t="s">
        <v>134</v>
      </c>
    </row>
    <row r="846" spans="1:36">
      <c r="A846" s="78">
        <v>8868</v>
      </c>
      <c r="B846" s="78" t="s">
        <v>132</v>
      </c>
      <c r="C846" s="78" t="s">
        <v>74</v>
      </c>
      <c r="D846" s="78" t="s">
        <v>135</v>
      </c>
      <c r="H846" s="102"/>
      <c r="I846" s="103"/>
      <c r="J846" s="103"/>
      <c r="K846" s="103"/>
      <c r="L846" s="104"/>
      <c r="M846" s="104"/>
      <c r="N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</row>
    <row r="847" spans="1:36">
      <c r="A847" s="78">
        <v>8869</v>
      </c>
      <c r="B847" s="78" t="s">
        <v>132</v>
      </c>
      <c r="C847" s="78" t="s">
        <v>74</v>
      </c>
      <c r="D847" s="78" t="s">
        <v>136</v>
      </c>
      <c r="E847" s="78" t="s">
        <v>137</v>
      </c>
      <c r="F847" s="78">
        <v>2</v>
      </c>
      <c r="G847" s="99">
        <v>2.2599999999999998</v>
      </c>
      <c r="H847" s="97" t="s">
        <v>1490</v>
      </c>
      <c r="I847" s="105">
        <v>1.2794000000000001</v>
      </c>
      <c r="J847" s="105">
        <v>0.95809999999999995</v>
      </c>
      <c r="K847" s="105">
        <v>1.1803999999999999</v>
      </c>
      <c r="L847" s="105">
        <v>1.256</v>
      </c>
      <c r="M847" s="105">
        <v>1.5145</v>
      </c>
      <c r="N847" s="105">
        <v>1.0062</v>
      </c>
      <c r="O847" s="105">
        <v>0.83079999999999998</v>
      </c>
      <c r="P847" s="105">
        <v>2.0482</v>
      </c>
      <c r="Q847" s="105">
        <v>0.34389999999999998</v>
      </c>
      <c r="R847" s="105">
        <v>1.2781</v>
      </c>
      <c r="S847" s="105">
        <v>0.65990000000000004</v>
      </c>
      <c r="T847" s="105">
        <v>0</v>
      </c>
      <c r="U847" s="105">
        <v>2.1029</v>
      </c>
      <c r="V847" s="105">
        <v>1.3766</v>
      </c>
      <c r="W847" s="105">
        <v>0.78</v>
      </c>
      <c r="X847" s="105">
        <v>0.1691</v>
      </c>
      <c r="Y847" s="105">
        <v>2.0708000000000002</v>
      </c>
      <c r="Z847" s="105">
        <v>1.8418000000000001</v>
      </c>
      <c r="AA847" s="105">
        <v>1.1202000000000001</v>
      </c>
      <c r="AB847" s="105">
        <v>1.6573</v>
      </c>
      <c r="AC847" s="105">
        <v>1.7376</v>
      </c>
      <c r="AD847" s="105">
        <v>1.2978000000000001</v>
      </c>
      <c r="AE847" s="105">
        <v>0.17119999999999999</v>
      </c>
      <c r="AF847" s="105">
        <v>1.4426000000000001</v>
      </c>
      <c r="AG847" s="105">
        <v>0.3518</v>
      </c>
      <c r="AH847" s="105">
        <v>1.702</v>
      </c>
    </row>
    <row r="848" spans="1:36">
      <c r="A848" s="78">
        <v>8870</v>
      </c>
      <c r="B848" s="78" t="s">
        <v>132</v>
      </c>
      <c r="C848" s="78" t="s">
        <v>74</v>
      </c>
      <c r="D848" s="78" t="s">
        <v>138</v>
      </c>
      <c r="E848" s="78" t="s">
        <v>139</v>
      </c>
      <c r="F848" s="78">
        <v>2</v>
      </c>
      <c r="G848" s="99">
        <v>2.38</v>
      </c>
      <c r="H848" s="97" t="s">
        <v>1490</v>
      </c>
      <c r="I848" s="105">
        <v>1.0238</v>
      </c>
      <c r="J848" s="105">
        <v>0.90329999999999999</v>
      </c>
      <c r="K848" s="105">
        <v>1.44</v>
      </c>
      <c r="L848" s="105">
        <v>1.4449000000000001</v>
      </c>
      <c r="M848" s="105">
        <v>1.3475999999999999</v>
      </c>
      <c r="N848" s="105">
        <v>0.73719999999999997</v>
      </c>
      <c r="O848" s="105">
        <v>0.34449999999999997</v>
      </c>
      <c r="P848" s="105">
        <v>2.0190000000000001</v>
      </c>
      <c r="Q848" s="105">
        <v>0.20330000000000001</v>
      </c>
      <c r="R848" s="105">
        <v>1.1095999999999999</v>
      </c>
      <c r="S848" s="105">
        <v>0.34060000000000001</v>
      </c>
      <c r="T848" s="105">
        <v>0</v>
      </c>
      <c r="U848" s="105">
        <v>2.1480000000000001</v>
      </c>
      <c r="V848" s="105">
        <v>1.3089</v>
      </c>
      <c r="W848" s="105">
        <v>0.79330000000000001</v>
      </c>
      <c r="X848" s="105">
        <v>0.1143</v>
      </c>
      <c r="Y848" s="105">
        <v>2.0097</v>
      </c>
      <c r="Z848" s="105">
        <v>1.0517000000000001</v>
      </c>
      <c r="AA848" s="105">
        <v>1.1047</v>
      </c>
      <c r="AB848" s="105">
        <v>1.6765000000000001</v>
      </c>
      <c r="AC848" s="105">
        <v>1.5134000000000001</v>
      </c>
      <c r="AD848" s="105">
        <v>1.1029</v>
      </c>
      <c r="AE848" s="105">
        <v>0.1303</v>
      </c>
      <c r="AF848" s="105">
        <v>1.0805</v>
      </c>
      <c r="AG848" s="105">
        <v>0.21060000000000001</v>
      </c>
      <c r="AH848" s="105">
        <v>1.6904999999999999</v>
      </c>
    </row>
    <row r="849" spans="1:36">
      <c r="A849" s="78">
        <v>8871</v>
      </c>
      <c r="B849" s="78" t="s">
        <v>132</v>
      </c>
      <c r="C849" s="78" t="s">
        <v>74</v>
      </c>
      <c r="D849" s="78" t="s">
        <v>140</v>
      </c>
      <c r="E849" s="78" t="s">
        <v>141</v>
      </c>
      <c r="F849" s="78">
        <v>2</v>
      </c>
      <c r="G849" s="99">
        <v>2.2000000000000002</v>
      </c>
      <c r="H849" s="97" t="s">
        <v>1490</v>
      </c>
      <c r="I849" s="105">
        <v>1.2903</v>
      </c>
      <c r="J849" s="105">
        <v>0.86539999999999995</v>
      </c>
      <c r="K849" s="105">
        <v>1.0283</v>
      </c>
      <c r="L849" s="105">
        <v>1.0899000000000001</v>
      </c>
      <c r="M849" s="105">
        <v>1.5133000000000001</v>
      </c>
      <c r="N849" s="105">
        <v>0.91410000000000002</v>
      </c>
      <c r="O849" s="105">
        <v>0.84399999999999997</v>
      </c>
      <c r="P849" s="105">
        <v>1.9581999999999999</v>
      </c>
      <c r="Q849" s="105">
        <v>0.33169999999999999</v>
      </c>
      <c r="R849" s="105">
        <v>1.2705</v>
      </c>
      <c r="S849" s="105">
        <v>0.66820000000000002</v>
      </c>
      <c r="T849" s="105">
        <v>0</v>
      </c>
      <c r="U849" s="105">
        <v>1.7219</v>
      </c>
      <c r="V849" s="105">
        <v>1.2574000000000001</v>
      </c>
      <c r="W849" s="105">
        <v>0.77</v>
      </c>
      <c r="X849" s="105">
        <v>0.16850000000000001</v>
      </c>
      <c r="Y849" s="105">
        <v>1.9052</v>
      </c>
      <c r="Z849" s="105">
        <v>1.8617999999999999</v>
      </c>
      <c r="AA849" s="105">
        <v>1.1093999999999999</v>
      </c>
      <c r="AB849" s="105">
        <v>1.5169999999999999</v>
      </c>
      <c r="AC849" s="105">
        <v>1.6729000000000001</v>
      </c>
      <c r="AD849" s="105">
        <v>1.2468999999999999</v>
      </c>
      <c r="AE849" s="105">
        <v>0.13919999999999999</v>
      </c>
      <c r="AF849" s="105">
        <v>1.3627</v>
      </c>
      <c r="AG849" s="105">
        <v>0.3488</v>
      </c>
      <c r="AH849" s="105">
        <v>1.1265000000000001</v>
      </c>
    </row>
    <row r="850" spans="1:36" s="88" customFormat="1">
      <c r="A850" s="88">
        <v>8872</v>
      </c>
      <c r="B850" s="88" t="s">
        <v>132</v>
      </c>
      <c r="C850" s="88" t="s">
        <v>377</v>
      </c>
      <c r="D850" s="88" t="s">
        <v>385</v>
      </c>
      <c r="G850" s="89"/>
      <c r="H850" s="90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AJ850" s="118"/>
    </row>
    <row r="851" spans="1:36">
      <c r="A851" s="78">
        <v>8873</v>
      </c>
      <c r="B851" s="78" t="s">
        <v>132</v>
      </c>
      <c r="C851" s="78" t="s">
        <v>377</v>
      </c>
      <c r="D851" s="78" t="s">
        <v>134</v>
      </c>
    </row>
    <row r="852" spans="1:36">
      <c r="A852" s="78">
        <v>8874</v>
      </c>
      <c r="B852" s="78" t="s">
        <v>132</v>
      </c>
      <c r="C852" s="78" t="s">
        <v>377</v>
      </c>
      <c r="D852" s="78" t="s">
        <v>79</v>
      </c>
      <c r="E852" s="78" t="s">
        <v>384</v>
      </c>
      <c r="F852" s="78">
        <v>0</v>
      </c>
      <c r="G852" s="92">
        <v>252699</v>
      </c>
      <c r="H852" s="93"/>
    </row>
    <row r="853" spans="1:36">
      <c r="A853" s="78">
        <v>8875</v>
      </c>
      <c r="B853" s="78" t="s">
        <v>132</v>
      </c>
      <c r="C853" s="78" t="s">
        <v>377</v>
      </c>
      <c r="D853" s="78" t="s">
        <v>327</v>
      </c>
      <c r="E853" s="78" t="s">
        <v>383</v>
      </c>
      <c r="F853" s="78">
        <v>0</v>
      </c>
      <c r="G853" s="92">
        <v>93701</v>
      </c>
      <c r="H853" s="93"/>
    </row>
    <row r="854" spans="1:36">
      <c r="A854" s="78">
        <v>8876</v>
      </c>
      <c r="B854" s="78" t="s">
        <v>132</v>
      </c>
      <c r="C854" s="78" t="s">
        <v>377</v>
      </c>
      <c r="D854" s="78" t="s">
        <v>325</v>
      </c>
      <c r="E854" s="78" t="s">
        <v>382</v>
      </c>
      <c r="F854" s="78">
        <v>0</v>
      </c>
      <c r="G854" s="92">
        <v>77971</v>
      </c>
      <c r="H854" s="93"/>
    </row>
    <row r="855" spans="1:36">
      <c r="A855" s="78">
        <v>8877</v>
      </c>
      <c r="B855" s="78" t="s">
        <v>132</v>
      </c>
      <c r="C855" s="78" t="s">
        <v>377</v>
      </c>
      <c r="D855" s="78" t="s">
        <v>323</v>
      </c>
      <c r="E855" s="78" t="s">
        <v>381</v>
      </c>
      <c r="F855" s="78">
        <v>0</v>
      </c>
      <c r="G855" s="92">
        <v>37002</v>
      </c>
      <c r="H855" s="93"/>
    </row>
    <row r="856" spans="1:36">
      <c r="A856" s="78">
        <v>8878</v>
      </c>
      <c r="B856" s="78" t="s">
        <v>132</v>
      </c>
      <c r="C856" s="78" t="s">
        <v>377</v>
      </c>
      <c r="D856" s="78" t="s">
        <v>321</v>
      </c>
      <c r="E856" s="78" t="s">
        <v>380</v>
      </c>
      <c r="F856" s="78">
        <v>0</v>
      </c>
      <c r="G856" s="92">
        <v>24313</v>
      </c>
      <c r="H856" s="93"/>
    </row>
    <row r="857" spans="1:36">
      <c r="A857" s="78">
        <v>8879</v>
      </c>
      <c r="B857" s="78" t="s">
        <v>132</v>
      </c>
      <c r="C857" s="78" t="s">
        <v>377</v>
      </c>
      <c r="D857" s="78" t="s">
        <v>319</v>
      </c>
      <c r="E857" s="78" t="s">
        <v>379</v>
      </c>
      <c r="F857" s="78">
        <v>0</v>
      </c>
      <c r="G857" s="92">
        <v>11505</v>
      </c>
      <c r="H857" s="93"/>
    </row>
    <row r="858" spans="1:36">
      <c r="A858" s="78">
        <v>8880</v>
      </c>
      <c r="B858" s="78" t="s">
        <v>132</v>
      </c>
      <c r="C858" s="78" t="s">
        <v>377</v>
      </c>
      <c r="D858" s="78" t="s">
        <v>317</v>
      </c>
      <c r="E858" s="78" t="s">
        <v>378</v>
      </c>
      <c r="F858" s="78">
        <v>0</v>
      </c>
      <c r="G858" s="92">
        <v>4640</v>
      </c>
      <c r="H858" s="93"/>
    </row>
    <row r="859" spans="1:36">
      <c r="A859" s="78">
        <v>8881</v>
      </c>
      <c r="B859" s="78" t="s">
        <v>132</v>
      </c>
      <c r="C859" s="78" t="s">
        <v>377</v>
      </c>
      <c r="D859" s="78" t="s">
        <v>314</v>
      </c>
      <c r="E859" s="78" t="s">
        <v>376</v>
      </c>
      <c r="F859" s="78">
        <v>0</v>
      </c>
      <c r="G859" s="92">
        <v>3567</v>
      </c>
      <c r="H859" s="93"/>
    </row>
    <row r="860" spans="1:36" s="88" customFormat="1">
      <c r="A860" s="88">
        <v>8882</v>
      </c>
      <c r="B860" s="88" t="s">
        <v>132</v>
      </c>
      <c r="C860" s="88" t="s">
        <v>352</v>
      </c>
      <c r="D860" s="88" t="s">
        <v>375</v>
      </c>
      <c r="G860" s="89"/>
      <c r="H860" s="90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AJ860" s="118"/>
    </row>
    <row r="861" spans="1:36">
      <c r="A861" s="78">
        <v>8883</v>
      </c>
      <c r="B861" s="78" t="s">
        <v>132</v>
      </c>
      <c r="C861" s="78" t="s">
        <v>352</v>
      </c>
      <c r="D861" s="78" t="s">
        <v>134</v>
      </c>
    </row>
    <row r="862" spans="1:36">
      <c r="A862" s="78">
        <v>8884</v>
      </c>
      <c r="B862" s="78" t="s">
        <v>132</v>
      </c>
      <c r="C862" s="78" t="s">
        <v>352</v>
      </c>
      <c r="D862" s="78" t="s">
        <v>79</v>
      </c>
      <c r="E862" s="78" t="s">
        <v>374</v>
      </c>
      <c r="F862" s="78">
        <v>0</v>
      </c>
      <c r="G862" s="92">
        <v>252699</v>
      </c>
      <c r="H862" s="93"/>
    </row>
    <row r="863" spans="1:36">
      <c r="A863" s="78">
        <v>8885</v>
      </c>
      <c r="B863" s="78" t="s">
        <v>132</v>
      </c>
      <c r="C863" s="78" t="s">
        <v>352</v>
      </c>
      <c r="D863" s="78" t="s">
        <v>278</v>
      </c>
      <c r="E863" s="78" t="s">
        <v>373</v>
      </c>
      <c r="F863" s="78">
        <v>0</v>
      </c>
      <c r="G863" s="92">
        <v>85791</v>
      </c>
      <c r="H863" s="93"/>
    </row>
    <row r="864" spans="1:36">
      <c r="A864" s="78">
        <v>8886</v>
      </c>
      <c r="B864" s="78" t="s">
        <v>132</v>
      </c>
      <c r="C864" s="78" t="s">
        <v>352</v>
      </c>
      <c r="D864" s="78" t="s">
        <v>364</v>
      </c>
      <c r="E864" s="78" t="s">
        <v>372</v>
      </c>
      <c r="F864" s="78">
        <v>0</v>
      </c>
      <c r="G864" s="92">
        <v>60370</v>
      </c>
      <c r="H864" s="93"/>
    </row>
    <row r="865" spans="1:36">
      <c r="A865" s="78">
        <v>8887</v>
      </c>
      <c r="B865" s="78" t="s">
        <v>132</v>
      </c>
      <c r="C865" s="78" t="s">
        <v>352</v>
      </c>
      <c r="D865" s="78" t="s">
        <v>362</v>
      </c>
      <c r="E865" s="78" t="s">
        <v>371</v>
      </c>
      <c r="F865" s="78">
        <v>0</v>
      </c>
      <c r="G865" s="92">
        <v>15755</v>
      </c>
      <c r="H865" s="93"/>
    </row>
    <row r="866" spans="1:36" ht="28.8">
      <c r="A866" s="78">
        <v>8888</v>
      </c>
      <c r="B866" s="78" t="s">
        <v>132</v>
      </c>
      <c r="C866" s="78" t="s">
        <v>352</v>
      </c>
      <c r="D866" s="78" t="s">
        <v>360</v>
      </c>
      <c r="E866" s="78" t="s">
        <v>370</v>
      </c>
      <c r="F866" s="78">
        <v>0</v>
      </c>
      <c r="G866" s="92">
        <v>151</v>
      </c>
      <c r="H866" s="93"/>
    </row>
    <row r="867" spans="1:36">
      <c r="A867" s="78">
        <v>8889</v>
      </c>
      <c r="B867" s="78" t="s">
        <v>132</v>
      </c>
      <c r="C867" s="78" t="s">
        <v>352</v>
      </c>
      <c r="D867" s="78" t="s">
        <v>358</v>
      </c>
      <c r="E867" s="78" t="s">
        <v>369</v>
      </c>
      <c r="F867" s="78">
        <v>0</v>
      </c>
      <c r="G867" s="92">
        <v>5108</v>
      </c>
      <c r="H867" s="93"/>
    </row>
    <row r="868" spans="1:36" ht="28.8">
      <c r="A868" s="78">
        <v>8890</v>
      </c>
      <c r="B868" s="78" t="s">
        <v>132</v>
      </c>
      <c r="C868" s="78" t="s">
        <v>352</v>
      </c>
      <c r="D868" s="78" t="s">
        <v>356</v>
      </c>
      <c r="E868" s="78" t="s">
        <v>368</v>
      </c>
      <c r="F868" s="78">
        <v>0</v>
      </c>
      <c r="G868" s="92">
        <v>17</v>
      </c>
      <c r="H868" s="93"/>
    </row>
    <row r="869" spans="1:36">
      <c r="A869" s="78">
        <v>8891</v>
      </c>
      <c r="B869" s="78" t="s">
        <v>132</v>
      </c>
      <c r="C869" s="78" t="s">
        <v>352</v>
      </c>
      <c r="D869" s="78" t="s">
        <v>354</v>
      </c>
      <c r="E869" s="78" t="s">
        <v>367</v>
      </c>
      <c r="F869" s="78">
        <v>0</v>
      </c>
      <c r="G869" s="92">
        <v>2579</v>
      </c>
      <c r="H869" s="93"/>
    </row>
    <row r="870" spans="1:36">
      <c r="A870" s="78">
        <v>8892</v>
      </c>
      <c r="B870" s="78" t="s">
        <v>132</v>
      </c>
      <c r="C870" s="78" t="s">
        <v>352</v>
      </c>
      <c r="D870" s="78" t="s">
        <v>351</v>
      </c>
      <c r="E870" s="78" t="s">
        <v>366</v>
      </c>
      <c r="F870" s="78">
        <v>0</v>
      </c>
      <c r="G870" s="92">
        <v>1811</v>
      </c>
      <c r="H870" s="93"/>
    </row>
    <row r="871" spans="1:36">
      <c r="A871" s="78">
        <v>8893</v>
      </c>
      <c r="B871" s="78" t="s">
        <v>132</v>
      </c>
      <c r="C871" s="78" t="s">
        <v>352</v>
      </c>
      <c r="D871" s="78" t="s">
        <v>243</v>
      </c>
      <c r="E871" s="78" t="s">
        <v>365</v>
      </c>
      <c r="F871" s="78">
        <v>0</v>
      </c>
      <c r="G871" s="92">
        <v>166908</v>
      </c>
      <c r="H871" s="93"/>
    </row>
    <row r="872" spans="1:36">
      <c r="A872" s="78">
        <v>8894</v>
      </c>
      <c r="B872" s="78" t="s">
        <v>132</v>
      </c>
      <c r="C872" s="78" t="s">
        <v>352</v>
      </c>
      <c r="D872" s="78" t="s">
        <v>364</v>
      </c>
      <c r="E872" s="78" t="s">
        <v>363</v>
      </c>
      <c r="F872" s="78">
        <v>0</v>
      </c>
      <c r="G872" s="92">
        <v>90764</v>
      </c>
      <c r="H872" s="93"/>
    </row>
    <row r="873" spans="1:36">
      <c r="A873" s="78">
        <v>8895</v>
      </c>
      <c r="B873" s="78" t="s">
        <v>132</v>
      </c>
      <c r="C873" s="78" t="s">
        <v>352</v>
      </c>
      <c r="D873" s="78" t="s">
        <v>362</v>
      </c>
      <c r="E873" s="78" t="s">
        <v>361</v>
      </c>
      <c r="F873" s="78">
        <v>0</v>
      </c>
      <c r="G873" s="92">
        <v>39792</v>
      </c>
      <c r="H873" s="93"/>
    </row>
    <row r="874" spans="1:36" ht="28.8">
      <c r="A874" s="78">
        <v>8896</v>
      </c>
      <c r="B874" s="78" t="s">
        <v>132</v>
      </c>
      <c r="C874" s="78" t="s">
        <v>352</v>
      </c>
      <c r="D874" s="78" t="s">
        <v>360</v>
      </c>
      <c r="E874" s="78" t="s">
        <v>359</v>
      </c>
      <c r="F874" s="78">
        <v>0</v>
      </c>
      <c r="G874" s="92">
        <v>732</v>
      </c>
      <c r="H874" s="93"/>
    </row>
    <row r="875" spans="1:36">
      <c r="A875" s="78">
        <v>8897</v>
      </c>
      <c r="B875" s="78" t="s">
        <v>132</v>
      </c>
      <c r="C875" s="78" t="s">
        <v>352</v>
      </c>
      <c r="D875" s="78" t="s">
        <v>358</v>
      </c>
      <c r="E875" s="78" t="s">
        <v>357</v>
      </c>
      <c r="F875" s="78">
        <v>0</v>
      </c>
      <c r="G875" s="92">
        <v>15588</v>
      </c>
      <c r="H875" s="93"/>
    </row>
    <row r="876" spans="1:36" ht="28.8">
      <c r="A876" s="78">
        <v>8898</v>
      </c>
      <c r="B876" s="78" t="s">
        <v>132</v>
      </c>
      <c r="C876" s="78" t="s">
        <v>352</v>
      </c>
      <c r="D876" s="78" t="s">
        <v>356</v>
      </c>
      <c r="E876" s="78" t="s">
        <v>355</v>
      </c>
      <c r="F876" s="78">
        <v>0</v>
      </c>
      <c r="G876" s="92">
        <v>72</v>
      </c>
      <c r="H876" s="93"/>
    </row>
    <row r="877" spans="1:36">
      <c r="A877" s="78">
        <v>8899</v>
      </c>
      <c r="B877" s="78" t="s">
        <v>132</v>
      </c>
      <c r="C877" s="78" t="s">
        <v>352</v>
      </c>
      <c r="D877" s="78" t="s">
        <v>354</v>
      </c>
      <c r="E877" s="78" t="s">
        <v>353</v>
      </c>
      <c r="F877" s="78">
        <v>0</v>
      </c>
      <c r="G877" s="92">
        <v>13834</v>
      </c>
      <c r="H877" s="93"/>
    </row>
    <row r="878" spans="1:36">
      <c r="A878" s="78">
        <v>8900</v>
      </c>
      <c r="B878" s="78" t="s">
        <v>132</v>
      </c>
      <c r="C878" s="78" t="s">
        <v>352</v>
      </c>
      <c r="D878" s="78" t="s">
        <v>351</v>
      </c>
      <c r="E878" s="78" t="s">
        <v>350</v>
      </c>
      <c r="F878" s="78">
        <v>0</v>
      </c>
      <c r="G878" s="92">
        <v>6126</v>
      </c>
      <c r="H878" s="93"/>
    </row>
    <row r="879" spans="1:36" s="88" customFormat="1" ht="28.8">
      <c r="A879" s="88">
        <v>8901</v>
      </c>
      <c r="B879" s="88" t="s">
        <v>132</v>
      </c>
      <c r="C879" s="88" t="s">
        <v>341</v>
      </c>
      <c r="D879" s="88" t="s">
        <v>349</v>
      </c>
      <c r="G879" s="89"/>
      <c r="H879" s="90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AJ879" s="118"/>
    </row>
    <row r="880" spans="1:36">
      <c r="A880" s="78">
        <v>8902</v>
      </c>
      <c r="B880" s="78" t="s">
        <v>132</v>
      </c>
      <c r="C880" s="78" t="s">
        <v>341</v>
      </c>
      <c r="D880" s="78" t="s">
        <v>134</v>
      </c>
    </row>
    <row r="881" spans="1:36">
      <c r="A881" s="78">
        <v>8903</v>
      </c>
      <c r="B881" s="78" t="s">
        <v>132</v>
      </c>
      <c r="C881" s="78" t="s">
        <v>341</v>
      </c>
      <c r="D881" s="78" t="s">
        <v>79</v>
      </c>
      <c r="E881" s="78" t="s">
        <v>348</v>
      </c>
      <c r="F881" s="78">
        <v>0</v>
      </c>
      <c r="G881" s="92">
        <v>252699</v>
      </c>
      <c r="H881" s="93"/>
    </row>
    <row r="882" spans="1:36">
      <c r="A882" s="78">
        <v>8904</v>
      </c>
      <c r="B882" s="78" t="s">
        <v>132</v>
      </c>
      <c r="C882" s="78" t="s">
        <v>341</v>
      </c>
      <c r="D882" s="78" t="s">
        <v>278</v>
      </c>
      <c r="E882" s="78" t="s">
        <v>347</v>
      </c>
      <c r="F882" s="78">
        <v>0</v>
      </c>
      <c r="G882" s="92">
        <v>85791</v>
      </c>
      <c r="H882" s="93"/>
    </row>
    <row r="883" spans="1:36">
      <c r="A883" s="78">
        <v>8905</v>
      </c>
      <c r="B883" s="78" t="s">
        <v>132</v>
      </c>
      <c r="C883" s="78" t="s">
        <v>341</v>
      </c>
      <c r="D883" s="78" t="s">
        <v>343</v>
      </c>
      <c r="E883" s="78" t="s">
        <v>346</v>
      </c>
      <c r="F883" s="78">
        <v>0</v>
      </c>
      <c r="G883" s="92">
        <v>80048</v>
      </c>
      <c r="H883" s="93"/>
    </row>
    <row r="884" spans="1:36">
      <c r="A884" s="78">
        <v>8906</v>
      </c>
      <c r="B884" s="78" t="s">
        <v>132</v>
      </c>
      <c r="C884" s="78" t="s">
        <v>341</v>
      </c>
      <c r="D884" s="78" t="s">
        <v>340</v>
      </c>
      <c r="E884" s="78" t="s">
        <v>345</v>
      </c>
      <c r="F884" s="78">
        <v>0</v>
      </c>
      <c r="G884" s="92">
        <v>5743</v>
      </c>
      <c r="H884" s="93"/>
    </row>
    <row r="885" spans="1:36">
      <c r="A885" s="78">
        <v>8907</v>
      </c>
      <c r="B885" s="78" t="s">
        <v>132</v>
      </c>
      <c r="C885" s="78" t="s">
        <v>341</v>
      </c>
      <c r="D885" s="78" t="s">
        <v>243</v>
      </c>
      <c r="E885" s="78" t="s">
        <v>344</v>
      </c>
      <c r="F885" s="78">
        <v>0</v>
      </c>
      <c r="G885" s="92">
        <v>166908</v>
      </c>
      <c r="H885" s="93"/>
    </row>
    <row r="886" spans="1:36">
      <c r="A886" s="78">
        <v>8908</v>
      </c>
      <c r="B886" s="78" t="s">
        <v>132</v>
      </c>
      <c r="C886" s="78" t="s">
        <v>341</v>
      </c>
      <c r="D886" s="78" t="s">
        <v>343</v>
      </c>
      <c r="E886" s="78" t="s">
        <v>342</v>
      </c>
      <c r="F886" s="78">
        <v>0</v>
      </c>
      <c r="G886" s="92">
        <v>138141</v>
      </c>
      <c r="H886" s="93"/>
    </row>
    <row r="887" spans="1:36">
      <c r="A887" s="78">
        <v>8909</v>
      </c>
      <c r="B887" s="78" t="s">
        <v>132</v>
      </c>
      <c r="C887" s="78" t="s">
        <v>341</v>
      </c>
      <c r="D887" s="78" t="s">
        <v>340</v>
      </c>
      <c r="E887" s="78" t="s">
        <v>339</v>
      </c>
      <c r="F887" s="78">
        <v>0</v>
      </c>
      <c r="G887" s="92">
        <v>28767</v>
      </c>
      <c r="H887" s="93"/>
    </row>
    <row r="888" spans="1:36" s="88" customFormat="1">
      <c r="A888" s="88">
        <v>8910</v>
      </c>
      <c r="B888" s="88" t="s">
        <v>132</v>
      </c>
      <c r="C888" s="88" t="s">
        <v>315</v>
      </c>
      <c r="D888" s="88" t="s">
        <v>338</v>
      </c>
      <c r="G888" s="89"/>
      <c r="H888" s="90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AJ888" s="118"/>
    </row>
    <row r="889" spans="1:36">
      <c r="A889" s="78">
        <v>8911</v>
      </c>
      <c r="B889" s="78" t="s">
        <v>132</v>
      </c>
      <c r="C889" s="78" t="s">
        <v>315</v>
      </c>
      <c r="D889" s="78" t="s">
        <v>134</v>
      </c>
    </row>
    <row r="890" spans="1:36">
      <c r="A890" s="78">
        <v>8912</v>
      </c>
      <c r="B890" s="78" t="s">
        <v>132</v>
      </c>
      <c r="C890" s="78" t="s">
        <v>315</v>
      </c>
      <c r="D890" s="78" t="s">
        <v>79</v>
      </c>
      <c r="E890" s="78" t="s">
        <v>337</v>
      </c>
      <c r="F890" s="78">
        <v>0</v>
      </c>
      <c r="G890" s="92">
        <v>252699</v>
      </c>
      <c r="H890" s="93"/>
    </row>
    <row r="891" spans="1:36">
      <c r="A891" s="78">
        <v>8913</v>
      </c>
      <c r="B891" s="78" t="s">
        <v>132</v>
      </c>
      <c r="C891" s="78" t="s">
        <v>315</v>
      </c>
      <c r="D891" s="78" t="s">
        <v>278</v>
      </c>
      <c r="E891" s="78" t="s">
        <v>336</v>
      </c>
      <c r="F891" s="78">
        <v>0</v>
      </c>
      <c r="G891" s="92">
        <v>85791</v>
      </c>
      <c r="H891" s="93"/>
    </row>
    <row r="892" spans="1:36">
      <c r="A892" s="78">
        <v>8914</v>
      </c>
      <c r="B892" s="78" t="s">
        <v>132</v>
      </c>
      <c r="C892" s="78" t="s">
        <v>315</v>
      </c>
      <c r="D892" s="78" t="s">
        <v>327</v>
      </c>
      <c r="E892" s="78" t="s">
        <v>335</v>
      </c>
      <c r="F892" s="78">
        <v>0</v>
      </c>
      <c r="G892" s="92">
        <v>27839</v>
      </c>
      <c r="H892" s="93"/>
    </row>
    <row r="893" spans="1:36">
      <c r="A893" s="78">
        <v>8915</v>
      </c>
      <c r="B893" s="78" t="s">
        <v>132</v>
      </c>
      <c r="C893" s="78" t="s">
        <v>315</v>
      </c>
      <c r="D893" s="78" t="s">
        <v>325</v>
      </c>
      <c r="E893" s="78" t="s">
        <v>334</v>
      </c>
      <c r="F893" s="78">
        <v>0</v>
      </c>
      <c r="G893" s="92">
        <v>28301</v>
      </c>
      <c r="H893" s="93"/>
    </row>
    <row r="894" spans="1:36">
      <c r="A894" s="78">
        <v>8916</v>
      </c>
      <c r="B894" s="78" t="s">
        <v>132</v>
      </c>
      <c r="C894" s="78" t="s">
        <v>315</v>
      </c>
      <c r="D894" s="78" t="s">
        <v>323</v>
      </c>
      <c r="E894" s="78" t="s">
        <v>333</v>
      </c>
      <c r="F894" s="78">
        <v>0</v>
      </c>
      <c r="G894" s="92">
        <v>12708</v>
      </c>
      <c r="H894" s="93"/>
    </row>
    <row r="895" spans="1:36">
      <c r="A895" s="78">
        <v>8917</v>
      </c>
      <c r="B895" s="78" t="s">
        <v>132</v>
      </c>
      <c r="C895" s="78" t="s">
        <v>315</v>
      </c>
      <c r="D895" s="78" t="s">
        <v>321</v>
      </c>
      <c r="E895" s="78" t="s">
        <v>332</v>
      </c>
      <c r="F895" s="78">
        <v>0</v>
      </c>
      <c r="G895" s="92">
        <v>9168</v>
      </c>
      <c r="H895" s="93"/>
    </row>
    <row r="896" spans="1:36">
      <c r="A896" s="78">
        <v>8918</v>
      </c>
      <c r="B896" s="78" t="s">
        <v>132</v>
      </c>
      <c r="C896" s="78" t="s">
        <v>315</v>
      </c>
      <c r="D896" s="78" t="s">
        <v>319</v>
      </c>
      <c r="E896" s="78" t="s">
        <v>331</v>
      </c>
      <c r="F896" s="78">
        <v>0</v>
      </c>
      <c r="G896" s="92">
        <v>4466</v>
      </c>
      <c r="H896" s="93"/>
    </row>
    <row r="897" spans="1:36">
      <c r="A897" s="78">
        <v>8919</v>
      </c>
      <c r="B897" s="78" t="s">
        <v>132</v>
      </c>
      <c r="C897" s="78" t="s">
        <v>315</v>
      </c>
      <c r="D897" s="78" t="s">
        <v>317</v>
      </c>
      <c r="E897" s="78" t="s">
        <v>330</v>
      </c>
      <c r="F897" s="78">
        <v>0</v>
      </c>
      <c r="G897" s="92">
        <v>1828</v>
      </c>
      <c r="H897" s="93"/>
    </row>
    <row r="898" spans="1:36">
      <c r="A898" s="78">
        <v>8920</v>
      </c>
      <c r="B898" s="78" t="s">
        <v>132</v>
      </c>
      <c r="C898" s="78" t="s">
        <v>315</v>
      </c>
      <c r="D898" s="78" t="s">
        <v>314</v>
      </c>
      <c r="E898" s="78" t="s">
        <v>329</v>
      </c>
      <c r="F898" s="78">
        <v>0</v>
      </c>
      <c r="G898" s="92">
        <v>1481</v>
      </c>
      <c r="H898" s="93"/>
    </row>
    <row r="899" spans="1:36">
      <c r="A899" s="78">
        <v>8921</v>
      </c>
      <c r="B899" s="78" t="s">
        <v>132</v>
      </c>
      <c r="C899" s="78" t="s">
        <v>315</v>
      </c>
      <c r="D899" s="78" t="s">
        <v>243</v>
      </c>
      <c r="E899" s="78" t="s">
        <v>328</v>
      </c>
      <c r="F899" s="78">
        <v>0</v>
      </c>
      <c r="G899" s="92">
        <v>166908</v>
      </c>
      <c r="H899" s="93"/>
    </row>
    <row r="900" spans="1:36">
      <c r="A900" s="78">
        <v>8922</v>
      </c>
      <c r="B900" s="78" t="s">
        <v>132</v>
      </c>
      <c r="C900" s="78" t="s">
        <v>315</v>
      </c>
      <c r="D900" s="78" t="s">
        <v>327</v>
      </c>
      <c r="E900" s="78" t="s">
        <v>326</v>
      </c>
      <c r="F900" s="78">
        <v>0</v>
      </c>
      <c r="G900" s="92">
        <v>65862</v>
      </c>
      <c r="H900" s="93"/>
    </row>
    <row r="901" spans="1:36">
      <c r="A901" s="78">
        <v>8923</v>
      </c>
      <c r="B901" s="78" t="s">
        <v>132</v>
      </c>
      <c r="C901" s="78" t="s">
        <v>315</v>
      </c>
      <c r="D901" s="78" t="s">
        <v>325</v>
      </c>
      <c r="E901" s="78" t="s">
        <v>324</v>
      </c>
      <c r="F901" s="78">
        <v>0</v>
      </c>
      <c r="G901" s="92">
        <v>49670</v>
      </c>
      <c r="H901" s="93"/>
    </row>
    <row r="902" spans="1:36">
      <c r="A902" s="78">
        <v>8924</v>
      </c>
      <c r="B902" s="78" t="s">
        <v>132</v>
      </c>
      <c r="C902" s="78" t="s">
        <v>315</v>
      </c>
      <c r="D902" s="78" t="s">
        <v>323</v>
      </c>
      <c r="E902" s="78" t="s">
        <v>322</v>
      </c>
      <c r="F902" s="78">
        <v>0</v>
      </c>
      <c r="G902" s="92">
        <v>24294</v>
      </c>
      <c r="H902" s="93"/>
    </row>
    <row r="903" spans="1:36">
      <c r="A903" s="78">
        <v>8925</v>
      </c>
      <c r="B903" s="78" t="s">
        <v>132</v>
      </c>
      <c r="C903" s="78" t="s">
        <v>315</v>
      </c>
      <c r="D903" s="78" t="s">
        <v>321</v>
      </c>
      <c r="E903" s="78" t="s">
        <v>320</v>
      </c>
      <c r="F903" s="78">
        <v>0</v>
      </c>
      <c r="G903" s="92">
        <v>15145</v>
      </c>
      <c r="H903" s="93"/>
    </row>
    <row r="904" spans="1:36">
      <c r="A904" s="78">
        <v>8926</v>
      </c>
      <c r="B904" s="78" t="s">
        <v>132</v>
      </c>
      <c r="C904" s="78" t="s">
        <v>315</v>
      </c>
      <c r="D904" s="78" t="s">
        <v>319</v>
      </c>
      <c r="E904" s="78" t="s">
        <v>318</v>
      </c>
      <c r="F904" s="78">
        <v>0</v>
      </c>
      <c r="G904" s="92">
        <v>7039</v>
      </c>
      <c r="H904" s="93"/>
    </row>
    <row r="905" spans="1:36">
      <c r="A905" s="78">
        <v>8927</v>
      </c>
      <c r="B905" s="78" t="s">
        <v>132</v>
      </c>
      <c r="C905" s="78" t="s">
        <v>315</v>
      </c>
      <c r="D905" s="78" t="s">
        <v>317</v>
      </c>
      <c r="E905" s="78" t="s">
        <v>316</v>
      </c>
      <c r="F905" s="78">
        <v>0</v>
      </c>
      <c r="G905" s="92">
        <v>2812</v>
      </c>
      <c r="H905" s="93"/>
    </row>
    <row r="906" spans="1:36">
      <c r="A906" s="78">
        <v>8928</v>
      </c>
      <c r="B906" s="78" t="s">
        <v>132</v>
      </c>
      <c r="C906" s="78" t="s">
        <v>315</v>
      </c>
      <c r="D906" s="78" t="s">
        <v>314</v>
      </c>
      <c r="E906" s="78" t="s">
        <v>313</v>
      </c>
      <c r="F906" s="78">
        <v>0</v>
      </c>
      <c r="G906" s="92">
        <v>2086</v>
      </c>
      <c r="H906" s="93"/>
    </row>
    <row r="907" spans="1:36" s="88" customFormat="1">
      <c r="A907" s="88">
        <v>8929</v>
      </c>
      <c r="B907" s="88" t="s">
        <v>132</v>
      </c>
      <c r="C907" s="88" t="s">
        <v>283</v>
      </c>
      <c r="D907" s="88" t="s">
        <v>312</v>
      </c>
      <c r="G907" s="89"/>
      <c r="H907" s="90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AJ907" s="118"/>
    </row>
    <row r="908" spans="1:36">
      <c r="A908" s="78">
        <v>8930</v>
      </c>
      <c r="B908" s="78" t="s">
        <v>132</v>
      </c>
      <c r="C908" s="78" t="s">
        <v>283</v>
      </c>
      <c r="D908" s="78" t="s">
        <v>134</v>
      </c>
    </row>
    <row r="909" spans="1:36">
      <c r="A909" s="78">
        <v>8931</v>
      </c>
      <c r="B909" s="78" t="s">
        <v>132</v>
      </c>
      <c r="C909" s="78" t="s">
        <v>283</v>
      </c>
      <c r="D909" s="78" t="s">
        <v>79</v>
      </c>
      <c r="E909" s="78" t="s">
        <v>311</v>
      </c>
      <c r="F909" s="78">
        <v>0</v>
      </c>
      <c r="G909" s="92">
        <v>252699</v>
      </c>
      <c r="H909" s="93"/>
    </row>
    <row r="910" spans="1:36">
      <c r="A910" s="78">
        <v>8932</v>
      </c>
      <c r="B910" s="78" t="s">
        <v>132</v>
      </c>
      <c r="C910" s="78" t="s">
        <v>283</v>
      </c>
      <c r="D910" s="78" t="s">
        <v>278</v>
      </c>
      <c r="E910" s="78" t="s">
        <v>310</v>
      </c>
      <c r="F910" s="78">
        <v>0</v>
      </c>
      <c r="G910" s="92">
        <v>85791</v>
      </c>
      <c r="H910" s="93"/>
    </row>
    <row r="911" spans="1:36">
      <c r="A911" s="78">
        <v>8933</v>
      </c>
      <c r="B911" s="78" t="s">
        <v>132</v>
      </c>
      <c r="C911" s="78" t="s">
        <v>283</v>
      </c>
      <c r="D911" s="78" t="s">
        <v>299</v>
      </c>
      <c r="E911" s="78" t="s">
        <v>309</v>
      </c>
      <c r="F911" s="78">
        <v>0</v>
      </c>
      <c r="G911" s="92">
        <v>1192</v>
      </c>
      <c r="H911" s="93"/>
    </row>
    <row r="912" spans="1:36">
      <c r="A912" s="78">
        <v>8934</v>
      </c>
      <c r="B912" s="78" t="s">
        <v>132</v>
      </c>
      <c r="C912" s="78" t="s">
        <v>283</v>
      </c>
      <c r="D912" s="78" t="s">
        <v>297</v>
      </c>
      <c r="E912" s="78" t="s">
        <v>308</v>
      </c>
      <c r="F912" s="78">
        <v>0</v>
      </c>
      <c r="G912" s="92">
        <v>12860</v>
      </c>
      <c r="H912" s="93"/>
    </row>
    <row r="913" spans="1:8">
      <c r="A913" s="78">
        <v>8935</v>
      </c>
      <c r="B913" s="78" t="s">
        <v>132</v>
      </c>
      <c r="C913" s="78" t="s">
        <v>283</v>
      </c>
      <c r="D913" s="78" t="s">
        <v>295</v>
      </c>
      <c r="E913" s="78" t="s">
        <v>307</v>
      </c>
      <c r="F913" s="78">
        <v>0</v>
      </c>
      <c r="G913" s="92">
        <v>16840</v>
      </c>
      <c r="H913" s="93"/>
    </row>
    <row r="914" spans="1:8">
      <c r="A914" s="78">
        <v>8936</v>
      </c>
      <c r="B914" s="78" t="s">
        <v>132</v>
      </c>
      <c r="C914" s="78" t="s">
        <v>283</v>
      </c>
      <c r="D914" s="78" t="s">
        <v>293</v>
      </c>
      <c r="E914" s="78" t="s">
        <v>306</v>
      </c>
      <c r="F914" s="78">
        <v>0</v>
      </c>
      <c r="G914" s="92">
        <v>18347</v>
      </c>
      <c r="H914" s="93"/>
    </row>
    <row r="915" spans="1:8">
      <c r="A915" s="78">
        <v>8937</v>
      </c>
      <c r="B915" s="78" t="s">
        <v>132</v>
      </c>
      <c r="C915" s="78" t="s">
        <v>283</v>
      </c>
      <c r="D915" s="78" t="s">
        <v>291</v>
      </c>
      <c r="E915" s="78" t="s">
        <v>305</v>
      </c>
      <c r="F915" s="78">
        <v>0</v>
      </c>
      <c r="G915" s="92">
        <v>9045</v>
      </c>
      <c r="H915" s="93"/>
    </row>
    <row r="916" spans="1:8">
      <c r="A916" s="78">
        <v>8938</v>
      </c>
      <c r="B916" s="78" t="s">
        <v>132</v>
      </c>
      <c r="C916" s="78" t="s">
        <v>283</v>
      </c>
      <c r="D916" s="78" t="s">
        <v>289</v>
      </c>
      <c r="E916" s="78" t="s">
        <v>304</v>
      </c>
      <c r="F916" s="78">
        <v>0</v>
      </c>
      <c r="G916" s="92">
        <v>8473</v>
      </c>
      <c r="H916" s="93"/>
    </row>
    <row r="917" spans="1:8">
      <c r="A917" s="78">
        <v>8939</v>
      </c>
      <c r="B917" s="78" t="s">
        <v>132</v>
      </c>
      <c r="C917" s="78" t="s">
        <v>283</v>
      </c>
      <c r="D917" s="78" t="s">
        <v>287</v>
      </c>
      <c r="E917" s="78" t="s">
        <v>303</v>
      </c>
      <c r="F917" s="78">
        <v>0</v>
      </c>
      <c r="G917" s="92">
        <v>10423</v>
      </c>
      <c r="H917" s="93"/>
    </row>
    <row r="918" spans="1:8">
      <c r="A918" s="78">
        <v>8940</v>
      </c>
      <c r="B918" s="78" t="s">
        <v>132</v>
      </c>
      <c r="C918" s="78" t="s">
        <v>283</v>
      </c>
      <c r="D918" s="78" t="s">
        <v>285</v>
      </c>
      <c r="E918" s="78" t="s">
        <v>302</v>
      </c>
      <c r="F918" s="78">
        <v>0</v>
      </c>
      <c r="G918" s="92">
        <v>6180</v>
      </c>
      <c r="H918" s="93"/>
    </row>
    <row r="919" spans="1:8">
      <c r="A919" s="78">
        <v>8941</v>
      </c>
      <c r="B919" s="78" t="s">
        <v>132</v>
      </c>
      <c r="C919" s="78" t="s">
        <v>283</v>
      </c>
      <c r="D919" s="78" t="s">
        <v>282</v>
      </c>
      <c r="E919" s="78" t="s">
        <v>301</v>
      </c>
      <c r="F919" s="78">
        <v>0</v>
      </c>
      <c r="G919" s="92">
        <v>2431</v>
      </c>
      <c r="H919" s="93"/>
    </row>
    <row r="920" spans="1:8">
      <c r="A920" s="78">
        <v>8942</v>
      </c>
      <c r="B920" s="78" t="s">
        <v>132</v>
      </c>
      <c r="C920" s="78" t="s">
        <v>283</v>
      </c>
      <c r="D920" s="78" t="s">
        <v>243</v>
      </c>
      <c r="E920" s="78" t="s">
        <v>300</v>
      </c>
      <c r="F920" s="78">
        <v>0</v>
      </c>
      <c r="G920" s="92">
        <v>166908</v>
      </c>
      <c r="H920" s="93"/>
    </row>
    <row r="921" spans="1:8">
      <c r="A921" s="78">
        <v>8943</v>
      </c>
      <c r="B921" s="78" t="s">
        <v>132</v>
      </c>
      <c r="C921" s="78" t="s">
        <v>283</v>
      </c>
      <c r="D921" s="78" t="s">
        <v>299</v>
      </c>
      <c r="E921" s="78" t="s">
        <v>298</v>
      </c>
      <c r="F921" s="78">
        <v>0</v>
      </c>
      <c r="G921" s="92">
        <v>24364</v>
      </c>
      <c r="H921" s="93"/>
    </row>
    <row r="922" spans="1:8">
      <c r="A922" s="78">
        <v>8944</v>
      </c>
      <c r="B922" s="78" t="s">
        <v>132</v>
      </c>
      <c r="C922" s="78" t="s">
        <v>283</v>
      </c>
      <c r="D922" s="78" t="s">
        <v>297</v>
      </c>
      <c r="E922" s="78" t="s">
        <v>296</v>
      </c>
      <c r="F922" s="78">
        <v>0</v>
      </c>
      <c r="G922" s="92">
        <v>50598</v>
      </c>
      <c r="H922" s="93"/>
    </row>
    <row r="923" spans="1:8">
      <c r="A923" s="78">
        <v>8945</v>
      </c>
      <c r="B923" s="78" t="s">
        <v>132</v>
      </c>
      <c r="C923" s="78" t="s">
        <v>283</v>
      </c>
      <c r="D923" s="78" t="s">
        <v>295</v>
      </c>
      <c r="E923" s="78" t="s">
        <v>294</v>
      </c>
      <c r="F923" s="78">
        <v>0</v>
      </c>
      <c r="G923" s="92">
        <v>27365</v>
      </c>
      <c r="H923" s="93"/>
    </row>
    <row r="924" spans="1:8">
      <c r="A924" s="78">
        <v>8946</v>
      </c>
      <c r="B924" s="78" t="s">
        <v>132</v>
      </c>
      <c r="C924" s="78" t="s">
        <v>283</v>
      </c>
      <c r="D924" s="78" t="s">
        <v>293</v>
      </c>
      <c r="E924" s="78" t="s">
        <v>292</v>
      </c>
      <c r="F924" s="78">
        <v>0</v>
      </c>
      <c r="G924" s="92">
        <v>23952</v>
      </c>
      <c r="H924" s="93"/>
    </row>
    <row r="925" spans="1:8">
      <c r="A925" s="78">
        <v>8947</v>
      </c>
      <c r="B925" s="78" t="s">
        <v>132</v>
      </c>
      <c r="C925" s="78" t="s">
        <v>283</v>
      </c>
      <c r="D925" s="78" t="s">
        <v>291</v>
      </c>
      <c r="E925" s="78" t="s">
        <v>290</v>
      </c>
      <c r="F925" s="78">
        <v>0</v>
      </c>
      <c r="G925" s="92">
        <v>9490</v>
      </c>
      <c r="H925" s="93"/>
    </row>
    <row r="926" spans="1:8">
      <c r="A926" s="78">
        <v>8948</v>
      </c>
      <c r="B926" s="78" t="s">
        <v>132</v>
      </c>
      <c r="C926" s="78" t="s">
        <v>283</v>
      </c>
      <c r="D926" s="78" t="s">
        <v>289</v>
      </c>
      <c r="E926" s="78" t="s">
        <v>288</v>
      </c>
      <c r="F926" s="78">
        <v>0</v>
      </c>
      <c r="G926" s="92">
        <v>8157</v>
      </c>
      <c r="H926" s="93"/>
    </row>
    <row r="927" spans="1:8">
      <c r="A927" s="78">
        <v>8949</v>
      </c>
      <c r="B927" s="78" t="s">
        <v>132</v>
      </c>
      <c r="C927" s="78" t="s">
        <v>283</v>
      </c>
      <c r="D927" s="78" t="s">
        <v>287</v>
      </c>
      <c r="E927" s="78" t="s">
        <v>286</v>
      </c>
      <c r="F927" s="78">
        <v>0</v>
      </c>
      <c r="G927" s="92">
        <v>11713</v>
      </c>
      <c r="H927" s="93"/>
    </row>
    <row r="928" spans="1:8">
      <c r="A928" s="78">
        <v>8950</v>
      </c>
      <c r="B928" s="78" t="s">
        <v>132</v>
      </c>
      <c r="C928" s="78" t="s">
        <v>283</v>
      </c>
      <c r="D928" s="78" t="s">
        <v>285</v>
      </c>
      <c r="E928" s="78" t="s">
        <v>284</v>
      </c>
      <c r="F928" s="78">
        <v>0</v>
      </c>
      <c r="G928" s="92">
        <v>7745</v>
      </c>
      <c r="H928" s="93"/>
    </row>
    <row r="929" spans="1:36">
      <c r="A929" s="78">
        <v>8951</v>
      </c>
      <c r="B929" s="78" t="s">
        <v>132</v>
      </c>
      <c r="C929" s="78" t="s">
        <v>283</v>
      </c>
      <c r="D929" s="78" t="s">
        <v>282</v>
      </c>
      <c r="E929" s="78" t="s">
        <v>281</v>
      </c>
      <c r="F929" s="78">
        <v>0</v>
      </c>
      <c r="G929" s="92">
        <v>3524</v>
      </c>
      <c r="H929" s="93"/>
    </row>
    <row r="930" spans="1:36" s="88" customFormat="1" ht="28.8">
      <c r="A930" s="88">
        <v>8952</v>
      </c>
      <c r="B930" s="88" t="s">
        <v>132</v>
      </c>
      <c r="C930" s="88" t="s">
        <v>199</v>
      </c>
      <c r="D930" s="88" t="s">
        <v>280</v>
      </c>
      <c r="G930" s="89"/>
      <c r="H930" s="90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AJ930" s="118"/>
    </row>
    <row r="931" spans="1:36">
      <c r="A931" s="78">
        <v>8953</v>
      </c>
      <c r="B931" s="78" t="s">
        <v>132</v>
      </c>
      <c r="C931" s="78" t="s">
        <v>199</v>
      </c>
      <c r="D931" s="78" t="s">
        <v>134</v>
      </c>
    </row>
    <row r="932" spans="1:36">
      <c r="A932" s="78">
        <v>8954</v>
      </c>
      <c r="B932" s="78" t="s">
        <v>132</v>
      </c>
      <c r="C932" s="78" t="s">
        <v>199</v>
      </c>
      <c r="D932" s="78" t="s">
        <v>79</v>
      </c>
      <c r="E932" s="85" t="s">
        <v>279</v>
      </c>
      <c r="F932" s="78">
        <v>0</v>
      </c>
      <c r="G932" s="92">
        <v>252699</v>
      </c>
      <c r="H932" s="86"/>
      <c r="I932" s="87">
        <v>10714</v>
      </c>
      <c r="J932" s="87">
        <v>10649</v>
      </c>
      <c r="K932" s="87">
        <v>796</v>
      </c>
      <c r="L932" s="87">
        <v>5450</v>
      </c>
      <c r="M932" s="87">
        <v>19896</v>
      </c>
      <c r="N932" s="87">
        <v>8033</v>
      </c>
      <c r="O932" s="87">
        <v>1982</v>
      </c>
      <c r="P932" s="87">
        <v>41232</v>
      </c>
      <c r="Q932" s="87">
        <v>4258</v>
      </c>
      <c r="R932" s="87">
        <v>14651</v>
      </c>
      <c r="S932" s="87">
        <v>12266</v>
      </c>
      <c r="T932" s="87">
        <v>0</v>
      </c>
      <c r="U932" s="87">
        <v>11079</v>
      </c>
      <c r="V932" s="87">
        <v>15903</v>
      </c>
      <c r="W932" s="87">
        <v>362</v>
      </c>
      <c r="X932" s="87">
        <v>316</v>
      </c>
      <c r="Y932" s="87">
        <v>8387</v>
      </c>
      <c r="Z932" s="87">
        <v>6332</v>
      </c>
      <c r="AA932" s="87">
        <v>6158</v>
      </c>
      <c r="AB932" s="87">
        <v>11145</v>
      </c>
      <c r="AC932" s="87">
        <v>18494</v>
      </c>
      <c r="AD932" s="87">
        <v>15191</v>
      </c>
      <c r="AE932" s="87">
        <v>1028</v>
      </c>
      <c r="AF932" s="87">
        <v>12831</v>
      </c>
      <c r="AG932" s="87">
        <v>2585</v>
      </c>
      <c r="AH932" s="87">
        <v>12961</v>
      </c>
      <c r="AJ932" s="119">
        <v>48903</v>
      </c>
    </row>
    <row r="933" spans="1:36">
      <c r="A933" s="78">
        <v>8955</v>
      </c>
      <c r="B933" s="78" t="s">
        <v>132</v>
      </c>
      <c r="C933" s="78" t="s">
        <v>199</v>
      </c>
      <c r="D933" s="78" t="s">
        <v>278</v>
      </c>
      <c r="E933" s="85" t="s">
        <v>277</v>
      </c>
      <c r="F933" s="78">
        <v>0</v>
      </c>
      <c r="G933" s="92">
        <v>85791</v>
      </c>
      <c r="H933" s="86"/>
      <c r="I933" s="87">
        <v>1379</v>
      </c>
      <c r="J933" s="87">
        <v>3509</v>
      </c>
      <c r="K933" s="87">
        <v>225</v>
      </c>
      <c r="L933" s="87">
        <v>1836</v>
      </c>
      <c r="M933" s="87">
        <v>5056</v>
      </c>
      <c r="N933" s="87">
        <v>3719</v>
      </c>
      <c r="O933" s="87">
        <v>133</v>
      </c>
      <c r="P933" s="87">
        <v>14200</v>
      </c>
      <c r="Q933" s="87">
        <v>1620</v>
      </c>
      <c r="R933" s="87">
        <v>4028</v>
      </c>
      <c r="S933" s="87">
        <v>1113</v>
      </c>
      <c r="T933" s="87">
        <v>0</v>
      </c>
      <c r="U933" s="87">
        <v>6431</v>
      </c>
      <c r="V933" s="87">
        <v>7061</v>
      </c>
      <c r="W933" s="87">
        <v>252</v>
      </c>
      <c r="X933" s="87">
        <v>63</v>
      </c>
      <c r="Y933" s="87">
        <v>3339</v>
      </c>
      <c r="Z933" s="87">
        <v>721</v>
      </c>
      <c r="AA933" s="87">
        <v>1532</v>
      </c>
      <c r="AB933" s="87">
        <v>5567</v>
      </c>
      <c r="AC933" s="87">
        <v>3632</v>
      </c>
      <c r="AD933" s="87">
        <v>6108</v>
      </c>
      <c r="AE933" s="87">
        <v>388</v>
      </c>
      <c r="AF933" s="87">
        <v>5026</v>
      </c>
      <c r="AG933" s="87">
        <v>616</v>
      </c>
      <c r="AH933" s="87">
        <v>8237</v>
      </c>
      <c r="AJ933" s="119">
        <v>17380</v>
      </c>
    </row>
    <row r="934" spans="1:36">
      <c r="A934" s="78">
        <v>8956</v>
      </c>
      <c r="B934" s="78" t="s">
        <v>132</v>
      </c>
      <c r="C934" s="78" t="s">
        <v>199</v>
      </c>
      <c r="D934" s="78" t="s">
        <v>241</v>
      </c>
      <c r="E934" s="85" t="s">
        <v>276</v>
      </c>
      <c r="F934" s="78">
        <v>0</v>
      </c>
      <c r="G934" s="92">
        <v>49798</v>
      </c>
      <c r="H934" s="86"/>
      <c r="I934" s="87">
        <v>726</v>
      </c>
      <c r="J934" s="87">
        <v>1544</v>
      </c>
      <c r="K934" s="87">
        <v>76</v>
      </c>
      <c r="L934" s="87">
        <v>882</v>
      </c>
      <c r="M934" s="87">
        <v>2614</v>
      </c>
      <c r="N934" s="87">
        <v>1907</v>
      </c>
      <c r="O934" s="87">
        <v>61</v>
      </c>
      <c r="P934" s="87">
        <v>9562</v>
      </c>
      <c r="Q934" s="87">
        <v>704</v>
      </c>
      <c r="R934" s="87">
        <v>2535</v>
      </c>
      <c r="S934" s="87">
        <v>289</v>
      </c>
      <c r="T934" s="87">
        <v>0</v>
      </c>
      <c r="U934" s="87">
        <v>4795</v>
      </c>
      <c r="V934" s="87">
        <v>3830</v>
      </c>
      <c r="W934" s="87">
        <v>105</v>
      </c>
      <c r="X934" s="87">
        <v>13</v>
      </c>
      <c r="Y934" s="87">
        <v>2443</v>
      </c>
      <c r="Z934" s="87">
        <v>354</v>
      </c>
      <c r="AA934" s="87">
        <v>662</v>
      </c>
      <c r="AB934" s="87">
        <v>3793</v>
      </c>
      <c r="AC934" s="87">
        <v>2367</v>
      </c>
      <c r="AD934" s="87">
        <v>2933</v>
      </c>
      <c r="AE934" s="87">
        <v>138</v>
      </c>
      <c r="AF934" s="87">
        <v>1888</v>
      </c>
      <c r="AG934" s="87">
        <v>217</v>
      </c>
      <c r="AH934" s="87">
        <v>5360</v>
      </c>
      <c r="AJ934" s="119">
        <v>11482</v>
      </c>
    </row>
    <row r="935" spans="1:36">
      <c r="A935" s="78">
        <v>8957</v>
      </c>
      <c r="B935" s="78" t="s">
        <v>132</v>
      </c>
      <c r="C935" s="78" t="s">
        <v>199</v>
      </c>
      <c r="D935" s="78" t="s">
        <v>239</v>
      </c>
      <c r="E935" s="85" t="s">
        <v>275</v>
      </c>
      <c r="F935" s="78">
        <v>0</v>
      </c>
      <c r="G935" s="92">
        <v>36202</v>
      </c>
      <c r="H935" s="86"/>
      <c r="I935" s="87">
        <v>545</v>
      </c>
      <c r="J935" s="87">
        <v>1420</v>
      </c>
      <c r="K935" s="87">
        <v>63</v>
      </c>
      <c r="L935" s="87">
        <v>819</v>
      </c>
      <c r="M935" s="87">
        <v>2120</v>
      </c>
      <c r="N935" s="87">
        <v>1639</v>
      </c>
      <c r="O935" s="87">
        <v>42</v>
      </c>
      <c r="P935" s="87">
        <v>5850</v>
      </c>
      <c r="Q935" s="87">
        <v>645</v>
      </c>
      <c r="R935" s="87">
        <v>1835</v>
      </c>
      <c r="S935" s="87">
        <v>230</v>
      </c>
      <c r="T935" s="87">
        <v>0</v>
      </c>
      <c r="U935" s="87">
        <v>3231</v>
      </c>
      <c r="V935" s="87">
        <v>3002</v>
      </c>
      <c r="W935" s="87">
        <v>101</v>
      </c>
      <c r="X935" s="87">
        <v>13</v>
      </c>
      <c r="Y935" s="87">
        <v>1374</v>
      </c>
      <c r="Z935" s="87">
        <v>248</v>
      </c>
      <c r="AA935" s="87">
        <v>554</v>
      </c>
      <c r="AB935" s="87">
        <v>2736</v>
      </c>
      <c r="AC935" s="87">
        <v>1227</v>
      </c>
      <c r="AD935" s="87">
        <v>2230</v>
      </c>
      <c r="AE935" s="87">
        <v>131</v>
      </c>
      <c r="AF935" s="87">
        <v>1671</v>
      </c>
      <c r="AG935" s="87">
        <v>179</v>
      </c>
      <c r="AH935" s="87">
        <v>4297</v>
      </c>
      <c r="AJ935" s="119">
        <v>6981</v>
      </c>
    </row>
    <row r="936" spans="1:36">
      <c r="A936" s="78">
        <v>8958</v>
      </c>
      <c r="B936" s="78" t="s">
        <v>132</v>
      </c>
      <c r="C936" s="78" t="s">
        <v>199</v>
      </c>
      <c r="D936" s="78" t="s">
        <v>203</v>
      </c>
      <c r="E936" s="85" t="s">
        <v>274</v>
      </c>
      <c r="F936" s="78">
        <v>0</v>
      </c>
      <c r="G936" s="92">
        <v>4955</v>
      </c>
      <c r="H936" s="86"/>
      <c r="I936" s="87">
        <v>110</v>
      </c>
      <c r="J936" s="87">
        <v>185</v>
      </c>
      <c r="K936" s="87">
        <v>12</v>
      </c>
      <c r="L936" s="87">
        <v>111</v>
      </c>
      <c r="M936" s="87">
        <v>349</v>
      </c>
      <c r="N936" s="87">
        <v>396</v>
      </c>
      <c r="O936" s="87">
        <v>3</v>
      </c>
      <c r="P936" s="87">
        <v>591</v>
      </c>
      <c r="Q936" s="87">
        <v>61</v>
      </c>
      <c r="R936" s="87">
        <v>247</v>
      </c>
      <c r="S936" s="87">
        <v>70</v>
      </c>
      <c r="T936" s="87">
        <v>0</v>
      </c>
      <c r="U936" s="87">
        <v>228</v>
      </c>
      <c r="V936" s="87">
        <v>522</v>
      </c>
      <c r="W936" s="87">
        <v>35</v>
      </c>
      <c r="X936" s="87">
        <v>5</v>
      </c>
      <c r="Y936" s="87">
        <v>58</v>
      </c>
      <c r="Z936" s="87">
        <v>38</v>
      </c>
      <c r="AA936" s="87">
        <v>77</v>
      </c>
      <c r="AB936" s="87">
        <v>273</v>
      </c>
      <c r="AC936" s="87">
        <v>115</v>
      </c>
      <c r="AD936" s="87">
        <v>617</v>
      </c>
      <c r="AE936" s="87">
        <v>22</v>
      </c>
      <c r="AF936" s="87">
        <v>429</v>
      </c>
      <c r="AG936" s="87">
        <v>22</v>
      </c>
      <c r="AH936" s="87">
        <v>379</v>
      </c>
      <c r="AJ936" s="119">
        <v>698</v>
      </c>
    </row>
    <row r="937" spans="1:36">
      <c r="A937" s="78">
        <v>8959</v>
      </c>
      <c r="B937" s="78" t="s">
        <v>132</v>
      </c>
      <c r="C937" s="78" t="s">
        <v>199</v>
      </c>
      <c r="D937" s="78" t="s">
        <v>201</v>
      </c>
      <c r="E937" s="85" t="s">
        <v>273</v>
      </c>
      <c r="F937" s="78">
        <v>0</v>
      </c>
      <c r="G937" s="92">
        <v>24110</v>
      </c>
      <c r="H937" s="86"/>
      <c r="I937" s="87">
        <v>352</v>
      </c>
      <c r="J937" s="87">
        <v>832</v>
      </c>
      <c r="K937" s="87">
        <v>39</v>
      </c>
      <c r="L937" s="87">
        <v>510</v>
      </c>
      <c r="M937" s="87">
        <v>1274</v>
      </c>
      <c r="N937" s="87">
        <v>995</v>
      </c>
      <c r="O937" s="87">
        <v>29</v>
      </c>
      <c r="P937" s="87">
        <v>4119</v>
      </c>
      <c r="Q937" s="87">
        <v>390</v>
      </c>
      <c r="R937" s="87">
        <v>1165</v>
      </c>
      <c r="S937" s="87">
        <v>131</v>
      </c>
      <c r="T937" s="87">
        <v>0</v>
      </c>
      <c r="U937" s="87">
        <v>2431</v>
      </c>
      <c r="V937" s="87">
        <v>1971</v>
      </c>
      <c r="W937" s="87">
        <v>59</v>
      </c>
      <c r="X937" s="87">
        <v>6</v>
      </c>
      <c r="Y937" s="87">
        <v>944</v>
      </c>
      <c r="Z937" s="87">
        <v>155</v>
      </c>
      <c r="AA937" s="87">
        <v>309</v>
      </c>
      <c r="AB937" s="87">
        <v>2011</v>
      </c>
      <c r="AC937" s="87">
        <v>866</v>
      </c>
      <c r="AD937" s="87">
        <v>1310</v>
      </c>
      <c r="AE937" s="87">
        <v>97</v>
      </c>
      <c r="AF937" s="87">
        <v>1038</v>
      </c>
      <c r="AG937" s="87">
        <v>97</v>
      </c>
      <c r="AH937" s="87">
        <v>2980</v>
      </c>
      <c r="AJ937" s="119">
        <v>4836</v>
      </c>
    </row>
    <row r="938" spans="1:36">
      <c r="A938" s="78">
        <v>8960</v>
      </c>
      <c r="B938" s="78" t="s">
        <v>132</v>
      </c>
      <c r="C938" s="78" t="s">
        <v>199</v>
      </c>
      <c r="D938" s="78" t="s">
        <v>198</v>
      </c>
      <c r="E938" s="85" t="s">
        <v>272</v>
      </c>
      <c r="F938" s="78">
        <v>0</v>
      </c>
      <c r="G938" s="92">
        <v>7137</v>
      </c>
      <c r="H938" s="86"/>
      <c r="I938" s="87">
        <v>83</v>
      </c>
      <c r="J938" s="87">
        <v>403</v>
      </c>
      <c r="K938" s="87">
        <v>12</v>
      </c>
      <c r="L938" s="87">
        <v>198</v>
      </c>
      <c r="M938" s="87">
        <v>497</v>
      </c>
      <c r="N938" s="87">
        <v>248</v>
      </c>
      <c r="O938" s="87">
        <v>10</v>
      </c>
      <c r="P938" s="87">
        <v>1140</v>
      </c>
      <c r="Q938" s="87">
        <v>194</v>
      </c>
      <c r="R938" s="87">
        <v>423</v>
      </c>
      <c r="S938" s="87">
        <v>29</v>
      </c>
      <c r="T938" s="87">
        <v>0</v>
      </c>
      <c r="U938" s="87">
        <v>572</v>
      </c>
      <c r="V938" s="87">
        <v>509</v>
      </c>
      <c r="W938" s="87">
        <v>7</v>
      </c>
      <c r="X938" s="87">
        <v>2</v>
      </c>
      <c r="Y938" s="87">
        <v>372</v>
      </c>
      <c r="Z938" s="87">
        <v>55</v>
      </c>
      <c r="AA938" s="87">
        <v>168</v>
      </c>
      <c r="AB938" s="87">
        <v>452</v>
      </c>
      <c r="AC938" s="87">
        <v>246</v>
      </c>
      <c r="AD938" s="87">
        <v>303</v>
      </c>
      <c r="AE938" s="87">
        <v>12</v>
      </c>
      <c r="AF938" s="87">
        <v>204</v>
      </c>
      <c r="AG938" s="87">
        <v>60</v>
      </c>
      <c r="AH938" s="87">
        <v>938</v>
      </c>
      <c r="AJ938" s="119">
        <v>1447</v>
      </c>
    </row>
    <row r="939" spans="1:36">
      <c r="A939" s="78">
        <v>8961</v>
      </c>
      <c r="B939" s="78" t="s">
        <v>132</v>
      </c>
      <c r="C939" s="78" t="s">
        <v>199</v>
      </c>
      <c r="D939" s="78" t="s">
        <v>234</v>
      </c>
      <c r="E939" s="85" t="s">
        <v>271</v>
      </c>
      <c r="F939" s="78">
        <v>0</v>
      </c>
      <c r="G939" s="92">
        <v>13596</v>
      </c>
      <c r="H939" s="86"/>
      <c r="I939" s="87">
        <v>181</v>
      </c>
      <c r="J939" s="87">
        <v>124</v>
      </c>
      <c r="K939" s="87">
        <v>13</v>
      </c>
      <c r="L939" s="87">
        <v>63</v>
      </c>
      <c r="M939" s="87">
        <v>494</v>
      </c>
      <c r="N939" s="87">
        <v>268</v>
      </c>
      <c r="O939" s="87">
        <v>19</v>
      </c>
      <c r="P939" s="87">
        <v>3712</v>
      </c>
      <c r="Q939" s="87">
        <v>59</v>
      </c>
      <c r="R939" s="87">
        <v>700</v>
      </c>
      <c r="S939" s="87">
        <v>59</v>
      </c>
      <c r="T939" s="87">
        <v>0</v>
      </c>
      <c r="U939" s="87">
        <v>1564</v>
      </c>
      <c r="V939" s="87">
        <v>828</v>
      </c>
      <c r="W939" s="87">
        <v>4</v>
      </c>
      <c r="X939" s="87">
        <v>0</v>
      </c>
      <c r="Y939" s="87">
        <v>1069</v>
      </c>
      <c r="Z939" s="87">
        <v>106</v>
      </c>
      <c r="AA939" s="87">
        <v>108</v>
      </c>
      <c r="AB939" s="87">
        <v>1057</v>
      </c>
      <c r="AC939" s="87">
        <v>1140</v>
      </c>
      <c r="AD939" s="87">
        <v>703</v>
      </c>
      <c r="AE939" s="87">
        <v>7</v>
      </c>
      <c r="AF939" s="87">
        <v>217</v>
      </c>
      <c r="AG939" s="87">
        <v>38</v>
      </c>
      <c r="AH939" s="87">
        <v>1063</v>
      </c>
      <c r="AJ939" s="119">
        <v>4501</v>
      </c>
    </row>
    <row r="940" spans="1:36">
      <c r="A940" s="78">
        <v>8962</v>
      </c>
      <c r="B940" s="78" t="s">
        <v>132</v>
      </c>
      <c r="C940" s="78" t="s">
        <v>199</v>
      </c>
      <c r="D940" s="78" t="s">
        <v>232</v>
      </c>
      <c r="E940" s="85" t="s">
        <v>270</v>
      </c>
      <c r="F940" s="78">
        <v>0</v>
      </c>
      <c r="G940" s="92">
        <v>3493</v>
      </c>
      <c r="H940" s="86"/>
      <c r="I940" s="87">
        <v>60</v>
      </c>
      <c r="J940" s="87">
        <v>32</v>
      </c>
      <c r="K940" s="87">
        <v>7</v>
      </c>
      <c r="L940" s="87">
        <v>9</v>
      </c>
      <c r="M940" s="87">
        <v>147</v>
      </c>
      <c r="N940" s="87">
        <v>86</v>
      </c>
      <c r="O940" s="87">
        <v>4</v>
      </c>
      <c r="P940" s="87">
        <v>912</v>
      </c>
      <c r="Q940" s="87">
        <v>25</v>
      </c>
      <c r="R940" s="87">
        <v>250</v>
      </c>
      <c r="S940" s="87">
        <v>24</v>
      </c>
      <c r="T940" s="87">
        <v>0</v>
      </c>
      <c r="U940" s="87">
        <v>371</v>
      </c>
      <c r="V940" s="87">
        <v>196</v>
      </c>
      <c r="W940" s="87">
        <v>2</v>
      </c>
      <c r="X940" s="87">
        <v>0</v>
      </c>
      <c r="Y940" s="87">
        <v>220</v>
      </c>
      <c r="Z940" s="87">
        <v>30</v>
      </c>
      <c r="AA940" s="87">
        <v>34</v>
      </c>
      <c r="AB940" s="87">
        <v>256</v>
      </c>
      <c r="AC940" s="87">
        <v>247</v>
      </c>
      <c r="AD940" s="87">
        <v>212</v>
      </c>
      <c r="AE940" s="87">
        <v>3</v>
      </c>
      <c r="AF940" s="87">
        <v>78</v>
      </c>
      <c r="AG940" s="87">
        <v>15</v>
      </c>
      <c r="AH940" s="87">
        <v>273</v>
      </c>
      <c r="AJ940" s="119">
        <v>982</v>
      </c>
    </row>
    <row r="941" spans="1:36">
      <c r="A941" s="78">
        <v>8963</v>
      </c>
      <c r="B941" s="78" t="s">
        <v>132</v>
      </c>
      <c r="C941" s="78" t="s">
        <v>199</v>
      </c>
      <c r="D941" s="78" t="s">
        <v>203</v>
      </c>
      <c r="E941" s="85" t="s">
        <v>269</v>
      </c>
      <c r="F941" s="78">
        <v>0</v>
      </c>
      <c r="G941" s="92">
        <v>657</v>
      </c>
      <c r="H941" s="86"/>
      <c r="I941" s="87">
        <v>22</v>
      </c>
      <c r="J941" s="87">
        <v>12</v>
      </c>
      <c r="K941" s="87">
        <v>0</v>
      </c>
      <c r="L941" s="87">
        <v>1</v>
      </c>
      <c r="M941" s="87">
        <v>33</v>
      </c>
      <c r="N941" s="87">
        <v>11</v>
      </c>
      <c r="O941" s="87">
        <v>2</v>
      </c>
      <c r="P941" s="87">
        <v>175</v>
      </c>
      <c r="Q941" s="87">
        <v>7</v>
      </c>
      <c r="R941" s="87">
        <v>56</v>
      </c>
      <c r="S941" s="87">
        <v>16</v>
      </c>
      <c r="T941" s="87">
        <v>0</v>
      </c>
      <c r="U941" s="87">
        <v>63</v>
      </c>
      <c r="V941" s="87">
        <v>29</v>
      </c>
      <c r="W941" s="87">
        <v>1</v>
      </c>
      <c r="X941" s="87">
        <v>0</v>
      </c>
      <c r="Y941" s="87">
        <v>38</v>
      </c>
      <c r="Z941" s="87">
        <v>9</v>
      </c>
      <c r="AA941" s="87">
        <v>8</v>
      </c>
      <c r="AB941" s="87">
        <v>42</v>
      </c>
      <c r="AC941" s="87">
        <v>34</v>
      </c>
      <c r="AD941" s="87">
        <v>52</v>
      </c>
      <c r="AE941" s="87">
        <v>0</v>
      </c>
      <c r="AF941" s="87">
        <v>13</v>
      </c>
      <c r="AG941" s="87">
        <v>5</v>
      </c>
      <c r="AH941" s="87">
        <v>28</v>
      </c>
      <c r="AJ941" s="119">
        <v>181</v>
      </c>
    </row>
    <row r="942" spans="1:36">
      <c r="A942" s="78">
        <v>8964</v>
      </c>
      <c r="B942" s="78" t="s">
        <v>132</v>
      </c>
      <c r="C942" s="78" t="s">
        <v>199</v>
      </c>
      <c r="D942" s="78" t="s">
        <v>201</v>
      </c>
      <c r="E942" s="85" t="s">
        <v>268</v>
      </c>
      <c r="F942" s="78">
        <v>0</v>
      </c>
      <c r="G942" s="92">
        <v>2104</v>
      </c>
      <c r="H942" s="86"/>
      <c r="I942" s="87">
        <v>24</v>
      </c>
      <c r="J942" s="87">
        <v>18</v>
      </c>
      <c r="K942" s="87">
        <v>4</v>
      </c>
      <c r="L942" s="87">
        <v>6</v>
      </c>
      <c r="M942" s="87">
        <v>81</v>
      </c>
      <c r="N942" s="87">
        <v>43</v>
      </c>
      <c r="O942" s="87">
        <v>1</v>
      </c>
      <c r="P942" s="87">
        <v>570</v>
      </c>
      <c r="Q942" s="87">
        <v>14</v>
      </c>
      <c r="R942" s="87">
        <v>143</v>
      </c>
      <c r="S942" s="87">
        <v>6</v>
      </c>
      <c r="T942" s="87">
        <v>0</v>
      </c>
      <c r="U942" s="87">
        <v>217</v>
      </c>
      <c r="V942" s="87">
        <v>135</v>
      </c>
      <c r="W942" s="87">
        <v>1</v>
      </c>
      <c r="X942" s="87">
        <v>0</v>
      </c>
      <c r="Y942" s="87">
        <v>135</v>
      </c>
      <c r="Z942" s="87">
        <v>20</v>
      </c>
      <c r="AA942" s="87">
        <v>17</v>
      </c>
      <c r="AB942" s="87">
        <v>167</v>
      </c>
      <c r="AC942" s="87">
        <v>173</v>
      </c>
      <c r="AD942" s="87">
        <v>109</v>
      </c>
      <c r="AE942" s="87">
        <v>3</v>
      </c>
      <c r="AF942" s="87">
        <v>54</v>
      </c>
      <c r="AG942" s="87">
        <v>8</v>
      </c>
      <c r="AH942" s="87">
        <v>155</v>
      </c>
      <c r="AJ942" s="119">
        <v>601</v>
      </c>
    </row>
    <row r="943" spans="1:36">
      <c r="A943" s="78">
        <v>8965</v>
      </c>
      <c r="B943" s="78" t="s">
        <v>132</v>
      </c>
      <c r="C943" s="78" t="s">
        <v>199</v>
      </c>
      <c r="D943" s="78" t="s">
        <v>198</v>
      </c>
      <c r="E943" s="85" t="s">
        <v>267</v>
      </c>
      <c r="F943" s="78">
        <v>0</v>
      </c>
      <c r="G943" s="92">
        <v>732</v>
      </c>
      <c r="H943" s="86"/>
      <c r="I943" s="87">
        <v>14</v>
      </c>
      <c r="J943" s="87">
        <v>2</v>
      </c>
      <c r="K943" s="87">
        <v>3</v>
      </c>
      <c r="L943" s="87">
        <v>2</v>
      </c>
      <c r="M943" s="87">
        <v>33</v>
      </c>
      <c r="N943" s="87">
        <v>32</v>
      </c>
      <c r="O943" s="87">
        <v>1</v>
      </c>
      <c r="P943" s="87">
        <v>167</v>
      </c>
      <c r="Q943" s="87">
        <v>4</v>
      </c>
      <c r="R943" s="87">
        <v>51</v>
      </c>
      <c r="S943" s="87">
        <v>2</v>
      </c>
      <c r="T943" s="87">
        <v>0</v>
      </c>
      <c r="U943" s="87">
        <v>91</v>
      </c>
      <c r="V943" s="87">
        <v>32</v>
      </c>
      <c r="W943" s="87">
        <v>0</v>
      </c>
      <c r="X943" s="87">
        <v>0</v>
      </c>
      <c r="Y943" s="87">
        <v>47</v>
      </c>
      <c r="Z943" s="87">
        <v>1</v>
      </c>
      <c r="AA943" s="87">
        <v>9</v>
      </c>
      <c r="AB943" s="87">
        <v>47</v>
      </c>
      <c r="AC943" s="87">
        <v>40</v>
      </c>
      <c r="AD943" s="87">
        <v>51</v>
      </c>
      <c r="AE943" s="87">
        <v>0</v>
      </c>
      <c r="AF943" s="87">
        <v>11</v>
      </c>
      <c r="AG943" s="87">
        <v>2</v>
      </c>
      <c r="AH943" s="87">
        <v>90</v>
      </c>
      <c r="AJ943" s="119">
        <v>200</v>
      </c>
    </row>
    <row r="944" spans="1:36">
      <c r="A944" s="78">
        <v>8966</v>
      </c>
      <c r="B944" s="78" t="s">
        <v>132</v>
      </c>
      <c r="C944" s="78" t="s">
        <v>199</v>
      </c>
      <c r="D944" s="78" t="s">
        <v>227</v>
      </c>
      <c r="E944" s="85" t="s">
        <v>266</v>
      </c>
      <c r="F944" s="78">
        <v>0</v>
      </c>
      <c r="G944" s="92">
        <v>10103</v>
      </c>
      <c r="H944" s="86"/>
      <c r="I944" s="87">
        <v>121</v>
      </c>
      <c r="J944" s="87">
        <v>92</v>
      </c>
      <c r="K944" s="87">
        <v>6</v>
      </c>
      <c r="L944" s="87">
        <v>54</v>
      </c>
      <c r="M944" s="87">
        <v>347</v>
      </c>
      <c r="N944" s="87">
        <v>182</v>
      </c>
      <c r="O944" s="87">
        <v>15</v>
      </c>
      <c r="P944" s="87">
        <v>2800</v>
      </c>
      <c r="Q944" s="87">
        <v>34</v>
      </c>
      <c r="R944" s="87">
        <v>450</v>
      </c>
      <c r="S944" s="87">
        <v>35</v>
      </c>
      <c r="T944" s="87">
        <v>0</v>
      </c>
      <c r="U944" s="87">
        <v>1193</v>
      </c>
      <c r="V944" s="87">
        <v>632</v>
      </c>
      <c r="W944" s="87">
        <v>2</v>
      </c>
      <c r="X944" s="87">
        <v>0</v>
      </c>
      <c r="Y944" s="87">
        <v>849</v>
      </c>
      <c r="Z944" s="87">
        <v>76</v>
      </c>
      <c r="AA944" s="87">
        <v>74</v>
      </c>
      <c r="AB944" s="87">
        <v>801</v>
      </c>
      <c r="AC944" s="87">
        <v>893</v>
      </c>
      <c r="AD944" s="87">
        <v>491</v>
      </c>
      <c r="AE944" s="87">
        <v>4</v>
      </c>
      <c r="AF944" s="87">
        <v>139</v>
      </c>
      <c r="AG944" s="87">
        <v>23</v>
      </c>
      <c r="AH944" s="87">
        <v>790</v>
      </c>
      <c r="AJ944" s="119">
        <v>3519</v>
      </c>
    </row>
    <row r="945" spans="1:36">
      <c r="A945" s="78">
        <v>8967</v>
      </c>
      <c r="B945" s="78" t="s">
        <v>132</v>
      </c>
      <c r="C945" s="78" t="s">
        <v>199</v>
      </c>
      <c r="D945" s="78" t="s">
        <v>203</v>
      </c>
      <c r="E945" s="85" t="s">
        <v>265</v>
      </c>
      <c r="F945" s="78">
        <v>0</v>
      </c>
      <c r="G945" s="92">
        <v>883</v>
      </c>
      <c r="H945" s="86"/>
      <c r="I945" s="87">
        <v>13</v>
      </c>
      <c r="J945" s="87">
        <v>16</v>
      </c>
      <c r="K945" s="87">
        <v>1</v>
      </c>
      <c r="L945" s="87">
        <v>8</v>
      </c>
      <c r="M945" s="87">
        <v>36</v>
      </c>
      <c r="N945" s="87">
        <v>12</v>
      </c>
      <c r="O945" s="87">
        <v>2</v>
      </c>
      <c r="P945" s="87">
        <v>252</v>
      </c>
      <c r="Q945" s="87">
        <v>8</v>
      </c>
      <c r="R945" s="87">
        <v>60</v>
      </c>
      <c r="S945" s="87">
        <v>16</v>
      </c>
      <c r="T945" s="87">
        <v>0</v>
      </c>
      <c r="U945" s="87">
        <v>91</v>
      </c>
      <c r="V945" s="87">
        <v>43</v>
      </c>
      <c r="W945" s="87">
        <v>0</v>
      </c>
      <c r="X945" s="87">
        <v>0</v>
      </c>
      <c r="Y945" s="87">
        <v>62</v>
      </c>
      <c r="Z945" s="87">
        <v>10</v>
      </c>
      <c r="AA945" s="87">
        <v>3</v>
      </c>
      <c r="AB945" s="87">
        <v>63</v>
      </c>
      <c r="AC945" s="87">
        <v>88</v>
      </c>
      <c r="AD945" s="87">
        <v>38</v>
      </c>
      <c r="AE945" s="87">
        <v>0</v>
      </c>
      <c r="AF945" s="87">
        <v>24</v>
      </c>
      <c r="AG945" s="87">
        <v>0</v>
      </c>
      <c r="AH945" s="87">
        <v>37</v>
      </c>
      <c r="AJ945" s="119">
        <v>314</v>
      </c>
    </row>
    <row r="946" spans="1:36">
      <c r="A946" s="78">
        <v>8968</v>
      </c>
      <c r="B946" s="78" t="s">
        <v>132</v>
      </c>
      <c r="C946" s="78" t="s">
        <v>199</v>
      </c>
      <c r="D946" s="78" t="s">
        <v>201</v>
      </c>
      <c r="E946" s="85" t="s">
        <v>264</v>
      </c>
      <c r="F946" s="78">
        <v>0</v>
      </c>
      <c r="G946" s="92">
        <v>6448</v>
      </c>
      <c r="H946" s="86"/>
      <c r="I946" s="87">
        <v>70</v>
      </c>
      <c r="J946" s="87">
        <v>61</v>
      </c>
      <c r="K946" s="87">
        <v>3</v>
      </c>
      <c r="L946" s="87">
        <v>37</v>
      </c>
      <c r="M946" s="87">
        <v>191</v>
      </c>
      <c r="N946" s="87">
        <v>103</v>
      </c>
      <c r="O946" s="87">
        <v>9</v>
      </c>
      <c r="P946" s="87">
        <v>1843</v>
      </c>
      <c r="Q946" s="87">
        <v>21</v>
      </c>
      <c r="R946" s="87">
        <v>236</v>
      </c>
      <c r="S946" s="87">
        <v>18</v>
      </c>
      <c r="T946" s="87">
        <v>0</v>
      </c>
      <c r="U946" s="87">
        <v>802</v>
      </c>
      <c r="V946" s="87">
        <v>440</v>
      </c>
      <c r="W946" s="87">
        <v>2</v>
      </c>
      <c r="X946" s="87">
        <v>0</v>
      </c>
      <c r="Y946" s="87">
        <v>541</v>
      </c>
      <c r="Z946" s="87">
        <v>54</v>
      </c>
      <c r="AA946" s="87">
        <v>35</v>
      </c>
      <c r="AB946" s="87">
        <v>554</v>
      </c>
      <c r="AC946" s="87">
        <v>583</v>
      </c>
      <c r="AD946" s="87">
        <v>294</v>
      </c>
      <c r="AE946" s="87">
        <v>3</v>
      </c>
      <c r="AF946" s="87">
        <v>84</v>
      </c>
      <c r="AG946" s="87">
        <v>18</v>
      </c>
      <c r="AH946" s="87">
        <v>446</v>
      </c>
      <c r="AJ946" s="119">
        <v>2314</v>
      </c>
    </row>
    <row r="947" spans="1:36">
      <c r="A947" s="78">
        <v>8969</v>
      </c>
      <c r="B947" s="78" t="s">
        <v>132</v>
      </c>
      <c r="C947" s="78" t="s">
        <v>199</v>
      </c>
      <c r="D947" s="78" t="s">
        <v>198</v>
      </c>
      <c r="E947" s="85" t="s">
        <v>263</v>
      </c>
      <c r="F947" s="78">
        <v>0</v>
      </c>
      <c r="G947" s="92">
        <v>2772</v>
      </c>
      <c r="H947" s="86"/>
      <c r="I947" s="87">
        <v>38</v>
      </c>
      <c r="J947" s="87">
        <v>15</v>
      </c>
      <c r="K947" s="87">
        <v>2</v>
      </c>
      <c r="L947" s="87">
        <v>9</v>
      </c>
      <c r="M947" s="87">
        <v>120</v>
      </c>
      <c r="N947" s="87">
        <v>67</v>
      </c>
      <c r="O947" s="87">
        <v>4</v>
      </c>
      <c r="P947" s="87">
        <v>705</v>
      </c>
      <c r="Q947" s="87">
        <v>5</v>
      </c>
      <c r="R947" s="87">
        <v>154</v>
      </c>
      <c r="S947" s="87">
        <v>1</v>
      </c>
      <c r="T947" s="87">
        <v>0</v>
      </c>
      <c r="U947" s="87">
        <v>300</v>
      </c>
      <c r="V947" s="87">
        <v>149</v>
      </c>
      <c r="W947" s="87">
        <v>0</v>
      </c>
      <c r="X947" s="87">
        <v>0</v>
      </c>
      <c r="Y947" s="87">
        <v>246</v>
      </c>
      <c r="Z947" s="87">
        <v>12</v>
      </c>
      <c r="AA947" s="87">
        <v>36</v>
      </c>
      <c r="AB947" s="87">
        <v>184</v>
      </c>
      <c r="AC947" s="87">
        <v>222</v>
      </c>
      <c r="AD947" s="87">
        <v>159</v>
      </c>
      <c r="AE947" s="87">
        <v>1</v>
      </c>
      <c r="AF947" s="87">
        <v>31</v>
      </c>
      <c r="AG947" s="87">
        <v>5</v>
      </c>
      <c r="AH947" s="87">
        <v>307</v>
      </c>
      <c r="AJ947" s="119">
        <v>891</v>
      </c>
    </row>
    <row r="948" spans="1:36">
      <c r="A948" s="78">
        <v>8970</v>
      </c>
      <c r="B948" s="78" t="s">
        <v>132</v>
      </c>
      <c r="C948" s="78" t="s">
        <v>199</v>
      </c>
      <c r="D948" s="78" t="s">
        <v>222</v>
      </c>
      <c r="E948" s="85" t="s">
        <v>262</v>
      </c>
      <c r="F948" s="78">
        <v>0</v>
      </c>
      <c r="G948" s="92">
        <v>35993</v>
      </c>
      <c r="H948" s="86"/>
      <c r="I948" s="87">
        <v>653</v>
      </c>
      <c r="J948" s="87">
        <v>1965</v>
      </c>
      <c r="K948" s="87">
        <v>149</v>
      </c>
      <c r="L948" s="87">
        <v>954</v>
      </c>
      <c r="M948" s="87">
        <v>2442</v>
      </c>
      <c r="N948" s="87">
        <v>1812</v>
      </c>
      <c r="O948" s="87">
        <v>72</v>
      </c>
      <c r="P948" s="87">
        <v>4638</v>
      </c>
      <c r="Q948" s="87">
        <v>916</v>
      </c>
      <c r="R948" s="87">
        <v>1493</v>
      </c>
      <c r="S948" s="87">
        <v>824</v>
      </c>
      <c r="T948" s="87">
        <v>0</v>
      </c>
      <c r="U948" s="87">
        <v>1636</v>
      </c>
      <c r="V948" s="87">
        <v>3231</v>
      </c>
      <c r="W948" s="87">
        <v>147</v>
      </c>
      <c r="X948" s="87">
        <v>50</v>
      </c>
      <c r="Y948" s="87">
        <v>896</v>
      </c>
      <c r="Z948" s="87">
        <v>367</v>
      </c>
      <c r="AA948" s="87">
        <v>870</v>
      </c>
      <c r="AB948" s="87">
        <v>1774</v>
      </c>
      <c r="AC948" s="87">
        <v>1265</v>
      </c>
      <c r="AD948" s="87">
        <v>3175</v>
      </c>
      <c r="AE948" s="87">
        <v>250</v>
      </c>
      <c r="AF948" s="87">
        <v>3138</v>
      </c>
      <c r="AG948" s="87">
        <v>399</v>
      </c>
      <c r="AH948" s="87">
        <v>2877</v>
      </c>
      <c r="AJ948" s="119">
        <v>5898</v>
      </c>
    </row>
    <row r="949" spans="1:36">
      <c r="A949" s="78">
        <v>8971</v>
      </c>
      <c r="B949" s="78" t="s">
        <v>132</v>
      </c>
      <c r="C949" s="78" t="s">
        <v>199</v>
      </c>
      <c r="D949" s="78" t="s">
        <v>115</v>
      </c>
      <c r="E949" s="85" t="s">
        <v>261</v>
      </c>
      <c r="F949" s="78">
        <v>0</v>
      </c>
      <c r="G949" s="92">
        <v>16394</v>
      </c>
      <c r="H949" s="86"/>
      <c r="I949" s="87">
        <v>363</v>
      </c>
      <c r="J949" s="87">
        <v>867</v>
      </c>
      <c r="K949" s="87">
        <v>85</v>
      </c>
      <c r="L949" s="87">
        <v>416</v>
      </c>
      <c r="M949" s="87">
        <v>1046</v>
      </c>
      <c r="N949" s="87">
        <v>731</v>
      </c>
      <c r="O949" s="87">
        <v>42</v>
      </c>
      <c r="P949" s="87">
        <v>2282</v>
      </c>
      <c r="Q949" s="87">
        <v>494</v>
      </c>
      <c r="R949" s="87">
        <v>742</v>
      </c>
      <c r="S949" s="87">
        <v>461</v>
      </c>
      <c r="T949" s="87">
        <v>0</v>
      </c>
      <c r="U949" s="87">
        <v>641</v>
      </c>
      <c r="V949" s="87">
        <v>1303</v>
      </c>
      <c r="W949" s="87">
        <v>89</v>
      </c>
      <c r="X949" s="87">
        <v>24</v>
      </c>
      <c r="Y949" s="87">
        <v>326</v>
      </c>
      <c r="Z949" s="87">
        <v>197</v>
      </c>
      <c r="AA949" s="87">
        <v>385</v>
      </c>
      <c r="AB949" s="87">
        <v>644</v>
      </c>
      <c r="AC949" s="87">
        <v>617</v>
      </c>
      <c r="AD949" s="87">
        <v>1424</v>
      </c>
      <c r="AE949" s="87">
        <v>137</v>
      </c>
      <c r="AF949" s="87">
        <v>1945</v>
      </c>
      <c r="AG949" s="87">
        <v>164</v>
      </c>
      <c r="AH949" s="87">
        <v>969</v>
      </c>
      <c r="AJ949" s="119">
        <v>2933</v>
      </c>
    </row>
    <row r="950" spans="1:36">
      <c r="A950" s="78">
        <v>8972</v>
      </c>
      <c r="B950" s="78" t="s">
        <v>132</v>
      </c>
      <c r="C950" s="78" t="s">
        <v>199</v>
      </c>
      <c r="D950" s="78" t="s">
        <v>210</v>
      </c>
      <c r="E950" s="85" t="s">
        <v>260</v>
      </c>
      <c r="F950" s="78">
        <v>0</v>
      </c>
      <c r="G950" s="92">
        <v>11568</v>
      </c>
      <c r="H950" s="86"/>
      <c r="I950" s="87">
        <v>238</v>
      </c>
      <c r="J950" s="87">
        <v>697</v>
      </c>
      <c r="K950" s="87">
        <v>55</v>
      </c>
      <c r="L950" s="87">
        <v>324</v>
      </c>
      <c r="M950" s="87">
        <v>762</v>
      </c>
      <c r="N950" s="87">
        <v>498</v>
      </c>
      <c r="O950" s="87">
        <v>31</v>
      </c>
      <c r="P950" s="87">
        <v>1518</v>
      </c>
      <c r="Q950" s="87">
        <v>407</v>
      </c>
      <c r="R950" s="87">
        <v>562</v>
      </c>
      <c r="S950" s="87">
        <v>354</v>
      </c>
      <c r="T950" s="87">
        <v>0</v>
      </c>
      <c r="U950" s="87">
        <v>492</v>
      </c>
      <c r="V950" s="87">
        <v>783</v>
      </c>
      <c r="W950" s="87">
        <v>65</v>
      </c>
      <c r="X950" s="87">
        <v>21</v>
      </c>
      <c r="Y950" s="87">
        <v>265</v>
      </c>
      <c r="Z950" s="87">
        <v>126</v>
      </c>
      <c r="AA950" s="87">
        <v>308</v>
      </c>
      <c r="AB950" s="87">
        <v>465</v>
      </c>
      <c r="AC950" s="87">
        <v>460</v>
      </c>
      <c r="AD950" s="87">
        <v>916</v>
      </c>
      <c r="AE950" s="87">
        <v>99</v>
      </c>
      <c r="AF950" s="87">
        <v>1238</v>
      </c>
      <c r="AG950" s="87">
        <v>138</v>
      </c>
      <c r="AH950" s="87">
        <v>746</v>
      </c>
      <c r="AJ950" s="119">
        <v>2091</v>
      </c>
    </row>
    <row r="951" spans="1:36">
      <c r="A951" s="78">
        <v>8973</v>
      </c>
      <c r="B951" s="78" t="s">
        <v>132</v>
      </c>
      <c r="C951" s="78" t="s">
        <v>199</v>
      </c>
      <c r="D951" s="78" t="s">
        <v>203</v>
      </c>
      <c r="E951" s="85" t="s">
        <v>259</v>
      </c>
      <c r="F951" s="78">
        <v>0</v>
      </c>
      <c r="G951" s="92">
        <v>2216</v>
      </c>
      <c r="H951" s="86"/>
      <c r="I951" s="87">
        <v>85</v>
      </c>
      <c r="J951" s="87">
        <v>170</v>
      </c>
      <c r="K951" s="87">
        <v>8</v>
      </c>
      <c r="L951" s="87">
        <v>63</v>
      </c>
      <c r="M951" s="87">
        <v>206</v>
      </c>
      <c r="N951" s="87">
        <v>107</v>
      </c>
      <c r="O951" s="87">
        <v>14</v>
      </c>
      <c r="P951" s="87">
        <v>207</v>
      </c>
      <c r="Q951" s="87">
        <v>92</v>
      </c>
      <c r="R951" s="87">
        <v>99</v>
      </c>
      <c r="S951" s="87">
        <v>134</v>
      </c>
      <c r="T951" s="87">
        <v>0</v>
      </c>
      <c r="U951" s="87">
        <v>51</v>
      </c>
      <c r="V951" s="87">
        <v>101</v>
      </c>
      <c r="W951" s="87">
        <v>20</v>
      </c>
      <c r="X951" s="87">
        <v>12</v>
      </c>
      <c r="Y951" s="87">
        <v>24</v>
      </c>
      <c r="Z951" s="87">
        <v>19</v>
      </c>
      <c r="AA951" s="87">
        <v>78</v>
      </c>
      <c r="AB951" s="87">
        <v>34</v>
      </c>
      <c r="AC951" s="87">
        <v>68</v>
      </c>
      <c r="AD951" s="87">
        <v>276</v>
      </c>
      <c r="AE951" s="87">
        <v>23</v>
      </c>
      <c r="AF951" s="87">
        <v>225</v>
      </c>
      <c r="AG951" s="87">
        <v>37</v>
      </c>
      <c r="AH951" s="87">
        <v>63</v>
      </c>
      <c r="AJ951" s="119">
        <v>416</v>
      </c>
    </row>
    <row r="952" spans="1:36">
      <c r="A952" s="78">
        <v>8974</v>
      </c>
      <c r="B952" s="78" t="s">
        <v>132</v>
      </c>
      <c r="C952" s="78" t="s">
        <v>199</v>
      </c>
      <c r="D952" s="78" t="s">
        <v>201</v>
      </c>
      <c r="E952" s="85" t="s">
        <v>258</v>
      </c>
      <c r="F952" s="78">
        <v>0</v>
      </c>
      <c r="G952" s="92">
        <v>7098</v>
      </c>
      <c r="H952" s="86"/>
      <c r="I952" s="87">
        <v>114</v>
      </c>
      <c r="J952" s="87">
        <v>415</v>
      </c>
      <c r="K952" s="87">
        <v>37</v>
      </c>
      <c r="L952" s="87">
        <v>196</v>
      </c>
      <c r="M952" s="87">
        <v>428</v>
      </c>
      <c r="N952" s="87">
        <v>317</v>
      </c>
      <c r="O952" s="87">
        <v>17</v>
      </c>
      <c r="P952" s="87">
        <v>986</v>
      </c>
      <c r="Q952" s="87">
        <v>237</v>
      </c>
      <c r="R952" s="87">
        <v>308</v>
      </c>
      <c r="S952" s="87">
        <v>174</v>
      </c>
      <c r="T952" s="87">
        <v>0</v>
      </c>
      <c r="U952" s="87">
        <v>287</v>
      </c>
      <c r="V952" s="87">
        <v>554</v>
      </c>
      <c r="W952" s="87">
        <v>42</v>
      </c>
      <c r="X952" s="87">
        <v>8</v>
      </c>
      <c r="Y952" s="87">
        <v>159</v>
      </c>
      <c r="Z952" s="87">
        <v>86</v>
      </c>
      <c r="AA952" s="87">
        <v>175</v>
      </c>
      <c r="AB952" s="87">
        <v>318</v>
      </c>
      <c r="AC952" s="87">
        <v>283</v>
      </c>
      <c r="AD952" s="87">
        <v>503</v>
      </c>
      <c r="AE952" s="87">
        <v>68</v>
      </c>
      <c r="AF952" s="87">
        <v>885</v>
      </c>
      <c r="AG952" s="87">
        <v>62</v>
      </c>
      <c r="AH952" s="87">
        <v>439</v>
      </c>
      <c r="AJ952" s="119">
        <v>1277</v>
      </c>
    </row>
    <row r="953" spans="1:36">
      <c r="A953" s="78">
        <v>8975</v>
      </c>
      <c r="B953" s="78" t="s">
        <v>132</v>
      </c>
      <c r="C953" s="78" t="s">
        <v>199</v>
      </c>
      <c r="D953" s="78" t="s">
        <v>198</v>
      </c>
      <c r="E953" s="85" t="s">
        <v>257</v>
      </c>
      <c r="F953" s="78">
        <v>0</v>
      </c>
      <c r="G953" s="92">
        <v>2254</v>
      </c>
      <c r="H953" s="86"/>
      <c r="I953" s="87">
        <v>39</v>
      </c>
      <c r="J953" s="87">
        <v>112</v>
      </c>
      <c r="K953" s="87">
        <v>10</v>
      </c>
      <c r="L953" s="87">
        <v>65</v>
      </c>
      <c r="M953" s="87">
        <v>128</v>
      </c>
      <c r="N953" s="87">
        <v>74</v>
      </c>
      <c r="O953" s="87">
        <v>0</v>
      </c>
      <c r="P953" s="87">
        <v>325</v>
      </c>
      <c r="Q953" s="87">
        <v>78</v>
      </c>
      <c r="R953" s="87">
        <v>155</v>
      </c>
      <c r="S953" s="87">
        <v>46</v>
      </c>
      <c r="T953" s="87">
        <v>0</v>
      </c>
      <c r="U953" s="87">
        <v>154</v>
      </c>
      <c r="V953" s="87">
        <v>128</v>
      </c>
      <c r="W953" s="87">
        <v>3</v>
      </c>
      <c r="X953" s="87">
        <v>1</v>
      </c>
      <c r="Y953" s="87">
        <v>82</v>
      </c>
      <c r="Z953" s="87">
        <v>21</v>
      </c>
      <c r="AA953" s="87">
        <v>55</v>
      </c>
      <c r="AB953" s="87">
        <v>113</v>
      </c>
      <c r="AC953" s="87">
        <v>109</v>
      </c>
      <c r="AD953" s="87">
        <v>137</v>
      </c>
      <c r="AE953" s="87">
        <v>8</v>
      </c>
      <c r="AF953" s="87">
        <v>128</v>
      </c>
      <c r="AG953" s="87">
        <v>39</v>
      </c>
      <c r="AH953" s="87">
        <v>244</v>
      </c>
      <c r="AJ953" s="119">
        <v>398</v>
      </c>
    </row>
    <row r="954" spans="1:36">
      <c r="A954" s="78">
        <v>8976</v>
      </c>
      <c r="B954" s="78" t="s">
        <v>132</v>
      </c>
      <c r="C954" s="78" t="s">
        <v>199</v>
      </c>
      <c r="D954" s="78" t="s">
        <v>205</v>
      </c>
      <c r="E954" s="85" t="s">
        <v>256</v>
      </c>
      <c r="F954" s="78">
        <v>0</v>
      </c>
      <c r="G954" s="92">
        <v>4826</v>
      </c>
      <c r="H954" s="86"/>
      <c r="I954" s="87">
        <v>125</v>
      </c>
      <c r="J954" s="87">
        <v>170</v>
      </c>
      <c r="K954" s="87">
        <v>30</v>
      </c>
      <c r="L954" s="87">
        <v>92</v>
      </c>
      <c r="M954" s="87">
        <v>284</v>
      </c>
      <c r="N954" s="87">
        <v>233</v>
      </c>
      <c r="O954" s="87">
        <v>11</v>
      </c>
      <c r="P954" s="87">
        <v>764</v>
      </c>
      <c r="Q954" s="87">
        <v>87</v>
      </c>
      <c r="R954" s="87">
        <v>180</v>
      </c>
      <c r="S954" s="87">
        <v>107</v>
      </c>
      <c r="T954" s="87">
        <v>0</v>
      </c>
      <c r="U954" s="87">
        <v>149</v>
      </c>
      <c r="V954" s="87">
        <v>520</v>
      </c>
      <c r="W954" s="87">
        <v>24</v>
      </c>
      <c r="X954" s="87">
        <v>3</v>
      </c>
      <c r="Y954" s="87">
        <v>61</v>
      </c>
      <c r="Z954" s="87">
        <v>71</v>
      </c>
      <c r="AA954" s="87">
        <v>77</v>
      </c>
      <c r="AB954" s="87">
        <v>179</v>
      </c>
      <c r="AC954" s="87">
        <v>157</v>
      </c>
      <c r="AD954" s="87">
        <v>508</v>
      </c>
      <c r="AE954" s="87">
        <v>38</v>
      </c>
      <c r="AF954" s="87">
        <v>707</v>
      </c>
      <c r="AG954" s="87">
        <v>26</v>
      </c>
      <c r="AH954" s="87">
        <v>223</v>
      </c>
      <c r="AJ954" s="119">
        <v>842</v>
      </c>
    </row>
    <row r="955" spans="1:36">
      <c r="A955" s="78">
        <v>8977</v>
      </c>
      <c r="B955" s="78" t="s">
        <v>132</v>
      </c>
      <c r="C955" s="78" t="s">
        <v>199</v>
      </c>
      <c r="D955" s="78" t="s">
        <v>203</v>
      </c>
      <c r="E955" s="85" t="s">
        <v>255</v>
      </c>
      <c r="F955" s="78">
        <v>0</v>
      </c>
      <c r="G955" s="92">
        <v>1740</v>
      </c>
      <c r="H955" s="86"/>
      <c r="I955" s="87">
        <v>80</v>
      </c>
      <c r="J955" s="87">
        <v>62</v>
      </c>
      <c r="K955" s="87">
        <v>7</v>
      </c>
      <c r="L955" s="87">
        <v>35</v>
      </c>
      <c r="M955" s="87">
        <v>172</v>
      </c>
      <c r="N955" s="87">
        <v>119</v>
      </c>
      <c r="O955" s="87">
        <v>5</v>
      </c>
      <c r="P955" s="87">
        <v>207</v>
      </c>
      <c r="Q955" s="87">
        <v>29</v>
      </c>
      <c r="R955" s="87">
        <v>64</v>
      </c>
      <c r="S955" s="87">
        <v>59</v>
      </c>
      <c r="T955" s="87">
        <v>0</v>
      </c>
      <c r="U955" s="87">
        <v>31</v>
      </c>
      <c r="V955" s="87">
        <v>121</v>
      </c>
      <c r="W955" s="87">
        <v>7</v>
      </c>
      <c r="X955" s="87">
        <v>2</v>
      </c>
      <c r="Y955" s="87">
        <v>8</v>
      </c>
      <c r="Z955" s="87">
        <v>33</v>
      </c>
      <c r="AA955" s="87">
        <v>40</v>
      </c>
      <c r="AB955" s="87">
        <v>43</v>
      </c>
      <c r="AC955" s="87">
        <v>47</v>
      </c>
      <c r="AD955" s="87">
        <v>344</v>
      </c>
      <c r="AE955" s="87">
        <v>13</v>
      </c>
      <c r="AF955" s="87">
        <v>140</v>
      </c>
      <c r="AG955" s="87">
        <v>7</v>
      </c>
      <c r="AH955" s="87">
        <v>65</v>
      </c>
      <c r="AJ955" s="119">
        <v>263</v>
      </c>
    </row>
    <row r="956" spans="1:36">
      <c r="A956" s="78">
        <v>8978</v>
      </c>
      <c r="B956" s="78" t="s">
        <v>132</v>
      </c>
      <c r="C956" s="78" t="s">
        <v>199</v>
      </c>
      <c r="D956" s="78" t="s">
        <v>201</v>
      </c>
      <c r="E956" s="85" t="s">
        <v>254</v>
      </c>
      <c r="F956" s="78">
        <v>0</v>
      </c>
      <c r="G956" s="92">
        <v>2702</v>
      </c>
      <c r="H956" s="86"/>
      <c r="I956" s="87">
        <v>36</v>
      </c>
      <c r="J956" s="87">
        <v>89</v>
      </c>
      <c r="K956" s="87">
        <v>21</v>
      </c>
      <c r="L956" s="87">
        <v>43</v>
      </c>
      <c r="M956" s="87">
        <v>96</v>
      </c>
      <c r="N956" s="87">
        <v>92</v>
      </c>
      <c r="O956" s="87">
        <v>6</v>
      </c>
      <c r="P956" s="87">
        <v>505</v>
      </c>
      <c r="Q956" s="87">
        <v>45</v>
      </c>
      <c r="R956" s="87">
        <v>104</v>
      </c>
      <c r="S956" s="87">
        <v>44</v>
      </c>
      <c r="T956" s="87">
        <v>0</v>
      </c>
      <c r="U956" s="87">
        <v>95</v>
      </c>
      <c r="V956" s="87">
        <v>356</v>
      </c>
      <c r="W956" s="87">
        <v>17</v>
      </c>
      <c r="X956" s="87">
        <v>1</v>
      </c>
      <c r="Y956" s="87">
        <v>31</v>
      </c>
      <c r="Z956" s="87">
        <v>33</v>
      </c>
      <c r="AA956" s="87">
        <v>29</v>
      </c>
      <c r="AB956" s="87">
        <v>123</v>
      </c>
      <c r="AC956" s="87">
        <v>95</v>
      </c>
      <c r="AD956" s="87">
        <v>151</v>
      </c>
      <c r="AE956" s="87">
        <v>25</v>
      </c>
      <c r="AF956" s="87">
        <v>524</v>
      </c>
      <c r="AG956" s="87">
        <v>16</v>
      </c>
      <c r="AH956" s="87">
        <v>125</v>
      </c>
      <c r="AJ956" s="119">
        <v>500</v>
      </c>
    </row>
    <row r="957" spans="1:36">
      <c r="A957" s="78">
        <v>8979</v>
      </c>
      <c r="B957" s="78" t="s">
        <v>132</v>
      </c>
      <c r="C957" s="78" t="s">
        <v>199</v>
      </c>
      <c r="D957" s="78" t="s">
        <v>198</v>
      </c>
      <c r="E957" s="85" t="s">
        <v>253</v>
      </c>
      <c r="F957" s="78">
        <v>0</v>
      </c>
      <c r="G957" s="92">
        <v>384</v>
      </c>
      <c r="H957" s="86"/>
      <c r="I957" s="87">
        <v>9</v>
      </c>
      <c r="J957" s="87">
        <v>19</v>
      </c>
      <c r="K957" s="87">
        <v>2</v>
      </c>
      <c r="L957" s="87">
        <v>14</v>
      </c>
      <c r="M957" s="87">
        <v>16</v>
      </c>
      <c r="N957" s="87">
        <v>22</v>
      </c>
      <c r="O957" s="87">
        <v>0</v>
      </c>
      <c r="P957" s="87">
        <v>52</v>
      </c>
      <c r="Q957" s="87">
        <v>13</v>
      </c>
      <c r="R957" s="87">
        <v>12</v>
      </c>
      <c r="S957" s="87">
        <v>4</v>
      </c>
      <c r="T957" s="87">
        <v>0</v>
      </c>
      <c r="U957" s="87">
        <v>23</v>
      </c>
      <c r="V957" s="87">
        <v>43</v>
      </c>
      <c r="W957" s="87">
        <v>0</v>
      </c>
      <c r="X957" s="87">
        <v>0</v>
      </c>
      <c r="Y957" s="87">
        <v>22</v>
      </c>
      <c r="Z957" s="87">
        <v>5</v>
      </c>
      <c r="AA957" s="87">
        <v>8</v>
      </c>
      <c r="AB957" s="87">
        <v>13</v>
      </c>
      <c r="AC957" s="87">
        <v>15</v>
      </c>
      <c r="AD957" s="87">
        <v>13</v>
      </c>
      <c r="AE957" s="87">
        <v>0</v>
      </c>
      <c r="AF957" s="87">
        <v>43</v>
      </c>
      <c r="AG957" s="87">
        <v>3</v>
      </c>
      <c r="AH957" s="87">
        <v>33</v>
      </c>
      <c r="AJ957" s="119">
        <v>79</v>
      </c>
    </row>
    <row r="958" spans="1:36">
      <c r="A958" s="78">
        <v>8980</v>
      </c>
      <c r="B958" s="78" t="s">
        <v>132</v>
      </c>
      <c r="C958" s="78" t="s">
        <v>199</v>
      </c>
      <c r="D958" s="78" t="s">
        <v>121</v>
      </c>
      <c r="E958" s="85" t="s">
        <v>252</v>
      </c>
      <c r="F958" s="78">
        <v>0</v>
      </c>
      <c r="G958" s="92">
        <v>19599</v>
      </c>
      <c r="H958" s="86"/>
      <c r="I958" s="87">
        <v>290</v>
      </c>
      <c r="J958" s="87">
        <v>1098</v>
      </c>
      <c r="K958" s="87">
        <v>64</v>
      </c>
      <c r="L958" s="87">
        <v>538</v>
      </c>
      <c r="M958" s="87">
        <v>1396</v>
      </c>
      <c r="N958" s="87">
        <v>1081</v>
      </c>
      <c r="O958" s="87">
        <v>30</v>
      </c>
      <c r="P958" s="87">
        <v>2356</v>
      </c>
      <c r="Q958" s="87">
        <v>422</v>
      </c>
      <c r="R958" s="87">
        <v>751</v>
      </c>
      <c r="S958" s="87">
        <v>363</v>
      </c>
      <c r="T958" s="87">
        <v>0</v>
      </c>
      <c r="U958" s="87">
        <v>995</v>
      </c>
      <c r="V958" s="87">
        <v>1928</v>
      </c>
      <c r="W958" s="87">
        <v>58</v>
      </c>
      <c r="X958" s="87">
        <v>26</v>
      </c>
      <c r="Y958" s="87">
        <v>570</v>
      </c>
      <c r="Z958" s="87">
        <v>170</v>
      </c>
      <c r="AA958" s="87">
        <v>485</v>
      </c>
      <c r="AB958" s="87">
        <v>1130</v>
      </c>
      <c r="AC958" s="87">
        <v>648</v>
      </c>
      <c r="AD958" s="87">
        <v>1751</v>
      </c>
      <c r="AE958" s="87">
        <v>113</v>
      </c>
      <c r="AF958" s="87">
        <v>1193</v>
      </c>
      <c r="AG958" s="87">
        <v>235</v>
      </c>
      <c r="AH958" s="87">
        <v>1908</v>
      </c>
      <c r="AJ958" s="119">
        <v>2965</v>
      </c>
    </row>
    <row r="959" spans="1:36">
      <c r="A959" s="78">
        <v>8981</v>
      </c>
      <c r="B959" s="78" t="s">
        <v>132</v>
      </c>
      <c r="C959" s="78" t="s">
        <v>199</v>
      </c>
      <c r="D959" s="78" t="s">
        <v>210</v>
      </c>
      <c r="E959" s="85" t="s">
        <v>251</v>
      </c>
      <c r="F959" s="78">
        <v>0</v>
      </c>
      <c r="G959" s="92">
        <v>16271</v>
      </c>
      <c r="H959" s="86"/>
      <c r="I959" s="87">
        <v>222</v>
      </c>
      <c r="J959" s="87">
        <v>982</v>
      </c>
      <c r="K959" s="87">
        <v>55</v>
      </c>
      <c r="L959" s="87">
        <v>472</v>
      </c>
      <c r="M959" s="87">
        <v>1186</v>
      </c>
      <c r="N959" s="87">
        <v>921</v>
      </c>
      <c r="O959" s="87">
        <v>24</v>
      </c>
      <c r="P959" s="87">
        <v>1954</v>
      </c>
      <c r="Q959" s="87">
        <v>368</v>
      </c>
      <c r="R959" s="87">
        <v>647</v>
      </c>
      <c r="S959" s="87">
        <v>311</v>
      </c>
      <c r="T959" s="87">
        <v>0</v>
      </c>
      <c r="U959" s="87">
        <v>866</v>
      </c>
      <c r="V959" s="87">
        <v>1406</v>
      </c>
      <c r="W959" s="87">
        <v>50</v>
      </c>
      <c r="X959" s="87">
        <v>23</v>
      </c>
      <c r="Y959" s="87">
        <v>494</v>
      </c>
      <c r="Z959" s="87">
        <v>140</v>
      </c>
      <c r="AA959" s="87">
        <v>425</v>
      </c>
      <c r="AB959" s="87">
        <v>878</v>
      </c>
      <c r="AC959" s="87">
        <v>537</v>
      </c>
      <c r="AD959" s="87">
        <v>1393</v>
      </c>
      <c r="AE959" s="87">
        <v>90</v>
      </c>
      <c r="AF959" s="87">
        <v>969</v>
      </c>
      <c r="AG959" s="87">
        <v>221</v>
      </c>
      <c r="AH959" s="87">
        <v>1637</v>
      </c>
      <c r="AJ959" s="119">
        <v>2504</v>
      </c>
    </row>
    <row r="960" spans="1:36">
      <c r="A960" s="78">
        <v>8982</v>
      </c>
      <c r="B960" s="78" t="s">
        <v>132</v>
      </c>
      <c r="C960" s="78" t="s">
        <v>199</v>
      </c>
      <c r="D960" s="78" t="s">
        <v>203</v>
      </c>
      <c r="E960" s="85" t="s">
        <v>250</v>
      </c>
      <c r="F960" s="78">
        <v>0</v>
      </c>
      <c r="G960" s="92">
        <v>2341</v>
      </c>
      <c r="H960" s="86"/>
      <c r="I960" s="87">
        <v>60</v>
      </c>
      <c r="J960" s="87">
        <v>211</v>
      </c>
      <c r="K960" s="87">
        <v>12</v>
      </c>
      <c r="L960" s="87">
        <v>96</v>
      </c>
      <c r="M960" s="87">
        <v>223</v>
      </c>
      <c r="N960" s="87">
        <v>162</v>
      </c>
      <c r="O960" s="87">
        <v>5</v>
      </c>
      <c r="P960" s="87">
        <v>169</v>
      </c>
      <c r="Q960" s="87">
        <v>69</v>
      </c>
      <c r="R960" s="87">
        <v>62</v>
      </c>
      <c r="S960" s="87">
        <v>134</v>
      </c>
      <c r="T960" s="87">
        <v>0</v>
      </c>
      <c r="U960" s="87">
        <v>37</v>
      </c>
      <c r="V960" s="87">
        <v>130</v>
      </c>
      <c r="W960" s="87">
        <v>11</v>
      </c>
      <c r="X960" s="87">
        <v>13</v>
      </c>
      <c r="Y960" s="87">
        <v>23</v>
      </c>
      <c r="Z960" s="87">
        <v>22</v>
      </c>
      <c r="AA960" s="87">
        <v>77</v>
      </c>
      <c r="AB960" s="87">
        <v>56</v>
      </c>
      <c r="AC960" s="87">
        <v>60</v>
      </c>
      <c r="AD960" s="87">
        <v>353</v>
      </c>
      <c r="AE960" s="87">
        <v>11</v>
      </c>
      <c r="AF960" s="87">
        <v>241</v>
      </c>
      <c r="AG960" s="87">
        <v>26</v>
      </c>
      <c r="AH960" s="87">
        <v>78</v>
      </c>
      <c r="AJ960" s="119">
        <v>293</v>
      </c>
    </row>
    <row r="961" spans="1:36">
      <c r="A961" s="78">
        <v>8983</v>
      </c>
      <c r="B961" s="78" t="s">
        <v>132</v>
      </c>
      <c r="C961" s="78" t="s">
        <v>199</v>
      </c>
      <c r="D961" s="78" t="s">
        <v>201</v>
      </c>
      <c r="E961" s="85" t="s">
        <v>249</v>
      </c>
      <c r="F961" s="78">
        <v>0</v>
      </c>
      <c r="G961" s="92">
        <v>8517</v>
      </c>
      <c r="H961" s="86"/>
      <c r="I961" s="87">
        <v>113</v>
      </c>
      <c r="J961" s="87">
        <v>529</v>
      </c>
      <c r="K961" s="87">
        <v>30</v>
      </c>
      <c r="L961" s="87">
        <v>213</v>
      </c>
      <c r="M961" s="87">
        <v>584</v>
      </c>
      <c r="N961" s="87">
        <v>594</v>
      </c>
      <c r="O961" s="87">
        <v>12</v>
      </c>
      <c r="P961" s="87">
        <v>984</v>
      </c>
      <c r="Q961" s="87">
        <v>211</v>
      </c>
      <c r="R961" s="87">
        <v>265</v>
      </c>
      <c r="S961" s="87">
        <v>129</v>
      </c>
      <c r="T961" s="87">
        <v>0</v>
      </c>
      <c r="U961" s="87">
        <v>389</v>
      </c>
      <c r="V961" s="87">
        <v>870</v>
      </c>
      <c r="W961" s="87">
        <v>35</v>
      </c>
      <c r="X961" s="87">
        <v>8</v>
      </c>
      <c r="Y961" s="87">
        <v>231</v>
      </c>
      <c r="Z961" s="87">
        <v>74</v>
      </c>
      <c r="AA961" s="87">
        <v>225</v>
      </c>
      <c r="AB961" s="87">
        <v>465</v>
      </c>
      <c r="AC961" s="87">
        <v>293</v>
      </c>
      <c r="AD961" s="87">
        <v>703</v>
      </c>
      <c r="AE961" s="87">
        <v>72</v>
      </c>
      <c r="AF961" s="87">
        <v>592</v>
      </c>
      <c r="AG961" s="87">
        <v>124</v>
      </c>
      <c r="AH961" s="87">
        <v>772</v>
      </c>
      <c r="AJ961" s="119">
        <v>1292</v>
      </c>
    </row>
    <row r="962" spans="1:36">
      <c r="A962" s="78">
        <v>8984</v>
      </c>
      <c r="B962" s="78" t="s">
        <v>132</v>
      </c>
      <c r="C962" s="78" t="s">
        <v>199</v>
      </c>
      <c r="D962" s="78" t="s">
        <v>198</v>
      </c>
      <c r="E962" s="85" t="s">
        <v>248</v>
      </c>
      <c r="F962" s="78">
        <v>0</v>
      </c>
      <c r="G962" s="92">
        <v>5413</v>
      </c>
      <c r="H962" s="86"/>
      <c r="I962" s="87">
        <v>49</v>
      </c>
      <c r="J962" s="87">
        <v>242</v>
      </c>
      <c r="K962" s="87">
        <v>13</v>
      </c>
      <c r="L962" s="87">
        <v>163</v>
      </c>
      <c r="M962" s="87">
        <v>379</v>
      </c>
      <c r="N962" s="87">
        <v>165</v>
      </c>
      <c r="O962" s="87">
        <v>7</v>
      </c>
      <c r="P962" s="87">
        <v>801</v>
      </c>
      <c r="Q962" s="87">
        <v>88</v>
      </c>
      <c r="R962" s="87">
        <v>320</v>
      </c>
      <c r="S962" s="87">
        <v>48</v>
      </c>
      <c r="T962" s="87">
        <v>0</v>
      </c>
      <c r="U962" s="87">
        <v>440</v>
      </c>
      <c r="V962" s="87">
        <v>406</v>
      </c>
      <c r="W962" s="87">
        <v>4</v>
      </c>
      <c r="X962" s="87">
        <v>2</v>
      </c>
      <c r="Y962" s="87">
        <v>240</v>
      </c>
      <c r="Z962" s="87">
        <v>44</v>
      </c>
      <c r="AA962" s="87">
        <v>123</v>
      </c>
      <c r="AB962" s="87">
        <v>357</v>
      </c>
      <c r="AC962" s="87">
        <v>184</v>
      </c>
      <c r="AD962" s="87">
        <v>337</v>
      </c>
      <c r="AE962" s="87">
        <v>7</v>
      </c>
      <c r="AF962" s="87">
        <v>136</v>
      </c>
      <c r="AG962" s="87">
        <v>71</v>
      </c>
      <c r="AH962" s="87">
        <v>787</v>
      </c>
      <c r="AJ962" s="119">
        <v>919</v>
      </c>
    </row>
    <row r="963" spans="1:36">
      <c r="A963" s="78">
        <v>8985</v>
      </c>
      <c r="B963" s="78" t="s">
        <v>132</v>
      </c>
      <c r="C963" s="78" t="s">
        <v>199</v>
      </c>
      <c r="D963" s="78" t="s">
        <v>205</v>
      </c>
      <c r="E963" s="85" t="s">
        <v>247</v>
      </c>
      <c r="F963" s="78">
        <v>0</v>
      </c>
      <c r="G963" s="92">
        <v>3328</v>
      </c>
      <c r="H963" s="86"/>
      <c r="I963" s="87">
        <v>68</v>
      </c>
      <c r="J963" s="87">
        <v>116</v>
      </c>
      <c r="K963" s="87">
        <v>9</v>
      </c>
      <c r="L963" s="87">
        <v>66</v>
      </c>
      <c r="M963" s="87">
        <v>210</v>
      </c>
      <c r="N963" s="87">
        <v>160</v>
      </c>
      <c r="O963" s="87">
        <v>6</v>
      </c>
      <c r="P963" s="87">
        <v>402</v>
      </c>
      <c r="Q963" s="87">
        <v>54</v>
      </c>
      <c r="R963" s="87">
        <v>104</v>
      </c>
      <c r="S963" s="87">
        <v>52</v>
      </c>
      <c r="T963" s="87">
        <v>0</v>
      </c>
      <c r="U963" s="87">
        <v>129</v>
      </c>
      <c r="V963" s="87">
        <v>522</v>
      </c>
      <c r="W963" s="87">
        <v>8</v>
      </c>
      <c r="X963" s="87">
        <v>3</v>
      </c>
      <c r="Y963" s="87">
        <v>76</v>
      </c>
      <c r="Z963" s="87">
        <v>30</v>
      </c>
      <c r="AA963" s="87">
        <v>60</v>
      </c>
      <c r="AB963" s="87">
        <v>252</v>
      </c>
      <c r="AC963" s="87">
        <v>111</v>
      </c>
      <c r="AD963" s="87">
        <v>358</v>
      </c>
      <c r="AE963" s="87">
        <v>23</v>
      </c>
      <c r="AF963" s="87">
        <v>224</v>
      </c>
      <c r="AG963" s="87">
        <v>14</v>
      </c>
      <c r="AH963" s="87">
        <v>271</v>
      </c>
      <c r="AJ963" s="119">
        <v>461</v>
      </c>
    </row>
    <row r="964" spans="1:36">
      <c r="A964" s="78">
        <v>8986</v>
      </c>
      <c r="B964" s="78" t="s">
        <v>132</v>
      </c>
      <c r="C964" s="78" t="s">
        <v>199</v>
      </c>
      <c r="D964" s="78" t="s">
        <v>203</v>
      </c>
      <c r="E964" s="85" t="s">
        <v>246</v>
      </c>
      <c r="F964" s="78">
        <v>0</v>
      </c>
      <c r="G964" s="92">
        <v>1260</v>
      </c>
      <c r="H964" s="86"/>
      <c r="I964" s="87">
        <v>35</v>
      </c>
      <c r="J964" s="87">
        <v>62</v>
      </c>
      <c r="K964" s="87">
        <v>8</v>
      </c>
      <c r="L964" s="87">
        <v>31</v>
      </c>
      <c r="M964" s="87">
        <v>106</v>
      </c>
      <c r="N964" s="87">
        <v>69</v>
      </c>
      <c r="O964" s="87">
        <v>4</v>
      </c>
      <c r="P964" s="87">
        <v>127</v>
      </c>
      <c r="Q964" s="87">
        <v>16</v>
      </c>
      <c r="R964" s="87">
        <v>40</v>
      </c>
      <c r="S964" s="87">
        <v>38</v>
      </c>
      <c r="T964" s="87">
        <v>0</v>
      </c>
      <c r="U964" s="87">
        <v>21</v>
      </c>
      <c r="V964" s="87">
        <v>173</v>
      </c>
      <c r="W964" s="87">
        <v>2</v>
      </c>
      <c r="X964" s="87">
        <v>1</v>
      </c>
      <c r="Y964" s="87">
        <v>11</v>
      </c>
      <c r="Z964" s="87">
        <v>8</v>
      </c>
      <c r="AA964" s="87">
        <v>29</v>
      </c>
      <c r="AB964" s="87">
        <v>54</v>
      </c>
      <c r="AC964" s="87">
        <v>27</v>
      </c>
      <c r="AD964" s="87">
        <v>244</v>
      </c>
      <c r="AE964" s="87">
        <v>3</v>
      </c>
      <c r="AF964" s="87">
        <v>104</v>
      </c>
      <c r="AG964" s="87">
        <v>6</v>
      </c>
      <c r="AH964" s="87">
        <v>41</v>
      </c>
      <c r="AJ964" s="119">
        <v>146</v>
      </c>
    </row>
    <row r="965" spans="1:36">
      <c r="A965" s="78">
        <v>8987</v>
      </c>
      <c r="B965" s="78" t="s">
        <v>132</v>
      </c>
      <c r="C965" s="78" t="s">
        <v>199</v>
      </c>
      <c r="D965" s="78" t="s">
        <v>201</v>
      </c>
      <c r="E965" s="85" t="s">
        <v>245</v>
      </c>
      <c r="F965" s="78">
        <v>0</v>
      </c>
      <c r="G965" s="92">
        <v>1726</v>
      </c>
      <c r="H965" s="86"/>
      <c r="I965" s="87">
        <v>26</v>
      </c>
      <c r="J965" s="87">
        <v>43</v>
      </c>
      <c r="K965" s="87">
        <v>0</v>
      </c>
      <c r="L965" s="87">
        <v>21</v>
      </c>
      <c r="M965" s="87">
        <v>85</v>
      </c>
      <c r="N965" s="87">
        <v>81</v>
      </c>
      <c r="O965" s="87">
        <v>1</v>
      </c>
      <c r="P965" s="87">
        <v>216</v>
      </c>
      <c r="Q965" s="87">
        <v>26</v>
      </c>
      <c r="R965" s="87">
        <v>54</v>
      </c>
      <c r="S965" s="87">
        <v>12</v>
      </c>
      <c r="T965" s="87">
        <v>0</v>
      </c>
      <c r="U965" s="87">
        <v>97</v>
      </c>
      <c r="V965" s="87">
        <v>306</v>
      </c>
      <c r="W965" s="87">
        <v>5</v>
      </c>
      <c r="X965" s="87">
        <v>2</v>
      </c>
      <c r="Y965" s="87">
        <v>47</v>
      </c>
      <c r="Z965" s="87">
        <v>16</v>
      </c>
      <c r="AA965" s="87">
        <v>27</v>
      </c>
      <c r="AB965" s="87">
        <v>171</v>
      </c>
      <c r="AC965" s="87">
        <v>66</v>
      </c>
      <c r="AD965" s="87">
        <v>100</v>
      </c>
      <c r="AE965" s="87">
        <v>19</v>
      </c>
      <c r="AF965" s="87">
        <v>108</v>
      </c>
      <c r="AG965" s="87">
        <v>4</v>
      </c>
      <c r="AH965" s="87">
        <v>193</v>
      </c>
      <c r="AJ965" s="119">
        <v>255</v>
      </c>
    </row>
    <row r="966" spans="1:36">
      <c r="A966" s="78">
        <v>8988</v>
      </c>
      <c r="B966" s="78" t="s">
        <v>132</v>
      </c>
      <c r="C966" s="78" t="s">
        <v>199</v>
      </c>
      <c r="D966" s="78" t="s">
        <v>198</v>
      </c>
      <c r="E966" s="85" t="s">
        <v>244</v>
      </c>
      <c r="F966" s="78">
        <v>0</v>
      </c>
      <c r="G966" s="92">
        <v>342</v>
      </c>
      <c r="H966" s="86"/>
      <c r="I966" s="87">
        <v>7</v>
      </c>
      <c r="J966" s="87">
        <v>11</v>
      </c>
      <c r="K966" s="87">
        <v>1</v>
      </c>
      <c r="L966" s="87">
        <v>14</v>
      </c>
      <c r="M966" s="87">
        <v>19</v>
      </c>
      <c r="N966" s="87">
        <v>10</v>
      </c>
      <c r="O966" s="87">
        <v>1</v>
      </c>
      <c r="P966" s="87">
        <v>59</v>
      </c>
      <c r="Q966" s="87">
        <v>12</v>
      </c>
      <c r="R966" s="87">
        <v>10</v>
      </c>
      <c r="S966" s="87">
        <v>2</v>
      </c>
      <c r="T966" s="87">
        <v>0</v>
      </c>
      <c r="U966" s="87">
        <v>11</v>
      </c>
      <c r="V966" s="87">
        <v>43</v>
      </c>
      <c r="W966" s="87">
        <v>1</v>
      </c>
      <c r="X966" s="87">
        <v>0</v>
      </c>
      <c r="Y966" s="87">
        <v>18</v>
      </c>
      <c r="Z966" s="87">
        <v>6</v>
      </c>
      <c r="AA966" s="87">
        <v>4</v>
      </c>
      <c r="AB966" s="87">
        <v>27</v>
      </c>
      <c r="AC966" s="87">
        <v>18</v>
      </c>
      <c r="AD966" s="87">
        <v>14</v>
      </c>
      <c r="AE966" s="87">
        <v>1</v>
      </c>
      <c r="AF966" s="87">
        <v>12</v>
      </c>
      <c r="AG966" s="87">
        <v>4</v>
      </c>
      <c r="AH966" s="87">
        <v>37</v>
      </c>
      <c r="AJ966" s="119">
        <v>60</v>
      </c>
    </row>
    <row r="967" spans="1:36">
      <c r="A967" s="78">
        <v>8989</v>
      </c>
      <c r="B967" s="78" t="s">
        <v>132</v>
      </c>
      <c r="C967" s="78" t="s">
        <v>199</v>
      </c>
      <c r="D967" s="78" t="s">
        <v>243</v>
      </c>
      <c r="E967" s="85" t="s">
        <v>242</v>
      </c>
      <c r="F967" s="78">
        <v>0</v>
      </c>
      <c r="G967" s="92">
        <v>166908</v>
      </c>
      <c r="H967" s="86"/>
      <c r="I967" s="87">
        <v>9335</v>
      </c>
      <c r="J967" s="87">
        <v>7140</v>
      </c>
      <c r="K967" s="87">
        <v>571</v>
      </c>
      <c r="L967" s="87">
        <v>3614</v>
      </c>
      <c r="M967" s="87">
        <v>14840</v>
      </c>
      <c r="N967" s="87">
        <v>4314</v>
      </c>
      <c r="O967" s="87">
        <v>1849</v>
      </c>
      <c r="P967" s="87">
        <v>27032</v>
      </c>
      <c r="Q967" s="87">
        <v>2638</v>
      </c>
      <c r="R967" s="87">
        <v>10623</v>
      </c>
      <c r="S967" s="87">
        <v>11153</v>
      </c>
      <c r="T967" s="87">
        <v>0</v>
      </c>
      <c r="U967" s="87">
        <v>4648</v>
      </c>
      <c r="V967" s="87">
        <v>8842</v>
      </c>
      <c r="W967" s="87">
        <v>110</v>
      </c>
      <c r="X967" s="87">
        <v>253</v>
      </c>
      <c r="Y967" s="87">
        <v>5048</v>
      </c>
      <c r="Z967" s="87">
        <v>5611</v>
      </c>
      <c r="AA967" s="87">
        <v>4626</v>
      </c>
      <c r="AB967" s="87">
        <v>5578</v>
      </c>
      <c r="AC967" s="87">
        <v>14862</v>
      </c>
      <c r="AD967" s="87">
        <v>9083</v>
      </c>
      <c r="AE967" s="87">
        <v>640</v>
      </c>
      <c r="AF967" s="87">
        <v>7805</v>
      </c>
      <c r="AG967" s="87">
        <v>1969</v>
      </c>
      <c r="AH967" s="87">
        <v>4724</v>
      </c>
      <c r="AJ967" s="119">
        <v>31523</v>
      </c>
    </row>
    <row r="968" spans="1:36">
      <c r="A968" s="78">
        <v>8990</v>
      </c>
      <c r="B968" s="78" t="s">
        <v>132</v>
      </c>
      <c r="C968" s="78" t="s">
        <v>199</v>
      </c>
      <c r="D968" s="78" t="s">
        <v>241</v>
      </c>
      <c r="E968" s="85" t="s">
        <v>240</v>
      </c>
      <c r="F968" s="78">
        <v>0</v>
      </c>
      <c r="G968" s="92">
        <v>66446</v>
      </c>
      <c r="H968" s="86"/>
      <c r="I968" s="87">
        <v>1958</v>
      </c>
      <c r="J968" s="87">
        <v>1144</v>
      </c>
      <c r="K968" s="87">
        <v>121</v>
      </c>
      <c r="L968" s="87">
        <v>511</v>
      </c>
      <c r="M968" s="87">
        <v>3683</v>
      </c>
      <c r="N968" s="87">
        <v>1700</v>
      </c>
      <c r="O968" s="87">
        <v>915</v>
      </c>
      <c r="P968" s="87">
        <v>16424</v>
      </c>
      <c r="Q968" s="87">
        <v>593</v>
      </c>
      <c r="R968" s="87">
        <v>6188</v>
      </c>
      <c r="S968" s="87">
        <v>1490</v>
      </c>
      <c r="T968" s="87">
        <v>0</v>
      </c>
      <c r="U968" s="87">
        <v>2690</v>
      </c>
      <c r="V968" s="87">
        <v>3563</v>
      </c>
      <c r="W968" s="87">
        <v>31</v>
      </c>
      <c r="X968" s="87">
        <v>47</v>
      </c>
      <c r="Y968" s="87">
        <v>3201</v>
      </c>
      <c r="Z968" s="87">
        <v>1772</v>
      </c>
      <c r="AA968" s="87">
        <v>612</v>
      </c>
      <c r="AB968" s="87">
        <v>3183</v>
      </c>
      <c r="AC968" s="87">
        <v>8195</v>
      </c>
      <c r="AD968" s="87">
        <v>3079</v>
      </c>
      <c r="AE968" s="87">
        <v>146</v>
      </c>
      <c r="AF968" s="87">
        <v>2482</v>
      </c>
      <c r="AG968" s="87">
        <v>481</v>
      </c>
      <c r="AH968" s="87">
        <v>2237</v>
      </c>
      <c r="AJ968" s="119">
        <v>18449</v>
      </c>
    </row>
    <row r="969" spans="1:36">
      <c r="A969" s="78">
        <v>8991</v>
      </c>
      <c r="B969" s="78" t="s">
        <v>132</v>
      </c>
      <c r="C969" s="78" t="s">
        <v>199</v>
      </c>
      <c r="D969" s="78" t="s">
        <v>239</v>
      </c>
      <c r="E969" s="85" t="s">
        <v>238</v>
      </c>
      <c r="F969" s="78">
        <v>0</v>
      </c>
      <c r="G969" s="92">
        <v>28300</v>
      </c>
      <c r="H969" s="86"/>
      <c r="I969" s="87">
        <v>1260</v>
      </c>
      <c r="J969" s="87">
        <v>946</v>
      </c>
      <c r="K969" s="87">
        <v>102</v>
      </c>
      <c r="L969" s="87">
        <v>408</v>
      </c>
      <c r="M969" s="87">
        <v>2442</v>
      </c>
      <c r="N969" s="87">
        <v>901</v>
      </c>
      <c r="O969" s="87">
        <v>707</v>
      </c>
      <c r="P969" s="87">
        <v>5172</v>
      </c>
      <c r="Q969" s="87">
        <v>511</v>
      </c>
      <c r="R969" s="87">
        <v>2940</v>
      </c>
      <c r="S969" s="87">
        <v>968</v>
      </c>
      <c r="T969" s="87">
        <v>0</v>
      </c>
      <c r="U969" s="87">
        <v>952</v>
      </c>
      <c r="V969" s="87">
        <v>1531</v>
      </c>
      <c r="W969" s="87">
        <v>28</v>
      </c>
      <c r="X969" s="87">
        <v>40</v>
      </c>
      <c r="Y969" s="87">
        <v>855</v>
      </c>
      <c r="Z969" s="87">
        <v>713</v>
      </c>
      <c r="AA969" s="87">
        <v>411</v>
      </c>
      <c r="AB969" s="87">
        <v>1256</v>
      </c>
      <c r="AC969" s="87">
        <v>1972</v>
      </c>
      <c r="AD969" s="87">
        <v>1247</v>
      </c>
      <c r="AE969" s="87">
        <v>123</v>
      </c>
      <c r="AF969" s="87">
        <v>1316</v>
      </c>
      <c r="AG969" s="87">
        <v>393</v>
      </c>
      <c r="AH969" s="87">
        <v>1106</v>
      </c>
      <c r="AJ969" s="119">
        <v>6048</v>
      </c>
    </row>
    <row r="970" spans="1:36">
      <c r="A970" s="78">
        <v>8992</v>
      </c>
      <c r="B970" s="78" t="s">
        <v>132</v>
      </c>
      <c r="C970" s="78" t="s">
        <v>199</v>
      </c>
      <c r="D970" s="78" t="s">
        <v>203</v>
      </c>
      <c r="E970" s="85" t="s">
        <v>237</v>
      </c>
      <c r="F970" s="78">
        <v>0</v>
      </c>
      <c r="G970" s="92">
        <v>8994</v>
      </c>
      <c r="H970" s="86"/>
      <c r="I970" s="87">
        <v>666</v>
      </c>
      <c r="J970" s="87">
        <v>458</v>
      </c>
      <c r="K970" s="87">
        <v>26</v>
      </c>
      <c r="L970" s="87">
        <v>254</v>
      </c>
      <c r="M970" s="87">
        <v>1057</v>
      </c>
      <c r="N970" s="87">
        <v>312</v>
      </c>
      <c r="O970" s="87">
        <v>83</v>
      </c>
      <c r="P970" s="87">
        <v>1233</v>
      </c>
      <c r="Q970" s="87">
        <v>149</v>
      </c>
      <c r="R970" s="87">
        <v>952</v>
      </c>
      <c r="S970" s="87">
        <v>470</v>
      </c>
      <c r="T970" s="87">
        <v>0</v>
      </c>
      <c r="U970" s="87">
        <v>180</v>
      </c>
      <c r="V970" s="87">
        <v>542</v>
      </c>
      <c r="W970" s="87">
        <v>8</v>
      </c>
      <c r="X970" s="87">
        <v>24</v>
      </c>
      <c r="Y970" s="87">
        <v>178</v>
      </c>
      <c r="Z970" s="87">
        <v>164</v>
      </c>
      <c r="AA970" s="87">
        <v>179</v>
      </c>
      <c r="AB970" s="87">
        <v>313</v>
      </c>
      <c r="AC970" s="87">
        <v>394</v>
      </c>
      <c r="AD970" s="87">
        <v>368</v>
      </c>
      <c r="AE970" s="87">
        <v>55</v>
      </c>
      <c r="AF970" s="87">
        <v>396</v>
      </c>
      <c r="AG970" s="87">
        <v>178</v>
      </c>
      <c r="AH970" s="87">
        <v>355</v>
      </c>
      <c r="AJ970" s="119">
        <v>1197</v>
      </c>
    </row>
    <row r="971" spans="1:36">
      <c r="A971" s="78">
        <v>8993</v>
      </c>
      <c r="B971" s="78" t="s">
        <v>132</v>
      </c>
      <c r="C971" s="78" t="s">
        <v>199</v>
      </c>
      <c r="D971" s="78" t="s">
        <v>201</v>
      </c>
      <c r="E971" s="85" t="s">
        <v>236</v>
      </c>
      <c r="F971" s="78">
        <v>0</v>
      </c>
      <c r="G971" s="92">
        <v>15080</v>
      </c>
      <c r="H971" s="86"/>
      <c r="I971" s="87">
        <v>485</v>
      </c>
      <c r="J971" s="87">
        <v>360</v>
      </c>
      <c r="K971" s="87">
        <v>22</v>
      </c>
      <c r="L971" s="87">
        <v>126</v>
      </c>
      <c r="M971" s="87">
        <v>848</v>
      </c>
      <c r="N971" s="87">
        <v>493</v>
      </c>
      <c r="O971" s="87">
        <v>442</v>
      </c>
      <c r="P971" s="87">
        <v>3243</v>
      </c>
      <c r="Q971" s="87">
        <v>215</v>
      </c>
      <c r="R971" s="87">
        <v>1763</v>
      </c>
      <c r="S971" s="87">
        <v>285</v>
      </c>
      <c r="T971" s="87">
        <v>0</v>
      </c>
      <c r="U971" s="87">
        <v>618</v>
      </c>
      <c r="V971" s="87">
        <v>793</v>
      </c>
      <c r="W971" s="87">
        <v>18</v>
      </c>
      <c r="X971" s="87">
        <v>15</v>
      </c>
      <c r="Y971" s="87">
        <v>571</v>
      </c>
      <c r="Z971" s="87">
        <v>390</v>
      </c>
      <c r="AA971" s="87">
        <v>150</v>
      </c>
      <c r="AB971" s="87">
        <v>792</v>
      </c>
      <c r="AC971" s="87">
        <v>1263</v>
      </c>
      <c r="AD971" s="87">
        <v>707</v>
      </c>
      <c r="AE971" s="87">
        <v>61</v>
      </c>
      <c r="AF971" s="87">
        <v>650</v>
      </c>
      <c r="AG971" s="87">
        <v>154</v>
      </c>
      <c r="AH971" s="87">
        <v>616</v>
      </c>
      <c r="AJ971" s="119">
        <v>3799</v>
      </c>
    </row>
    <row r="972" spans="1:36">
      <c r="A972" s="78">
        <v>8994</v>
      </c>
      <c r="B972" s="78" t="s">
        <v>132</v>
      </c>
      <c r="C972" s="78" t="s">
        <v>199</v>
      </c>
      <c r="D972" s="78" t="s">
        <v>198</v>
      </c>
      <c r="E972" s="85" t="s">
        <v>235</v>
      </c>
      <c r="F972" s="78">
        <v>0</v>
      </c>
      <c r="G972" s="92">
        <v>4226</v>
      </c>
      <c r="H972" s="86"/>
      <c r="I972" s="87">
        <v>109</v>
      </c>
      <c r="J972" s="87">
        <v>128</v>
      </c>
      <c r="K972" s="87">
        <v>54</v>
      </c>
      <c r="L972" s="87">
        <v>28</v>
      </c>
      <c r="M972" s="87">
        <v>537</v>
      </c>
      <c r="N972" s="87">
        <v>96</v>
      </c>
      <c r="O972" s="87">
        <v>182</v>
      </c>
      <c r="P972" s="87">
        <v>696</v>
      </c>
      <c r="Q972" s="87">
        <v>147</v>
      </c>
      <c r="R972" s="87">
        <v>225</v>
      </c>
      <c r="S972" s="87">
        <v>213</v>
      </c>
      <c r="T972" s="87">
        <v>0</v>
      </c>
      <c r="U972" s="87">
        <v>154</v>
      </c>
      <c r="V972" s="87">
        <v>196</v>
      </c>
      <c r="W972" s="87">
        <v>2</v>
      </c>
      <c r="X972" s="87">
        <v>1</v>
      </c>
      <c r="Y972" s="87">
        <v>106</v>
      </c>
      <c r="Z972" s="87">
        <v>159</v>
      </c>
      <c r="AA972" s="87">
        <v>82</v>
      </c>
      <c r="AB972" s="87">
        <v>151</v>
      </c>
      <c r="AC972" s="87">
        <v>315</v>
      </c>
      <c r="AD972" s="87">
        <v>172</v>
      </c>
      <c r="AE972" s="87">
        <v>7</v>
      </c>
      <c r="AF972" s="87">
        <v>270</v>
      </c>
      <c r="AG972" s="87">
        <v>61</v>
      </c>
      <c r="AH972" s="87">
        <v>135</v>
      </c>
      <c r="AJ972" s="119">
        <v>1052</v>
      </c>
    </row>
    <row r="973" spans="1:36">
      <c r="A973" s="78">
        <v>8995</v>
      </c>
      <c r="B973" s="78" t="s">
        <v>132</v>
      </c>
      <c r="C973" s="78" t="s">
        <v>199</v>
      </c>
      <c r="D973" s="78" t="s">
        <v>234</v>
      </c>
      <c r="E973" s="85" t="s">
        <v>233</v>
      </c>
      <c r="F973" s="78">
        <v>0</v>
      </c>
      <c r="G973" s="92">
        <v>38146</v>
      </c>
      <c r="H973" s="86"/>
      <c r="I973" s="87">
        <v>698</v>
      </c>
      <c r="J973" s="87">
        <v>198</v>
      </c>
      <c r="K973" s="87">
        <v>19</v>
      </c>
      <c r="L973" s="87">
        <v>103</v>
      </c>
      <c r="M973" s="87">
        <v>1241</v>
      </c>
      <c r="N973" s="87">
        <v>799</v>
      </c>
      <c r="O973" s="87">
        <v>208</v>
      </c>
      <c r="P973" s="87">
        <v>11252</v>
      </c>
      <c r="Q973" s="87">
        <v>82</v>
      </c>
      <c r="R973" s="87">
        <v>3248</v>
      </c>
      <c r="S973" s="87">
        <v>522</v>
      </c>
      <c r="T973" s="87">
        <v>0</v>
      </c>
      <c r="U973" s="87">
        <v>1738</v>
      </c>
      <c r="V973" s="87">
        <v>2032</v>
      </c>
      <c r="W973" s="87">
        <v>3</v>
      </c>
      <c r="X973" s="87">
        <v>7</v>
      </c>
      <c r="Y973" s="87">
        <v>2346</v>
      </c>
      <c r="Z973" s="87">
        <v>1059</v>
      </c>
      <c r="AA973" s="87">
        <v>201</v>
      </c>
      <c r="AB973" s="87">
        <v>1927</v>
      </c>
      <c r="AC973" s="87">
        <v>6223</v>
      </c>
      <c r="AD973" s="87">
        <v>1832</v>
      </c>
      <c r="AE973" s="87">
        <v>23</v>
      </c>
      <c r="AF973" s="87">
        <v>1166</v>
      </c>
      <c r="AG973" s="87">
        <v>88</v>
      </c>
      <c r="AH973" s="87">
        <v>1131</v>
      </c>
      <c r="AJ973" s="119">
        <v>12401</v>
      </c>
    </row>
    <row r="974" spans="1:36">
      <c r="A974" s="78">
        <v>8996</v>
      </c>
      <c r="B974" s="78" t="s">
        <v>132</v>
      </c>
      <c r="C974" s="78" t="s">
        <v>199</v>
      </c>
      <c r="D974" s="78" t="s">
        <v>232</v>
      </c>
      <c r="E974" s="85" t="s">
        <v>231</v>
      </c>
      <c r="F974" s="78">
        <v>0</v>
      </c>
      <c r="G974" s="92">
        <v>6948</v>
      </c>
      <c r="H974" s="86"/>
      <c r="I974" s="87">
        <v>267</v>
      </c>
      <c r="J974" s="87">
        <v>58</v>
      </c>
      <c r="K974" s="87">
        <v>9</v>
      </c>
      <c r="L974" s="87">
        <v>29</v>
      </c>
      <c r="M974" s="87">
        <v>344</v>
      </c>
      <c r="N974" s="87">
        <v>115</v>
      </c>
      <c r="O974" s="87">
        <v>73</v>
      </c>
      <c r="P974" s="87">
        <v>1823</v>
      </c>
      <c r="Q974" s="87">
        <v>34</v>
      </c>
      <c r="R974" s="87">
        <v>1120</v>
      </c>
      <c r="S974" s="87">
        <v>135</v>
      </c>
      <c r="T974" s="87">
        <v>0</v>
      </c>
      <c r="U974" s="87">
        <v>311</v>
      </c>
      <c r="V974" s="87">
        <v>313</v>
      </c>
      <c r="W974" s="87">
        <v>2</v>
      </c>
      <c r="X974" s="87">
        <v>2</v>
      </c>
      <c r="Y974" s="87">
        <v>344</v>
      </c>
      <c r="Z974" s="87">
        <v>150</v>
      </c>
      <c r="AA974" s="87">
        <v>55</v>
      </c>
      <c r="AB974" s="87">
        <v>345</v>
      </c>
      <c r="AC974" s="87">
        <v>758</v>
      </c>
      <c r="AD974" s="87">
        <v>288</v>
      </c>
      <c r="AE974" s="87">
        <v>5</v>
      </c>
      <c r="AF974" s="87">
        <v>147</v>
      </c>
      <c r="AG974" s="87">
        <v>26</v>
      </c>
      <c r="AH974" s="87">
        <v>195</v>
      </c>
      <c r="AJ974" s="119">
        <v>1894</v>
      </c>
    </row>
    <row r="975" spans="1:36">
      <c r="A975" s="78">
        <v>8997</v>
      </c>
      <c r="B975" s="78" t="s">
        <v>132</v>
      </c>
      <c r="C975" s="78" t="s">
        <v>199</v>
      </c>
      <c r="D975" s="78" t="s">
        <v>203</v>
      </c>
      <c r="E975" s="85" t="s">
        <v>230</v>
      </c>
      <c r="F975" s="78">
        <v>0</v>
      </c>
      <c r="G975" s="92">
        <v>2717</v>
      </c>
      <c r="H975" s="86"/>
      <c r="I975" s="87">
        <v>159</v>
      </c>
      <c r="J975" s="87">
        <v>31</v>
      </c>
      <c r="K975" s="87">
        <v>6</v>
      </c>
      <c r="L975" s="87">
        <v>18</v>
      </c>
      <c r="M975" s="87">
        <v>202</v>
      </c>
      <c r="N975" s="87">
        <v>40</v>
      </c>
      <c r="O975" s="87">
        <v>22</v>
      </c>
      <c r="P975" s="87">
        <v>642</v>
      </c>
      <c r="Q975" s="87">
        <v>20</v>
      </c>
      <c r="R975" s="87">
        <v>545</v>
      </c>
      <c r="S975" s="87">
        <v>80</v>
      </c>
      <c r="T975" s="87">
        <v>0</v>
      </c>
      <c r="U975" s="87">
        <v>105</v>
      </c>
      <c r="V975" s="87">
        <v>91</v>
      </c>
      <c r="W975" s="87">
        <v>2</v>
      </c>
      <c r="X975" s="87">
        <v>1</v>
      </c>
      <c r="Y975" s="87">
        <v>101</v>
      </c>
      <c r="Z975" s="87">
        <v>56</v>
      </c>
      <c r="AA975" s="87">
        <v>24</v>
      </c>
      <c r="AB975" s="87">
        <v>129</v>
      </c>
      <c r="AC975" s="87">
        <v>235</v>
      </c>
      <c r="AD975" s="87">
        <v>99</v>
      </c>
      <c r="AE975" s="87">
        <v>1</v>
      </c>
      <c r="AF975" s="87">
        <v>30</v>
      </c>
      <c r="AG975" s="87">
        <v>13</v>
      </c>
      <c r="AH975" s="87">
        <v>65</v>
      </c>
      <c r="AJ975" s="119">
        <v>615</v>
      </c>
    </row>
    <row r="976" spans="1:36">
      <c r="A976" s="78">
        <v>8998</v>
      </c>
      <c r="B976" s="78" t="s">
        <v>132</v>
      </c>
      <c r="C976" s="78" t="s">
        <v>199</v>
      </c>
      <c r="D976" s="78" t="s">
        <v>201</v>
      </c>
      <c r="E976" s="85" t="s">
        <v>229</v>
      </c>
      <c r="F976" s="78">
        <v>0</v>
      </c>
      <c r="G976" s="92">
        <v>3701</v>
      </c>
      <c r="H976" s="86"/>
      <c r="I976" s="87">
        <v>98</v>
      </c>
      <c r="J976" s="87">
        <v>24</v>
      </c>
      <c r="K976" s="87">
        <v>3</v>
      </c>
      <c r="L976" s="87">
        <v>11</v>
      </c>
      <c r="M976" s="87">
        <v>118</v>
      </c>
      <c r="N976" s="87">
        <v>65</v>
      </c>
      <c r="O976" s="87">
        <v>43</v>
      </c>
      <c r="P976" s="87">
        <v>1040</v>
      </c>
      <c r="Q976" s="87">
        <v>12</v>
      </c>
      <c r="R976" s="87">
        <v>538</v>
      </c>
      <c r="S976" s="87">
        <v>46</v>
      </c>
      <c r="T976" s="87">
        <v>0</v>
      </c>
      <c r="U976" s="87">
        <v>185</v>
      </c>
      <c r="V976" s="87">
        <v>190</v>
      </c>
      <c r="W976" s="87">
        <v>0</v>
      </c>
      <c r="X976" s="87">
        <v>1</v>
      </c>
      <c r="Y976" s="87">
        <v>211</v>
      </c>
      <c r="Z976" s="87">
        <v>80</v>
      </c>
      <c r="AA976" s="87">
        <v>20</v>
      </c>
      <c r="AB976" s="87">
        <v>195</v>
      </c>
      <c r="AC976" s="87">
        <v>441</v>
      </c>
      <c r="AD976" s="87">
        <v>160</v>
      </c>
      <c r="AE976" s="87">
        <v>4</v>
      </c>
      <c r="AF976" s="87">
        <v>94</v>
      </c>
      <c r="AG976" s="87">
        <v>10</v>
      </c>
      <c r="AH976" s="87">
        <v>112</v>
      </c>
      <c r="AJ976" s="119">
        <v>1131</v>
      </c>
    </row>
    <row r="977" spans="1:36">
      <c r="A977" s="78">
        <v>8999</v>
      </c>
      <c r="B977" s="78" t="s">
        <v>132</v>
      </c>
      <c r="C977" s="78" t="s">
        <v>199</v>
      </c>
      <c r="D977" s="78" t="s">
        <v>198</v>
      </c>
      <c r="E977" s="85" t="s">
        <v>228</v>
      </c>
      <c r="F977" s="78">
        <v>0</v>
      </c>
      <c r="G977" s="92">
        <v>530</v>
      </c>
      <c r="H977" s="86"/>
      <c r="I977" s="87">
        <v>10</v>
      </c>
      <c r="J977" s="87">
        <v>3</v>
      </c>
      <c r="K977" s="87">
        <v>0</v>
      </c>
      <c r="L977" s="87">
        <v>0</v>
      </c>
      <c r="M977" s="87">
        <v>24</v>
      </c>
      <c r="N977" s="87">
        <v>10</v>
      </c>
      <c r="O977" s="87">
        <v>8</v>
      </c>
      <c r="P977" s="87">
        <v>141</v>
      </c>
      <c r="Q977" s="87">
        <v>2</v>
      </c>
      <c r="R977" s="87">
        <v>37</v>
      </c>
      <c r="S977" s="87">
        <v>9</v>
      </c>
      <c r="T977" s="87">
        <v>0</v>
      </c>
      <c r="U977" s="87">
        <v>21</v>
      </c>
      <c r="V977" s="87">
        <v>32</v>
      </c>
      <c r="W977" s="87">
        <v>0</v>
      </c>
      <c r="X977" s="87">
        <v>0</v>
      </c>
      <c r="Y977" s="87">
        <v>32</v>
      </c>
      <c r="Z977" s="87">
        <v>14</v>
      </c>
      <c r="AA977" s="87">
        <v>11</v>
      </c>
      <c r="AB977" s="87">
        <v>21</v>
      </c>
      <c r="AC977" s="87">
        <v>82</v>
      </c>
      <c r="AD977" s="87">
        <v>29</v>
      </c>
      <c r="AE977" s="87">
        <v>0</v>
      </c>
      <c r="AF977" s="87">
        <v>23</v>
      </c>
      <c r="AG977" s="87">
        <v>3</v>
      </c>
      <c r="AH977" s="87">
        <v>18</v>
      </c>
      <c r="AJ977" s="119">
        <v>148</v>
      </c>
    </row>
    <row r="978" spans="1:36">
      <c r="A978" s="78">
        <v>9000</v>
      </c>
      <c r="B978" s="78" t="s">
        <v>132</v>
      </c>
      <c r="C978" s="78" t="s">
        <v>199</v>
      </c>
      <c r="D978" s="78" t="s">
        <v>227</v>
      </c>
      <c r="E978" s="85" t="s">
        <v>226</v>
      </c>
      <c r="F978" s="78">
        <v>0</v>
      </c>
      <c r="G978" s="92">
        <v>31198</v>
      </c>
      <c r="H978" s="86"/>
      <c r="I978" s="87">
        <v>431</v>
      </c>
      <c r="J978" s="87">
        <v>140</v>
      </c>
      <c r="K978" s="87">
        <v>10</v>
      </c>
      <c r="L978" s="87">
        <v>74</v>
      </c>
      <c r="M978" s="87">
        <v>897</v>
      </c>
      <c r="N978" s="87">
        <v>684</v>
      </c>
      <c r="O978" s="87">
        <v>135</v>
      </c>
      <c r="P978" s="87">
        <v>9429</v>
      </c>
      <c r="Q978" s="87">
        <v>48</v>
      </c>
      <c r="R978" s="87">
        <v>2128</v>
      </c>
      <c r="S978" s="87">
        <v>387</v>
      </c>
      <c r="T978" s="87">
        <v>0</v>
      </c>
      <c r="U978" s="87">
        <v>1427</v>
      </c>
      <c r="V978" s="87">
        <v>1719</v>
      </c>
      <c r="W978" s="87">
        <v>1</v>
      </c>
      <c r="X978" s="87">
        <v>5</v>
      </c>
      <c r="Y978" s="87">
        <v>2002</v>
      </c>
      <c r="Z978" s="87">
        <v>909</v>
      </c>
      <c r="AA978" s="87">
        <v>146</v>
      </c>
      <c r="AB978" s="87">
        <v>1582</v>
      </c>
      <c r="AC978" s="87">
        <v>5465</v>
      </c>
      <c r="AD978" s="87">
        <v>1544</v>
      </c>
      <c r="AE978" s="87">
        <v>18</v>
      </c>
      <c r="AF978" s="87">
        <v>1019</v>
      </c>
      <c r="AG978" s="87">
        <v>62</v>
      </c>
      <c r="AH978" s="87">
        <v>936</v>
      </c>
      <c r="AJ978" s="119">
        <v>10507</v>
      </c>
    </row>
    <row r="979" spans="1:36">
      <c r="A979" s="78">
        <v>9001</v>
      </c>
      <c r="B979" s="78" t="s">
        <v>132</v>
      </c>
      <c r="C979" s="78" t="s">
        <v>199</v>
      </c>
      <c r="D979" s="78" t="s">
        <v>203</v>
      </c>
      <c r="E979" s="85" t="s">
        <v>225</v>
      </c>
      <c r="F979" s="78">
        <v>0</v>
      </c>
      <c r="G979" s="92">
        <v>10514</v>
      </c>
      <c r="H979" s="86"/>
      <c r="I979" s="87">
        <v>199</v>
      </c>
      <c r="J979" s="87">
        <v>73</v>
      </c>
      <c r="K979" s="87">
        <v>3</v>
      </c>
      <c r="L979" s="87">
        <v>41</v>
      </c>
      <c r="M979" s="87">
        <v>356</v>
      </c>
      <c r="N979" s="87">
        <v>257</v>
      </c>
      <c r="O979" s="87">
        <v>24</v>
      </c>
      <c r="P979" s="87">
        <v>3142</v>
      </c>
      <c r="Q979" s="87">
        <v>18</v>
      </c>
      <c r="R979" s="87">
        <v>773</v>
      </c>
      <c r="S979" s="87">
        <v>233</v>
      </c>
      <c r="T979" s="87">
        <v>0</v>
      </c>
      <c r="U979" s="87">
        <v>409</v>
      </c>
      <c r="V979" s="87">
        <v>566</v>
      </c>
      <c r="W979" s="87">
        <v>0</v>
      </c>
      <c r="X979" s="87">
        <v>1</v>
      </c>
      <c r="Y979" s="87">
        <v>611</v>
      </c>
      <c r="Z979" s="87">
        <v>276</v>
      </c>
      <c r="AA979" s="87">
        <v>67</v>
      </c>
      <c r="AB979" s="87">
        <v>482</v>
      </c>
      <c r="AC979" s="87">
        <v>1774</v>
      </c>
      <c r="AD979" s="87">
        <v>543</v>
      </c>
      <c r="AE979" s="87">
        <v>7</v>
      </c>
      <c r="AF979" s="87">
        <v>287</v>
      </c>
      <c r="AG979" s="87">
        <v>19</v>
      </c>
      <c r="AH979" s="87">
        <v>353</v>
      </c>
      <c r="AJ979" s="119">
        <v>3429</v>
      </c>
    </row>
    <row r="980" spans="1:36">
      <c r="A980" s="78">
        <v>9002</v>
      </c>
      <c r="B980" s="78" t="s">
        <v>132</v>
      </c>
      <c r="C980" s="78" t="s">
        <v>199</v>
      </c>
      <c r="D980" s="78" t="s">
        <v>201</v>
      </c>
      <c r="E980" s="85" t="s">
        <v>224</v>
      </c>
      <c r="F980" s="78">
        <v>0</v>
      </c>
      <c r="G980" s="92">
        <v>18188</v>
      </c>
      <c r="H980" s="86"/>
      <c r="I980" s="87">
        <v>191</v>
      </c>
      <c r="J980" s="87">
        <v>51</v>
      </c>
      <c r="K980" s="87">
        <v>7</v>
      </c>
      <c r="L980" s="87">
        <v>27</v>
      </c>
      <c r="M980" s="87">
        <v>451</v>
      </c>
      <c r="N980" s="87">
        <v>364</v>
      </c>
      <c r="O980" s="87">
        <v>86</v>
      </c>
      <c r="P980" s="87">
        <v>5663</v>
      </c>
      <c r="Q980" s="87">
        <v>21</v>
      </c>
      <c r="R980" s="87">
        <v>1217</v>
      </c>
      <c r="S980" s="87">
        <v>116</v>
      </c>
      <c r="T980" s="87">
        <v>0</v>
      </c>
      <c r="U980" s="87">
        <v>904</v>
      </c>
      <c r="V980" s="87">
        <v>1009</v>
      </c>
      <c r="W980" s="87">
        <v>1</v>
      </c>
      <c r="X980" s="87">
        <v>4</v>
      </c>
      <c r="Y980" s="87">
        <v>1262</v>
      </c>
      <c r="Z980" s="87">
        <v>540</v>
      </c>
      <c r="AA980" s="87">
        <v>52</v>
      </c>
      <c r="AB980" s="87">
        <v>993</v>
      </c>
      <c r="AC980" s="87">
        <v>3210</v>
      </c>
      <c r="AD980" s="87">
        <v>857</v>
      </c>
      <c r="AE980" s="87">
        <v>8</v>
      </c>
      <c r="AF980" s="87">
        <v>601</v>
      </c>
      <c r="AG980" s="87">
        <v>36</v>
      </c>
      <c r="AH980" s="87">
        <v>517</v>
      </c>
      <c r="AJ980" s="119">
        <v>6347</v>
      </c>
    </row>
    <row r="981" spans="1:36">
      <c r="A981" s="78">
        <v>9003</v>
      </c>
      <c r="B981" s="78" t="s">
        <v>132</v>
      </c>
      <c r="C981" s="78" t="s">
        <v>199</v>
      </c>
      <c r="D981" s="78" t="s">
        <v>198</v>
      </c>
      <c r="E981" s="85" t="s">
        <v>223</v>
      </c>
      <c r="F981" s="78">
        <v>0</v>
      </c>
      <c r="G981" s="92">
        <v>2496</v>
      </c>
      <c r="H981" s="86"/>
      <c r="I981" s="87">
        <v>41</v>
      </c>
      <c r="J981" s="87">
        <v>16</v>
      </c>
      <c r="K981" s="87">
        <v>0</v>
      </c>
      <c r="L981" s="87">
        <v>6</v>
      </c>
      <c r="M981" s="87">
        <v>90</v>
      </c>
      <c r="N981" s="87">
        <v>63</v>
      </c>
      <c r="O981" s="87">
        <v>25</v>
      </c>
      <c r="P981" s="87">
        <v>624</v>
      </c>
      <c r="Q981" s="87">
        <v>9</v>
      </c>
      <c r="R981" s="87">
        <v>138</v>
      </c>
      <c r="S981" s="87">
        <v>38</v>
      </c>
      <c r="T981" s="87">
        <v>0</v>
      </c>
      <c r="U981" s="87">
        <v>114</v>
      </c>
      <c r="V981" s="87">
        <v>144</v>
      </c>
      <c r="W981" s="87">
        <v>0</v>
      </c>
      <c r="X981" s="87">
        <v>0</v>
      </c>
      <c r="Y981" s="87">
        <v>129</v>
      </c>
      <c r="Z981" s="87">
        <v>93</v>
      </c>
      <c r="AA981" s="87">
        <v>27</v>
      </c>
      <c r="AB981" s="87">
        <v>107</v>
      </c>
      <c r="AC981" s="87">
        <v>481</v>
      </c>
      <c r="AD981" s="87">
        <v>144</v>
      </c>
      <c r="AE981" s="87">
        <v>3</v>
      </c>
      <c r="AF981" s="87">
        <v>131</v>
      </c>
      <c r="AG981" s="87">
        <v>7</v>
      </c>
      <c r="AH981" s="87">
        <v>66</v>
      </c>
      <c r="AJ981" s="119">
        <v>731</v>
      </c>
    </row>
    <row r="982" spans="1:36">
      <c r="A982" s="78">
        <v>9004</v>
      </c>
      <c r="B982" s="78" t="s">
        <v>132</v>
      </c>
      <c r="C982" s="78" t="s">
        <v>199</v>
      </c>
      <c r="D982" s="78" t="s">
        <v>222</v>
      </c>
      <c r="E982" s="85" t="s">
        <v>221</v>
      </c>
      <c r="F982" s="78">
        <v>0</v>
      </c>
      <c r="G982" s="92">
        <v>100462</v>
      </c>
      <c r="H982" s="86"/>
      <c r="I982" s="87">
        <v>7377</v>
      </c>
      <c r="J982" s="87">
        <v>5996</v>
      </c>
      <c r="K982" s="87">
        <v>450</v>
      </c>
      <c r="L982" s="87">
        <v>3103</v>
      </c>
      <c r="M982" s="87">
        <v>11157</v>
      </c>
      <c r="N982" s="87">
        <v>2614</v>
      </c>
      <c r="O982" s="87">
        <v>934</v>
      </c>
      <c r="P982" s="87">
        <v>10608</v>
      </c>
      <c r="Q982" s="87">
        <v>2045</v>
      </c>
      <c r="R982" s="87">
        <v>4435</v>
      </c>
      <c r="S982" s="87">
        <v>9663</v>
      </c>
      <c r="T982" s="87">
        <v>0</v>
      </c>
      <c r="U982" s="87">
        <v>1958</v>
      </c>
      <c r="V982" s="87">
        <v>5279</v>
      </c>
      <c r="W982" s="87">
        <v>79</v>
      </c>
      <c r="X982" s="87">
        <v>206</v>
      </c>
      <c r="Y982" s="87">
        <v>1847</v>
      </c>
      <c r="Z982" s="87">
        <v>3839</v>
      </c>
      <c r="AA982" s="87">
        <v>4014</v>
      </c>
      <c r="AB982" s="87">
        <v>2395</v>
      </c>
      <c r="AC982" s="87">
        <v>6667</v>
      </c>
      <c r="AD982" s="87">
        <v>6004</v>
      </c>
      <c r="AE982" s="87">
        <v>494</v>
      </c>
      <c r="AF982" s="87">
        <v>5323</v>
      </c>
      <c r="AG982" s="87">
        <v>1488</v>
      </c>
      <c r="AH982" s="87">
        <v>2487</v>
      </c>
      <c r="AJ982" s="119">
        <v>13074</v>
      </c>
    </row>
    <row r="983" spans="1:36">
      <c r="A983" s="78">
        <v>9005</v>
      </c>
      <c r="B983" s="78" t="s">
        <v>132</v>
      </c>
      <c r="C983" s="78" t="s">
        <v>199</v>
      </c>
      <c r="D983" s="78" t="s">
        <v>115</v>
      </c>
      <c r="E983" s="85" t="s">
        <v>220</v>
      </c>
      <c r="F983" s="78">
        <v>0</v>
      </c>
      <c r="G983" s="92">
        <v>48390</v>
      </c>
      <c r="H983" s="86"/>
      <c r="I983" s="87">
        <v>3834</v>
      </c>
      <c r="J983" s="87">
        <v>2880</v>
      </c>
      <c r="K983" s="87">
        <v>244</v>
      </c>
      <c r="L983" s="87">
        <v>1365</v>
      </c>
      <c r="M983" s="87">
        <v>5075</v>
      </c>
      <c r="N983" s="87">
        <v>1186</v>
      </c>
      <c r="O983" s="87">
        <v>436</v>
      </c>
      <c r="P983" s="87">
        <v>5199</v>
      </c>
      <c r="Q983" s="87">
        <v>1106</v>
      </c>
      <c r="R983" s="87">
        <v>2432</v>
      </c>
      <c r="S983" s="87">
        <v>4737</v>
      </c>
      <c r="T983" s="87">
        <v>0</v>
      </c>
      <c r="U983" s="87">
        <v>922</v>
      </c>
      <c r="V983" s="87">
        <v>2287</v>
      </c>
      <c r="W983" s="87">
        <v>56</v>
      </c>
      <c r="X983" s="87">
        <v>93</v>
      </c>
      <c r="Y983" s="87">
        <v>818</v>
      </c>
      <c r="Z983" s="87">
        <v>1920</v>
      </c>
      <c r="AA983" s="87">
        <v>1830</v>
      </c>
      <c r="AB983" s="87">
        <v>1026</v>
      </c>
      <c r="AC983" s="87">
        <v>3345</v>
      </c>
      <c r="AD983" s="87">
        <v>2797</v>
      </c>
      <c r="AE983" s="87">
        <v>276</v>
      </c>
      <c r="AF983" s="87">
        <v>2716</v>
      </c>
      <c r="AG983" s="87">
        <v>754</v>
      </c>
      <c r="AH983" s="87">
        <v>1056</v>
      </c>
      <c r="AJ983" s="119">
        <v>6383</v>
      </c>
    </row>
    <row r="984" spans="1:36">
      <c r="A984" s="78">
        <v>9006</v>
      </c>
      <c r="B984" s="78" t="s">
        <v>132</v>
      </c>
      <c r="C984" s="78" t="s">
        <v>199</v>
      </c>
      <c r="D984" s="78" t="s">
        <v>210</v>
      </c>
      <c r="E984" s="85" t="s">
        <v>219</v>
      </c>
      <c r="F984" s="78">
        <v>0</v>
      </c>
      <c r="G984" s="92">
        <v>30320</v>
      </c>
      <c r="H984" s="86"/>
      <c r="I984" s="87">
        <v>1648</v>
      </c>
      <c r="J984" s="87">
        <v>2137</v>
      </c>
      <c r="K984" s="87">
        <v>173</v>
      </c>
      <c r="L984" s="87">
        <v>929</v>
      </c>
      <c r="M984" s="87">
        <v>2270</v>
      </c>
      <c r="N984" s="87">
        <v>784</v>
      </c>
      <c r="O984" s="87">
        <v>317</v>
      </c>
      <c r="P984" s="87">
        <v>3499</v>
      </c>
      <c r="Q984" s="87">
        <v>866</v>
      </c>
      <c r="R984" s="87">
        <v>1449</v>
      </c>
      <c r="S984" s="87">
        <v>2967</v>
      </c>
      <c r="T984" s="87">
        <v>0</v>
      </c>
      <c r="U984" s="87">
        <v>742</v>
      </c>
      <c r="V984" s="87">
        <v>1285</v>
      </c>
      <c r="W984" s="87">
        <v>42</v>
      </c>
      <c r="X984" s="87">
        <v>71</v>
      </c>
      <c r="Y984" s="87">
        <v>626</v>
      </c>
      <c r="Z984" s="87">
        <v>966</v>
      </c>
      <c r="AA984" s="87">
        <v>1130</v>
      </c>
      <c r="AB984" s="87">
        <v>728</v>
      </c>
      <c r="AC984" s="87">
        <v>2620</v>
      </c>
      <c r="AD984" s="87">
        <v>1617</v>
      </c>
      <c r="AE984" s="87">
        <v>157</v>
      </c>
      <c r="AF984" s="87">
        <v>1912</v>
      </c>
      <c r="AG984" s="87">
        <v>602</v>
      </c>
      <c r="AH984" s="87">
        <v>783</v>
      </c>
      <c r="AJ984" s="119">
        <v>4710</v>
      </c>
    </row>
    <row r="985" spans="1:36">
      <c r="A985" s="78">
        <v>9007</v>
      </c>
      <c r="B985" s="78" t="s">
        <v>132</v>
      </c>
      <c r="C985" s="78" t="s">
        <v>199</v>
      </c>
      <c r="D985" s="78" t="s">
        <v>203</v>
      </c>
      <c r="E985" s="85" t="s">
        <v>218</v>
      </c>
      <c r="F985" s="78">
        <v>0</v>
      </c>
      <c r="G985" s="92">
        <v>11200</v>
      </c>
      <c r="H985" s="86"/>
      <c r="I985" s="87">
        <v>1064</v>
      </c>
      <c r="J985" s="87">
        <v>1159</v>
      </c>
      <c r="K985" s="87">
        <v>63</v>
      </c>
      <c r="L985" s="87">
        <v>473</v>
      </c>
      <c r="M985" s="87">
        <v>1093</v>
      </c>
      <c r="N985" s="87">
        <v>210</v>
      </c>
      <c r="O985" s="87">
        <v>155</v>
      </c>
      <c r="P985" s="87">
        <v>717</v>
      </c>
      <c r="Q985" s="87">
        <v>402</v>
      </c>
      <c r="R985" s="87">
        <v>314</v>
      </c>
      <c r="S985" s="87">
        <v>1906</v>
      </c>
      <c r="T985" s="87">
        <v>0</v>
      </c>
      <c r="U985" s="87">
        <v>115</v>
      </c>
      <c r="V985" s="87">
        <v>255</v>
      </c>
      <c r="W985" s="87">
        <v>25</v>
      </c>
      <c r="X985" s="87">
        <v>49</v>
      </c>
      <c r="Y985" s="87">
        <v>93</v>
      </c>
      <c r="Z985" s="87">
        <v>338</v>
      </c>
      <c r="AA985" s="87">
        <v>595</v>
      </c>
      <c r="AB985" s="87">
        <v>139</v>
      </c>
      <c r="AC985" s="87">
        <v>488</v>
      </c>
      <c r="AD985" s="87">
        <v>475</v>
      </c>
      <c r="AE985" s="87">
        <v>83</v>
      </c>
      <c r="AF985" s="87">
        <v>613</v>
      </c>
      <c r="AG985" s="87">
        <v>230</v>
      </c>
      <c r="AH985" s="87">
        <v>146</v>
      </c>
      <c r="AJ985" s="119">
        <v>1204</v>
      </c>
    </row>
    <row r="986" spans="1:36">
      <c r="A986" s="78">
        <v>9008</v>
      </c>
      <c r="B986" s="78" t="s">
        <v>132</v>
      </c>
      <c r="C986" s="78" t="s">
        <v>199</v>
      </c>
      <c r="D986" s="78" t="s">
        <v>201</v>
      </c>
      <c r="E986" s="85" t="s">
        <v>217</v>
      </c>
      <c r="F986" s="78">
        <v>0</v>
      </c>
      <c r="G986" s="92">
        <v>13990</v>
      </c>
      <c r="H986" s="86"/>
      <c r="I986" s="87">
        <v>488</v>
      </c>
      <c r="J986" s="87">
        <v>783</v>
      </c>
      <c r="K986" s="87">
        <v>88</v>
      </c>
      <c r="L986" s="87">
        <v>339</v>
      </c>
      <c r="M986" s="87">
        <v>792</v>
      </c>
      <c r="N986" s="87">
        <v>393</v>
      </c>
      <c r="O986" s="87">
        <v>98</v>
      </c>
      <c r="P986" s="87">
        <v>2074</v>
      </c>
      <c r="Q986" s="87">
        <v>329</v>
      </c>
      <c r="R986" s="87">
        <v>845</v>
      </c>
      <c r="S986" s="87">
        <v>776</v>
      </c>
      <c r="T986" s="87">
        <v>0</v>
      </c>
      <c r="U986" s="87">
        <v>429</v>
      </c>
      <c r="V986" s="87">
        <v>791</v>
      </c>
      <c r="W986" s="87">
        <v>17</v>
      </c>
      <c r="X986" s="87">
        <v>21</v>
      </c>
      <c r="Y986" s="87">
        <v>398</v>
      </c>
      <c r="Z986" s="87">
        <v>420</v>
      </c>
      <c r="AA986" s="87">
        <v>377</v>
      </c>
      <c r="AB986" s="87">
        <v>432</v>
      </c>
      <c r="AC986" s="87">
        <v>1512</v>
      </c>
      <c r="AD986" s="87">
        <v>871</v>
      </c>
      <c r="AE986" s="87">
        <v>71</v>
      </c>
      <c r="AF986" s="87">
        <v>966</v>
      </c>
      <c r="AG986" s="87">
        <v>232</v>
      </c>
      <c r="AH986" s="87">
        <v>448</v>
      </c>
      <c r="AJ986" s="119">
        <v>2606</v>
      </c>
    </row>
    <row r="987" spans="1:36">
      <c r="A987" s="78">
        <v>9009</v>
      </c>
      <c r="B987" s="78" t="s">
        <v>132</v>
      </c>
      <c r="C987" s="78" t="s">
        <v>199</v>
      </c>
      <c r="D987" s="78" t="s">
        <v>198</v>
      </c>
      <c r="E987" s="85" t="s">
        <v>216</v>
      </c>
      <c r="F987" s="78">
        <v>0</v>
      </c>
      <c r="G987" s="92">
        <v>5130</v>
      </c>
      <c r="H987" s="86"/>
      <c r="I987" s="87">
        <v>96</v>
      </c>
      <c r="J987" s="87">
        <v>195</v>
      </c>
      <c r="K987" s="87">
        <v>22</v>
      </c>
      <c r="L987" s="87">
        <v>117</v>
      </c>
      <c r="M987" s="87">
        <v>385</v>
      </c>
      <c r="N987" s="87">
        <v>181</v>
      </c>
      <c r="O987" s="87">
        <v>64</v>
      </c>
      <c r="P987" s="87">
        <v>708</v>
      </c>
      <c r="Q987" s="87">
        <v>135</v>
      </c>
      <c r="R987" s="87">
        <v>290</v>
      </c>
      <c r="S987" s="87">
        <v>285</v>
      </c>
      <c r="T987" s="87">
        <v>0</v>
      </c>
      <c r="U987" s="87">
        <v>198</v>
      </c>
      <c r="V987" s="87">
        <v>239</v>
      </c>
      <c r="W987" s="87">
        <v>0</v>
      </c>
      <c r="X987" s="87">
        <v>1</v>
      </c>
      <c r="Y987" s="87">
        <v>135</v>
      </c>
      <c r="Z987" s="87">
        <v>208</v>
      </c>
      <c r="AA987" s="87">
        <v>158</v>
      </c>
      <c r="AB987" s="87">
        <v>157</v>
      </c>
      <c r="AC987" s="87">
        <v>620</v>
      </c>
      <c r="AD987" s="87">
        <v>271</v>
      </c>
      <c r="AE987" s="87">
        <v>3</v>
      </c>
      <c r="AF987" s="87">
        <v>333</v>
      </c>
      <c r="AG987" s="87">
        <v>140</v>
      </c>
      <c r="AH987" s="87">
        <v>189</v>
      </c>
      <c r="AJ987" s="119">
        <v>900</v>
      </c>
    </row>
    <row r="988" spans="1:36">
      <c r="A988" s="78">
        <v>9010</v>
      </c>
      <c r="B988" s="78" t="s">
        <v>132</v>
      </c>
      <c r="C988" s="78" t="s">
        <v>199</v>
      </c>
      <c r="D988" s="78" t="s">
        <v>205</v>
      </c>
      <c r="E988" s="85" t="s">
        <v>215</v>
      </c>
      <c r="F988" s="78">
        <v>0</v>
      </c>
      <c r="G988" s="92">
        <v>18070</v>
      </c>
      <c r="H988" s="86"/>
      <c r="I988" s="87">
        <v>2186</v>
      </c>
      <c r="J988" s="87">
        <v>743</v>
      </c>
      <c r="K988" s="87">
        <v>71</v>
      </c>
      <c r="L988" s="87">
        <v>436</v>
      </c>
      <c r="M988" s="87">
        <v>2805</v>
      </c>
      <c r="N988" s="87">
        <v>402</v>
      </c>
      <c r="O988" s="87">
        <v>119</v>
      </c>
      <c r="P988" s="87">
        <v>1700</v>
      </c>
      <c r="Q988" s="87">
        <v>240</v>
      </c>
      <c r="R988" s="87">
        <v>983</v>
      </c>
      <c r="S988" s="87">
        <v>1770</v>
      </c>
      <c r="T988" s="87">
        <v>0</v>
      </c>
      <c r="U988" s="87">
        <v>180</v>
      </c>
      <c r="V988" s="87">
        <v>1002</v>
      </c>
      <c r="W988" s="87">
        <v>14</v>
      </c>
      <c r="X988" s="87">
        <v>22</v>
      </c>
      <c r="Y988" s="87">
        <v>192</v>
      </c>
      <c r="Z988" s="87">
        <v>954</v>
      </c>
      <c r="AA988" s="87">
        <v>700</v>
      </c>
      <c r="AB988" s="87">
        <v>298</v>
      </c>
      <c r="AC988" s="87">
        <v>725</v>
      </c>
      <c r="AD988" s="87">
        <v>1180</v>
      </c>
      <c r="AE988" s="87">
        <v>119</v>
      </c>
      <c r="AF988" s="87">
        <v>804</v>
      </c>
      <c r="AG988" s="87">
        <v>152</v>
      </c>
      <c r="AH988" s="87">
        <v>273</v>
      </c>
      <c r="AJ988" s="119">
        <v>1673</v>
      </c>
    </row>
    <row r="989" spans="1:36">
      <c r="A989" s="78">
        <v>9011</v>
      </c>
      <c r="B989" s="78" t="s">
        <v>132</v>
      </c>
      <c r="C989" s="78" t="s">
        <v>199</v>
      </c>
      <c r="D989" s="78" t="s">
        <v>203</v>
      </c>
      <c r="E989" s="85" t="s">
        <v>214</v>
      </c>
      <c r="F989" s="78">
        <v>0</v>
      </c>
      <c r="G989" s="92">
        <v>14463</v>
      </c>
      <c r="H989" s="86"/>
      <c r="I989" s="87">
        <v>1991</v>
      </c>
      <c r="J989" s="87">
        <v>651</v>
      </c>
      <c r="K989" s="87">
        <v>62</v>
      </c>
      <c r="L989" s="87">
        <v>403</v>
      </c>
      <c r="M989" s="87">
        <v>2515</v>
      </c>
      <c r="N989" s="87">
        <v>332</v>
      </c>
      <c r="O989" s="87">
        <v>89</v>
      </c>
      <c r="P989" s="87">
        <v>970</v>
      </c>
      <c r="Q989" s="87">
        <v>183</v>
      </c>
      <c r="R989" s="87">
        <v>560</v>
      </c>
      <c r="S989" s="87">
        <v>1680</v>
      </c>
      <c r="T989" s="87">
        <v>0</v>
      </c>
      <c r="U989" s="87">
        <v>80</v>
      </c>
      <c r="V989" s="87">
        <v>712</v>
      </c>
      <c r="W989" s="87">
        <v>8</v>
      </c>
      <c r="X989" s="87">
        <v>21</v>
      </c>
      <c r="Y989" s="87">
        <v>69</v>
      </c>
      <c r="Z989" s="87">
        <v>888</v>
      </c>
      <c r="AA989" s="87">
        <v>644</v>
      </c>
      <c r="AB989" s="87">
        <v>169</v>
      </c>
      <c r="AC989" s="87">
        <v>457</v>
      </c>
      <c r="AD989" s="87">
        <v>998</v>
      </c>
      <c r="AE989" s="87">
        <v>98</v>
      </c>
      <c r="AF989" s="87">
        <v>615</v>
      </c>
      <c r="AG989" s="87">
        <v>118</v>
      </c>
      <c r="AH989" s="87">
        <v>150</v>
      </c>
      <c r="AJ989" s="119">
        <v>951</v>
      </c>
    </row>
    <row r="990" spans="1:36">
      <c r="A990" s="78">
        <v>9012</v>
      </c>
      <c r="B990" s="78" t="s">
        <v>132</v>
      </c>
      <c r="C990" s="78" t="s">
        <v>199</v>
      </c>
      <c r="D990" s="78" t="s">
        <v>201</v>
      </c>
      <c r="E990" s="85" t="s">
        <v>213</v>
      </c>
      <c r="F990" s="78">
        <v>0</v>
      </c>
      <c r="G990" s="92">
        <v>3301</v>
      </c>
      <c r="H990" s="86"/>
      <c r="I990" s="87">
        <v>184</v>
      </c>
      <c r="J990" s="87">
        <v>81</v>
      </c>
      <c r="K990" s="87">
        <v>9</v>
      </c>
      <c r="L990" s="87">
        <v>30</v>
      </c>
      <c r="M990" s="87">
        <v>267</v>
      </c>
      <c r="N990" s="87">
        <v>63</v>
      </c>
      <c r="O990" s="87">
        <v>27</v>
      </c>
      <c r="P990" s="87">
        <v>664</v>
      </c>
      <c r="Q990" s="87">
        <v>45</v>
      </c>
      <c r="R990" s="87">
        <v>404</v>
      </c>
      <c r="S990" s="87">
        <v>81</v>
      </c>
      <c r="T990" s="87">
        <v>0</v>
      </c>
      <c r="U990" s="87">
        <v>80</v>
      </c>
      <c r="V990" s="87">
        <v>276</v>
      </c>
      <c r="W990" s="87">
        <v>6</v>
      </c>
      <c r="X990" s="87">
        <v>1</v>
      </c>
      <c r="Y990" s="87">
        <v>110</v>
      </c>
      <c r="Z990" s="87">
        <v>58</v>
      </c>
      <c r="AA990" s="87">
        <v>51</v>
      </c>
      <c r="AB990" s="87">
        <v>114</v>
      </c>
      <c r="AC990" s="87">
        <v>241</v>
      </c>
      <c r="AD990" s="87">
        <v>171</v>
      </c>
      <c r="AE990" s="87">
        <v>21</v>
      </c>
      <c r="AF990" s="87">
        <v>177</v>
      </c>
      <c r="AG990" s="87">
        <v>30</v>
      </c>
      <c r="AH990" s="87">
        <v>110</v>
      </c>
      <c r="AJ990" s="119">
        <v>644</v>
      </c>
    </row>
    <row r="991" spans="1:36">
      <c r="A991" s="78">
        <v>9013</v>
      </c>
      <c r="B991" s="78" t="s">
        <v>132</v>
      </c>
      <c r="C991" s="78" t="s">
        <v>199</v>
      </c>
      <c r="D991" s="78" t="s">
        <v>198</v>
      </c>
      <c r="E991" s="85" t="s">
        <v>212</v>
      </c>
      <c r="F991" s="78">
        <v>0</v>
      </c>
      <c r="G991" s="92">
        <v>306</v>
      </c>
      <c r="H991" s="86"/>
      <c r="I991" s="87">
        <v>11</v>
      </c>
      <c r="J991" s="87">
        <v>11</v>
      </c>
      <c r="K991" s="87">
        <v>0</v>
      </c>
      <c r="L991" s="87">
        <v>3</v>
      </c>
      <c r="M991" s="87">
        <v>23</v>
      </c>
      <c r="N991" s="87">
        <v>7</v>
      </c>
      <c r="O991" s="87">
        <v>3</v>
      </c>
      <c r="P991" s="87">
        <v>66</v>
      </c>
      <c r="Q991" s="87">
        <v>12</v>
      </c>
      <c r="R991" s="87">
        <v>19</v>
      </c>
      <c r="S991" s="87">
        <v>9</v>
      </c>
      <c r="T991" s="87">
        <v>0</v>
      </c>
      <c r="U991" s="87">
        <v>20</v>
      </c>
      <c r="V991" s="87">
        <v>14</v>
      </c>
      <c r="W991" s="87">
        <v>0</v>
      </c>
      <c r="X991" s="87">
        <v>0</v>
      </c>
      <c r="Y991" s="87">
        <v>13</v>
      </c>
      <c r="Z991" s="87">
        <v>8</v>
      </c>
      <c r="AA991" s="87">
        <v>5</v>
      </c>
      <c r="AB991" s="87">
        <v>15</v>
      </c>
      <c r="AC991" s="87">
        <v>27</v>
      </c>
      <c r="AD991" s="87">
        <v>11</v>
      </c>
      <c r="AE991" s="87">
        <v>0</v>
      </c>
      <c r="AF991" s="87">
        <v>12</v>
      </c>
      <c r="AG991" s="87">
        <v>4</v>
      </c>
      <c r="AH991" s="87">
        <v>13</v>
      </c>
      <c r="AJ991" s="119">
        <v>78</v>
      </c>
    </row>
    <row r="992" spans="1:36">
      <c r="A992" s="78">
        <v>9014</v>
      </c>
      <c r="B992" s="78" t="s">
        <v>132</v>
      </c>
      <c r="C992" s="78" t="s">
        <v>199</v>
      </c>
      <c r="D992" s="78" t="s">
        <v>121</v>
      </c>
      <c r="E992" s="85" t="s">
        <v>211</v>
      </c>
      <c r="F992" s="78">
        <v>0</v>
      </c>
      <c r="G992" s="92">
        <v>52072</v>
      </c>
      <c r="H992" s="86"/>
      <c r="I992" s="87">
        <v>3543</v>
      </c>
      <c r="J992" s="87">
        <v>3116</v>
      </c>
      <c r="K992" s="87">
        <v>206</v>
      </c>
      <c r="L992" s="87">
        <v>1738</v>
      </c>
      <c r="M992" s="87">
        <v>6082</v>
      </c>
      <c r="N992" s="87">
        <v>1428</v>
      </c>
      <c r="O992" s="87">
        <v>498</v>
      </c>
      <c r="P992" s="87">
        <v>5409</v>
      </c>
      <c r="Q992" s="87">
        <v>939</v>
      </c>
      <c r="R992" s="87">
        <v>2003</v>
      </c>
      <c r="S992" s="87">
        <v>4926</v>
      </c>
      <c r="T992" s="87">
        <v>0</v>
      </c>
      <c r="U992" s="87">
        <v>1036</v>
      </c>
      <c r="V992" s="87">
        <v>2992</v>
      </c>
      <c r="W992" s="87">
        <v>23</v>
      </c>
      <c r="X992" s="87">
        <v>113</v>
      </c>
      <c r="Y992" s="87">
        <v>1029</v>
      </c>
      <c r="Z992" s="87">
        <v>1919</v>
      </c>
      <c r="AA992" s="87">
        <v>2184</v>
      </c>
      <c r="AB992" s="87">
        <v>1369</v>
      </c>
      <c r="AC992" s="87">
        <v>3322</v>
      </c>
      <c r="AD992" s="87">
        <v>3207</v>
      </c>
      <c r="AE992" s="87">
        <v>218</v>
      </c>
      <c r="AF992" s="87">
        <v>2607</v>
      </c>
      <c r="AG992" s="87">
        <v>734</v>
      </c>
      <c r="AH992" s="87">
        <v>1431</v>
      </c>
      <c r="AJ992" s="119">
        <v>6691</v>
      </c>
    </row>
    <row r="993" spans="1:36">
      <c r="A993" s="78">
        <v>9015</v>
      </c>
      <c r="B993" s="78" t="s">
        <v>132</v>
      </c>
      <c r="C993" s="78" t="s">
        <v>199</v>
      </c>
      <c r="D993" s="78" t="s">
        <v>210</v>
      </c>
      <c r="E993" s="85" t="s">
        <v>209</v>
      </c>
      <c r="F993" s="78">
        <v>0</v>
      </c>
      <c r="G993" s="92">
        <v>35542</v>
      </c>
      <c r="H993" s="86"/>
      <c r="I993" s="87">
        <v>1693</v>
      </c>
      <c r="J993" s="87">
        <v>2455</v>
      </c>
      <c r="K993" s="87">
        <v>154</v>
      </c>
      <c r="L993" s="87">
        <v>1150</v>
      </c>
      <c r="M993" s="87">
        <v>3250</v>
      </c>
      <c r="N993" s="87">
        <v>1061</v>
      </c>
      <c r="O993" s="87">
        <v>402</v>
      </c>
      <c r="P993" s="87">
        <v>4102</v>
      </c>
      <c r="Q993" s="87">
        <v>735</v>
      </c>
      <c r="R993" s="87">
        <v>1552</v>
      </c>
      <c r="S993" s="87">
        <v>3125</v>
      </c>
      <c r="T993" s="87">
        <v>0</v>
      </c>
      <c r="U993" s="87">
        <v>899</v>
      </c>
      <c r="V993" s="87">
        <v>1684</v>
      </c>
      <c r="W993" s="87">
        <v>15</v>
      </c>
      <c r="X993" s="87">
        <v>91</v>
      </c>
      <c r="Y993" s="87">
        <v>897</v>
      </c>
      <c r="Z993" s="87">
        <v>1113</v>
      </c>
      <c r="AA993" s="87">
        <v>1379</v>
      </c>
      <c r="AB993" s="87">
        <v>1083</v>
      </c>
      <c r="AC993" s="87">
        <v>2783</v>
      </c>
      <c r="AD993" s="87">
        <v>1974</v>
      </c>
      <c r="AE993" s="87">
        <v>127</v>
      </c>
      <c r="AF993" s="87">
        <v>1965</v>
      </c>
      <c r="AG993" s="87">
        <v>628</v>
      </c>
      <c r="AH993" s="87">
        <v>1225</v>
      </c>
      <c r="AJ993" s="119">
        <v>5446</v>
      </c>
    </row>
    <row r="994" spans="1:36">
      <c r="A994" s="78">
        <v>9016</v>
      </c>
      <c r="B994" s="78" t="s">
        <v>132</v>
      </c>
      <c r="C994" s="78" t="s">
        <v>199</v>
      </c>
      <c r="D994" s="78" t="s">
        <v>203</v>
      </c>
      <c r="E994" s="85" t="s">
        <v>208</v>
      </c>
      <c r="F994" s="78">
        <v>0</v>
      </c>
      <c r="G994" s="92">
        <v>12677</v>
      </c>
      <c r="H994" s="86"/>
      <c r="I994" s="87">
        <v>1138</v>
      </c>
      <c r="J994" s="87">
        <v>1455</v>
      </c>
      <c r="K994" s="87">
        <v>51</v>
      </c>
      <c r="L994" s="87">
        <v>738</v>
      </c>
      <c r="M994" s="87">
        <v>1350</v>
      </c>
      <c r="N994" s="87">
        <v>325</v>
      </c>
      <c r="O994" s="87">
        <v>117</v>
      </c>
      <c r="P994" s="87">
        <v>724</v>
      </c>
      <c r="Q994" s="87">
        <v>336</v>
      </c>
      <c r="R994" s="87">
        <v>242</v>
      </c>
      <c r="S994" s="87">
        <v>2000</v>
      </c>
      <c r="T994" s="87">
        <v>0</v>
      </c>
      <c r="U994" s="87">
        <v>109</v>
      </c>
      <c r="V994" s="87">
        <v>384</v>
      </c>
      <c r="W994" s="87">
        <v>7</v>
      </c>
      <c r="X994" s="87">
        <v>63</v>
      </c>
      <c r="Y994" s="87">
        <v>116</v>
      </c>
      <c r="Z994" s="87">
        <v>303</v>
      </c>
      <c r="AA994" s="87">
        <v>730</v>
      </c>
      <c r="AB994" s="87">
        <v>195</v>
      </c>
      <c r="AC994" s="87">
        <v>416</v>
      </c>
      <c r="AD994" s="87">
        <v>671</v>
      </c>
      <c r="AE994" s="87">
        <v>71</v>
      </c>
      <c r="AF994" s="87">
        <v>689</v>
      </c>
      <c r="AG994" s="87">
        <v>259</v>
      </c>
      <c r="AH994" s="87">
        <v>188</v>
      </c>
      <c r="AJ994" s="119">
        <v>1132</v>
      </c>
    </row>
    <row r="995" spans="1:36">
      <c r="A995" s="78">
        <v>9017</v>
      </c>
      <c r="B995" s="78" t="s">
        <v>132</v>
      </c>
      <c r="C995" s="78" t="s">
        <v>199</v>
      </c>
      <c r="D995" s="78" t="s">
        <v>201</v>
      </c>
      <c r="E995" s="85" t="s">
        <v>207</v>
      </c>
      <c r="F995" s="78">
        <v>0</v>
      </c>
      <c r="G995" s="92">
        <v>12890</v>
      </c>
      <c r="H995" s="86"/>
      <c r="I995" s="87">
        <v>374</v>
      </c>
      <c r="J995" s="87">
        <v>670</v>
      </c>
      <c r="K995" s="87">
        <v>24</v>
      </c>
      <c r="L995" s="87">
        <v>318</v>
      </c>
      <c r="M995" s="87">
        <v>759</v>
      </c>
      <c r="N995" s="87">
        <v>435</v>
      </c>
      <c r="O995" s="87">
        <v>94</v>
      </c>
      <c r="P995" s="87">
        <v>1994</v>
      </c>
      <c r="Q995" s="87">
        <v>182</v>
      </c>
      <c r="R995" s="87">
        <v>673</v>
      </c>
      <c r="S995" s="87">
        <v>582</v>
      </c>
      <c r="T995" s="87">
        <v>0</v>
      </c>
      <c r="U995" s="87">
        <v>418</v>
      </c>
      <c r="V995" s="87">
        <v>767</v>
      </c>
      <c r="W995" s="87">
        <v>8</v>
      </c>
      <c r="X995" s="87">
        <v>21</v>
      </c>
      <c r="Y995" s="87">
        <v>497</v>
      </c>
      <c r="Z995" s="87">
        <v>435</v>
      </c>
      <c r="AA995" s="87">
        <v>389</v>
      </c>
      <c r="AB995" s="87">
        <v>508</v>
      </c>
      <c r="AC995" s="87">
        <v>1476</v>
      </c>
      <c r="AD995" s="87">
        <v>772</v>
      </c>
      <c r="AE995" s="87">
        <v>55</v>
      </c>
      <c r="AF995" s="87">
        <v>756</v>
      </c>
      <c r="AG995" s="87">
        <v>234</v>
      </c>
      <c r="AH995" s="87">
        <v>449</v>
      </c>
      <c r="AJ995" s="119">
        <v>2533</v>
      </c>
    </row>
    <row r="996" spans="1:36">
      <c r="A996" s="78">
        <v>9018</v>
      </c>
      <c r="B996" s="78" t="s">
        <v>132</v>
      </c>
      <c r="C996" s="78" t="s">
        <v>199</v>
      </c>
      <c r="D996" s="78" t="s">
        <v>198</v>
      </c>
      <c r="E996" s="85" t="s">
        <v>206</v>
      </c>
      <c r="F996" s="78">
        <v>0</v>
      </c>
      <c r="G996" s="92">
        <v>9975</v>
      </c>
      <c r="H996" s="86"/>
      <c r="I996" s="87">
        <v>181</v>
      </c>
      <c r="J996" s="87">
        <v>330</v>
      </c>
      <c r="K996" s="87">
        <v>79</v>
      </c>
      <c r="L996" s="87">
        <v>94</v>
      </c>
      <c r="M996" s="87">
        <v>1141</v>
      </c>
      <c r="N996" s="87">
        <v>301</v>
      </c>
      <c r="O996" s="87">
        <v>191</v>
      </c>
      <c r="P996" s="87">
        <v>1384</v>
      </c>
      <c r="Q996" s="87">
        <v>217</v>
      </c>
      <c r="R996" s="87">
        <v>637</v>
      </c>
      <c r="S996" s="87">
        <v>543</v>
      </c>
      <c r="T996" s="87">
        <v>0</v>
      </c>
      <c r="U996" s="87">
        <v>372</v>
      </c>
      <c r="V996" s="87">
        <v>533</v>
      </c>
      <c r="W996" s="87">
        <v>0</v>
      </c>
      <c r="X996" s="87">
        <v>7</v>
      </c>
      <c r="Y996" s="87">
        <v>284</v>
      </c>
      <c r="Z996" s="87">
        <v>375</v>
      </c>
      <c r="AA996" s="87">
        <v>260</v>
      </c>
      <c r="AB996" s="87">
        <v>380</v>
      </c>
      <c r="AC996" s="87">
        <v>891</v>
      </c>
      <c r="AD996" s="87">
        <v>531</v>
      </c>
      <c r="AE996" s="87">
        <v>1</v>
      </c>
      <c r="AF996" s="87">
        <v>520</v>
      </c>
      <c r="AG996" s="87">
        <v>135</v>
      </c>
      <c r="AH996" s="87">
        <v>588</v>
      </c>
      <c r="AJ996" s="119">
        <v>1781</v>
      </c>
    </row>
    <row r="997" spans="1:36">
      <c r="A997" s="78">
        <v>9019</v>
      </c>
      <c r="B997" s="78" t="s">
        <v>132</v>
      </c>
      <c r="C997" s="78" t="s">
        <v>199</v>
      </c>
      <c r="D997" s="78" t="s">
        <v>205</v>
      </c>
      <c r="E997" s="85" t="s">
        <v>204</v>
      </c>
      <c r="F997" s="78">
        <v>0</v>
      </c>
      <c r="G997" s="92">
        <v>16530</v>
      </c>
      <c r="H997" s="86"/>
      <c r="I997" s="87">
        <v>1850</v>
      </c>
      <c r="J997" s="87">
        <v>661</v>
      </c>
      <c r="K997" s="87">
        <v>52</v>
      </c>
      <c r="L997" s="87">
        <v>588</v>
      </c>
      <c r="M997" s="87">
        <v>2832</v>
      </c>
      <c r="N997" s="87">
        <v>367</v>
      </c>
      <c r="O997" s="87">
        <v>96</v>
      </c>
      <c r="P997" s="87">
        <v>1307</v>
      </c>
      <c r="Q997" s="87">
        <v>204</v>
      </c>
      <c r="R997" s="87">
        <v>451</v>
      </c>
      <c r="S997" s="87">
        <v>1801</v>
      </c>
      <c r="T997" s="87">
        <v>0</v>
      </c>
      <c r="U997" s="87">
        <v>137</v>
      </c>
      <c r="V997" s="87">
        <v>1308</v>
      </c>
      <c r="W997" s="87">
        <v>8</v>
      </c>
      <c r="X997" s="87">
        <v>22</v>
      </c>
      <c r="Y997" s="87">
        <v>132</v>
      </c>
      <c r="Z997" s="87">
        <v>806</v>
      </c>
      <c r="AA997" s="87">
        <v>805</v>
      </c>
      <c r="AB997" s="87">
        <v>286</v>
      </c>
      <c r="AC997" s="87">
        <v>539</v>
      </c>
      <c r="AD997" s="87">
        <v>1233</v>
      </c>
      <c r="AE997" s="87">
        <v>91</v>
      </c>
      <c r="AF997" s="87">
        <v>642</v>
      </c>
      <c r="AG997" s="87">
        <v>106</v>
      </c>
      <c r="AH997" s="87">
        <v>206</v>
      </c>
      <c r="AJ997" s="119">
        <v>1245</v>
      </c>
    </row>
    <row r="998" spans="1:36">
      <c r="A998" s="78">
        <v>9020</v>
      </c>
      <c r="B998" s="78" t="s">
        <v>132</v>
      </c>
      <c r="C998" s="78" t="s">
        <v>199</v>
      </c>
      <c r="D998" s="78" t="s">
        <v>203</v>
      </c>
      <c r="E998" s="85" t="s">
        <v>202</v>
      </c>
      <c r="F998" s="78">
        <v>0</v>
      </c>
      <c r="G998" s="92">
        <v>14397</v>
      </c>
      <c r="H998" s="86"/>
      <c r="I998" s="87">
        <v>1754</v>
      </c>
      <c r="J998" s="87">
        <v>621</v>
      </c>
      <c r="K998" s="87">
        <v>49</v>
      </c>
      <c r="L998" s="87">
        <v>563</v>
      </c>
      <c r="M998" s="87">
        <v>2668</v>
      </c>
      <c r="N998" s="87">
        <v>329</v>
      </c>
      <c r="O998" s="87">
        <v>83</v>
      </c>
      <c r="P998" s="87">
        <v>871</v>
      </c>
      <c r="Q998" s="87">
        <v>161</v>
      </c>
      <c r="R998" s="87">
        <v>296</v>
      </c>
      <c r="S998" s="87">
        <v>1752</v>
      </c>
      <c r="T998" s="87">
        <v>0</v>
      </c>
      <c r="U998" s="87">
        <v>69</v>
      </c>
      <c r="V998" s="87">
        <v>1090</v>
      </c>
      <c r="W998" s="87">
        <v>8</v>
      </c>
      <c r="X998" s="87">
        <v>21</v>
      </c>
      <c r="Y998" s="87">
        <v>46</v>
      </c>
      <c r="Z998" s="87">
        <v>754</v>
      </c>
      <c r="AA998" s="87">
        <v>758</v>
      </c>
      <c r="AB998" s="87">
        <v>169</v>
      </c>
      <c r="AC998" s="87">
        <v>341</v>
      </c>
      <c r="AD998" s="87">
        <v>1107</v>
      </c>
      <c r="AE998" s="87">
        <v>84</v>
      </c>
      <c r="AF998" s="87">
        <v>572</v>
      </c>
      <c r="AG998" s="87">
        <v>87</v>
      </c>
      <c r="AH998" s="87">
        <v>144</v>
      </c>
      <c r="AJ998" s="119">
        <v>780</v>
      </c>
    </row>
    <row r="999" spans="1:36">
      <c r="A999" s="78">
        <v>9021</v>
      </c>
      <c r="B999" s="78" t="s">
        <v>132</v>
      </c>
      <c r="C999" s="78" t="s">
        <v>199</v>
      </c>
      <c r="D999" s="78" t="s">
        <v>201</v>
      </c>
      <c r="E999" s="85" t="s">
        <v>200</v>
      </c>
      <c r="F999" s="78">
        <v>0</v>
      </c>
      <c r="G999" s="92">
        <v>1814</v>
      </c>
      <c r="H999" s="86"/>
      <c r="I999" s="87">
        <v>90</v>
      </c>
      <c r="J999" s="87">
        <v>35</v>
      </c>
      <c r="K999" s="87">
        <v>3</v>
      </c>
      <c r="L999" s="87">
        <v>23</v>
      </c>
      <c r="M999" s="87">
        <v>147</v>
      </c>
      <c r="N999" s="87">
        <v>35</v>
      </c>
      <c r="O999" s="87">
        <v>10</v>
      </c>
      <c r="P999" s="87">
        <v>366</v>
      </c>
      <c r="Q999" s="87">
        <v>26</v>
      </c>
      <c r="R999" s="87">
        <v>143</v>
      </c>
      <c r="S999" s="87">
        <v>39</v>
      </c>
      <c r="T999" s="87">
        <v>0</v>
      </c>
      <c r="U999" s="87">
        <v>52</v>
      </c>
      <c r="V999" s="87">
        <v>201</v>
      </c>
      <c r="W999" s="87">
        <v>0</v>
      </c>
      <c r="X999" s="87">
        <v>1</v>
      </c>
      <c r="Y999" s="87">
        <v>75</v>
      </c>
      <c r="Z999" s="87">
        <v>38</v>
      </c>
      <c r="AA999" s="87">
        <v>40</v>
      </c>
      <c r="AB999" s="87">
        <v>102</v>
      </c>
      <c r="AC999" s="87">
        <v>162</v>
      </c>
      <c r="AD999" s="87">
        <v>100</v>
      </c>
      <c r="AE999" s="87">
        <v>7</v>
      </c>
      <c r="AF999" s="87">
        <v>57</v>
      </c>
      <c r="AG999" s="87">
        <v>13</v>
      </c>
      <c r="AH999" s="87">
        <v>49</v>
      </c>
      <c r="AJ999" s="119">
        <v>391</v>
      </c>
    </row>
    <row r="1000" spans="1:36">
      <c r="A1000" s="78">
        <v>9022</v>
      </c>
      <c r="B1000" s="78" t="s">
        <v>132</v>
      </c>
      <c r="C1000" s="78" t="s">
        <v>199</v>
      </c>
      <c r="D1000" s="78" t="s">
        <v>198</v>
      </c>
      <c r="E1000" s="85" t="s">
        <v>197</v>
      </c>
      <c r="F1000" s="78">
        <v>0</v>
      </c>
      <c r="G1000" s="92">
        <v>319</v>
      </c>
      <c r="H1000" s="86"/>
      <c r="I1000" s="87">
        <v>6</v>
      </c>
      <c r="J1000" s="87">
        <v>5</v>
      </c>
      <c r="K1000" s="87">
        <v>0</v>
      </c>
      <c r="L1000" s="87">
        <v>2</v>
      </c>
      <c r="M1000" s="87">
        <v>17</v>
      </c>
      <c r="N1000" s="87">
        <v>3</v>
      </c>
      <c r="O1000" s="87">
        <v>3</v>
      </c>
      <c r="P1000" s="87">
        <v>70</v>
      </c>
      <c r="Q1000" s="87">
        <v>17</v>
      </c>
      <c r="R1000" s="87">
        <v>12</v>
      </c>
      <c r="S1000" s="87">
        <v>10</v>
      </c>
      <c r="T1000" s="87">
        <v>0</v>
      </c>
      <c r="U1000" s="87">
        <v>16</v>
      </c>
      <c r="V1000" s="87">
        <v>17</v>
      </c>
      <c r="W1000" s="87">
        <v>0</v>
      </c>
      <c r="X1000" s="87">
        <v>0</v>
      </c>
      <c r="Y1000" s="87">
        <v>11</v>
      </c>
      <c r="Z1000" s="87">
        <v>14</v>
      </c>
      <c r="AA1000" s="87">
        <v>7</v>
      </c>
      <c r="AB1000" s="87">
        <v>15</v>
      </c>
      <c r="AC1000" s="87">
        <v>36</v>
      </c>
      <c r="AD1000" s="87">
        <v>26</v>
      </c>
      <c r="AE1000" s="87">
        <v>0</v>
      </c>
      <c r="AF1000" s="87">
        <v>13</v>
      </c>
      <c r="AG1000" s="87">
        <v>6</v>
      </c>
      <c r="AH1000" s="87">
        <v>13</v>
      </c>
      <c r="AJ1000" s="119">
        <v>74</v>
      </c>
    </row>
    <row r="1001" spans="1:36" s="88" customFormat="1" ht="43.2">
      <c r="A1001" s="88">
        <v>9023</v>
      </c>
      <c r="B1001" s="88" t="s">
        <v>132</v>
      </c>
      <c r="C1001" s="88" t="s">
        <v>186</v>
      </c>
      <c r="D1001" s="88" t="s">
        <v>196</v>
      </c>
      <c r="G1001" s="89"/>
      <c r="H1001" s="90"/>
      <c r="I1001" s="91"/>
      <c r="J1001" s="91"/>
      <c r="K1001" s="91"/>
      <c r="L1001" s="91"/>
      <c r="M1001" s="91"/>
      <c r="N1001" s="91"/>
      <c r="O1001" s="91"/>
      <c r="P1001" s="91"/>
      <c r="Q1001" s="91"/>
      <c r="R1001" s="91"/>
      <c r="S1001" s="91"/>
      <c r="T1001" s="91"/>
      <c r="U1001" s="91"/>
      <c r="V1001" s="91"/>
      <c r="W1001" s="91"/>
      <c r="X1001" s="91"/>
      <c r="Y1001" s="91"/>
      <c r="AJ1001" s="118"/>
    </row>
    <row r="1002" spans="1:36">
      <c r="A1002" s="78">
        <v>9024</v>
      </c>
      <c r="B1002" s="78" t="s">
        <v>132</v>
      </c>
      <c r="C1002" s="78" t="s">
        <v>186</v>
      </c>
      <c r="D1002" s="78" t="s">
        <v>134</v>
      </c>
    </row>
    <row r="1003" spans="1:36">
      <c r="A1003" s="78">
        <v>9025</v>
      </c>
      <c r="B1003" s="78" t="s">
        <v>132</v>
      </c>
      <c r="C1003" s="78" t="s">
        <v>186</v>
      </c>
      <c r="D1003" s="78" t="s">
        <v>79</v>
      </c>
      <c r="E1003" s="85" t="s">
        <v>195</v>
      </c>
      <c r="F1003" s="78">
        <v>0</v>
      </c>
      <c r="G1003" s="92">
        <v>252699</v>
      </c>
      <c r="H1003" s="86"/>
      <c r="I1003" s="87">
        <v>10714</v>
      </c>
      <c r="J1003" s="87">
        <v>10649</v>
      </c>
      <c r="K1003" s="87">
        <v>796</v>
      </c>
      <c r="L1003" s="87">
        <v>5450</v>
      </c>
      <c r="M1003" s="87">
        <v>19896</v>
      </c>
      <c r="N1003" s="87">
        <v>8033</v>
      </c>
      <c r="O1003" s="87">
        <v>1982</v>
      </c>
      <c r="P1003" s="87">
        <v>41232</v>
      </c>
      <c r="Q1003" s="87">
        <v>4258</v>
      </c>
      <c r="R1003" s="87">
        <v>14651</v>
      </c>
      <c r="S1003" s="87">
        <v>12266</v>
      </c>
      <c r="T1003" s="87">
        <v>0</v>
      </c>
      <c r="U1003" s="87">
        <v>11079</v>
      </c>
      <c r="V1003" s="87">
        <v>15903</v>
      </c>
      <c r="W1003" s="87">
        <v>362</v>
      </c>
      <c r="X1003" s="87">
        <v>316</v>
      </c>
      <c r="Y1003" s="87">
        <v>8387</v>
      </c>
      <c r="Z1003" s="87">
        <v>6332</v>
      </c>
      <c r="AA1003" s="87">
        <v>6158</v>
      </c>
      <c r="AB1003" s="87">
        <v>11145</v>
      </c>
      <c r="AC1003" s="87">
        <v>18494</v>
      </c>
      <c r="AD1003" s="87">
        <v>15191</v>
      </c>
      <c r="AE1003" s="87">
        <v>1028</v>
      </c>
      <c r="AF1003" s="87">
        <v>12831</v>
      </c>
      <c r="AG1003" s="87">
        <v>2585</v>
      </c>
      <c r="AH1003" s="87">
        <v>12961</v>
      </c>
      <c r="AJ1003" s="119">
        <v>48903</v>
      </c>
    </row>
    <row r="1004" spans="1:36">
      <c r="A1004" s="78">
        <v>9026</v>
      </c>
      <c r="B1004" s="78" t="s">
        <v>132</v>
      </c>
      <c r="C1004" s="78" t="s">
        <v>186</v>
      </c>
      <c r="D1004" s="78" t="s">
        <v>194</v>
      </c>
      <c r="E1004" s="85" t="s">
        <v>193</v>
      </c>
      <c r="F1004" s="78">
        <v>0</v>
      </c>
      <c r="G1004" s="92">
        <v>85791</v>
      </c>
      <c r="H1004" s="86"/>
      <c r="I1004" s="87">
        <v>1379</v>
      </c>
      <c r="J1004" s="87">
        <v>3509</v>
      </c>
      <c r="K1004" s="87">
        <v>225</v>
      </c>
      <c r="L1004" s="87">
        <v>1836</v>
      </c>
      <c r="M1004" s="87">
        <v>5056</v>
      </c>
      <c r="N1004" s="87">
        <v>3719</v>
      </c>
      <c r="O1004" s="87">
        <v>133</v>
      </c>
      <c r="P1004" s="87">
        <v>14200</v>
      </c>
      <c r="Q1004" s="87">
        <v>1620</v>
      </c>
      <c r="R1004" s="87">
        <v>4028</v>
      </c>
      <c r="S1004" s="87">
        <v>1113</v>
      </c>
      <c r="T1004" s="87">
        <v>0</v>
      </c>
      <c r="U1004" s="87">
        <v>6431</v>
      </c>
      <c r="V1004" s="87">
        <v>7061</v>
      </c>
      <c r="W1004" s="87">
        <v>252</v>
      </c>
      <c r="X1004" s="87">
        <v>63</v>
      </c>
      <c r="Y1004" s="87">
        <v>3339</v>
      </c>
      <c r="Z1004" s="87">
        <v>721</v>
      </c>
      <c r="AA1004" s="87">
        <v>1532</v>
      </c>
      <c r="AB1004" s="87">
        <v>5567</v>
      </c>
      <c r="AC1004" s="87">
        <v>3632</v>
      </c>
      <c r="AD1004" s="87">
        <v>6108</v>
      </c>
      <c r="AE1004" s="87">
        <v>388</v>
      </c>
      <c r="AF1004" s="87">
        <v>5026</v>
      </c>
      <c r="AG1004" s="87">
        <v>616</v>
      </c>
      <c r="AH1004" s="87">
        <v>8237</v>
      </c>
      <c r="AJ1004" s="119">
        <v>17380</v>
      </c>
    </row>
    <row r="1005" spans="1:36">
      <c r="A1005" s="78">
        <v>9027</v>
      </c>
      <c r="B1005" s="78" t="s">
        <v>132</v>
      </c>
      <c r="C1005" s="78" t="s">
        <v>186</v>
      </c>
      <c r="D1005" s="78" t="s">
        <v>188</v>
      </c>
      <c r="E1005" s="85" t="s">
        <v>192</v>
      </c>
      <c r="F1005" s="78">
        <v>0</v>
      </c>
      <c r="G1005" s="92">
        <v>20724</v>
      </c>
      <c r="H1005" s="86"/>
      <c r="I1005" s="87">
        <v>267</v>
      </c>
      <c r="J1005" s="87">
        <v>418</v>
      </c>
      <c r="K1005" s="87">
        <v>27</v>
      </c>
      <c r="L1005" s="87">
        <v>293</v>
      </c>
      <c r="M1005" s="87">
        <v>857</v>
      </c>
      <c r="N1005" s="87">
        <v>689</v>
      </c>
      <c r="O1005" s="87">
        <v>19</v>
      </c>
      <c r="P1005" s="87">
        <v>4628</v>
      </c>
      <c r="Q1005" s="87">
        <v>133</v>
      </c>
      <c r="R1005" s="87">
        <v>1108</v>
      </c>
      <c r="S1005" s="87">
        <v>64</v>
      </c>
      <c r="T1005" s="87">
        <v>0</v>
      </c>
      <c r="U1005" s="87">
        <v>2284</v>
      </c>
      <c r="V1005" s="87">
        <v>1673</v>
      </c>
      <c r="W1005" s="87">
        <v>29</v>
      </c>
      <c r="X1005" s="87">
        <v>3</v>
      </c>
      <c r="Y1005" s="87">
        <v>1056</v>
      </c>
      <c r="Z1005" s="87">
        <v>135</v>
      </c>
      <c r="AA1005" s="87">
        <v>170</v>
      </c>
      <c r="AB1005" s="87">
        <v>1802</v>
      </c>
      <c r="AC1005" s="87">
        <v>1073</v>
      </c>
      <c r="AD1005" s="87">
        <v>966</v>
      </c>
      <c r="AE1005" s="87">
        <v>36</v>
      </c>
      <c r="AF1005" s="87">
        <v>670</v>
      </c>
      <c r="AG1005" s="87">
        <v>67</v>
      </c>
      <c r="AH1005" s="87">
        <v>2257</v>
      </c>
      <c r="AJ1005" s="119">
        <v>5171</v>
      </c>
    </row>
    <row r="1006" spans="1:36">
      <c r="A1006" s="78">
        <v>9028</v>
      </c>
      <c r="B1006" s="78" t="s">
        <v>132</v>
      </c>
      <c r="C1006" s="78" t="s">
        <v>186</v>
      </c>
      <c r="D1006" s="78" t="s">
        <v>185</v>
      </c>
      <c r="E1006" s="85" t="s">
        <v>191</v>
      </c>
      <c r="F1006" s="78">
        <v>0</v>
      </c>
      <c r="G1006" s="92">
        <v>65067</v>
      </c>
      <c r="H1006" s="86"/>
      <c r="I1006" s="87">
        <v>1112</v>
      </c>
      <c r="J1006" s="87">
        <v>3091</v>
      </c>
      <c r="K1006" s="87">
        <v>198</v>
      </c>
      <c r="L1006" s="87">
        <v>1543</v>
      </c>
      <c r="M1006" s="87">
        <v>4199</v>
      </c>
      <c r="N1006" s="87">
        <v>3030</v>
      </c>
      <c r="O1006" s="87">
        <v>114</v>
      </c>
      <c r="P1006" s="87">
        <v>9572</v>
      </c>
      <c r="Q1006" s="87">
        <v>1487</v>
      </c>
      <c r="R1006" s="87">
        <v>2920</v>
      </c>
      <c r="S1006" s="87">
        <v>1049</v>
      </c>
      <c r="T1006" s="87">
        <v>0</v>
      </c>
      <c r="U1006" s="87">
        <v>4147</v>
      </c>
      <c r="V1006" s="87">
        <v>5388</v>
      </c>
      <c r="W1006" s="87">
        <v>223</v>
      </c>
      <c r="X1006" s="87">
        <v>60</v>
      </c>
      <c r="Y1006" s="87">
        <v>2283</v>
      </c>
      <c r="Z1006" s="87">
        <v>586</v>
      </c>
      <c r="AA1006" s="87">
        <v>1362</v>
      </c>
      <c r="AB1006" s="87">
        <v>3765</v>
      </c>
      <c r="AC1006" s="87">
        <v>2559</v>
      </c>
      <c r="AD1006" s="87">
        <v>5142</v>
      </c>
      <c r="AE1006" s="87">
        <v>352</v>
      </c>
      <c r="AF1006" s="87">
        <v>4356</v>
      </c>
      <c r="AG1006" s="87">
        <v>549</v>
      </c>
      <c r="AH1006" s="87">
        <v>5980</v>
      </c>
      <c r="AJ1006" s="119">
        <v>12209</v>
      </c>
    </row>
    <row r="1007" spans="1:36">
      <c r="A1007" s="78">
        <v>9029</v>
      </c>
      <c r="B1007" s="78" t="s">
        <v>132</v>
      </c>
      <c r="C1007" s="78" t="s">
        <v>186</v>
      </c>
      <c r="D1007" s="78" t="s">
        <v>190</v>
      </c>
      <c r="E1007" s="85" t="s">
        <v>189</v>
      </c>
      <c r="F1007" s="78">
        <v>0</v>
      </c>
      <c r="G1007" s="92">
        <v>166908</v>
      </c>
      <c r="H1007" s="86"/>
      <c r="I1007" s="87">
        <v>9335</v>
      </c>
      <c r="J1007" s="87">
        <v>7140</v>
      </c>
      <c r="K1007" s="87">
        <v>571</v>
      </c>
      <c r="L1007" s="87">
        <v>3614</v>
      </c>
      <c r="M1007" s="87">
        <v>14840</v>
      </c>
      <c r="N1007" s="87">
        <v>4314</v>
      </c>
      <c r="O1007" s="87">
        <v>1849</v>
      </c>
      <c r="P1007" s="87">
        <v>27032</v>
      </c>
      <c r="Q1007" s="87">
        <v>2638</v>
      </c>
      <c r="R1007" s="87">
        <v>10623</v>
      </c>
      <c r="S1007" s="87">
        <v>11153</v>
      </c>
      <c r="T1007" s="87">
        <v>0</v>
      </c>
      <c r="U1007" s="87">
        <v>4648</v>
      </c>
      <c r="V1007" s="87">
        <v>8842</v>
      </c>
      <c r="W1007" s="87">
        <v>110</v>
      </c>
      <c r="X1007" s="87">
        <v>253</v>
      </c>
      <c r="Y1007" s="87">
        <v>5048</v>
      </c>
      <c r="Z1007" s="87">
        <v>5611</v>
      </c>
      <c r="AA1007" s="87">
        <v>4626</v>
      </c>
      <c r="AB1007" s="87">
        <v>5578</v>
      </c>
      <c r="AC1007" s="87">
        <v>14862</v>
      </c>
      <c r="AD1007" s="87">
        <v>9083</v>
      </c>
      <c r="AE1007" s="87">
        <v>640</v>
      </c>
      <c r="AF1007" s="87">
        <v>7805</v>
      </c>
      <c r="AG1007" s="87">
        <v>1969</v>
      </c>
      <c r="AH1007" s="87">
        <v>4724</v>
      </c>
      <c r="AJ1007" s="119">
        <v>31523</v>
      </c>
    </row>
    <row r="1008" spans="1:36">
      <c r="A1008" s="78">
        <v>9030</v>
      </c>
      <c r="B1008" s="78" t="s">
        <v>132</v>
      </c>
      <c r="C1008" s="78" t="s">
        <v>186</v>
      </c>
      <c r="D1008" s="78" t="s">
        <v>188</v>
      </c>
      <c r="E1008" s="85" t="s">
        <v>187</v>
      </c>
      <c r="F1008" s="78">
        <v>0</v>
      </c>
      <c r="G1008" s="92">
        <v>37843</v>
      </c>
      <c r="H1008" s="86"/>
      <c r="I1008" s="87">
        <v>728</v>
      </c>
      <c r="J1008" s="87">
        <v>253</v>
      </c>
      <c r="K1008" s="87">
        <v>16</v>
      </c>
      <c r="L1008" s="87">
        <v>112</v>
      </c>
      <c r="M1008" s="87">
        <v>1341</v>
      </c>
      <c r="N1008" s="87">
        <v>894</v>
      </c>
      <c r="O1008" s="87">
        <v>344</v>
      </c>
      <c r="P1008" s="87">
        <v>10902</v>
      </c>
      <c r="Q1008" s="87">
        <v>128</v>
      </c>
      <c r="R1008" s="87">
        <v>4001</v>
      </c>
      <c r="S1008" s="87">
        <v>381</v>
      </c>
      <c r="T1008" s="87">
        <v>0</v>
      </c>
      <c r="U1008" s="87">
        <v>1699</v>
      </c>
      <c r="V1008" s="87">
        <v>1980</v>
      </c>
      <c r="W1008" s="87">
        <v>9</v>
      </c>
      <c r="X1008" s="87">
        <v>21</v>
      </c>
      <c r="Y1008" s="87">
        <v>2147</v>
      </c>
      <c r="Z1008" s="87">
        <v>932</v>
      </c>
      <c r="AA1008" s="87">
        <v>139</v>
      </c>
      <c r="AB1008" s="87">
        <v>1960</v>
      </c>
      <c r="AC1008" s="87">
        <v>5478</v>
      </c>
      <c r="AD1008" s="87">
        <v>1636</v>
      </c>
      <c r="AE1008" s="87">
        <v>18</v>
      </c>
      <c r="AF1008" s="87">
        <v>1203</v>
      </c>
      <c r="AG1008" s="87">
        <v>140</v>
      </c>
      <c r="AH1008" s="87">
        <v>1381</v>
      </c>
      <c r="AJ1008" s="119">
        <v>11887</v>
      </c>
    </row>
    <row r="1009" spans="1:36">
      <c r="A1009" s="78">
        <v>9031</v>
      </c>
      <c r="B1009" s="78" t="s">
        <v>132</v>
      </c>
      <c r="C1009" s="78" t="s">
        <v>186</v>
      </c>
      <c r="D1009" s="78" t="s">
        <v>185</v>
      </c>
      <c r="E1009" s="85" t="s">
        <v>184</v>
      </c>
      <c r="F1009" s="78">
        <v>0</v>
      </c>
      <c r="G1009" s="92">
        <v>129065</v>
      </c>
      <c r="H1009" s="86"/>
      <c r="I1009" s="87">
        <v>8607</v>
      </c>
      <c r="J1009" s="87">
        <v>6887</v>
      </c>
      <c r="K1009" s="87">
        <v>555</v>
      </c>
      <c r="L1009" s="87">
        <v>3502</v>
      </c>
      <c r="M1009" s="87">
        <v>13499</v>
      </c>
      <c r="N1009" s="87">
        <v>3420</v>
      </c>
      <c r="O1009" s="87">
        <v>1505</v>
      </c>
      <c r="P1009" s="87">
        <v>16130</v>
      </c>
      <c r="Q1009" s="87">
        <v>2510</v>
      </c>
      <c r="R1009" s="87">
        <v>6622</v>
      </c>
      <c r="S1009" s="87">
        <v>10772</v>
      </c>
      <c r="T1009" s="87">
        <v>0</v>
      </c>
      <c r="U1009" s="87">
        <v>2949</v>
      </c>
      <c r="V1009" s="87">
        <v>6862</v>
      </c>
      <c r="W1009" s="87">
        <v>101</v>
      </c>
      <c r="X1009" s="87">
        <v>232</v>
      </c>
      <c r="Y1009" s="87">
        <v>2901</v>
      </c>
      <c r="Z1009" s="87">
        <v>4679</v>
      </c>
      <c r="AA1009" s="87">
        <v>4487</v>
      </c>
      <c r="AB1009" s="87">
        <v>3618</v>
      </c>
      <c r="AC1009" s="87">
        <v>9384</v>
      </c>
      <c r="AD1009" s="87">
        <v>7447</v>
      </c>
      <c r="AE1009" s="87">
        <v>622</v>
      </c>
      <c r="AF1009" s="87">
        <v>6602</v>
      </c>
      <c r="AG1009" s="87">
        <v>1829</v>
      </c>
      <c r="AH1009" s="87">
        <v>3343</v>
      </c>
      <c r="AJ1009" s="119">
        <v>19636</v>
      </c>
    </row>
    <row r="1010" spans="1:36" s="88" customFormat="1">
      <c r="A1010" s="88">
        <v>9032</v>
      </c>
      <c r="B1010" s="88" t="s">
        <v>132</v>
      </c>
      <c r="C1010" s="88" t="s">
        <v>179</v>
      </c>
      <c r="D1010" s="88" t="s">
        <v>183</v>
      </c>
      <c r="G1010" s="89"/>
      <c r="H1010" s="90"/>
      <c r="I1010" s="91"/>
      <c r="J1010" s="91"/>
      <c r="K1010" s="91"/>
      <c r="L1010" s="91"/>
      <c r="M1010" s="91"/>
      <c r="N1010" s="91"/>
      <c r="O1010" s="91"/>
      <c r="P1010" s="91"/>
      <c r="Q1010" s="91"/>
      <c r="R1010" s="91"/>
      <c r="S1010" s="91"/>
      <c r="T1010" s="91"/>
      <c r="U1010" s="91"/>
      <c r="V1010" s="91"/>
      <c r="W1010" s="91"/>
      <c r="X1010" s="91"/>
      <c r="Y1010" s="91"/>
      <c r="AJ1010" s="118"/>
    </row>
    <row r="1011" spans="1:36">
      <c r="A1011" s="78">
        <v>9033</v>
      </c>
      <c r="B1011" s="78" t="s">
        <v>132</v>
      </c>
      <c r="C1011" s="78" t="s">
        <v>179</v>
      </c>
      <c r="D1011" s="78" t="s">
        <v>134</v>
      </c>
    </row>
    <row r="1012" spans="1:36">
      <c r="A1012" s="78">
        <v>9034</v>
      </c>
      <c r="B1012" s="78" t="s">
        <v>132</v>
      </c>
      <c r="C1012" s="78" t="s">
        <v>179</v>
      </c>
      <c r="D1012" s="78" t="s">
        <v>79</v>
      </c>
      <c r="E1012" s="78" t="s">
        <v>182</v>
      </c>
      <c r="F1012" s="78">
        <v>0</v>
      </c>
      <c r="G1012" s="92">
        <v>252699</v>
      </c>
      <c r="H1012" s="93"/>
    </row>
    <row r="1013" spans="1:36">
      <c r="A1013" s="78">
        <v>9035</v>
      </c>
      <c r="B1013" s="78" t="s">
        <v>132</v>
      </c>
      <c r="C1013" s="78" t="s">
        <v>179</v>
      </c>
      <c r="D1013" s="78" t="s">
        <v>181</v>
      </c>
      <c r="E1013" s="78" t="s">
        <v>180</v>
      </c>
      <c r="F1013" s="78">
        <v>0</v>
      </c>
      <c r="G1013" s="92">
        <v>4874</v>
      </c>
      <c r="H1013" s="93"/>
    </row>
    <row r="1014" spans="1:36">
      <c r="A1014" s="78">
        <v>9036</v>
      </c>
      <c r="B1014" s="78" t="s">
        <v>132</v>
      </c>
      <c r="C1014" s="78" t="s">
        <v>179</v>
      </c>
      <c r="D1014" s="78" t="s">
        <v>178</v>
      </c>
      <c r="E1014" s="78" t="s">
        <v>177</v>
      </c>
      <c r="F1014" s="78">
        <v>0</v>
      </c>
      <c r="G1014" s="92">
        <v>247825</v>
      </c>
      <c r="H1014" s="93"/>
      <c r="AJ1014" s="119"/>
    </row>
    <row r="1015" spans="1:36" s="88" customFormat="1">
      <c r="A1015" s="88">
        <v>9037</v>
      </c>
      <c r="B1015" s="88" t="s">
        <v>132</v>
      </c>
      <c r="C1015" s="88" t="s">
        <v>172</v>
      </c>
      <c r="D1015" s="88" t="s">
        <v>176</v>
      </c>
      <c r="G1015" s="89"/>
      <c r="H1015" s="90"/>
      <c r="I1015" s="91"/>
      <c r="J1015" s="91"/>
      <c r="K1015" s="91"/>
      <c r="L1015" s="91"/>
      <c r="M1015" s="91"/>
      <c r="N1015" s="91"/>
      <c r="O1015" s="91"/>
      <c r="P1015" s="91"/>
      <c r="Q1015" s="91"/>
      <c r="R1015" s="91"/>
      <c r="S1015" s="91"/>
      <c r="T1015" s="91"/>
      <c r="U1015" s="91"/>
      <c r="V1015" s="91"/>
      <c r="W1015" s="91"/>
      <c r="X1015" s="91"/>
      <c r="Y1015" s="91"/>
      <c r="AJ1015" s="119"/>
    </row>
    <row r="1016" spans="1:36">
      <c r="A1016" s="78">
        <v>9038</v>
      </c>
      <c r="B1016" s="78" t="s">
        <v>132</v>
      </c>
      <c r="C1016" s="78" t="s">
        <v>172</v>
      </c>
      <c r="D1016" s="78" t="s">
        <v>175</v>
      </c>
      <c r="AJ1016" s="119"/>
    </row>
    <row r="1017" spans="1:36">
      <c r="A1017" s="78">
        <v>9039</v>
      </c>
      <c r="B1017" s="78" t="s">
        <v>132</v>
      </c>
      <c r="C1017" s="78" t="s">
        <v>172</v>
      </c>
      <c r="D1017" s="78" t="s">
        <v>79</v>
      </c>
      <c r="E1017" s="78" t="s">
        <v>174</v>
      </c>
      <c r="G1017" s="92">
        <v>19782</v>
      </c>
      <c r="H1017" s="93"/>
    </row>
    <row r="1018" spans="1:36">
      <c r="A1018" s="78">
        <v>9040</v>
      </c>
      <c r="B1018" s="78" t="s">
        <v>132</v>
      </c>
      <c r="C1018" s="78" t="s">
        <v>172</v>
      </c>
      <c r="D1018" s="78" t="s">
        <v>167</v>
      </c>
      <c r="E1018" s="78" t="s">
        <v>173</v>
      </c>
      <c r="F1018" s="78">
        <v>0</v>
      </c>
      <c r="G1018" s="92">
        <v>650</v>
      </c>
      <c r="H1018" s="93"/>
    </row>
    <row r="1019" spans="1:36">
      <c r="A1019" s="78">
        <v>9041</v>
      </c>
      <c r="B1019" s="78" t="s">
        <v>132</v>
      </c>
      <c r="C1019" s="78" t="s">
        <v>172</v>
      </c>
      <c r="D1019" s="78" t="s">
        <v>164</v>
      </c>
      <c r="E1019" s="78" t="s">
        <v>171</v>
      </c>
      <c r="F1019" s="78">
        <v>0</v>
      </c>
      <c r="G1019" s="92">
        <v>19132</v>
      </c>
      <c r="H1019" s="93"/>
    </row>
    <row r="1020" spans="1:36" s="88" customFormat="1">
      <c r="A1020" s="88">
        <v>9042</v>
      </c>
      <c r="B1020" s="88" t="s">
        <v>132</v>
      </c>
      <c r="C1020" s="88" t="s">
        <v>165</v>
      </c>
      <c r="D1020" s="88" t="s">
        <v>170</v>
      </c>
      <c r="F1020" s="88">
        <v>0</v>
      </c>
      <c r="G1020" s="89"/>
      <c r="H1020" s="90"/>
      <c r="I1020" s="91"/>
      <c r="J1020" s="91"/>
      <c r="K1020" s="91"/>
      <c r="L1020" s="91"/>
      <c r="M1020" s="91"/>
      <c r="N1020" s="91"/>
      <c r="O1020" s="91"/>
      <c r="P1020" s="91"/>
      <c r="Q1020" s="91"/>
      <c r="R1020" s="91"/>
      <c r="S1020" s="91"/>
      <c r="T1020" s="91"/>
      <c r="U1020" s="91"/>
      <c r="V1020" s="91"/>
      <c r="W1020" s="91"/>
      <c r="X1020" s="91"/>
      <c r="Y1020" s="91"/>
      <c r="AJ1020" s="118"/>
    </row>
    <row r="1021" spans="1:36">
      <c r="A1021" s="78">
        <v>9043</v>
      </c>
      <c r="B1021" s="78" t="s">
        <v>132</v>
      </c>
      <c r="C1021" s="78" t="s">
        <v>165</v>
      </c>
      <c r="D1021" s="78" t="s">
        <v>169</v>
      </c>
    </row>
    <row r="1022" spans="1:36">
      <c r="A1022" s="78">
        <v>9044</v>
      </c>
      <c r="B1022" s="78" t="s">
        <v>132</v>
      </c>
      <c r="C1022" s="78" t="s">
        <v>165</v>
      </c>
      <c r="D1022" s="78" t="s">
        <v>79</v>
      </c>
      <c r="E1022" s="78" t="s">
        <v>168</v>
      </c>
      <c r="F1022" s="78">
        <v>0</v>
      </c>
      <c r="G1022" s="92">
        <v>247825</v>
      </c>
      <c r="H1022" s="93"/>
    </row>
    <row r="1023" spans="1:36">
      <c r="A1023" s="78">
        <v>9045</v>
      </c>
      <c r="B1023" s="78" t="s">
        <v>132</v>
      </c>
      <c r="C1023" s="78" t="s">
        <v>165</v>
      </c>
      <c r="D1023" s="78" t="s">
        <v>167</v>
      </c>
      <c r="E1023" s="78" t="s">
        <v>166</v>
      </c>
      <c r="F1023" s="78">
        <v>0</v>
      </c>
      <c r="G1023" s="92">
        <v>9039</v>
      </c>
      <c r="H1023" s="93"/>
    </row>
    <row r="1024" spans="1:36">
      <c r="A1024" s="78">
        <v>9046</v>
      </c>
      <c r="B1024" s="78" t="s">
        <v>132</v>
      </c>
      <c r="C1024" s="78" t="s">
        <v>165</v>
      </c>
      <c r="D1024" s="78" t="s">
        <v>164</v>
      </c>
      <c r="E1024" s="78" t="s">
        <v>163</v>
      </c>
      <c r="F1024" s="78">
        <v>0</v>
      </c>
      <c r="G1024" s="92">
        <v>238786</v>
      </c>
      <c r="H1024" s="93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145"/>
  <sheetViews>
    <sheetView zoomScale="70" zoomScaleNormal="70" workbookViewId="0">
      <selection activeCell="F5" sqref="F5:F23"/>
    </sheetView>
  </sheetViews>
  <sheetFormatPr defaultColWidth="8.88671875" defaultRowHeight="14.4"/>
  <cols>
    <col min="1" max="1" width="44.6640625" style="5" customWidth="1"/>
    <col min="2" max="2" width="10.33203125" style="20" customWidth="1"/>
    <col min="3" max="3" width="8.88671875" style="21" customWidth="1"/>
    <col min="4" max="4" width="10.33203125" style="5" customWidth="1"/>
    <col min="5" max="5" width="8.88671875" style="13" customWidth="1"/>
    <col min="6" max="6" width="10.33203125" style="13" customWidth="1"/>
    <col min="7" max="9" width="8.88671875" style="5"/>
    <col min="10" max="10" width="24.44140625" customWidth="1"/>
    <col min="11" max="11" width="10.5546875" bestFit="1" customWidth="1"/>
    <col min="12" max="13" width="10.6640625" bestFit="1" customWidth="1"/>
    <col min="14" max="14" width="14.33203125" style="22" customWidth="1"/>
    <col min="15" max="25" width="13.33203125" style="5" customWidth="1"/>
    <col min="26" max="16384" width="8.88671875" style="5"/>
  </cols>
  <sheetData>
    <row r="1" spans="1:25" ht="43.2">
      <c r="A1" s="6" t="s">
        <v>1469</v>
      </c>
      <c r="B1" s="6"/>
      <c r="C1" s="8"/>
      <c r="D1" s="9"/>
      <c r="N1" s="7"/>
    </row>
    <row r="2" spans="1:25">
      <c r="A2" s="9" t="s">
        <v>0</v>
      </c>
      <c r="B2" s="9"/>
      <c r="C2" s="11"/>
      <c r="D2" s="9"/>
      <c r="N2" s="10"/>
    </row>
    <row r="3" spans="1:25">
      <c r="K3" t="s">
        <v>87</v>
      </c>
      <c r="L3" t="s">
        <v>89</v>
      </c>
      <c r="M3" t="s">
        <v>136</v>
      </c>
      <c r="O3" s="17" t="s">
        <v>1452</v>
      </c>
      <c r="P3" s="17" t="s">
        <v>1453</v>
      </c>
      <c r="Q3" s="54" t="s">
        <v>1454</v>
      </c>
      <c r="R3" s="66" t="s">
        <v>1455</v>
      </c>
      <c r="S3" s="66" t="s">
        <v>1456</v>
      </c>
      <c r="T3" s="52"/>
      <c r="U3" s="66" t="s">
        <v>1455</v>
      </c>
      <c r="V3" s="66" t="s">
        <v>1456</v>
      </c>
      <c r="W3" s="17"/>
      <c r="X3" s="66" t="s">
        <v>1455</v>
      </c>
      <c r="Y3" s="66" t="s">
        <v>1456</v>
      </c>
    </row>
    <row r="4" spans="1:25" s="43" customFormat="1">
      <c r="A4" s="106" t="s">
        <v>2</v>
      </c>
      <c r="B4" s="107" t="s">
        <v>87</v>
      </c>
      <c r="C4" s="108" t="s">
        <v>1433</v>
      </c>
      <c r="D4" s="109" t="s">
        <v>89</v>
      </c>
      <c r="E4" s="108" t="s">
        <v>1433</v>
      </c>
      <c r="F4" s="107" t="s">
        <v>136</v>
      </c>
      <c r="G4" s="108" t="s">
        <v>1433</v>
      </c>
      <c r="J4" t="s">
        <v>1448</v>
      </c>
      <c r="K4" s="47">
        <f>B5/2</f>
        <v>26933</v>
      </c>
      <c r="L4" s="47">
        <f>D5/2</f>
        <v>30184.5</v>
      </c>
      <c r="M4" s="47">
        <f>F5/2</f>
        <v>57117.5</v>
      </c>
      <c r="O4" s="17" t="s">
        <v>2</v>
      </c>
      <c r="P4" s="17"/>
      <c r="Q4" s="55" t="s">
        <v>87</v>
      </c>
      <c r="R4" s="66"/>
      <c r="S4" s="66"/>
      <c r="T4" s="53" t="s">
        <v>89</v>
      </c>
      <c r="U4" s="66"/>
      <c r="V4" s="66"/>
      <c r="W4" s="56" t="s">
        <v>136</v>
      </c>
      <c r="X4" s="66"/>
      <c r="Y4" s="66"/>
    </row>
    <row r="5" spans="1:25">
      <c r="A5" s="9" t="s">
        <v>3</v>
      </c>
      <c r="B5" s="2">
        <f>DATA_FIELD_DESCRIPTORS!P371</f>
        <v>53866</v>
      </c>
      <c r="C5" s="11">
        <f t="shared" ref="C5:C23" si="0">B5/B$5</f>
        <v>1</v>
      </c>
      <c r="D5" s="15">
        <f>DATA_FIELD_DESCRIPTORS!P395</f>
        <v>60369</v>
      </c>
      <c r="E5" s="11">
        <f t="shared" ref="E5:E23" si="1">D5/D$5</f>
        <v>1</v>
      </c>
      <c r="F5" s="15">
        <f t="shared" ref="F5:F23" si="2">B5+D5</f>
        <v>114235</v>
      </c>
      <c r="G5" s="11">
        <f t="shared" ref="G5:G23" si="3">F5/F$5</f>
        <v>1</v>
      </c>
      <c r="J5" t="s">
        <v>1457</v>
      </c>
      <c r="K5" s="67">
        <f>K4-R11</f>
        <v>995</v>
      </c>
      <c r="L5" s="46">
        <f>L4-U11</f>
        <v>3504.5</v>
      </c>
      <c r="M5" s="67">
        <f>M4-X11</f>
        <v>4499.5</v>
      </c>
      <c r="N5" s="10" t="s">
        <v>142</v>
      </c>
      <c r="O5" s="48"/>
      <c r="P5" s="48"/>
      <c r="Q5" s="5">
        <v>53866</v>
      </c>
      <c r="T5" s="5">
        <v>60369</v>
      </c>
      <c r="W5" s="5">
        <v>114235</v>
      </c>
    </row>
    <row r="6" spans="1:25">
      <c r="A6" s="9" t="s">
        <v>4</v>
      </c>
      <c r="B6" s="2">
        <f>DATA_FIELD_DESCRIPTORS!P372</f>
        <v>3979</v>
      </c>
      <c r="C6" s="11">
        <f t="shared" si="0"/>
        <v>7.3868488471391977E-2</v>
      </c>
      <c r="D6" s="15">
        <f>DATA_FIELD_DESCRIPTORS!P396</f>
        <v>3938</v>
      </c>
      <c r="E6" s="11">
        <f t="shared" si="1"/>
        <v>6.5232155576537623E-2</v>
      </c>
      <c r="F6" s="15">
        <f t="shared" si="2"/>
        <v>7917</v>
      </c>
      <c r="G6" s="11">
        <f t="shared" si="3"/>
        <v>6.9304503873593909E-2</v>
      </c>
      <c r="J6" t="s">
        <v>1449</v>
      </c>
      <c r="K6">
        <f>K5/Q12</f>
        <v>0.24513426952451342</v>
      </c>
      <c r="L6">
        <f>L5/T12</f>
        <v>0.77601860053144378</v>
      </c>
      <c r="M6">
        <f>M5/W12</f>
        <v>0.52472303206997084</v>
      </c>
      <c r="N6" s="10"/>
      <c r="O6" s="9">
        <v>0</v>
      </c>
      <c r="P6" s="9">
        <v>4</v>
      </c>
      <c r="Q6" s="5">
        <v>3979</v>
      </c>
      <c r="R6" s="60">
        <f>Q6</f>
        <v>3979</v>
      </c>
      <c r="S6" s="39">
        <f>R6/$Q5</f>
        <v>7.3868488471391977E-2</v>
      </c>
      <c r="T6" s="5">
        <v>3938</v>
      </c>
      <c r="U6" s="60">
        <f>T6</f>
        <v>3938</v>
      </c>
      <c r="V6" s="39">
        <f>U6/$T5</f>
        <v>6.5232155576537623E-2</v>
      </c>
      <c r="W6" s="5">
        <v>7917</v>
      </c>
      <c r="X6" s="60">
        <f>W6</f>
        <v>7917</v>
      </c>
      <c r="Y6" s="39">
        <f>X6/$W5</f>
        <v>6.9304503873593909E-2</v>
      </c>
    </row>
    <row r="7" spans="1:25">
      <c r="A7" s="9" t="s">
        <v>5</v>
      </c>
      <c r="B7" s="2">
        <f>DATA_FIELD_DESCRIPTORS!P373</f>
        <v>3881</v>
      </c>
      <c r="C7" s="11">
        <f t="shared" si="0"/>
        <v>7.2049159024245343E-2</v>
      </c>
      <c r="D7" s="15">
        <f>DATA_FIELD_DESCRIPTORS!P397</f>
        <v>3745</v>
      </c>
      <c r="E7" s="11">
        <f t="shared" si="1"/>
        <v>6.2035150491146121E-2</v>
      </c>
      <c r="F7" s="15">
        <f t="shared" si="2"/>
        <v>7626</v>
      </c>
      <c r="G7" s="11">
        <f t="shared" si="3"/>
        <v>6.6757123473541388E-2</v>
      </c>
      <c r="J7" t="s">
        <v>1450</v>
      </c>
      <c r="K7" s="58">
        <v>5</v>
      </c>
      <c r="L7" s="58">
        <v>5</v>
      </c>
      <c r="M7" s="58">
        <v>5</v>
      </c>
      <c r="N7" s="10"/>
      <c r="O7" s="9">
        <v>5</v>
      </c>
      <c r="P7" s="9">
        <v>9</v>
      </c>
      <c r="Q7" s="5">
        <v>3881</v>
      </c>
      <c r="R7" s="60">
        <f>R6+Q7</f>
        <v>7860</v>
      </c>
      <c r="S7" s="39">
        <f>R7/$Q5</f>
        <v>0.14591764749563732</v>
      </c>
      <c r="T7" s="5">
        <v>3745</v>
      </c>
      <c r="U7" s="60">
        <f>U6+T7</f>
        <v>7683</v>
      </c>
      <c r="V7" s="39">
        <f>U7/$T5</f>
        <v>0.12726730606768374</v>
      </c>
      <c r="W7" s="5">
        <v>7626</v>
      </c>
      <c r="X7" s="60">
        <f>X6+W7</f>
        <v>15543</v>
      </c>
      <c r="Y7" s="39">
        <f>X7/$W5</f>
        <v>0.13606162734713528</v>
      </c>
    </row>
    <row r="8" spans="1:25">
      <c r="A8" s="9" t="s">
        <v>6</v>
      </c>
      <c r="B8" s="2">
        <f>DATA_FIELD_DESCRIPTORS!P374</f>
        <v>3974</v>
      </c>
      <c r="C8" s="11">
        <f t="shared" si="0"/>
        <v>7.3775665540415106E-2</v>
      </c>
      <c r="D8" s="15">
        <f>DATA_FIELD_DESCRIPTORS!P398</f>
        <v>3855</v>
      </c>
      <c r="E8" s="11">
        <f t="shared" si="1"/>
        <v>6.3857277741887389E-2</v>
      </c>
      <c r="F8" s="15">
        <f t="shared" si="2"/>
        <v>7829</v>
      </c>
      <c r="G8" s="11">
        <f t="shared" si="3"/>
        <v>6.8534162034402768E-2</v>
      </c>
      <c r="J8" t="s">
        <v>1451</v>
      </c>
      <c r="K8">
        <f>K7*K6</f>
        <v>1.2256713476225671</v>
      </c>
      <c r="L8">
        <f t="shared" ref="L8:M8" si="4">L7*L6</f>
        <v>3.8800930026572189</v>
      </c>
      <c r="M8">
        <f t="shared" si="4"/>
        <v>2.6236151603498543</v>
      </c>
      <c r="N8" s="10"/>
      <c r="O8" s="9">
        <v>10</v>
      </c>
      <c r="P8" s="9">
        <v>14</v>
      </c>
      <c r="Q8" s="5">
        <v>3974</v>
      </c>
      <c r="R8" s="60">
        <f t="shared" ref="R8:R23" si="5">R7+Q8</f>
        <v>11834</v>
      </c>
      <c r="S8" s="39">
        <f>R8/$Q5</f>
        <v>0.21969331303605244</v>
      </c>
      <c r="T8" s="5">
        <v>3855</v>
      </c>
      <c r="U8" s="60">
        <f t="shared" ref="U8:U23" si="6">U7+T8</f>
        <v>11538</v>
      </c>
      <c r="V8" s="39">
        <f>U8/$T5</f>
        <v>0.19112458380957115</v>
      </c>
      <c r="W8" s="5">
        <v>7829</v>
      </c>
      <c r="X8" s="60">
        <f t="shared" ref="X8:X23" si="7">X7+W8</f>
        <v>23372</v>
      </c>
      <c r="Y8" s="39">
        <f>X8/$W5</f>
        <v>0.20459578938153805</v>
      </c>
    </row>
    <row r="9" spans="1:25">
      <c r="A9" s="9" t="s">
        <v>7</v>
      </c>
      <c r="B9" s="2">
        <f>DATA_FIELD_DESCRIPTORS!P375+DATA_FIELD_DESCRIPTORS!P376</f>
        <v>4695</v>
      </c>
      <c r="C9" s="11">
        <f t="shared" si="0"/>
        <v>8.7160732187279544E-2</v>
      </c>
      <c r="D9" s="15">
        <f>DATA_FIELD_DESCRIPTORS!P399+DATA_FIELD_DESCRIPTORS!P400</f>
        <v>4685</v>
      </c>
      <c r="E9" s="11">
        <f t="shared" si="1"/>
        <v>7.7606056088389733E-2</v>
      </c>
      <c r="F9" s="15">
        <f t="shared" si="2"/>
        <v>9380</v>
      </c>
      <c r="G9" s="11">
        <f t="shared" si="3"/>
        <v>8.2111436950146624E-2</v>
      </c>
      <c r="J9" t="s">
        <v>1447</v>
      </c>
      <c r="K9">
        <f>30+K8</f>
        <v>31.225671347622566</v>
      </c>
      <c r="L9">
        <f t="shared" ref="L9:M9" si="8">30+L8</f>
        <v>33.880093002657219</v>
      </c>
      <c r="M9">
        <f t="shared" si="8"/>
        <v>32.623615160349857</v>
      </c>
      <c r="N9" s="10"/>
      <c r="O9" s="9">
        <v>15</v>
      </c>
      <c r="P9" s="9">
        <v>19</v>
      </c>
      <c r="Q9" s="5">
        <v>4695</v>
      </c>
      <c r="R9" s="60">
        <f t="shared" si="5"/>
        <v>16529</v>
      </c>
      <c r="S9" s="39">
        <f>R9/$Q5</f>
        <v>0.30685404522333198</v>
      </c>
      <c r="T9" s="5">
        <v>4685</v>
      </c>
      <c r="U9" s="60">
        <f t="shared" si="6"/>
        <v>16223</v>
      </c>
      <c r="V9" s="39">
        <f>U9/$Q5</f>
        <v>0.3011732818475476</v>
      </c>
      <c r="W9" s="5">
        <v>9380</v>
      </c>
      <c r="X9" s="60">
        <f t="shared" si="7"/>
        <v>32752</v>
      </c>
      <c r="Y9" s="39">
        <f>X9/$W5</f>
        <v>0.28670722633168466</v>
      </c>
    </row>
    <row r="10" spans="1:25">
      <c r="A10" s="9" t="s">
        <v>8</v>
      </c>
      <c r="B10" s="2">
        <f>DATA_FIELD_DESCRIPTORS!P377+DATA_FIELD_DESCRIPTORS!P378+DATA_FIELD_DESCRIPTORS!P379</f>
        <v>4989</v>
      </c>
      <c r="C10" s="11">
        <f t="shared" si="0"/>
        <v>9.2618720528719417E-2</v>
      </c>
      <c r="D10" s="15">
        <f>DATA_FIELD_DESCRIPTORS!P401+DATA_FIELD_DESCRIPTORS!P402+DATA_FIELD_DESCRIPTORS!P403</f>
        <v>5422</v>
      </c>
      <c r="E10" s="11">
        <f t="shared" si="1"/>
        <v>8.9814308668356282E-2</v>
      </c>
      <c r="F10" s="15">
        <f t="shared" si="2"/>
        <v>10411</v>
      </c>
      <c r="G10" s="11">
        <f t="shared" si="3"/>
        <v>9.1136691907033746E-2</v>
      </c>
      <c r="N10" s="10"/>
      <c r="O10" s="9">
        <v>20</v>
      </c>
      <c r="P10" s="9">
        <v>24</v>
      </c>
      <c r="Q10" s="5">
        <v>4989</v>
      </c>
      <c r="R10" s="60">
        <f t="shared" si="5"/>
        <v>21518</v>
      </c>
      <c r="S10" s="39">
        <f>R10/$Q5</f>
        <v>0.39947276575205137</v>
      </c>
      <c r="T10" s="5">
        <v>5422</v>
      </c>
      <c r="U10" s="60">
        <f t="shared" si="6"/>
        <v>21645</v>
      </c>
      <c r="V10" s="39">
        <f>U10/$T5</f>
        <v>0.35854494856631713</v>
      </c>
      <c r="W10" s="5">
        <v>10411</v>
      </c>
      <c r="X10" s="60">
        <f t="shared" si="7"/>
        <v>43163</v>
      </c>
      <c r="Y10" s="39">
        <f>X10/$W5</f>
        <v>0.37784391823871843</v>
      </c>
    </row>
    <row r="11" spans="1:25">
      <c r="A11" s="9" t="s">
        <v>9</v>
      </c>
      <c r="B11" s="2">
        <f>DATA_FIELD_DESCRIPTORS!P380</f>
        <v>4420</v>
      </c>
      <c r="C11" s="11">
        <f t="shared" si="0"/>
        <v>8.2055470983551773E-2</v>
      </c>
      <c r="D11" s="2">
        <f>DATA_FIELD_DESCRIPTORS!P404</f>
        <v>5035</v>
      </c>
      <c r="E11" s="11">
        <f t="shared" si="1"/>
        <v>8.3403733704384697E-2</v>
      </c>
      <c r="F11" s="15">
        <f t="shared" si="2"/>
        <v>9455</v>
      </c>
      <c r="G11" s="11">
        <f t="shared" si="3"/>
        <v>8.2767978290366348E-2</v>
      </c>
      <c r="N11" s="10"/>
      <c r="O11" s="9">
        <v>25</v>
      </c>
      <c r="P11" s="9">
        <v>29</v>
      </c>
      <c r="Q11" s="5">
        <v>4420</v>
      </c>
      <c r="R11" s="60">
        <f t="shared" si="5"/>
        <v>25938</v>
      </c>
      <c r="S11" s="39">
        <f>R11/$Q5</f>
        <v>0.48152823673560319</v>
      </c>
      <c r="T11" s="5">
        <v>5035</v>
      </c>
      <c r="U11" s="60">
        <f t="shared" si="6"/>
        <v>26680</v>
      </c>
      <c r="V11" s="39">
        <f>U11/$T5</f>
        <v>0.44194868227070183</v>
      </c>
      <c r="W11" s="5">
        <v>9455</v>
      </c>
      <c r="X11" s="60">
        <f t="shared" si="7"/>
        <v>52618</v>
      </c>
      <c r="Y11" s="39">
        <f>X11/$W5</f>
        <v>0.4606118965290848</v>
      </c>
    </row>
    <row r="12" spans="1:25">
      <c r="A12" s="9" t="s">
        <v>10</v>
      </c>
      <c r="B12" s="2">
        <f>DATA_FIELD_DESCRIPTORS!P381</f>
        <v>4059</v>
      </c>
      <c r="C12" s="11">
        <f t="shared" si="0"/>
        <v>7.5353655367021863E-2</v>
      </c>
      <c r="D12" s="2">
        <f>DATA_FIELD_DESCRIPTORS!P405</f>
        <v>4516</v>
      </c>
      <c r="E12" s="11">
        <f t="shared" si="1"/>
        <v>7.480660603952359E-2</v>
      </c>
      <c r="F12" s="15">
        <f t="shared" si="2"/>
        <v>8575</v>
      </c>
      <c r="G12" s="11">
        <f t="shared" si="3"/>
        <v>7.5064559898454938E-2</v>
      </c>
      <c r="N12" s="10"/>
      <c r="O12" s="64">
        <v>30</v>
      </c>
      <c r="P12" s="64">
        <v>34</v>
      </c>
      <c r="Q12" s="5">
        <v>4059</v>
      </c>
      <c r="R12" s="60">
        <f t="shared" si="5"/>
        <v>29997</v>
      </c>
      <c r="S12" s="39">
        <f>R12/$Q5</f>
        <v>0.55688189210262506</v>
      </c>
      <c r="T12" s="5">
        <v>4516</v>
      </c>
      <c r="U12" s="60">
        <f t="shared" si="6"/>
        <v>31196</v>
      </c>
      <c r="V12" s="39">
        <f>U12/$T5</f>
        <v>0.51675528831022544</v>
      </c>
      <c r="W12" s="5">
        <v>8575</v>
      </c>
      <c r="X12" s="60">
        <f t="shared" si="7"/>
        <v>61193</v>
      </c>
      <c r="Y12" s="39">
        <f>X12/$W5</f>
        <v>0.53567645642753969</v>
      </c>
    </row>
    <row r="13" spans="1:25">
      <c r="A13" s="9" t="s">
        <v>11</v>
      </c>
      <c r="B13" s="2">
        <f>DATA_FIELD_DESCRIPTORS!P382</f>
        <v>3645</v>
      </c>
      <c r="C13" s="11">
        <f t="shared" si="0"/>
        <v>6.7667916682137161E-2</v>
      </c>
      <c r="D13" s="2">
        <f>DATA_FIELD_DESCRIPTORS!P406</f>
        <v>4295</v>
      </c>
      <c r="E13" s="11">
        <f t="shared" si="1"/>
        <v>7.1145786744852488E-2</v>
      </c>
      <c r="F13" s="15">
        <f t="shared" si="2"/>
        <v>7940</v>
      </c>
      <c r="G13" s="11">
        <f t="shared" si="3"/>
        <v>6.9505843217927951E-2</v>
      </c>
      <c r="N13" s="10"/>
      <c r="O13" s="64">
        <v>35</v>
      </c>
      <c r="P13" s="64">
        <v>39</v>
      </c>
      <c r="Q13" s="5">
        <v>3645</v>
      </c>
      <c r="R13" s="60">
        <f t="shared" si="5"/>
        <v>33642</v>
      </c>
      <c r="S13" s="39">
        <f>R13/$Q5</f>
        <v>0.62454980878476218</v>
      </c>
      <c r="T13" s="5">
        <v>4295</v>
      </c>
      <c r="U13" s="60">
        <f t="shared" si="6"/>
        <v>35491</v>
      </c>
      <c r="V13" s="39">
        <f>U13/$T5</f>
        <v>0.58790107505507794</v>
      </c>
      <c r="W13" s="5">
        <v>7940</v>
      </c>
      <c r="X13" s="60">
        <f t="shared" si="7"/>
        <v>69133</v>
      </c>
      <c r="Y13" s="39">
        <f>X13/$W5</f>
        <v>0.60518229964546766</v>
      </c>
    </row>
    <row r="14" spans="1:25">
      <c r="A14" s="9" t="s">
        <v>12</v>
      </c>
      <c r="B14" s="2">
        <f>DATA_FIELD_DESCRIPTORS!P383</f>
        <v>3819</v>
      </c>
      <c r="C14" s="11">
        <f t="shared" si="0"/>
        <v>7.0898154680132178E-2</v>
      </c>
      <c r="D14" s="2">
        <f>DATA_FIELD_DESCRIPTORS!P407</f>
        <v>4169</v>
      </c>
      <c r="E14" s="11">
        <f t="shared" si="1"/>
        <v>6.9058622803094299E-2</v>
      </c>
      <c r="F14" s="15">
        <f t="shared" si="2"/>
        <v>7988</v>
      </c>
      <c r="G14" s="11">
        <f t="shared" si="3"/>
        <v>6.9926029675668577E-2</v>
      </c>
      <c r="N14" s="10"/>
      <c r="O14" s="9">
        <v>40</v>
      </c>
      <c r="P14" s="9">
        <v>44</v>
      </c>
      <c r="Q14" s="5">
        <v>3819</v>
      </c>
      <c r="R14" s="60">
        <f t="shared" si="5"/>
        <v>37461</v>
      </c>
      <c r="S14" s="39">
        <f>R14/$Q5</f>
        <v>0.69544796346489435</v>
      </c>
      <c r="T14" s="5">
        <v>4169</v>
      </c>
      <c r="U14" s="60">
        <f t="shared" si="6"/>
        <v>39660</v>
      </c>
      <c r="V14" s="39">
        <f>U14/$T5</f>
        <v>0.65695969785817221</v>
      </c>
      <c r="W14" s="5">
        <v>7988</v>
      </c>
      <c r="X14" s="60">
        <f t="shared" si="7"/>
        <v>77121</v>
      </c>
      <c r="Y14" s="39">
        <f>X14/$W5</f>
        <v>0.67510832932113629</v>
      </c>
    </row>
    <row r="15" spans="1:25">
      <c r="A15" s="9" t="s">
        <v>13</v>
      </c>
      <c r="B15" s="2">
        <f>DATA_FIELD_DESCRIPTORS!P384</f>
        <v>3788</v>
      </c>
      <c r="C15" s="11">
        <f t="shared" si="0"/>
        <v>7.0322652508075595E-2</v>
      </c>
      <c r="D15" s="2">
        <f>DATA_FIELD_DESCRIPTORS!P408</f>
        <v>3992</v>
      </c>
      <c r="E15" s="11">
        <f t="shared" si="1"/>
        <v>6.6126654408719704E-2</v>
      </c>
      <c r="F15" s="15">
        <f t="shared" si="2"/>
        <v>7780</v>
      </c>
      <c r="G15" s="11">
        <f t="shared" si="3"/>
        <v>6.8105221692125878E-2</v>
      </c>
      <c r="N15" s="10"/>
      <c r="O15" s="9">
        <v>45</v>
      </c>
      <c r="P15" s="9">
        <v>49</v>
      </c>
      <c r="Q15" s="5">
        <v>3788</v>
      </c>
      <c r="R15" s="60">
        <f t="shared" si="5"/>
        <v>41249</v>
      </c>
      <c r="S15" s="39">
        <f>R15/$Q5</f>
        <v>0.76577061597296991</v>
      </c>
      <c r="T15" s="5">
        <v>3992</v>
      </c>
      <c r="U15" s="60">
        <f t="shared" si="6"/>
        <v>43652</v>
      </c>
      <c r="V15" s="39">
        <f>U15/$T5</f>
        <v>0.723086352266892</v>
      </c>
      <c r="W15" s="5">
        <v>7780</v>
      </c>
      <c r="X15" s="60">
        <f t="shared" si="7"/>
        <v>84901</v>
      </c>
      <c r="Y15" s="39">
        <f>X15/$W5</f>
        <v>0.74321355101326214</v>
      </c>
    </row>
    <row r="16" spans="1:25">
      <c r="A16" s="9" t="s">
        <v>14</v>
      </c>
      <c r="B16" s="2">
        <f>DATA_FIELD_DESCRIPTORS!P385</f>
        <v>3205</v>
      </c>
      <c r="C16" s="11">
        <f t="shared" si="0"/>
        <v>5.9499498756172726E-2</v>
      </c>
      <c r="D16" s="2">
        <f>DATA_FIELD_DESCRIPTORS!P409</f>
        <v>4023</v>
      </c>
      <c r="E16" s="11">
        <f t="shared" si="1"/>
        <v>6.6640162997564978E-2</v>
      </c>
      <c r="F16" s="15">
        <f t="shared" si="2"/>
        <v>7228</v>
      </c>
      <c r="G16" s="11">
        <f t="shared" si="3"/>
        <v>6.3273077428108726E-2</v>
      </c>
      <c r="N16" s="10"/>
      <c r="O16" s="9">
        <v>50</v>
      </c>
      <c r="P16" s="9">
        <v>54</v>
      </c>
      <c r="Q16" s="5">
        <v>3205</v>
      </c>
      <c r="R16" s="60">
        <f t="shared" si="5"/>
        <v>44454</v>
      </c>
      <c r="S16" s="39">
        <f>R16/$Q5</f>
        <v>0.82527011472914269</v>
      </c>
      <c r="T16" s="5">
        <v>4023</v>
      </c>
      <c r="U16" s="60">
        <f t="shared" si="6"/>
        <v>47675</v>
      </c>
      <c r="V16" s="39">
        <f>U16/$T5</f>
        <v>0.78972651526445692</v>
      </c>
      <c r="W16" s="5">
        <v>7228</v>
      </c>
      <c r="X16" s="60">
        <f t="shared" si="7"/>
        <v>92129</v>
      </c>
      <c r="Y16" s="39">
        <f>X16/$W5</f>
        <v>0.80648662844137087</v>
      </c>
    </row>
    <row r="17" spans="1:25">
      <c r="A17" s="9" t="s">
        <v>15</v>
      </c>
      <c r="B17" s="2">
        <f>DATA_FIELD_DESCRIPTORS!P386</f>
        <v>2829</v>
      </c>
      <c r="C17" s="11">
        <f t="shared" si="0"/>
        <v>5.2519214346712209E-2</v>
      </c>
      <c r="D17" s="2">
        <f>DATA_FIELD_DESCRIPTORS!P410</f>
        <v>3417</v>
      </c>
      <c r="E17" s="11">
        <f t="shared" si="1"/>
        <v>5.660189832529941E-2</v>
      </c>
      <c r="F17" s="15">
        <f t="shared" si="2"/>
        <v>6246</v>
      </c>
      <c r="G17" s="11">
        <f t="shared" si="3"/>
        <v>5.4676762813498488E-2</v>
      </c>
      <c r="N17" s="10"/>
      <c r="O17" s="9">
        <v>55</v>
      </c>
      <c r="P17" s="9">
        <v>59</v>
      </c>
      <c r="Q17" s="5">
        <v>2829</v>
      </c>
      <c r="R17" s="60">
        <f t="shared" si="5"/>
        <v>47283</v>
      </c>
      <c r="S17" s="39">
        <f>R17/$Q5</f>
        <v>0.87778932907585494</v>
      </c>
      <c r="T17" s="5">
        <v>3417</v>
      </c>
      <c r="U17" s="60">
        <f t="shared" si="6"/>
        <v>51092</v>
      </c>
      <c r="V17" s="39">
        <f>U17/$T5</f>
        <v>0.8463284135897563</v>
      </c>
      <c r="W17" s="5">
        <v>6246</v>
      </c>
      <c r="X17" s="60">
        <f t="shared" si="7"/>
        <v>98375</v>
      </c>
      <c r="Y17" s="39">
        <f>X17/$W5</f>
        <v>0.8611633912548694</v>
      </c>
    </row>
    <row r="18" spans="1:25">
      <c r="A18" s="9" t="s">
        <v>16</v>
      </c>
      <c r="B18" s="2">
        <f>DATA_FIELD_DESCRIPTORS!P387+DATA_FIELD_DESCRIPTORS!P388</f>
        <v>2302</v>
      </c>
      <c r="C18" s="11">
        <f t="shared" si="0"/>
        <v>4.2735677421750266E-2</v>
      </c>
      <c r="D18" s="2">
        <f>DATA_FIELD_DESCRIPTORS!P411+DATA_FIELD_DESCRIPTORS!P412</f>
        <v>2816</v>
      </c>
      <c r="E18" s="11">
        <f t="shared" si="1"/>
        <v>4.6646457618976629E-2</v>
      </c>
      <c r="F18" s="15">
        <f t="shared" si="2"/>
        <v>5118</v>
      </c>
      <c r="G18" s="11">
        <f t="shared" si="3"/>
        <v>4.4802381056593864E-2</v>
      </c>
      <c r="N18" s="10"/>
      <c r="O18" s="9">
        <v>60</v>
      </c>
      <c r="P18" s="9">
        <v>64</v>
      </c>
      <c r="Q18" s="5">
        <v>2302</v>
      </c>
      <c r="R18" s="60">
        <f t="shared" si="5"/>
        <v>49585</v>
      </c>
      <c r="S18" s="39">
        <f>R18/$Q5</f>
        <v>0.92052500649760516</v>
      </c>
      <c r="T18" s="5">
        <v>2816</v>
      </c>
      <c r="U18" s="60">
        <f t="shared" si="6"/>
        <v>53908</v>
      </c>
      <c r="V18" s="39">
        <f>U18/$T5</f>
        <v>0.89297487120873298</v>
      </c>
      <c r="W18" s="5">
        <v>5118</v>
      </c>
      <c r="X18" s="60">
        <f t="shared" si="7"/>
        <v>103493</v>
      </c>
      <c r="Y18" s="39">
        <f>X18/$W5</f>
        <v>0.90596577231146325</v>
      </c>
    </row>
    <row r="19" spans="1:25">
      <c r="A19" s="9" t="s">
        <v>17</v>
      </c>
      <c r="B19" s="15">
        <f>DATA_FIELD_DESCRIPTORS!P389+DATA_FIELD_DESCRIPTORS!P390</f>
        <v>1668</v>
      </c>
      <c r="C19" s="11">
        <f t="shared" si="0"/>
        <v>3.096572977388334E-2</v>
      </c>
      <c r="D19" s="2">
        <f>DATA_FIELD_DESCRIPTORS!P413+DATA_FIELD_DESCRIPTORS!P414</f>
        <v>2077</v>
      </c>
      <c r="E19" s="11">
        <f t="shared" si="1"/>
        <v>3.4405075452632973E-2</v>
      </c>
      <c r="F19" s="15">
        <f t="shared" si="2"/>
        <v>3745</v>
      </c>
      <c r="G19" s="11">
        <f t="shared" si="3"/>
        <v>3.2783297588304811E-2</v>
      </c>
      <c r="N19" s="10"/>
      <c r="O19" s="9">
        <v>65</v>
      </c>
      <c r="P19" s="9">
        <v>69</v>
      </c>
      <c r="Q19" s="5">
        <v>1668</v>
      </c>
      <c r="R19" s="60">
        <f t="shared" si="5"/>
        <v>51253</v>
      </c>
      <c r="S19" s="39">
        <f>R19/$Q5</f>
        <v>0.9514907362714885</v>
      </c>
      <c r="T19" s="5">
        <v>2077</v>
      </c>
      <c r="U19" s="60">
        <f t="shared" si="6"/>
        <v>55985</v>
      </c>
      <c r="V19" s="39">
        <f>U19/$T5</f>
        <v>0.92737994666136592</v>
      </c>
      <c r="W19" s="5">
        <v>3745</v>
      </c>
      <c r="X19" s="60">
        <f t="shared" si="7"/>
        <v>107238</v>
      </c>
      <c r="Y19" s="39">
        <f>X19/$W5</f>
        <v>0.93874906989976803</v>
      </c>
    </row>
    <row r="20" spans="1:25">
      <c r="A20" s="9" t="s">
        <v>18</v>
      </c>
      <c r="B20" s="15">
        <f>DATA_FIELD_DESCRIPTORS!P391</f>
        <v>1028</v>
      </c>
      <c r="C20" s="11">
        <f t="shared" si="0"/>
        <v>1.9084394608844171E-2</v>
      </c>
      <c r="D20" s="2">
        <f>DATA_FIELD_DESCRIPTORS!P415</f>
        <v>1464</v>
      </c>
      <c r="E20" s="11">
        <f t="shared" si="1"/>
        <v>2.4250857228047509E-2</v>
      </c>
      <c r="F20" s="15">
        <f t="shared" si="2"/>
        <v>2492</v>
      </c>
      <c r="G20" s="11">
        <f t="shared" si="3"/>
        <v>2.1814680264367312E-2</v>
      </c>
      <c r="N20" s="10"/>
      <c r="O20" s="9">
        <v>70</v>
      </c>
      <c r="P20" s="9">
        <v>74</v>
      </c>
      <c r="Q20" s="5">
        <v>1028</v>
      </c>
      <c r="R20" s="60">
        <f t="shared" si="5"/>
        <v>52281</v>
      </c>
      <c r="S20" s="39">
        <f>R20/$Q5</f>
        <v>0.97057513088033265</v>
      </c>
      <c r="T20" s="5">
        <v>1464</v>
      </c>
      <c r="U20" s="60">
        <f t="shared" si="6"/>
        <v>57449</v>
      </c>
      <c r="V20" s="39">
        <f>U20/$T5</f>
        <v>0.95163080388941346</v>
      </c>
      <c r="W20" s="5">
        <v>2492</v>
      </c>
      <c r="X20" s="60">
        <f t="shared" si="7"/>
        <v>109730</v>
      </c>
      <c r="Y20" s="39">
        <f>X20/$W5</f>
        <v>0.96056375016413531</v>
      </c>
    </row>
    <row r="21" spans="1:25">
      <c r="A21" s="9" t="s">
        <v>19</v>
      </c>
      <c r="B21" s="15">
        <f>DATA_FIELD_DESCRIPTORS!P392</f>
        <v>745</v>
      </c>
      <c r="C21" s="11">
        <f t="shared" si="0"/>
        <v>1.383061671555341E-2</v>
      </c>
      <c r="D21" s="2">
        <f>DATA_FIELD_DESCRIPTORS!P416</f>
        <v>1140</v>
      </c>
      <c r="E21" s="11">
        <f t="shared" si="1"/>
        <v>1.8883864234955028E-2</v>
      </c>
      <c r="F21" s="15">
        <f t="shared" si="2"/>
        <v>1885</v>
      </c>
      <c r="G21" s="11">
        <f t="shared" si="3"/>
        <v>1.6501072350855694E-2</v>
      </c>
      <c r="N21" s="10"/>
      <c r="O21" s="9">
        <v>75</v>
      </c>
      <c r="P21" s="9">
        <v>79</v>
      </c>
      <c r="Q21" s="5">
        <v>745</v>
      </c>
      <c r="R21" s="60">
        <f t="shared" si="5"/>
        <v>53026</v>
      </c>
      <c r="S21" s="39">
        <f>R21/$Q5</f>
        <v>0.98440574759588606</v>
      </c>
      <c r="T21" s="5">
        <v>1140</v>
      </c>
      <c r="U21" s="60">
        <f t="shared" si="6"/>
        <v>58589</v>
      </c>
      <c r="V21" s="39">
        <f>U21/$T5</f>
        <v>0.97051466812436848</v>
      </c>
      <c r="W21" s="5">
        <v>1885</v>
      </c>
      <c r="X21" s="60">
        <f t="shared" si="7"/>
        <v>111615</v>
      </c>
      <c r="Y21" s="39">
        <f>X21/$W5</f>
        <v>0.97706482251499105</v>
      </c>
    </row>
    <row r="22" spans="1:25">
      <c r="A22" s="9" t="s">
        <v>20</v>
      </c>
      <c r="B22" s="15">
        <f>DATA_FIELD_DESCRIPTORS!P393</f>
        <v>474</v>
      </c>
      <c r="C22" s="11">
        <f t="shared" si="0"/>
        <v>8.7996138566071355E-3</v>
      </c>
      <c r="D22" s="2">
        <f>DATA_FIELD_DESCRIPTORS!P417</f>
        <v>916</v>
      </c>
      <c r="E22" s="11">
        <f t="shared" si="1"/>
        <v>1.517335056071825E-2</v>
      </c>
      <c r="F22" s="15">
        <f t="shared" si="2"/>
        <v>1390</v>
      </c>
      <c r="G22" s="11">
        <f t="shared" si="3"/>
        <v>1.2167899505405524E-2</v>
      </c>
      <c r="N22" s="10"/>
      <c r="O22" s="9">
        <v>80</v>
      </c>
      <c r="P22" s="9">
        <v>84</v>
      </c>
      <c r="Q22" s="5">
        <v>474</v>
      </c>
      <c r="R22" s="60">
        <f t="shared" si="5"/>
        <v>53500</v>
      </c>
      <c r="S22" s="39">
        <f>R22/$Q5</f>
        <v>0.99320536145249327</v>
      </c>
      <c r="T22" s="5">
        <v>916</v>
      </c>
      <c r="U22" s="60">
        <f t="shared" si="6"/>
        <v>59505</v>
      </c>
      <c r="V22" s="39">
        <f>U22/$T5</f>
        <v>0.98568801868508671</v>
      </c>
      <c r="W22" s="5">
        <v>1390</v>
      </c>
      <c r="X22" s="60">
        <f t="shared" si="7"/>
        <v>113005</v>
      </c>
      <c r="Y22" s="39">
        <f>X22/$W5</f>
        <v>0.98923272202039658</v>
      </c>
    </row>
    <row r="23" spans="1:25">
      <c r="A23" s="9" t="s">
        <v>21</v>
      </c>
      <c r="B23" s="15">
        <f>DATA_FIELD_DESCRIPTORS!P394</f>
        <v>366</v>
      </c>
      <c r="C23" s="11">
        <f t="shared" si="0"/>
        <v>6.7946385475067764E-3</v>
      </c>
      <c r="D23" s="2">
        <f>DATA_FIELD_DESCRIPTORS!P418</f>
        <v>864</v>
      </c>
      <c r="E23" s="11">
        <f t="shared" si="1"/>
        <v>1.4311981314913283E-2</v>
      </c>
      <c r="F23" s="15">
        <f t="shared" si="2"/>
        <v>1230</v>
      </c>
      <c r="G23" s="11">
        <f t="shared" si="3"/>
        <v>1.0767277979603449E-2</v>
      </c>
      <c r="N23" s="10"/>
      <c r="O23" s="9">
        <v>85</v>
      </c>
      <c r="P23" s="9">
        <v>100</v>
      </c>
      <c r="Q23" s="5">
        <v>366</v>
      </c>
      <c r="R23" s="60">
        <f t="shared" si="5"/>
        <v>53866</v>
      </c>
      <c r="S23" s="39">
        <f>R23/$Q5</f>
        <v>1</v>
      </c>
      <c r="T23" s="5">
        <v>864</v>
      </c>
      <c r="U23" s="60">
        <f t="shared" si="6"/>
        <v>60369</v>
      </c>
      <c r="V23" s="39">
        <f>U23/$T5</f>
        <v>1</v>
      </c>
      <c r="W23" s="5">
        <v>1230</v>
      </c>
      <c r="X23" s="60">
        <f t="shared" si="7"/>
        <v>114235</v>
      </c>
      <c r="Y23" s="39">
        <f>X23/$W5</f>
        <v>1</v>
      </c>
    </row>
    <row r="24" spans="1:25">
      <c r="A24" s="9" t="s">
        <v>22</v>
      </c>
      <c r="B24" s="46">
        <f>K9</f>
        <v>31.225671347622566</v>
      </c>
      <c r="C24" s="11"/>
      <c r="D24" s="19">
        <f>L9</f>
        <v>33.880093002657219</v>
      </c>
      <c r="E24" s="11"/>
      <c r="F24" s="19">
        <f>M9</f>
        <v>32.623615160349857</v>
      </c>
      <c r="G24" s="11"/>
      <c r="N24" s="10">
        <v>422</v>
      </c>
    </row>
    <row r="25" spans="1:25">
      <c r="A25" s="9"/>
      <c r="B25" s="12"/>
      <c r="C25" s="11"/>
      <c r="D25" s="9"/>
      <c r="N25" s="10"/>
    </row>
    <row r="26" spans="1:25">
      <c r="A26" s="9"/>
      <c r="B26" s="12"/>
      <c r="C26" s="11"/>
      <c r="D26" s="9"/>
      <c r="N26" s="10"/>
    </row>
    <row r="27" spans="1:25">
      <c r="A27" s="106" t="s">
        <v>1436</v>
      </c>
      <c r="B27" s="107" t="s">
        <v>1437</v>
      </c>
      <c r="C27" s="108" t="s">
        <v>1433</v>
      </c>
      <c r="D27" s="20"/>
      <c r="E27" s="21"/>
      <c r="F27" s="20"/>
      <c r="G27" s="21"/>
      <c r="N27" s="5"/>
    </row>
    <row r="28" spans="1:25">
      <c r="A28" s="9" t="s">
        <v>3</v>
      </c>
      <c r="B28" s="2">
        <f>DATA_FIELD_DESCRIPTORS!P14</f>
        <v>114235</v>
      </c>
      <c r="C28" s="11">
        <f>B28/B$28</f>
        <v>1</v>
      </c>
      <c r="D28" s="9"/>
      <c r="N28" s="10">
        <v>14</v>
      </c>
    </row>
    <row r="29" spans="1:25">
      <c r="A29" s="9" t="s">
        <v>23</v>
      </c>
      <c r="B29" s="2">
        <f>DATA_FIELD_DESCRIPTORS!P15</f>
        <v>30267</v>
      </c>
      <c r="C29" s="11">
        <f t="shared" ref="C29:C35" si="9">B29/B$28</f>
        <v>0.26495382325907119</v>
      </c>
      <c r="D29" s="9"/>
      <c r="N29" s="10">
        <v>15</v>
      </c>
    </row>
    <row r="30" spans="1:25">
      <c r="A30" s="9" t="s">
        <v>24</v>
      </c>
      <c r="B30" s="2">
        <f>DATA_FIELD_DESCRIPTORS!P16</f>
        <v>52904</v>
      </c>
      <c r="C30" s="11">
        <f t="shared" si="9"/>
        <v>0.46311550750645597</v>
      </c>
      <c r="D30" s="9"/>
      <c r="N30" s="10">
        <v>16</v>
      </c>
    </row>
    <row r="31" spans="1:25">
      <c r="A31" s="9" t="s">
        <v>25</v>
      </c>
      <c r="B31" s="2">
        <f>DATA_FIELD_DESCRIPTORS!P17</f>
        <v>522</v>
      </c>
      <c r="C31" s="11">
        <f t="shared" si="9"/>
        <v>4.5695277279292684E-3</v>
      </c>
      <c r="D31" s="9"/>
      <c r="N31" s="10">
        <v>17</v>
      </c>
    </row>
    <row r="32" spans="1:25">
      <c r="A32" s="9" t="s">
        <v>26</v>
      </c>
      <c r="B32" s="2">
        <f>DATA_FIELD_DESCRIPTORS!P18</f>
        <v>10679</v>
      </c>
      <c r="C32" s="11">
        <f t="shared" si="9"/>
        <v>9.3482732962752224E-2</v>
      </c>
      <c r="D32" s="9"/>
      <c r="N32" s="10">
        <v>18</v>
      </c>
    </row>
    <row r="33" spans="1:14">
      <c r="A33" s="9" t="s">
        <v>27</v>
      </c>
      <c r="B33" s="2">
        <f>DATA_FIELD_DESCRIPTORS!P19</f>
        <v>58</v>
      </c>
      <c r="C33" s="11">
        <f t="shared" si="9"/>
        <v>5.0772530310325202E-4</v>
      </c>
      <c r="D33" s="9"/>
      <c r="N33" s="10">
        <v>19</v>
      </c>
    </row>
    <row r="34" spans="1:14">
      <c r="A34" s="9" t="s">
        <v>28</v>
      </c>
      <c r="B34" s="2">
        <f>DATA_FIELD_DESCRIPTORS!P20</f>
        <v>13742</v>
      </c>
      <c r="C34" s="11">
        <f t="shared" si="9"/>
        <v>0.12029588129732569</v>
      </c>
      <c r="D34" s="9"/>
      <c r="N34" s="10">
        <v>20</v>
      </c>
    </row>
    <row r="35" spans="1:14">
      <c r="A35" s="9" t="s">
        <v>38</v>
      </c>
      <c r="B35" s="2">
        <f>DATA_FIELD_DESCRIPTORS!P21</f>
        <v>6063</v>
      </c>
      <c r="C35" s="11">
        <f t="shared" si="9"/>
        <v>5.3074801943362365E-2</v>
      </c>
      <c r="D35" s="9"/>
      <c r="N35" s="10">
        <v>21</v>
      </c>
    </row>
    <row r="36" spans="1:14">
      <c r="A36" s="9"/>
      <c r="B36" s="2"/>
      <c r="C36" s="11"/>
      <c r="D36" s="9"/>
      <c r="N36" s="10"/>
    </row>
    <row r="37" spans="1:14">
      <c r="A37" s="9"/>
      <c r="B37" s="2"/>
      <c r="C37" s="11"/>
      <c r="D37" s="9"/>
      <c r="N37" s="10"/>
    </row>
    <row r="38" spans="1:14" s="4" customFormat="1">
      <c r="A38" s="110" t="s">
        <v>1098</v>
      </c>
      <c r="B38" s="111" t="s">
        <v>1437</v>
      </c>
      <c r="C38" s="112" t="s">
        <v>1433</v>
      </c>
      <c r="D38" s="16"/>
      <c r="E38" s="1"/>
      <c r="F38" s="16"/>
      <c r="G38" s="1"/>
      <c r="J38"/>
      <c r="K38"/>
      <c r="L38"/>
      <c r="M38"/>
    </row>
    <row r="39" spans="1:14">
      <c r="A39" s="9" t="s">
        <v>3</v>
      </c>
      <c r="B39" s="2">
        <f>DATA_FIELD_DESCRIPTORS!P24</f>
        <v>114235</v>
      </c>
      <c r="C39" s="11">
        <f>B39/B$39</f>
        <v>1</v>
      </c>
      <c r="D39" s="9"/>
      <c r="N39" s="10">
        <v>24</v>
      </c>
    </row>
    <row r="40" spans="1:14">
      <c r="A40" s="9" t="s">
        <v>29</v>
      </c>
      <c r="B40" s="2">
        <f>DATA_FIELD_DESCRIPTORS!P26</f>
        <v>19407</v>
      </c>
      <c r="C40" s="11">
        <f t="shared" ref="C40:C41" si="10">B40/B$39</f>
        <v>0.1698866371952554</v>
      </c>
      <c r="D40" s="9"/>
      <c r="N40" s="10">
        <v>26</v>
      </c>
    </row>
    <row r="41" spans="1:14">
      <c r="A41" s="9" t="s">
        <v>30</v>
      </c>
      <c r="B41" s="2">
        <f>DATA_FIELD_DESCRIPTORS!P25</f>
        <v>94828</v>
      </c>
      <c r="C41" s="11">
        <f t="shared" si="10"/>
        <v>0.83011336280474457</v>
      </c>
      <c r="D41" s="9"/>
      <c r="N41" s="10">
        <v>25</v>
      </c>
    </row>
    <row r="42" spans="1:14">
      <c r="A42" s="9"/>
      <c r="B42" s="2"/>
      <c r="C42" s="11"/>
      <c r="D42" s="9"/>
      <c r="N42" s="10"/>
    </row>
    <row r="43" spans="1:14">
      <c r="A43" s="9"/>
      <c r="B43" s="2"/>
      <c r="C43" s="11"/>
      <c r="D43" s="9"/>
      <c r="N43" s="10"/>
    </row>
    <row r="44" spans="1:14" s="4" customFormat="1">
      <c r="A44" s="110" t="s">
        <v>1438</v>
      </c>
      <c r="B44" s="111" t="s">
        <v>1437</v>
      </c>
      <c r="C44" s="112" t="s">
        <v>1433</v>
      </c>
      <c r="D44" s="16"/>
      <c r="E44" s="1"/>
      <c r="F44" s="16"/>
      <c r="G44" s="1"/>
      <c r="J44"/>
      <c r="K44"/>
      <c r="L44"/>
      <c r="M44"/>
    </row>
    <row r="45" spans="1:14">
      <c r="A45" s="9" t="s">
        <v>3</v>
      </c>
      <c r="B45" s="2">
        <f>DATA_FIELD_DESCRIPTORS!P29</f>
        <v>114235</v>
      </c>
      <c r="C45" s="11">
        <f>B45/B$45</f>
        <v>1</v>
      </c>
      <c r="D45" s="9"/>
      <c r="N45" s="10">
        <v>29</v>
      </c>
    </row>
    <row r="46" spans="1:14">
      <c r="A46" s="113" t="s">
        <v>31</v>
      </c>
      <c r="B46" s="114">
        <f>DATA_FIELD_DESCRIPTORS!P38</f>
        <v>19407</v>
      </c>
      <c r="C46" s="115">
        <f t="shared" ref="C46:C55" si="11">B46/B$45</f>
        <v>0.1698866371952554</v>
      </c>
      <c r="D46" s="9"/>
      <c r="N46" s="10">
        <v>38</v>
      </c>
    </row>
    <row r="47" spans="1:14">
      <c r="A47" s="9" t="s">
        <v>32</v>
      </c>
      <c r="B47" s="2">
        <f>DATA_FIELD_DESCRIPTORS!P39</f>
        <v>4959</v>
      </c>
      <c r="C47" s="11">
        <f>B47/B$46</f>
        <v>0.25552635646931521</v>
      </c>
      <c r="D47" s="9"/>
      <c r="N47" s="10">
        <v>39</v>
      </c>
    </row>
    <row r="48" spans="1:14">
      <c r="A48" s="9" t="s">
        <v>33</v>
      </c>
      <c r="B48" s="2">
        <f>DATA_FIELD_DESCRIPTORS!P40</f>
        <v>3760</v>
      </c>
      <c r="C48" s="11">
        <f t="shared" ref="C48:C53" si="12">B48/B$46</f>
        <v>0.19374452517132992</v>
      </c>
      <c r="D48" s="9"/>
      <c r="N48" s="10">
        <v>40</v>
      </c>
    </row>
    <row r="49" spans="1:14">
      <c r="A49" s="9" t="s">
        <v>34</v>
      </c>
      <c r="B49" s="2">
        <f>DATA_FIELD_DESCRIPTORS!P41</f>
        <v>207</v>
      </c>
      <c r="C49" s="11">
        <f t="shared" si="12"/>
        <v>1.0666254444272685E-2</v>
      </c>
      <c r="D49" s="9"/>
      <c r="N49" s="10">
        <v>41</v>
      </c>
    </row>
    <row r="50" spans="1:14">
      <c r="A50" s="9" t="s">
        <v>35</v>
      </c>
      <c r="B50" s="2">
        <f>DATA_FIELD_DESCRIPTORS!P42</f>
        <v>74</v>
      </c>
      <c r="C50" s="11">
        <f t="shared" si="12"/>
        <v>3.8130571443293656E-3</v>
      </c>
      <c r="D50" s="9"/>
      <c r="N50" s="10">
        <v>42</v>
      </c>
    </row>
    <row r="51" spans="1:14">
      <c r="A51" s="9" t="s">
        <v>36</v>
      </c>
      <c r="B51" s="2">
        <f>DATA_FIELD_DESCRIPTORS!P43</f>
        <v>26</v>
      </c>
      <c r="C51" s="11">
        <f t="shared" si="12"/>
        <v>1.3397227804400474E-3</v>
      </c>
      <c r="D51" s="9"/>
      <c r="N51" s="10">
        <v>43</v>
      </c>
    </row>
    <row r="52" spans="1:14">
      <c r="A52" s="9" t="s">
        <v>37</v>
      </c>
      <c r="B52" s="2">
        <f>DATA_FIELD_DESCRIPTORS!P44</f>
        <v>8569</v>
      </c>
      <c r="C52" s="11">
        <f t="shared" si="12"/>
        <v>0.441541711753491</v>
      </c>
      <c r="D52" s="9"/>
      <c r="N52" s="10">
        <v>44</v>
      </c>
    </row>
    <row r="53" spans="1:14">
      <c r="A53" s="9" t="s">
        <v>38</v>
      </c>
      <c r="B53" s="2">
        <f>DATA_FIELD_DESCRIPTORS!P45</f>
        <v>1812</v>
      </c>
      <c r="C53" s="11">
        <f t="shared" si="12"/>
        <v>9.3368372236821762E-2</v>
      </c>
      <c r="D53" s="9"/>
      <c r="N53" s="10">
        <v>45</v>
      </c>
    </row>
    <row r="54" spans="1:14" ht="3.6" customHeight="1">
      <c r="A54" s="9"/>
      <c r="B54" s="2"/>
      <c r="C54" s="11"/>
      <c r="D54" s="9"/>
      <c r="N54" s="10"/>
    </row>
    <row r="55" spans="1:14">
      <c r="A55" s="113" t="s">
        <v>30</v>
      </c>
      <c r="B55" s="114">
        <f>DATA_FIELD_DESCRIPTORS!P30</f>
        <v>94828</v>
      </c>
      <c r="C55" s="115">
        <f t="shared" si="11"/>
        <v>0.83011336280474457</v>
      </c>
      <c r="D55" s="9"/>
      <c r="N55" s="10">
        <v>30</v>
      </c>
    </row>
    <row r="56" spans="1:14">
      <c r="A56" s="9" t="s">
        <v>32</v>
      </c>
      <c r="B56" s="2">
        <f>DATA_FIELD_DESCRIPTORS!P31</f>
        <v>25308</v>
      </c>
      <c r="C56" s="11">
        <f>B56/B$55</f>
        <v>0.26688319905513141</v>
      </c>
      <c r="D56" s="9"/>
      <c r="N56" s="10">
        <v>31</v>
      </c>
    </row>
    <row r="57" spans="1:14">
      <c r="A57" s="9" t="s">
        <v>33</v>
      </c>
      <c r="B57" s="2">
        <f>DATA_FIELD_DESCRIPTORS!P32</f>
        <v>49144</v>
      </c>
      <c r="C57" s="11">
        <f t="shared" ref="C57:C62" si="13">B57/B$55</f>
        <v>0.51824355675538869</v>
      </c>
      <c r="D57" s="9"/>
      <c r="N57" s="10">
        <v>32</v>
      </c>
    </row>
    <row r="58" spans="1:14">
      <c r="A58" s="9" t="s">
        <v>34</v>
      </c>
      <c r="B58" s="2">
        <f>DATA_FIELD_DESCRIPTORS!P33</f>
        <v>315</v>
      </c>
      <c r="C58" s="11">
        <f t="shared" si="13"/>
        <v>3.3218036866748219E-3</v>
      </c>
      <c r="D58" s="9"/>
      <c r="N58" s="10">
        <v>33</v>
      </c>
    </row>
    <row r="59" spans="1:14">
      <c r="A59" s="9" t="s">
        <v>35</v>
      </c>
      <c r="B59" s="2">
        <f>DATA_FIELD_DESCRIPTORS!P34</f>
        <v>10605</v>
      </c>
      <c r="C59" s="11">
        <f t="shared" si="13"/>
        <v>0.11183405745138567</v>
      </c>
      <c r="D59" s="9"/>
      <c r="N59" s="10">
        <v>34</v>
      </c>
    </row>
    <row r="60" spans="1:14">
      <c r="A60" s="9" t="s">
        <v>36</v>
      </c>
      <c r="B60" s="2">
        <f>DATA_FIELD_DESCRIPTORS!P35</f>
        <v>32</v>
      </c>
      <c r="C60" s="11">
        <f t="shared" si="13"/>
        <v>3.3745307293204537E-4</v>
      </c>
      <c r="D60" s="9"/>
      <c r="N60" s="10">
        <v>35</v>
      </c>
    </row>
    <row r="61" spans="1:14">
      <c r="A61" s="9" t="s">
        <v>37</v>
      </c>
      <c r="B61" s="2">
        <f>DATA_FIELD_DESCRIPTORS!P36</f>
        <v>5173</v>
      </c>
      <c r="C61" s="11">
        <f t="shared" si="13"/>
        <v>5.4551398321170959E-2</v>
      </c>
      <c r="D61" s="9"/>
      <c r="N61" s="10">
        <v>36</v>
      </c>
    </row>
    <row r="62" spans="1:14">
      <c r="A62" s="9" t="s">
        <v>38</v>
      </c>
      <c r="B62" s="2">
        <f>DATA_FIELD_DESCRIPTORS!P37</f>
        <v>4251</v>
      </c>
      <c r="C62" s="11">
        <f t="shared" si="13"/>
        <v>4.4828531657316407E-2</v>
      </c>
      <c r="D62" s="9"/>
      <c r="N62" s="10">
        <v>37</v>
      </c>
    </row>
    <row r="63" spans="1:14">
      <c r="A63" s="9"/>
      <c r="B63" s="2"/>
      <c r="C63" s="11"/>
      <c r="D63" s="9"/>
      <c r="N63" s="10"/>
    </row>
    <row r="64" spans="1:14">
      <c r="A64" s="9"/>
      <c r="B64" s="2"/>
      <c r="C64" s="11"/>
      <c r="D64" s="9"/>
      <c r="N64" s="10"/>
    </row>
    <row r="65" spans="1:14" s="4" customFormat="1">
      <c r="A65" s="110" t="s">
        <v>1439</v>
      </c>
      <c r="B65" s="111" t="s">
        <v>1437</v>
      </c>
      <c r="C65" s="112" t="s">
        <v>1433</v>
      </c>
      <c r="D65" s="20"/>
      <c r="E65" s="1"/>
      <c r="F65" s="20"/>
      <c r="G65" s="1"/>
      <c r="J65"/>
      <c r="K65"/>
      <c r="L65"/>
      <c r="M65"/>
    </row>
    <row r="66" spans="1:14">
      <c r="A66" s="9" t="s">
        <v>3</v>
      </c>
      <c r="B66" s="2">
        <f>DATA_FIELD_DESCRIPTORS!P705</f>
        <v>114235</v>
      </c>
      <c r="C66" s="11">
        <f>B66/B$66</f>
        <v>1</v>
      </c>
      <c r="D66" s="9"/>
      <c r="N66" s="10">
        <v>705</v>
      </c>
    </row>
    <row r="67" spans="1:14">
      <c r="A67" s="116" t="s">
        <v>1434</v>
      </c>
      <c r="B67" s="114">
        <f>DATA_FIELD_DESCRIPTORS!P722</f>
        <v>21426</v>
      </c>
      <c r="C67" s="115">
        <f>B67/B$66</f>
        <v>0.18756073007397031</v>
      </c>
      <c r="D67" s="9"/>
      <c r="N67" s="10"/>
    </row>
    <row r="68" spans="1:14" ht="3.6" customHeight="1">
      <c r="A68" s="9"/>
      <c r="B68" s="2"/>
      <c r="C68" s="11"/>
      <c r="D68" s="9"/>
      <c r="N68" s="10"/>
    </row>
    <row r="69" spans="1:14">
      <c r="A69" s="113" t="s">
        <v>1435</v>
      </c>
      <c r="B69" s="114">
        <f>DATA_FIELD_DESCRIPTORS!P707</f>
        <v>91505</v>
      </c>
      <c r="C69" s="115">
        <f t="shared" ref="C69:C76" si="14">B69/B$66</f>
        <v>0.80102420449074274</v>
      </c>
      <c r="D69" s="9"/>
      <c r="N69" s="10">
        <v>706</v>
      </c>
    </row>
    <row r="70" spans="1:14">
      <c r="A70" s="9" t="s">
        <v>39</v>
      </c>
      <c r="B70" s="2">
        <f>DATA_FIELD_DESCRIPTORS!P708</f>
        <v>25986</v>
      </c>
      <c r="C70" s="11">
        <f>B70/B$69</f>
        <v>0.28398448172231028</v>
      </c>
      <c r="D70" s="9"/>
      <c r="N70" s="10">
        <v>708</v>
      </c>
    </row>
    <row r="71" spans="1:14">
      <c r="A71" s="9" t="s">
        <v>1445</v>
      </c>
      <c r="B71" s="2">
        <f>DATA_FIELD_DESCRIPTORS!P711</f>
        <v>11022</v>
      </c>
      <c r="C71" s="11">
        <f t="shared" ref="C71:C74" si="15">B71/B$69</f>
        <v>0.12045243429320802</v>
      </c>
      <c r="D71" s="9"/>
      <c r="N71" s="10">
        <v>711</v>
      </c>
    </row>
    <row r="72" spans="1:14">
      <c r="A72" s="9" t="s">
        <v>40</v>
      </c>
      <c r="B72" s="2">
        <f>DATA_FIELD_DESCRIPTORS!P712+DATA_FIELD_DESCRIPTORS!P713+DATA_FIELD_DESCRIPTORS!P714</f>
        <v>37617</v>
      </c>
      <c r="C72" s="11">
        <f t="shared" si="15"/>
        <v>0.41109229003879572</v>
      </c>
      <c r="D72" s="9"/>
      <c r="N72" s="10" t="s">
        <v>143</v>
      </c>
    </row>
    <row r="73" spans="1:14">
      <c r="A73" s="9" t="s">
        <v>41</v>
      </c>
      <c r="B73" s="2">
        <f>DATA_FIELD_DESCRIPTORS!P715+DATA_FIELD_DESCRIPTORS!P716+DATA_FIELD_DESCRIPTORS!P717+DATA_FIELD_DESCRIPTORS!P718+DATA_FIELD_DESCRIPTORS!P719+DATA_FIELD_DESCRIPTORS!P720</f>
        <v>12977</v>
      </c>
      <c r="C73" s="11">
        <f t="shared" si="15"/>
        <v>0.14181738702803126</v>
      </c>
      <c r="D73" s="9"/>
      <c r="N73" s="10" t="s">
        <v>144</v>
      </c>
    </row>
    <row r="74" spans="1:14">
      <c r="A74" s="9" t="s">
        <v>42</v>
      </c>
      <c r="B74" s="2">
        <f>DATA_FIELD_DESCRIPTORS!P721</f>
        <v>3903</v>
      </c>
      <c r="C74" s="11">
        <f t="shared" si="15"/>
        <v>4.2653406917654776E-2</v>
      </c>
      <c r="D74" s="9"/>
      <c r="N74" s="10">
        <v>721</v>
      </c>
    </row>
    <row r="75" spans="1:14" ht="3.6" customHeight="1">
      <c r="A75" s="9"/>
      <c r="B75" s="2"/>
      <c r="C75" s="11"/>
      <c r="D75" s="9"/>
      <c r="N75" s="10"/>
    </row>
    <row r="76" spans="1:14">
      <c r="A76" s="113" t="s">
        <v>43</v>
      </c>
      <c r="B76" s="114">
        <f>DATA_FIELD_DESCRIPTORS!P730</f>
        <v>1304</v>
      </c>
      <c r="C76" s="115">
        <f t="shared" si="14"/>
        <v>1.1415065435286909E-2</v>
      </c>
      <c r="D76" s="9"/>
      <c r="N76" s="10">
        <v>730</v>
      </c>
    </row>
    <row r="77" spans="1:14">
      <c r="A77" s="9" t="s">
        <v>44</v>
      </c>
      <c r="B77" s="2">
        <f>DATA_FIELD_DESCRIPTORS!P731</f>
        <v>386</v>
      </c>
      <c r="C77" s="11">
        <f>B77/B$76</f>
        <v>0.29601226993865032</v>
      </c>
      <c r="D77" s="9"/>
      <c r="N77" s="10">
        <v>731</v>
      </c>
    </row>
    <row r="78" spans="1:14" ht="14.4" customHeight="1">
      <c r="A78" s="9" t="s">
        <v>47</v>
      </c>
      <c r="B78" s="2">
        <f>DATA_FIELD_DESCRIPTORS!P732</f>
        <v>918</v>
      </c>
      <c r="C78" s="11">
        <f>B78/B$76</f>
        <v>0.70398773006134974</v>
      </c>
      <c r="D78" s="9"/>
      <c r="N78" s="10">
        <v>732</v>
      </c>
    </row>
    <row r="79" spans="1:14" ht="14.4" customHeight="1">
      <c r="A79" s="9"/>
      <c r="B79" s="2"/>
      <c r="C79" s="11"/>
      <c r="D79" s="9"/>
      <c r="N79" s="10"/>
    </row>
    <row r="80" spans="1:14" ht="14.4" customHeight="1">
      <c r="A80" s="9"/>
      <c r="B80" s="2"/>
      <c r="C80" s="11"/>
      <c r="D80" s="9"/>
      <c r="N80" s="10"/>
    </row>
    <row r="81" spans="1:14" s="4" customFormat="1">
      <c r="A81" s="110" t="s">
        <v>1440</v>
      </c>
      <c r="B81" s="111" t="s">
        <v>1437</v>
      </c>
      <c r="C81" s="112" t="s">
        <v>1433</v>
      </c>
      <c r="D81" s="20"/>
      <c r="E81" s="1"/>
      <c r="F81" s="20"/>
      <c r="G81" s="1"/>
      <c r="J81"/>
      <c r="K81"/>
      <c r="L81"/>
      <c r="M81"/>
    </row>
    <row r="82" spans="1:14" ht="14.4" customHeight="1">
      <c r="A82" s="14" t="s">
        <v>48</v>
      </c>
      <c r="B82" s="2">
        <f>DATA_FIELD_DESCRIPTORS!P932</f>
        <v>41232</v>
      </c>
      <c r="C82" s="27">
        <f>B82/B$82</f>
        <v>1</v>
      </c>
      <c r="D82" s="14"/>
      <c r="E82" s="23"/>
      <c r="F82" s="23"/>
      <c r="G82" s="18"/>
      <c r="H82" s="24"/>
      <c r="I82" s="25"/>
      <c r="N82" s="26">
        <v>8954</v>
      </c>
    </row>
    <row r="83" spans="1:14" ht="14.4" customHeight="1">
      <c r="A83" s="14" t="s">
        <v>155</v>
      </c>
      <c r="B83" s="2">
        <f>DATA_FIELD_DESCRIPTORS!P1005+DATA_FIELD_DESCRIPTORS!P1008</f>
        <v>15530</v>
      </c>
      <c r="C83" s="27">
        <f t="shared" ref="C83:C84" si="16">B83/B$82</f>
        <v>0.37664920450135819</v>
      </c>
      <c r="D83" s="14"/>
      <c r="E83" s="23"/>
      <c r="F83" s="23"/>
      <c r="G83" s="18"/>
      <c r="H83" s="24"/>
      <c r="I83" s="25"/>
      <c r="N83" s="26" t="s">
        <v>156</v>
      </c>
    </row>
    <row r="84" spans="1:14">
      <c r="A84" s="14" t="s">
        <v>161</v>
      </c>
      <c r="B84" s="2">
        <f>DATA_FIELD_DESCRIPTORS!P1006+DATA_FIELD_DESCRIPTORS!P1009</f>
        <v>25702</v>
      </c>
      <c r="C84" s="27">
        <f t="shared" si="16"/>
        <v>0.62335079549864181</v>
      </c>
      <c r="D84" s="14"/>
      <c r="E84" s="23"/>
      <c r="F84" s="23"/>
      <c r="G84" s="18"/>
      <c r="H84" s="24"/>
      <c r="I84" s="25"/>
      <c r="N84" s="26" t="s">
        <v>157</v>
      </c>
    </row>
    <row r="85" spans="1:14" ht="3.6" customHeight="1">
      <c r="A85" s="14"/>
      <c r="B85" s="2"/>
      <c r="C85" s="27"/>
      <c r="D85" s="14"/>
      <c r="E85" s="23"/>
      <c r="F85" s="23"/>
      <c r="G85" s="18"/>
      <c r="H85" s="24"/>
      <c r="I85" s="25"/>
      <c r="N85" s="26"/>
    </row>
    <row r="86" spans="1:14" ht="14.4" customHeight="1">
      <c r="A86" s="113" t="s">
        <v>1444</v>
      </c>
      <c r="B86" s="114">
        <f>DATA_FIELD_DESCRIPTORS!P934+DATA_FIELD_DESCRIPTORS!P968</f>
        <v>25986</v>
      </c>
      <c r="C86" s="115">
        <f>B86/B$82</f>
        <v>0.63023864959254949</v>
      </c>
      <c r="D86" s="14"/>
      <c r="E86" s="23"/>
      <c r="F86" s="23"/>
      <c r="G86" s="18"/>
      <c r="H86" s="24"/>
      <c r="I86" s="25"/>
      <c r="N86" s="26" t="s">
        <v>146</v>
      </c>
    </row>
    <row r="87" spans="1:14" ht="14.4" customHeight="1">
      <c r="A87" s="14" t="s">
        <v>49</v>
      </c>
      <c r="B87" s="2">
        <f>DATA_FIELD_DESCRIPTORS!P935+DATA_FIELD_DESCRIPTORS!P969</f>
        <v>11022</v>
      </c>
      <c r="C87" s="27">
        <f t="shared" ref="C87:C91" si="17">B87/B$86</f>
        <v>0.42415146617409372</v>
      </c>
      <c r="D87" s="14"/>
      <c r="E87" s="29"/>
      <c r="F87" s="29"/>
      <c r="G87" s="18"/>
      <c r="H87" s="24"/>
      <c r="I87" s="30"/>
      <c r="N87" s="26" t="s">
        <v>147</v>
      </c>
    </row>
    <row r="88" spans="1:14" ht="14.4" customHeight="1">
      <c r="A88" s="14" t="s">
        <v>155</v>
      </c>
      <c r="B88" s="2">
        <f>DATA_FIELD_DESCRIPTORS!P538+DATA_FIELD_DESCRIPTORS!P539+DATA_FIELD_DESCRIPTORS!P540</f>
        <v>5654</v>
      </c>
      <c r="C88" s="27">
        <f t="shared" si="17"/>
        <v>0.21757869622104209</v>
      </c>
      <c r="D88" s="14"/>
      <c r="E88" s="29"/>
      <c r="F88" s="29"/>
      <c r="G88" s="18"/>
      <c r="H88" s="24"/>
      <c r="I88" s="30"/>
      <c r="N88" s="26" t="s">
        <v>158</v>
      </c>
    </row>
    <row r="89" spans="1:14" ht="14.4" customHeight="1">
      <c r="A89" s="14" t="s">
        <v>50</v>
      </c>
      <c r="B89" s="2">
        <f>DATA_FIELD_DESCRIPTORS!P940+DATA_FIELD_DESCRIPTORS!P974</f>
        <v>2735</v>
      </c>
      <c r="C89" s="27">
        <f t="shared" si="17"/>
        <v>0.10524898022011853</v>
      </c>
      <c r="D89" s="14"/>
      <c r="E89" s="23"/>
      <c r="F89" s="23"/>
      <c r="G89" s="18"/>
      <c r="H89" s="24"/>
      <c r="I89" s="25"/>
      <c r="N89" s="26" t="s">
        <v>148</v>
      </c>
    </row>
    <row r="90" spans="1:14" ht="14.4" customHeight="1">
      <c r="A90" s="14" t="s">
        <v>155</v>
      </c>
      <c r="B90" s="2">
        <f>DATA_FIELD_DESCRIPTORS!P543+DATA_FIELD_DESCRIPTORS!P544+DATA_FIELD_DESCRIPTORS!P545</f>
        <v>1342</v>
      </c>
      <c r="C90" s="27">
        <f t="shared" si="17"/>
        <v>5.1643192488262914E-2</v>
      </c>
      <c r="D90" s="14"/>
      <c r="E90" s="23"/>
      <c r="F90" s="23"/>
      <c r="G90" s="18"/>
      <c r="H90" s="24"/>
      <c r="I90" s="25"/>
      <c r="N90" s="26" t="s">
        <v>159</v>
      </c>
    </row>
    <row r="91" spans="1:14" ht="14.4" customHeight="1">
      <c r="A91" s="14" t="s">
        <v>51</v>
      </c>
      <c r="B91" s="2">
        <f>DATA_FIELD_DESCRIPTORS!P944+DATA_FIELD_DESCRIPTORS!P978</f>
        <v>12229</v>
      </c>
      <c r="C91" s="27">
        <f t="shared" si="17"/>
        <v>0.47059955360578776</v>
      </c>
      <c r="D91" s="14"/>
      <c r="E91" s="23"/>
      <c r="F91" s="23"/>
      <c r="G91" s="18"/>
      <c r="H91" s="24"/>
      <c r="I91" s="25"/>
      <c r="N91" s="26" t="s">
        <v>149</v>
      </c>
    </row>
    <row r="92" spans="1:14" ht="14.4" customHeight="1">
      <c r="A92" s="14" t="s">
        <v>155</v>
      </c>
      <c r="B92" s="2">
        <f>DATA_FIELD_DESCRIPTORS!P547+DATA_FIELD_DESCRIPTORS!P548+DATA_FIELD_DESCRIPTORS!P549</f>
        <v>8418</v>
      </c>
      <c r="C92" s="27">
        <f>B92/B$86</f>
        <v>0.323943661971831</v>
      </c>
      <c r="D92" s="14"/>
      <c r="E92" s="23"/>
      <c r="F92" s="23"/>
      <c r="G92" s="18"/>
      <c r="H92" s="24"/>
      <c r="I92" s="25"/>
      <c r="N92" s="26"/>
    </row>
    <row r="93" spans="1:14" ht="3.6" customHeight="1">
      <c r="A93" s="14"/>
      <c r="B93" s="2"/>
      <c r="C93" s="27"/>
      <c r="D93" s="14"/>
      <c r="E93" s="23"/>
      <c r="F93" s="23"/>
      <c r="G93" s="18"/>
      <c r="H93" s="24"/>
      <c r="I93" s="25"/>
      <c r="N93" s="26"/>
    </row>
    <row r="94" spans="1:14" ht="14.4" customHeight="1">
      <c r="A94" s="113" t="s">
        <v>1443</v>
      </c>
      <c r="B94" s="114">
        <f>DATA_FIELD_DESCRIPTORS!P948+DATA_FIELD_DESCRIPTORS!P982</f>
        <v>15246</v>
      </c>
      <c r="C94" s="115">
        <f>B94/B$82</f>
        <v>0.36976135040745051</v>
      </c>
      <c r="D94" s="14"/>
      <c r="E94" s="23"/>
      <c r="F94" s="23"/>
      <c r="G94" s="18"/>
      <c r="H94" s="24"/>
      <c r="I94" s="25"/>
      <c r="N94" s="26" t="s">
        <v>150</v>
      </c>
    </row>
    <row r="95" spans="1:14" ht="14.4" customHeight="1">
      <c r="A95" s="14" t="s">
        <v>52</v>
      </c>
      <c r="B95" s="31">
        <f>B96+B98</f>
        <v>11073</v>
      </c>
      <c r="C95" s="27">
        <f t="shared" ref="C95:C98" si="18">B95/B$94</f>
        <v>0.72628886265249903</v>
      </c>
      <c r="D95" s="14"/>
      <c r="E95" s="23"/>
      <c r="F95" s="23"/>
      <c r="G95" s="18"/>
      <c r="H95" s="24"/>
      <c r="I95" s="25"/>
      <c r="N95" s="26" t="s">
        <v>1420</v>
      </c>
    </row>
    <row r="96" spans="1:14" ht="14.4" customHeight="1">
      <c r="A96" s="14" t="s">
        <v>45</v>
      </c>
      <c r="B96" s="2">
        <f>DATA_FIELD_DESCRIPTORS!P950+DATA_FIELD_DESCRIPTORS!P984</f>
        <v>5017</v>
      </c>
      <c r="C96" s="27">
        <f t="shared" si="18"/>
        <v>0.32906991997901086</v>
      </c>
      <c r="D96" s="14"/>
      <c r="E96" s="23"/>
      <c r="F96" s="23"/>
      <c r="G96" s="18"/>
      <c r="H96" s="18"/>
      <c r="I96" s="18"/>
      <c r="N96" s="26" t="s">
        <v>151</v>
      </c>
    </row>
    <row r="97" spans="1:14" ht="14.4" customHeight="1">
      <c r="A97" s="14" t="s">
        <v>53</v>
      </c>
      <c r="B97" s="2">
        <f>DATA_FIELD_DESCRIPTORS!P953+DATA_FIELD_DESCRIPTORS!P987</f>
        <v>1033</v>
      </c>
      <c r="C97" s="27">
        <f>B97/B96</f>
        <v>0.20589994020330876</v>
      </c>
      <c r="D97" s="14"/>
      <c r="E97" s="23"/>
      <c r="F97" s="23"/>
      <c r="G97" s="18"/>
      <c r="H97" s="18"/>
      <c r="I97" s="18"/>
      <c r="N97" s="26" t="s">
        <v>152</v>
      </c>
    </row>
    <row r="98" spans="1:14" ht="14.4" customHeight="1">
      <c r="A98" s="14" t="s">
        <v>46</v>
      </c>
      <c r="B98" s="31">
        <f>DATA_FIELD_DESCRIPTORS!P959+DATA_FIELD_DESCRIPTORS!P993</f>
        <v>6056</v>
      </c>
      <c r="C98" s="27">
        <f t="shared" si="18"/>
        <v>0.39721894267348812</v>
      </c>
      <c r="D98" s="14"/>
      <c r="E98" s="23"/>
      <c r="F98" s="23"/>
      <c r="G98" s="18"/>
      <c r="H98" s="18"/>
      <c r="I98" s="18"/>
      <c r="N98" s="26" t="s">
        <v>153</v>
      </c>
    </row>
    <row r="99" spans="1:14">
      <c r="A99" s="14" t="s">
        <v>53</v>
      </c>
      <c r="B99" s="31">
        <f>DATA_FIELD_DESCRIPTORS!P962+DATA_FIELD_DESCRIPTORS!P996</f>
        <v>2185</v>
      </c>
      <c r="C99" s="27">
        <f>B99/B98</f>
        <v>0.36079920739762217</v>
      </c>
      <c r="D99" s="14"/>
      <c r="E99" s="23"/>
      <c r="F99" s="23"/>
      <c r="G99" s="18"/>
      <c r="H99" s="18"/>
      <c r="I99" s="18"/>
      <c r="N99" s="26" t="s">
        <v>154</v>
      </c>
    </row>
    <row r="100" spans="1:14" ht="3.6" customHeight="1">
      <c r="A100" s="14"/>
      <c r="B100" s="31"/>
      <c r="C100" s="27"/>
      <c r="D100" s="14"/>
      <c r="E100" s="23"/>
      <c r="F100" s="23"/>
      <c r="G100" s="18"/>
      <c r="H100" s="18"/>
      <c r="I100" s="18"/>
      <c r="N100" s="26"/>
    </row>
    <row r="101" spans="1:14" ht="14.4" customHeight="1">
      <c r="A101" s="14" t="s">
        <v>54</v>
      </c>
      <c r="B101" s="2">
        <f>DATA_FIELD_DESCRIPTORS!P535</f>
        <v>15538</v>
      </c>
      <c r="C101" s="27">
        <f>B101/B82</f>
        <v>0.37684322856034147</v>
      </c>
      <c r="D101" s="14"/>
      <c r="E101" s="23"/>
      <c r="F101" s="23"/>
      <c r="G101" s="18"/>
      <c r="H101" s="18"/>
      <c r="I101" s="18"/>
      <c r="N101" s="26">
        <v>535</v>
      </c>
    </row>
    <row r="102" spans="1:14" ht="14.4" customHeight="1">
      <c r="A102" s="14" t="s">
        <v>55</v>
      </c>
      <c r="B102" s="2">
        <f>DATA_FIELD_DESCRIPTORS!P657</f>
        <v>8626</v>
      </c>
      <c r="C102" s="27">
        <f>B102/B82</f>
        <v>0.20920644159875826</v>
      </c>
      <c r="D102" s="14"/>
      <c r="E102" s="23"/>
      <c r="F102" s="23"/>
      <c r="G102" s="18"/>
      <c r="H102" s="18"/>
      <c r="I102" s="18"/>
      <c r="N102" s="26">
        <v>657</v>
      </c>
    </row>
    <row r="103" spans="1:14" ht="14.4" customHeight="1">
      <c r="A103" s="14" t="s">
        <v>56</v>
      </c>
      <c r="B103" s="34">
        <f>(B67+B69)/B82</f>
        <v>2.7389163756305783</v>
      </c>
      <c r="C103" s="44" t="s">
        <v>1446</v>
      </c>
      <c r="D103" s="14"/>
      <c r="E103" s="23"/>
      <c r="F103" s="23"/>
      <c r="G103" s="18"/>
      <c r="H103" s="18"/>
      <c r="I103" s="18"/>
      <c r="N103" s="26"/>
    </row>
    <row r="104" spans="1:14" ht="14.4" customHeight="1">
      <c r="A104" s="14"/>
      <c r="B104" s="34"/>
      <c r="C104" s="27"/>
      <c r="D104" s="14"/>
      <c r="E104" s="23"/>
      <c r="F104" s="23"/>
      <c r="G104" s="18"/>
      <c r="H104" s="18"/>
      <c r="I104" s="18"/>
      <c r="N104" s="26"/>
    </row>
    <row r="105" spans="1:14" ht="14.4" customHeight="1">
      <c r="A105" s="14"/>
      <c r="B105" s="31"/>
      <c r="C105" s="27"/>
      <c r="D105" s="14"/>
      <c r="E105" s="23"/>
      <c r="F105" s="23"/>
      <c r="G105" s="18"/>
      <c r="H105" s="18"/>
      <c r="I105" s="18"/>
      <c r="N105" s="26"/>
    </row>
    <row r="106" spans="1:14" s="4" customFormat="1">
      <c r="A106" s="106" t="s">
        <v>1441</v>
      </c>
      <c r="B106" s="107" t="s">
        <v>1437</v>
      </c>
      <c r="C106" s="112" t="s">
        <v>1433</v>
      </c>
      <c r="D106" s="20"/>
      <c r="E106" s="1"/>
      <c r="F106" s="20"/>
      <c r="G106" s="1"/>
      <c r="J106"/>
      <c r="K106"/>
      <c r="L106"/>
      <c r="M106"/>
    </row>
    <row r="107" spans="1:14" ht="14.4" customHeight="1">
      <c r="A107" s="14" t="s">
        <v>57</v>
      </c>
      <c r="B107" s="2">
        <f>DATA_FIELD_DESCRIPTORS!P750</f>
        <v>45133</v>
      </c>
      <c r="C107" s="27">
        <f>B107/B$107</f>
        <v>1</v>
      </c>
      <c r="D107" s="14"/>
      <c r="E107" s="29"/>
      <c r="F107" s="29"/>
      <c r="G107" s="18"/>
      <c r="H107" s="24"/>
      <c r="I107" s="30"/>
      <c r="N107" s="26">
        <v>8772</v>
      </c>
    </row>
    <row r="108" spans="1:14" ht="14.4" customHeight="1">
      <c r="A108" s="14" t="s">
        <v>58</v>
      </c>
      <c r="B108" s="2">
        <f>DATA_FIELD_DESCRIPTORS!P762</f>
        <v>41232</v>
      </c>
      <c r="C108" s="27">
        <f t="shared" ref="C108:C110" si="19">B108/B$107</f>
        <v>0.91356656991558283</v>
      </c>
      <c r="D108" s="14"/>
      <c r="E108" s="29"/>
      <c r="F108" s="29"/>
      <c r="G108" s="18"/>
      <c r="H108" s="24"/>
      <c r="I108" s="30"/>
      <c r="N108" s="26">
        <v>8784</v>
      </c>
    </row>
    <row r="109" spans="1:14" ht="3.6" customHeight="1">
      <c r="A109" s="14"/>
      <c r="B109" s="2"/>
      <c r="C109" s="27"/>
      <c r="D109" s="14"/>
      <c r="E109" s="29"/>
      <c r="F109" s="29"/>
      <c r="G109" s="18"/>
      <c r="H109" s="24"/>
      <c r="I109" s="30"/>
      <c r="N109" s="26"/>
    </row>
    <row r="110" spans="1:14" ht="14.4" customHeight="1">
      <c r="A110" s="14" t="s">
        <v>59</v>
      </c>
      <c r="B110" s="2">
        <f>DATA_FIELD_DESCRIPTORS!P772</f>
        <v>3901</v>
      </c>
      <c r="C110" s="27">
        <f t="shared" si="19"/>
        <v>8.6433430084417173E-2</v>
      </c>
      <c r="D110" s="14"/>
      <c r="E110" s="29"/>
      <c r="F110" s="29"/>
      <c r="G110" s="18"/>
      <c r="H110" s="24"/>
      <c r="I110" s="30"/>
      <c r="N110" s="26">
        <v>8794</v>
      </c>
    </row>
    <row r="111" spans="1:14" ht="14.4" customHeight="1">
      <c r="A111" s="14" t="s">
        <v>60</v>
      </c>
      <c r="B111" s="2">
        <f>DATA_FIELD_DESCRIPTORS!P773</f>
        <v>2133</v>
      </c>
      <c r="C111" s="27">
        <f>B111/B$110</f>
        <v>0.5467828761855934</v>
      </c>
      <c r="D111" s="14"/>
      <c r="E111" s="29"/>
      <c r="F111" s="23"/>
      <c r="G111" s="18"/>
      <c r="H111" s="24"/>
      <c r="I111" s="25"/>
      <c r="N111" s="26">
        <v>8795</v>
      </c>
    </row>
    <row r="112" spans="1:14" ht="14.4" customHeight="1">
      <c r="A112" s="14" t="s">
        <v>61</v>
      </c>
      <c r="B112" s="2">
        <f>DATA_FIELD_DESCRIPTORS!P774</f>
        <v>105</v>
      </c>
      <c r="C112" s="27">
        <f t="shared" ref="C112:C116" si="20">B112/B$110</f>
        <v>2.6916175339656498E-2</v>
      </c>
      <c r="D112" s="14"/>
      <c r="E112" s="29"/>
      <c r="F112" s="35"/>
      <c r="G112" s="18"/>
      <c r="H112" s="36"/>
      <c r="I112" s="37"/>
      <c r="N112" s="26">
        <v>8796</v>
      </c>
    </row>
    <row r="113" spans="1:14" ht="14.4" customHeight="1">
      <c r="A113" s="14" t="s">
        <v>62</v>
      </c>
      <c r="B113" s="2">
        <f>DATA_FIELD_DESCRIPTORS!P775</f>
        <v>301</v>
      </c>
      <c r="C113" s="27">
        <f t="shared" si="20"/>
        <v>7.7159702640348632E-2</v>
      </c>
      <c r="D113" s="14"/>
      <c r="E113" s="29"/>
      <c r="F113" s="23"/>
      <c r="G113" s="18"/>
      <c r="H113" s="24"/>
      <c r="I113" s="25"/>
      <c r="N113" s="26">
        <v>8797</v>
      </c>
    </row>
    <row r="114" spans="1:14" ht="14.4" customHeight="1">
      <c r="A114" s="14" t="s">
        <v>63</v>
      </c>
      <c r="B114" s="2">
        <f>DATA_FIELD_DESCRIPTORS!P776</f>
        <v>104</v>
      </c>
      <c r="C114" s="27">
        <f t="shared" si="20"/>
        <v>2.665983081261215E-2</v>
      </c>
      <c r="D114" s="14"/>
      <c r="E114" s="29"/>
      <c r="F114" s="35"/>
      <c r="G114" s="18"/>
      <c r="H114" s="35"/>
      <c r="I114" s="18"/>
      <c r="N114" s="26">
        <v>8798</v>
      </c>
    </row>
    <row r="115" spans="1:14" ht="14.4" customHeight="1">
      <c r="A115" s="9" t="s">
        <v>64</v>
      </c>
      <c r="B115" s="2">
        <f>DATA_FIELD_DESCRIPTORS!P777</f>
        <v>95</v>
      </c>
      <c r="C115" s="27">
        <f t="shared" si="20"/>
        <v>2.4352730069213024E-2</v>
      </c>
      <c r="D115" s="9"/>
      <c r="E115" s="29"/>
      <c r="H115" s="38"/>
      <c r="I115" s="39"/>
      <c r="N115" s="10">
        <v>8799</v>
      </c>
    </row>
    <row r="116" spans="1:14" ht="14.4" customHeight="1">
      <c r="A116" s="9" t="s">
        <v>65</v>
      </c>
      <c r="B116" s="2">
        <f>DATA_FIELD_DESCRIPTORS!P779</f>
        <v>1162</v>
      </c>
      <c r="C116" s="27">
        <f t="shared" si="20"/>
        <v>0.2978723404255319</v>
      </c>
      <c r="D116" s="9"/>
      <c r="E116" s="29"/>
      <c r="H116" s="38"/>
      <c r="I116" s="39"/>
      <c r="N116" s="10">
        <v>8801</v>
      </c>
    </row>
    <row r="117" spans="1:14" ht="14.4" customHeight="1">
      <c r="A117" s="9"/>
      <c r="B117" s="15"/>
      <c r="C117" s="11"/>
      <c r="D117" s="9"/>
      <c r="E117" s="39"/>
      <c r="F117" s="39"/>
      <c r="H117" s="39"/>
      <c r="I117" s="39"/>
      <c r="N117" s="10"/>
    </row>
    <row r="118" spans="1:14" ht="14.4" customHeight="1">
      <c r="A118" s="9"/>
      <c r="B118" s="15"/>
      <c r="C118" s="11"/>
      <c r="D118" s="9"/>
      <c r="E118" s="39"/>
      <c r="F118" s="39"/>
      <c r="H118" s="39"/>
      <c r="I118" s="39"/>
      <c r="N118" s="10"/>
    </row>
    <row r="119" spans="1:14" s="4" customFormat="1">
      <c r="A119" s="106" t="s">
        <v>1442</v>
      </c>
      <c r="B119" s="107" t="s">
        <v>1437</v>
      </c>
      <c r="C119" s="108" t="s">
        <v>1433</v>
      </c>
      <c r="D119" s="20"/>
      <c r="E119" s="1"/>
      <c r="F119" s="20"/>
      <c r="G119" s="1"/>
      <c r="J119"/>
      <c r="K119"/>
      <c r="L119"/>
      <c r="M119"/>
    </row>
    <row r="120" spans="1:14" ht="14.4" customHeight="1">
      <c r="A120" s="9" t="s">
        <v>66</v>
      </c>
      <c r="B120" s="2">
        <f>DATA_FIELD_DESCRIPTORS!P766</f>
        <v>41232</v>
      </c>
      <c r="C120" s="11">
        <f>B120/B$120</f>
        <v>1</v>
      </c>
      <c r="D120" s="9"/>
      <c r="H120" s="38"/>
      <c r="I120" s="39"/>
      <c r="N120" s="10">
        <v>8788</v>
      </c>
    </row>
    <row r="121" spans="1:14" s="18" customFormat="1" ht="14.4" customHeight="1">
      <c r="A121" s="113" t="s">
        <v>67</v>
      </c>
      <c r="B121" s="114">
        <f>DATA_FIELD_DESCRIPTORS!P767+DATA_FIELD_DESCRIPTORS!P768</f>
        <v>14200</v>
      </c>
      <c r="C121" s="115">
        <f t="shared" ref="C121:C124" si="21">B121/B$120</f>
        <v>0.34439270469538225</v>
      </c>
      <c r="D121" s="14"/>
      <c r="E121" s="29"/>
      <c r="F121" s="29"/>
      <c r="H121" s="24"/>
      <c r="I121" s="30"/>
      <c r="J121"/>
      <c r="K121"/>
      <c r="L121"/>
      <c r="M121"/>
      <c r="N121" s="26" t="s">
        <v>145</v>
      </c>
    </row>
    <row r="122" spans="1:14" s="18" customFormat="1" ht="14.4" customHeight="1">
      <c r="A122" s="14" t="s">
        <v>68</v>
      </c>
      <c r="B122" s="2">
        <f>DATA_FIELD_DESCRIPTORS!P841+DATA_FIELD_DESCRIPTORS!P842</f>
        <v>40437</v>
      </c>
      <c r="C122" s="44" t="s">
        <v>1446</v>
      </c>
      <c r="D122" s="14"/>
      <c r="E122" s="13"/>
      <c r="F122" s="23"/>
      <c r="J122"/>
      <c r="K122"/>
      <c r="L122"/>
      <c r="M122"/>
      <c r="N122" s="40" t="s">
        <v>1421</v>
      </c>
    </row>
    <row r="123" spans="1:14" s="18" customFormat="1" ht="14.4" customHeight="1">
      <c r="A123" s="14" t="s">
        <v>69</v>
      </c>
      <c r="B123" s="41">
        <f>B122/B121</f>
        <v>2.8476760563380283</v>
      </c>
      <c r="C123" s="44" t="s">
        <v>1446</v>
      </c>
      <c r="D123" s="14"/>
      <c r="E123" s="23"/>
      <c r="F123" s="23"/>
      <c r="J123"/>
      <c r="K123"/>
      <c r="L123"/>
      <c r="M123"/>
      <c r="N123" s="26"/>
    </row>
    <row r="124" spans="1:14" s="18" customFormat="1" ht="14.4" customHeight="1">
      <c r="A124" s="113" t="s">
        <v>70</v>
      </c>
      <c r="B124" s="114">
        <f>DATA_FIELD_DESCRIPTORS!P769</f>
        <v>27032</v>
      </c>
      <c r="C124" s="115">
        <f t="shared" si="21"/>
        <v>0.65560729530461781</v>
      </c>
      <c r="D124" s="14"/>
      <c r="E124" s="29"/>
      <c r="F124" s="29"/>
      <c r="H124" s="24"/>
      <c r="I124" s="30"/>
      <c r="J124"/>
      <c r="K124"/>
      <c r="L124"/>
      <c r="M124"/>
      <c r="N124" s="26">
        <v>8791</v>
      </c>
    </row>
    <row r="125" spans="1:14">
      <c r="A125" s="9" t="s">
        <v>71</v>
      </c>
      <c r="B125" s="2">
        <f>DATA_FIELD_DESCRIPTORS!P843</f>
        <v>72494</v>
      </c>
      <c r="C125" s="44" t="s">
        <v>1446</v>
      </c>
      <c r="D125" s="9"/>
      <c r="N125" s="10">
        <v>8865</v>
      </c>
    </row>
    <row r="126" spans="1:14">
      <c r="A126" s="9" t="s">
        <v>72</v>
      </c>
      <c r="B126" s="42">
        <f>B125/B124</f>
        <v>2.6817845516424978</v>
      </c>
      <c r="C126" s="44" t="s">
        <v>1446</v>
      </c>
      <c r="D126" s="9"/>
      <c r="N126" s="10"/>
    </row>
    <row r="127" spans="1:14">
      <c r="A127" s="9"/>
      <c r="B127" s="15"/>
      <c r="C127" s="11"/>
      <c r="D127" s="9"/>
      <c r="N127" s="10"/>
    </row>
    <row r="128" spans="1:14" ht="14.4" customHeight="1">
      <c r="B128" s="9"/>
      <c r="C128" s="14"/>
      <c r="D128" s="9"/>
      <c r="N128" s="9"/>
    </row>
    <row r="129" spans="1:14">
      <c r="A129" s="106" t="s">
        <v>1460</v>
      </c>
      <c r="B129" s="107" t="s">
        <v>1437</v>
      </c>
      <c r="C129" s="73"/>
      <c r="E129" s="5"/>
      <c r="F129" s="5"/>
    </row>
    <row r="130" spans="1:14">
      <c r="A130" s="9" t="s">
        <v>1462</v>
      </c>
      <c r="B130" s="72">
        <f>B111+B112+B124</f>
        <v>29270</v>
      </c>
      <c r="C130" s="27"/>
      <c r="E130" s="5"/>
      <c r="F130" s="5"/>
    </row>
    <row r="131" spans="1:14">
      <c r="A131" s="9" t="s">
        <v>1463</v>
      </c>
      <c r="B131" s="72">
        <f>B113+B114+B121</f>
        <v>14605</v>
      </c>
      <c r="C131" s="5"/>
      <c r="E131" s="5"/>
      <c r="F131" s="5"/>
    </row>
    <row r="132" spans="1:14">
      <c r="A132" s="9" t="s">
        <v>1464</v>
      </c>
      <c r="B132" s="39">
        <f>B111/B130</f>
        <v>7.2873249060471476E-2</v>
      </c>
      <c r="C132" s="5"/>
      <c r="E132" s="5"/>
      <c r="F132" s="5"/>
      <c r="N132" s="5"/>
    </row>
    <row r="133" spans="1:14">
      <c r="A133" s="9" t="s">
        <v>1465</v>
      </c>
      <c r="B133" s="39">
        <f>B113/B131</f>
        <v>2.0609380349195482E-2</v>
      </c>
      <c r="C133" s="5"/>
      <c r="E133" s="5"/>
      <c r="F133" s="5"/>
      <c r="N133" s="5"/>
    </row>
    <row r="134" spans="1:14">
      <c r="A134" s="9" t="s">
        <v>1466</v>
      </c>
      <c r="B134" s="39">
        <f>B115/B107</f>
        <v>2.1048899918020073E-3</v>
      </c>
      <c r="C134" s="5"/>
      <c r="E134" s="5"/>
      <c r="F134" s="5"/>
      <c r="N134" s="5"/>
    </row>
    <row r="135" spans="1:14">
      <c r="A135" s="9" t="s">
        <v>1</v>
      </c>
      <c r="B135" s="5"/>
      <c r="C135" s="5"/>
      <c r="E135" s="5"/>
      <c r="F135" s="5"/>
      <c r="N135" s="5"/>
    </row>
    <row r="136" spans="1:14">
      <c r="A136" s="123" t="s">
        <v>1467</v>
      </c>
      <c r="B136" s="123"/>
      <c r="C136" s="74"/>
      <c r="E136" s="5"/>
      <c r="F136" s="5"/>
      <c r="N136" s="5"/>
    </row>
    <row r="137" spans="1:14" ht="24" customHeight="1">
      <c r="A137" s="123" t="s">
        <v>1461</v>
      </c>
      <c r="B137" s="123"/>
      <c r="C137" s="74"/>
      <c r="E137" s="5"/>
      <c r="F137" s="5"/>
      <c r="N137" s="5"/>
    </row>
    <row r="138" spans="1:14">
      <c r="A138" s="74"/>
      <c r="B138" s="74"/>
      <c r="C138" s="74"/>
      <c r="E138" s="5"/>
      <c r="F138" s="5"/>
      <c r="N138" s="5"/>
    </row>
    <row r="139" spans="1:14">
      <c r="A139" s="74"/>
      <c r="B139" s="74"/>
      <c r="C139" s="74"/>
      <c r="E139" s="5"/>
      <c r="F139" s="5"/>
      <c r="N139" s="5"/>
    </row>
    <row r="140" spans="1:14">
      <c r="B140" s="5"/>
      <c r="C140" s="5"/>
      <c r="E140" s="5"/>
      <c r="F140" s="5"/>
      <c r="N140" s="5"/>
    </row>
    <row r="141" spans="1:14" ht="57.6">
      <c r="A141" s="9" t="s">
        <v>73</v>
      </c>
      <c r="B141" s="5"/>
      <c r="C141" s="5"/>
      <c r="E141" s="5"/>
      <c r="F141" s="5"/>
      <c r="N141" s="5"/>
    </row>
    <row r="142" spans="1:14">
      <c r="A142" s="9" t="s">
        <v>1</v>
      </c>
      <c r="B142" s="5"/>
      <c r="C142" s="5"/>
      <c r="E142" s="5"/>
      <c r="F142" s="5"/>
      <c r="N142" s="5"/>
    </row>
    <row r="143" spans="1:14">
      <c r="A143" s="9" t="s">
        <v>1</v>
      </c>
      <c r="B143" s="5"/>
      <c r="C143" s="5"/>
      <c r="E143" s="5"/>
      <c r="F143" s="5"/>
      <c r="N143" s="5"/>
    </row>
    <row r="144" spans="1:14">
      <c r="A144" s="9" t="s">
        <v>1</v>
      </c>
      <c r="B144" s="5"/>
      <c r="C144" s="5"/>
      <c r="E144" s="5"/>
      <c r="F144" s="5"/>
      <c r="N144" s="5"/>
    </row>
    <row r="145" spans="1:14">
      <c r="A145" s="9" t="s">
        <v>1</v>
      </c>
      <c r="B145" s="5"/>
      <c r="C145" s="5"/>
      <c r="E145" s="5"/>
      <c r="F145" s="5"/>
      <c r="N145" s="5"/>
    </row>
  </sheetData>
  <mergeCells count="2">
    <mergeCell ref="A136:B136"/>
    <mergeCell ref="A137:B13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145"/>
  <sheetViews>
    <sheetView zoomScale="70" zoomScaleNormal="70" workbookViewId="0">
      <selection activeCell="F5" sqref="F5:F23"/>
    </sheetView>
  </sheetViews>
  <sheetFormatPr defaultColWidth="8.88671875" defaultRowHeight="14.4"/>
  <cols>
    <col min="1" max="1" width="44.6640625" style="5" customWidth="1"/>
    <col min="2" max="2" width="10.33203125" style="20" customWidth="1"/>
    <col min="3" max="3" width="8.88671875" style="21" customWidth="1"/>
    <col min="4" max="4" width="10.33203125" style="5" customWidth="1"/>
    <col min="5" max="5" width="8.88671875" style="13" customWidth="1"/>
    <col min="6" max="6" width="10.33203125" style="13" customWidth="1"/>
    <col min="7" max="9" width="8.88671875" style="5"/>
    <col min="10" max="10" width="24.44140625" customWidth="1"/>
    <col min="11" max="11" width="10.5546875" bestFit="1" customWidth="1"/>
    <col min="12" max="13" width="10.6640625" bestFit="1" customWidth="1"/>
    <col min="14" max="14" width="14.33203125" style="22" customWidth="1"/>
    <col min="15" max="25" width="13.33203125" style="5" customWidth="1"/>
    <col min="26" max="16384" width="8.88671875" style="5"/>
  </cols>
  <sheetData>
    <row r="1" spans="1:25" ht="43.2">
      <c r="A1" s="6" t="s">
        <v>1497</v>
      </c>
      <c r="B1" s="6"/>
      <c r="C1" s="8"/>
      <c r="D1" s="9"/>
      <c r="N1" s="7"/>
    </row>
    <row r="2" spans="1:25">
      <c r="A2" s="9" t="s">
        <v>0</v>
      </c>
      <c r="B2" s="9"/>
      <c r="C2" s="11"/>
      <c r="D2" s="9"/>
      <c r="N2" s="10"/>
    </row>
    <row r="3" spans="1:25">
      <c r="K3" t="s">
        <v>87</v>
      </c>
      <c r="L3" t="s">
        <v>89</v>
      </c>
      <c r="M3" t="s">
        <v>136</v>
      </c>
      <c r="O3" s="17" t="s">
        <v>1452</v>
      </c>
      <c r="P3" s="17" t="s">
        <v>1453</v>
      </c>
      <c r="Q3" s="54" t="s">
        <v>1454</v>
      </c>
      <c r="R3" s="66" t="s">
        <v>1455</v>
      </c>
      <c r="S3" s="66" t="s">
        <v>1456</v>
      </c>
      <c r="T3" s="52"/>
      <c r="U3" s="66" t="s">
        <v>1455</v>
      </c>
      <c r="V3" s="66" t="s">
        <v>1456</v>
      </c>
      <c r="W3" s="17"/>
      <c r="X3" s="66" t="s">
        <v>1455</v>
      </c>
      <c r="Y3" s="66" t="s">
        <v>1456</v>
      </c>
    </row>
    <row r="4" spans="1:25" s="43" customFormat="1">
      <c r="A4" s="106" t="s">
        <v>2</v>
      </c>
      <c r="B4" s="107" t="s">
        <v>87</v>
      </c>
      <c r="C4" s="108" t="s">
        <v>1433</v>
      </c>
      <c r="D4" s="109" t="s">
        <v>89</v>
      </c>
      <c r="E4" s="108" t="s">
        <v>1433</v>
      </c>
      <c r="F4" s="107" t="s">
        <v>136</v>
      </c>
      <c r="G4" s="108" t="s">
        <v>1433</v>
      </c>
      <c r="J4" t="s">
        <v>1448</v>
      </c>
      <c r="K4" s="47">
        <f>B5/2</f>
        <v>3081</v>
      </c>
      <c r="L4" s="47">
        <f>D5/2</f>
        <v>2526.5</v>
      </c>
      <c r="M4" s="47">
        <f>F5/2</f>
        <v>5607.5</v>
      </c>
      <c r="O4" s="17" t="s">
        <v>2</v>
      </c>
      <c r="P4" s="17"/>
      <c r="Q4" s="55" t="s">
        <v>87</v>
      </c>
      <c r="R4" s="66"/>
      <c r="S4" s="66"/>
      <c r="T4" s="53" t="s">
        <v>89</v>
      </c>
      <c r="U4" s="66"/>
      <c r="V4" s="66"/>
      <c r="W4" s="56" t="s">
        <v>136</v>
      </c>
      <c r="X4" s="66"/>
      <c r="Y4" s="66"/>
    </row>
    <row r="5" spans="1:25">
      <c r="A5" s="9" t="s">
        <v>3</v>
      </c>
      <c r="B5" s="2">
        <f>DATA_FIELD_DESCRIPTORS!Q371</f>
        <v>6162</v>
      </c>
      <c r="C5" s="11">
        <f t="shared" ref="C5:C23" si="0">B5/B$5</f>
        <v>1</v>
      </c>
      <c r="D5" s="15">
        <f>DATA_FIELD_DESCRIPTORS!Q395</f>
        <v>5053</v>
      </c>
      <c r="E5" s="11">
        <f t="shared" ref="E5:E23" si="1">D5/D$5</f>
        <v>1</v>
      </c>
      <c r="F5" s="15">
        <f t="shared" ref="F5:F23" si="2">B5+D5</f>
        <v>11215</v>
      </c>
      <c r="G5" s="11">
        <f t="shared" ref="G5:G23" si="3">F5/F$5</f>
        <v>1</v>
      </c>
      <c r="J5" t="s">
        <v>1457</v>
      </c>
      <c r="K5" s="46">
        <f>K4-R11</f>
        <v>320</v>
      </c>
      <c r="L5" s="57">
        <f>L4-U10</f>
        <v>280.5</v>
      </c>
      <c r="M5" s="57">
        <f>M4-X11</f>
        <v>124.5</v>
      </c>
      <c r="N5" s="10" t="s">
        <v>142</v>
      </c>
      <c r="O5" s="48"/>
      <c r="P5" s="48"/>
      <c r="Q5" s="5">
        <v>6162</v>
      </c>
      <c r="T5" s="5">
        <v>5053</v>
      </c>
      <c r="W5" s="5">
        <v>11215</v>
      </c>
    </row>
    <row r="6" spans="1:25">
      <c r="A6" s="9" t="s">
        <v>4</v>
      </c>
      <c r="B6" s="2">
        <f>DATA_FIELD_DESCRIPTORS!Q372</f>
        <v>115</v>
      </c>
      <c r="C6" s="11">
        <f t="shared" si="0"/>
        <v>1.866277182732879E-2</v>
      </c>
      <c r="D6" s="15">
        <f>DATA_FIELD_DESCRIPTORS!Q396</f>
        <v>126</v>
      </c>
      <c r="E6" s="11">
        <f t="shared" si="1"/>
        <v>2.4935681773204037E-2</v>
      </c>
      <c r="F6" s="15">
        <f t="shared" si="2"/>
        <v>241</v>
      </c>
      <c r="G6" s="11">
        <f t="shared" si="3"/>
        <v>2.1489077128845298E-2</v>
      </c>
      <c r="J6" t="s">
        <v>1449</v>
      </c>
      <c r="K6">
        <f>K5/Q12</f>
        <v>0.63872255489021956</v>
      </c>
      <c r="L6">
        <f>L5/T12</f>
        <v>0.75403225806451613</v>
      </c>
      <c r="M6">
        <f>M5/W12</f>
        <v>0.14261168384879724</v>
      </c>
      <c r="N6" s="10"/>
      <c r="O6" s="9">
        <v>0</v>
      </c>
      <c r="P6" s="9">
        <v>4</v>
      </c>
      <c r="Q6" s="5">
        <v>115</v>
      </c>
      <c r="R6" s="60">
        <f>Q6</f>
        <v>115</v>
      </c>
      <c r="S6" s="39">
        <f>R6/$Q5</f>
        <v>1.866277182732879E-2</v>
      </c>
      <c r="T6" s="5">
        <v>126</v>
      </c>
      <c r="U6" s="60">
        <f>T6</f>
        <v>126</v>
      </c>
      <c r="V6" s="39">
        <f>U6/$T5</f>
        <v>2.4935681773204037E-2</v>
      </c>
      <c r="W6" s="5">
        <v>241</v>
      </c>
      <c r="X6" s="60">
        <f>W6</f>
        <v>241</v>
      </c>
      <c r="Y6" s="39">
        <f>X6/$W5</f>
        <v>2.1489077128845298E-2</v>
      </c>
    </row>
    <row r="7" spans="1:25">
      <c r="A7" s="9" t="s">
        <v>5</v>
      </c>
      <c r="B7" s="2">
        <f>DATA_FIELD_DESCRIPTORS!Q373</f>
        <v>60</v>
      </c>
      <c r="C7" s="11">
        <f t="shared" si="0"/>
        <v>9.7370983446932822E-3</v>
      </c>
      <c r="D7" s="15">
        <f>DATA_FIELD_DESCRIPTORS!Q397</f>
        <v>45</v>
      </c>
      <c r="E7" s="11">
        <f t="shared" si="1"/>
        <v>8.9056006332871567E-3</v>
      </c>
      <c r="F7" s="15">
        <f t="shared" si="2"/>
        <v>105</v>
      </c>
      <c r="G7" s="11">
        <f t="shared" si="3"/>
        <v>9.3624609897458768E-3</v>
      </c>
      <c r="J7" t="s">
        <v>1450</v>
      </c>
      <c r="K7" s="58">
        <v>5</v>
      </c>
      <c r="L7" s="58">
        <v>5</v>
      </c>
      <c r="M7" s="58">
        <v>5</v>
      </c>
      <c r="N7" s="10"/>
      <c r="O7" s="9">
        <v>5</v>
      </c>
      <c r="P7" s="9">
        <v>9</v>
      </c>
      <c r="Q7" s="5">
        <v>60</v>
      </c>
      <c r="R7" s="60">
        <f>R6+Q7</f>
        <v>175</v>
      </c>
      <c r="S7" s="39">
        <f>R7/$Q5</f>
        <v>2.8399870172022071E-2</v>
      </c>
      <c r="T7" s="5">
        <v>45</v>
      </c>
      <c r="U7" s="60">
        <f>U6+T7</f>
        <v>171</v>
      </c>
      <c r="V7" s="39">
        <f>U7/$T5</f>
        <v>3.3841282406491195E-2</v>
      </c>
      <c r="W7" s="5">
        <v>105</v>
      </c>
      <c r="X7" s="60">
        <f>X6+W7</f>
        <v>346</v>
      </c>
      <c r="Y7" s="39">
        <f>X7/$W5</f>
        <v>3.0851538118591173E-2</v>
      </c>
    </row>
    <row r="8" spans="1:25">
      <c r="A8" s="9" t="s">
        <v>6</v>
      </c>
      <c r="B8" s="2">
        <f>DATA_FIELD_DESCRIPTORS!Q374</f>
        <v>23</v>
      </c>
      <c r="C8" s="11">
        <f t="shared" si="0"/>
        <v>3.7325543654657578E-3</v>
      </c>
      <c r="D8" s="15">
        <f>DATA_FIELD_DESCRIPTORS!Q398</f>
        <v>33</v>
      </c>
      <c r="E8" s="11">
        <f t="shared" si="1"/>
        <v>6.5307737977439145E-3</v>
      </c>
      <c r="F8" s="15">
        <f t="shared" si="2"/>
        <v>56</v>
      </c>
      <c r="G8" s="11">
        <f t="shared" si="3"/>
        <v>4.9933125278644672E-3</v>
      </c>
      <c r="J8" t="s">
        <v>1451</v>
      </c>
      <c r="K8">
        <f>K7*K6</f>
        <v>3.1936127744510978</v>
      </c>
      <c r="L8">
        <f t="shared" ref="L8:M8" si="4">L7*L6</f>
        <v>3.7701612903225805</v>
      </c>
      <c r="M8">
        <f t="shared" si="4"/>
        <v>0.71305841924398616</v>
      </c>
      <c r="N8" s="10"/>
      <c r="O8" s="9">
        <v>10</v>
      </c>
      <c r="P8" s="9">
        <v>14</v>
      </c>
      <c r="Q8" s="5">
        <v>23</v>
      </c>
      <c r="R8" s="60">
        <f t="shared" ref="R8:R23" si="5">R7+Q8</f>
        <v>198</v>
      </c>
      <c r="S8" s="39">
        <f>R8/$Q5</f>
        <v>3.2132424537487832E-2</v>
      </c>
      <c r="T8" s="5">
        <v>33</v>
      </c>
      <c r="U8" s="60">
        <f t="shared" ref="U8:U23" si="6">U7+T8</f>
        <v>204</v>
      </c>
      <c r="V8" s="39">
        <f>U8/$T5</f>
        <v>4.0372056204235104E-2</v>
      </c>
      <c r="W8" s="5">
        <v>56</v>
      </c>
      <c r="X8" s="60">
        <f t="shared" ref="X8:X23" si="7">X7+W8</f>
        <v>402</v>
      </c>
      <c r="Y8" s="39">
        <f>X8/$W5</f>
        <v>3.5844850646455637E-2</v>
      </c>
    </row>
    <row r="9" spans="1:25">
      <c r="A9" s="9" t="s">
        <v>7</v>
      </c>
      <c r="B9" s="2">
        <f>DATA_FIELD_DESCRIPTORS!Q375+DATA_FIELD_DESCRIPTORS!Q376</f>
        <v>961</v>
      </c>
      <c r="C9" s="11">
        <f t="shared" si="0"/>
        <v>0.15595585848750407</v>
      </c>
      <c r="D9" s="15">
        <f>DATA_FIELD_DESCRIPTORS!Q399+DATA_FIELD_DESCRIPTORS!Q400</f>
        <v>1221</v>
      </c>
      <c r="E9" s="11">
        <f t="shared" si="1"/>
        <v>0.24163863051652484</v>
      </c>
      <c r="F9" s="15">
        <f t="shared" si="2"/>
        <v>2182</v>
      </c>
      <c r="G9" s="11">
        <f t="shared" si="3"/>
        <v>0.19456085599643336</v>
      </c>
      <c r="J9" t="s">
        <v>1447</v>
      </c>
      <c r="K9">
        <f>30+K8</f>
        <v>33.193612774451097</v>
      </c>
      <c r="L9">
        <f>25+L8</f>
        <v>28.77016129032258</v>
      </c>
      <c r="M9">
        <f>30+M8</f>
        <v>30.713058419243985</v>
      </c>
      <c r="N9" s="10"/>
      <c r="O9" s="9">
        <v>15</v>
      </c>
      <c r="P9" s="9">
        <v>19</v>
      </c>
      <c r="Q9" s="5">
        <v>961</v>
      </c>
      <c r="R9" s="60">
        <f t="shared" si="5"/>
        <v>1159</v>
      </c>
      <c r="S9" s="39">
        <f>R9/$Q5</f>
        <v>0.18808828302499189</v>
      </c>
      <c r="T9" s="5">
        <v>1221</v>
      </c>
      <c r="U9" s="60">
        <f t="shared" si="6"/>
        <v>1425</v>
      </c>
      <c r="V9" s="39">
        <f>U9/$Q5</f>
        <v>0.23125608568646544</v>
      </c>
      <c r="W9" s="5">
        <v>2182</v>
      </c>
      <c r="X9" s="60">
        <f t="shared" si="7"/>
        <v>2584</v>
      </c>
      <c r="Y9" s="39">
        <f>X9/$W5</f>
        <v>0.23040570664288898</v>
      </c>
    </row>
    <row r="10" spans="1:25">
      <c r="A10" s="9" t="s">
        <v>8</v>
      </c>
      <c r="B10" s="2">
        <f>DATA_FIELD_DESCRIPTORS!Q377+DATA_FIELD_DESCRIPTORS!Q378+DATA_FIELD_DESCRIPTORS!Q379</f>
        <v>935</v>
      </c>
      <c r="C10" s="11">
        <f t="shared" si="0"/>
        <v>0.15173644920480364</v>
      </c>
      <c r="D10" s="15">
        <f>DATA_FIELD_DESCRIPTORS!Q401+DATA_FIELD_DESCRIPTORS!Q402+DATA_FIELD_DESCRIPTORS!Q403</f>
        <v>821</v>
      </c>
      <c r="E10" s="11">
        <f t="shared" si="1"/>
        <v>0.16247773599841678</v>
      </c>
      <c r="F10" s="15">
        <f t="shared" si="2"/>
        <v>1756</v>
      </c>
      <c r="G10" s="11">
        <f t="shared" si="3"/>
        <v>0.15657601426660722</v>
      </c>
      <c r="N10" s="10"/>
      <c r="O10" s="9">
        <v>20</v>
      </c>
      <c r="P10" s="9">
        <v>24</v>
      </c>
      <c r="Q10" s="5">
        <v>935</v>
      </c>
      <c r="R10" s="60">
        <f t="shared" si="5"/>
        <v>2094</v>
      </c>
      <c r="S10" s="39">
        <f>R10/$Q5</f>
        <v>0.33982473222979553</v>
      </c>
      <c r="T10" s="5">
        <v>821</v>
      </c>
      <c r="U10" s="60">
        <f t="shared" si="6"/>
        <v>2246</v>
      </c>
      <c r="V10" s="39">
        <f>U10/$T5</f>
        <v>0.44448842271917671</v>
      </c>
      <c r="W10" s="5">
        <v>1756</v>
      </c>
      <c r="X10" s="60">
        <f t="shared" si="7"/>
        <v>4340</v>
      </c>
      <c r="Y10" s="39">
        <f>X10/$W5</f>
        <v>0.38698172090949623</v>
      </c>
    </row>
    <row r="11" spans="1:25">
      <c r="A11" s="9" t="s">
        <v>9</v>
      </c>
      <c r="B11" s="2">
        <f>DATA_FIELD_DESCRIPTORS!Q380</f>
        <v>667</v>
      </c>
      <c r="C11" s="11">
        <f t="shared" si="0"/>
        <v>0.10824407659850697</v>
      </c>
      <c r="D11" s="2">
        <f>DATA_FIELD_DESCRIPTORS!Q404</f>
        <v>476</v>
      </c>
      <c r="E11" s="11">
        <f t="shared" si="1"/>
        <v>9.4201464476548591E-2</v>
      </c>
      <c r="F11" s="15">
        <f t="shared" si="2"/>
        <v>1143</v>
      </c>
      <c r="G11" s="11">
        <f t="shared" si="3"/>
        <v>0.10191707534551939</v>
      </c>
      <c r="N11" s="10"/>
      <c r="O11" s="9">
        <v>25</v>
      </c>
      <c r="P11" s="9">
        <v>29</v>
      </c>
      <c r="Q11" s="5">
        <v>667</v>
      </c>
      <c r="R11" s="60">
        <f t="shared" si="5"/>
        <v>2761</v>
      </c>
      <c r="S11" s="39">
        <f>R11/$Q5</f>
        <v>0.44806880882830252</v>
      </c>
      <c r="T11" s="5">
        <v>476</v>
      </c>
      <c r="U11" s="60">
        <f t="shared" si="6"/>
        <v>2722</v>
      </c>
      <c r="V11" s="39">
        <f>U11/$T5</f>
        <v>0.5386898871957253</v>
      </c>
      <c r="W11" s="5">
        <v>1143</v>
      </c>
      <c r="X11" s="60">
        <f t="shared" si="7"/>
        <v>5483</v>
      </c>
      <c r="Y11" s="39">
        <f>X11/$W5</f>
        <v>0.48889879625501559</v>
      </c>
    </row>
    <row r="12" spans="1:25">
      <c r="A12" s="9" t="s">
        <v>10</v>
      </c>
      <c r="B12" s="2">
        <f>DATA_FIELD_DESCRIPTORS!Q381</f>
        <v>501</v>
      </c>
      <c r="C12" s="11">
        <f t="shared" si="0"/>
        <v>8.1304771178188906E-2</v>
      </c>
      <c r="D12" s="2">
        <f>DATA_FIELD_DESCRIPTORS!Q405</f>
        <v>372</v>
      </c>
      <c r="E12" s="11">
        <f t="shared" si="1"/>
        <v>7.3619631901840496E-2</v>
      </c>
      <c r="F12" s="15">
        <f t="shared" si="2"/>
        <v>873</v>
      </c>
      <c r="G12" s="11">
        <f t="shared" si="3"/>
        <v>7.7842175657601431E-2</v>
      </c>
      <c r="N12" s="10"/>
      <c r="O12" s="64">
        <v>30</v>
      </c>
      <c r="P12" s="64">
        <v>34</v>
      </c>
      <c r="Q12" s="5">
        <v>501</v>
      </c>
      <c r="R12" s="60">
        <f t="shared" si="5"/>
        <v>3262</v>
      </c>
      <c r="S12" s="39">
        <f>R12/$Q5</f>
        <v>0.52937358000649137</v>
      </c>
      <c r="T12" s="5">
        <v>372</v>
      </c>
      <c r="U12" s="60">
        <f t="shared" si="6"/>
        <v>3094</v>
      </c>
      <c r="V12" s="39">
        <f>U12/$T5</f>
        <v>0.61230951909756581</v>
      </c>
      <c r="W12" s="5">
        <v>873</v>
      </c>
      <c r="X12" s="60">
        <f t="shared" si="7"/>
        <v>6356</v>
      </c>
      <c r="Y12" s="39">
        <f>X12/$W5</f>
        <v>0.56674097191261708</v>
      </c>
    </row>
    <row r="13" spans="1:25">
      <c r="A13" s="9" t="s">
        <v>11</v>
      </c>
      <c r="B13" s="2">
        <f>DATA_FIELD_DESCRIPTORS!Q382</f>
        <v>402</v>
      </c>
      <c r="C13" s="11">
        <f t="shared" si="0"/>
        <v>6.523855890944498E-2</v>
      </c>
      <c r="D13" s="2">
        <f>DATA_FIELD_DESCRIPTORS!Q406</f>
        <v>260</v>
      </c>
      <c r="E13" s="11">
        <f t="shared" si="1"/>
        <v>5.1454581436770237E-2</v>
      </c>
      <c r="F13" s="15">
        <f t="shared" si="2"/>
        <v>662</v>
      </c>
      <c r="G13" s="11">
        <f t="shared" si="3"/>
        <v>5.902808738296924E-2</v>
      </c>
      <c r="N13" s="10"/>
      <c r="O13" s="64">
        <v>35</v>
      </c>
      <c r="P13" s="64">
        <v>39</v>
      </c>
      <c r="Q13" s="5">
        <v>402</v>
      </c>
      <c r="R13" s="60">
        <f t="shared" si="5"/>
        <v>3664</v>
      </c>
      <c r="S13" s="39">
        <f>R13/$Q5</f>
        <v>0.59461213891593634</v>
      </c>
      <c r="T13" s="5">
        <v>260</v>
      </c>
      <c r="U13" s="60">
        <f t="shared" si="6"/>
        <v>3354</v>
      </c>
      <c r="V13" s="39">
        <f>U13/$T5</f>
        <v>0.66376410053433599</v>
      </c>
      <c r="W13" s="5">
        <v>662</v>
      </c>
      <c r="X13" s="60">
        <f t="shared" si="7"/>
        <v>7018</v>
      </c>
      <c r="Y13" s="39">
        <f>X13/$W5</f>
        <v>0.62576905929558624</v>
      </c>
    </row>
    <row r="14" spans="1:25">
      <c r="A14" s="9" t="s">
        <v>12</v>
      </c>
      <c r="B14" s="2">
        <f>DATA_FIELD_DESCRIPTORS!Q383</f>
        <v>365</v>
      </c>
      <c r="C14" s="11">
        <f t="shared" si="0"/>
        <v>5.923401493021746E-2</v>
      </c>
      <c r="D14" s="2">
        <f>DATA_FIELD_DESCRIPTORS!Q407</f>
        <v>155</v>
      </c>
      <c r="E14" s="11">
        <f t="shared" si="1"/>
        <v>3.0674846625766871E-2</v>
      </c>
      <c r="F14" s="15">
        <f t="shared" si="2"/>
        <v>520</v>
      </c>
      <c r="G14" s="11">
        <f t="shared" si="3"/>
        <v>4.6366473473027199E-2</v>
      </c>
      <c r="N14" s="10"/>
      <c r="O14" s="9">
        <v>40</v>
      </c>
      <c r="P14" s="9">
        <v>44</v>
      </c>
      <c r="Q14" s="5">
        <v>365</v>
      </c>
      <c r="R14" s="60">
        <f t="shared" si="5"/>
        <v>4029</v>
      </c>
      <c r="S14" s="39">
        <f>R14/$Q5</f>
        <v>0.65384615384615385</v>
      </c>
      <c r="T14" s="5">
        <v>155</v>
      </c>
      <c r="U14" s="60">
        <f t="shared" si="6"/>
        <v>3509</v>
      </c>
      <c r="V14" s="39">
        <f>U14/$T5</f>
        <v>0.6944389471601029</v>
      </c>
      <c r="W14" s="5">
        <v>520</v>
      </c>
      <c r="X14" s="60">
        <f t="shared" si="7"/>
        <v>7538</v>
      </c>
      <c r="Y14" s="39">
        <f>X14/$W5</f>
        <v>0.67213553276861349</v>
      </c>
    </row>
    <row r="15" spans="1:25">
      <c r="A15" s="9" t="s">
        <v>13</v>
      </c>
      <c r="B15" s="2">
        <f>DATA_FIELD_DESCRIPTORS!Q384</f>
        <v>391</v>
      </c>
      <c r="C15" s="11">
        <f t="shared" si="0"/>
        <v>6.3453424212917886E-2</v>
      </c>
      <c r="D15" s="2">
        <f>DATA_FIELD_DESCRIPTORS!Q408</f>
        <v>184</v>
      </c>
      <c r="E15" s="11">
        <f t="shared" si="1"/>
        <v>3.6414011478329705E-2</v>
      </c>
      <c r="F15" s="15">
        <f t="shared" si="2"/>
        <v>575</v>
      </c>
      <c r="G15" s="11">
        <f t="shared" si="3"/>
        <v>5.1270619705751225E-2</v>
      </c>
      <c r="N15" s="10"/>
      <c r="O15" s="9">
        <v>45</v>
      </c>
      <c r="P15" s="9">
        <v>49</v>
      </c>
      <c r="Q15" s="5">
        <v>391</v>
      </c>
      <c r="R15" s="60">
        <f t="shared" si="5"/>
        <v>4420</v>
      </c>
      <c r="S15" s="39">
        <f>R15/$Q5</f>
        <v>0.71729957805907174</v>
      </c>
      <c r="T15" s="5">
        <v>184</v>
      </c>
      <c r="U15" s="60">
        <f t="shared" si="6"/>
        <v>3693</v>
      </c>
      <c r="V15" s="39">
        <f>U15/$T5</f>
        <v>0.73085295863843258</v>
      </c>
      <c r="W15" s="5">
        <v>575</v>
      </c>
      <c r="X15" s="60">
        <f t="shared" si="7"/>
        <v>8113</v>
      </c>
      <c r="Y15" s="39">
        <f>X15/$W5</f>
        <v>0.72340615247436468</v>
      </c>
    </row>
    <row r="16" spans="1:25">
      <c r="A16" s="9" t="s">
        <v>14</v>
      </c>
      <c r="B16" s="2">
        <f>DATA_FIELD_DESCRIPTORS!Q385</f>
        <v>422</v>
      </c>
      <c r="C16" s="11">
        <f t="shared" si="0"/>
        <v>6.8484258357676076E-2</v>
      </c>
      <c r="D16" s="2">
        <f>DATA_FIELD_DESCRIPTORS!Q409</f>
        <v>192</v>
      </c>
      <c r="E16" s="11">
        <f t="shared" si="1"/>
        <v>3.7997229368691869E-2</v>
      </c>
      <c r="F16" s="15">
        <f t="shared" si="2"/>
        <v>614</v>
      </c>
      <c r="G16" s="11">
        <f t="shared" si="3"/>
        <v>5.4748105216228263E-2</v>
      </c>
      <c r="N16" s="10"/>
      <c r="O16" s="9">
        <v>50</v>
      </c>
      <c r="P16" s="9">
        <v>54</v>
      </c>
      <c r="Q16" s="5">
        <v>422</v>
      </c>
      <c r="R16" s="60">
        <f t="shared" si="5"/>
        <v>4842</v>
      </c>
      <c r="S16" s="39">
        <f>R16/$Q5</f>
        <v>0.78578383641674776</v>
      </c>
      <c r="T16" s="5">
        <v>192</v>
      </c>
      <c r="U16" s="60">
        <f t="shared" si="6"/>
        <v>3885</v>
      </c>
      <c r="V16" s="39">
        <f>U16/$T5</f>
        <v>0.76885018800712446</v>
      </c>
      <c r="W16" s="5">
        <v>614</v>
      </c>
      <c r="X16" s="60">
        <f t="shared" si="7"/>
        <v>8727</v>
      </c>
      <c r="Y16" s="39">
        <f>X16/$W5</f>
        <v>0.77815425769059299</v>
      </c>
    </row>
    <row r="17" spans="1:25">
      <c r="A17" s="9" t="s">
        <v>15</v>
      </c>
      <c r="B17" s="2">
        <f>DATA_FIELD_DESCRIPTORS!Q386</f>
        <v>347</v>
      </c>
      <c r="C17" s="11">
        <f t="shared" si="0"/>
        <v>5.6312885426809477E-2</v>
      </c>
      <c r="D17" s="2">
        <f>DATA_FIELD_DESCRIPTORS!Q410</f>
        <v>239</v>
      </c>
      <c r="E17" s="11">
        <f t="shared" si="1"/>
        <v>4.7298634474569563E-2</v>
      </c>
      <c r="F17" s="15">
        <f t="shared" si="2"/>
        <v>586</v>
      </c>
      <c r="G17" s="11">
        <f t="shared" si="3"/>
        <v>5.2251448952296033E-2</v>
      </c>
      <c r="N17" s="10"/>
      <c r="O17" s="9">
        <v>55</v>
      </c>
      <c r="P17" s="9">
        <v>59</v>
      </c>
      <c r="Q17" s="5">
        <v>347</v>
      </c>
      <c r="R17" s="60">
        <f t="shared" si="5"/>
        <v>5189</v>
      </c>
      <c r="S17" s="39">
        <f>R17/$Q5</f>
        <v>0.84209672184355733</v>
      </c>
      <c r="T17" s="5">
        <v>239</v>
      </c>
      <c r="U17" s="60">
        <f t="shared" si="6"/>
        <v>4124</v>
      </c>
      <c r="V17" s="39">
        <f>U17/$T5</f>
        <v>0.81614882248169407</v>
      </c>
      <c r="W17" s="5">
        <v>586</v>
      </c>
      <c r="X17" s="60">
        <f t="shared" si="7"/>
        <v>9313</v>
      </c>
      <c r="Y17" s="39">
        <f>X17/$W5</f>
        <v>0.83040570664288904</v>
      </c>
    </row>
    <row r="18" spans="1:25">
      <c r="A18" s="9" t="s">
        <v>16</v>
      </c>
      <c r="B18" s="2">
        <f>DATA_FIELD_DESCRIPTORS!Q387+DATA_FIELD_DESCRIPTORS!Q388</f>
        <v>310</v>
      </c>
      <c r="C18" s="11">
        <f t="shared" si="0"/>
        <v>5.0308341447581957E-2</v>
      </c>
      <c r="D18" s="2">
        <f>DATA_FIELD_DESCRIPTORS!Q411+DATA_FIELD_DESCRIPTORS!Q412</f>
        <v>260</v>
      </c>
      <c r="E18" s="11">
        <f t="shared" si="1"/>
        <v>5.1454581436770237E-2</v>
      </c>
      <c r="F18" s="15">
        <f t="shared" si="2"/>
        <v>570</v>
      </c>
      <c r="G18" s="11">
        <f t="shared" si="3"/>
        <v>5.0824788230049038E-2</v>
      </c>
      <c r="N18" s="10"/>
      <c r="O18" s="9">
        <v>60</v>
      </c>
      <c r="P18" s="9">
        <v>64</v>
      </c>
      <c r="Q18" s="5">
        <v>310</v>
      </c>
      <c r="R18" s="60">
        <f t="shared" si="5"/>
        <v>5499</v>
      </c>
      <c r="S18" s="39">
        <f>R18/$Q5</f>
        <v>0.89240506329113922</v>
      </c>
      <c r="T18" s="5">
        <v>260</v>
      </c>
      <c r="U18" s="60">
        <f t="shared" si="6"/>
        <v>4384</v>
      </c>
      <c r="V18" s="39">
        <f>U18/$T5</f>
        <v>0.86760340391846424</v>
      </c>
      <c r="W18" s="5">
        <v>570</v>
      </c>
      <c r="X18" s="60">
        <f t="shared" si="7"/>
        <v>9883</v>
      </c>
      <c r="Y18" s="39">
        <f>X18/$W5</f>
        <v>0.88123049487293803</v>
      </c>
    </row>
    <row r="19" spans="1:25">
      <c r="A19" s="9" t="s">
        <v>17</v>
      </c>
      <c r="B19" s="15">
        <f>DATA_FIELD_DESCRIPTORS!Q389+DATA_FIELD_DESCRIPTORS!Q390</f>
        <v>212</v>
      </c>
      <c r="C19" s="11">
        <f t="shared" si="0"/>
        <v>3.4404414151249597E-2</v>
      </c>
      <c r="D19" s="2">
        <f>DATA_FIELD_DESCRIPTORS!Q413+DATA_FIELD_DESCRIPTORS!Q414</f>
        <v>186</v>
      </c>
      <c r="E19" s="11">
        <f t="shared" si="1"/>
        <v>3.6809815950920248E-2</v>
      </c>
      <c r="F19" s="15">
        <f t="shared" si="2"/>
        <v>398</v>
      </c>
      <c r="G19" s="11">
        <f t="shared" si="3"/>
        <v>3.5488185465893891E-2</v>
      </c>
      <c r="N19" s="10"/>
      <c r="O19" s="9">
        <v>65</v>
      </c>
      <c r="P19" s="9">
        <v>69</v>
      </c>
      <c r="Q19" s="5">
        <v>212</v>
      </c>
      <c r="R19" s="60">
        <f t="shared" si="5"/>
        <v>5711</v>
      </c>
      <c r="S19" s="39">
        <f>R19/$Q5</f>
        <v>0.92680947744238884</v>
      </c>
      <c r="T19" s="5">
        <v>186</v>
      </c>
      <c r="U19" s="60">
        <f t="shared" si="6"/>
        <v>4570</v>
      </c>
      <c r="V19" s="39">
        <f>U19/$T5</f>
        <v>0.9044132198693845</v>
      </c>
      <c r="W19" s="5">
        <v>398</v>
      </c>
      <c r="X19" s="60">
        <f t="shared" si="7"/>
        <v>10281</v>
      </c>
      <c r="Y19" s="39">
        <f>X19/$W5</f>
        <v>0.91671868033883197</v>
      </c>
    </row>
    <row r="20" spans="1:25">
      <c r="A20" s="9" t="s">
        <v>18</v>
      </c>
      <c r="B20" s="15">
        <f>DATA_FIELD_DESCRIPTORS!Q391</f>
        <v>155</v>
      </c>
      <c r="C20" s="11">
        <f t="shared" si="0"/>
        <v>2.5154170723790979E-2</v>
      </c>
      <c r="D20" s="2">
        <f>DATA_FIELD_DESCRIPTORS!Q415</f>
        <v>151</v>
      </c>
      <c r="E20" s="11">
        <f t="shared" si="1"/>
        <v>2.9883237680585789E-2</v>
      </c>
      <c r="F20" s="15">
        <f t="shared" si="2"/>
        <v>306</v>
      </c>
      <c r="G20" s="11">
        <f t="shared" si="3"/>
        <v>2.7284886312973697E-2</v>
      </c>
      <c r="N20" s="10"/>
      <c r="O20" s="9">
        <v>70</v>
      </c>
      <c r="P20" s="9">
        <v>74</v>
      </c>
      <c r="Q20" s="5">
        <v>155</v>
      </c>
      <c r="R20" s="60">
        <f t="shared" si="5"/>
        <v>5866</v>
      </c>
      <c r="S20" s="39">
        <f>R20/$Q5</f>
        <v>0.95196364816617984</v>
      </c>
      <c r="T20" s="5">
        <v>151</v>
      </c>
      <c r="U20" s="60">
        <f t="shared" si="6"/>
        <v>4721</v>
      </c>
      <c r="V20" s="39">
        <f>U20/$T5</f>
        <v>0.93429645754997026</v>
      </c>
      <c r="W20" s="5">
        <v>306</v>
      </c>
      <c r="X20" s="60">
        <f t="shared" si="7"/>
        <v>10587</v>
      </c>
      <c r="Y20" s="39">
        <f>X20/$W5</f>
        <v>0.94400356665180563</v>
      </c>
    </row>
    <row r="21" spans="1:25">
      <c r="A21" s="9" t="s">
        <v>19</v>
      </c>
      <c r="B21" s="15">
        <f>DATA_FIELD_DESCRIPTORS!Q392</f>
        <v>142</v>
      </c>
      <c r="C21" s="11">
        <f t="shared" si="0"/>
        <v>2.3044466082440766E-2</v>
      </c>
      <c r="D21" s="2">
        <f>DATA_FIELD_DESCRIPTORS!Q416</f>
        <v>132</v>
      </c>
      <c r="E21" s="11">
        <f t="shared" si="1"/>
        <v>2.6123095190975658E-2</v>
      </c>
      <c r="F21" s="15">
        <f t="shared" si="2"/>
        <v>274</v>
      </c>
      <c r="G21" s="11">
        <f t="shared" si="3"/>
        <v>2.4431564868479715E-2</v>
      </c>
      <c r="N21" s="10"/>
      <c r="O21" s="9">
        <v>75</v>
      </c>
      <c r="P21" s="9">
        <v>79</v>
      </c>
      <c r="Q21" s="5">
        <v>142</v>
      </c>
      <c r="R21" s="60">
        <f t="shared" si="5"/>
        <v>6008</v>
      </c>
      <c r="S21" s="39">
        <f>R21/$Q5</f>
        <v>0.97500811424862055</v>
      </c>
      <c r="T21" s="5">
        <v>132</v>
      </c>
      <c r="U21" s="60">
        <f t="shared" si="6"/>
        <v>4853</v>
      </c>
      <c r="V21" s="39">
        <f>U21/$T5</f>
        <v>0.96041955274094593</v>
      </c>
      <c r="W21" s="5">
        <v>274</v>
      </c>
      <c r="X21" s="60">
        <f t="shared" si="7"/>
        <v>10861</v>
      </c>
      <c r="Y21" s="39">
        <f>X21/$W5</f>
        <v>0.96843513152028537</v>
      </c>
    </row>
    <row r="22" spans="1:25">
      <c r="A22" s="9" t="s">
        <v>20</v>
      </c>
      <c r="B22" s="15">
        <f>DATA_FIELD_DESCRIPTORS!Q393</f>
        <v>90</v>
      </c>
      <c r="C22" s="11">
        <f t="shared" si="0"/>
        <v>1.4605647517039922E-2</v>
      </c>
      <c r="D22" s="2">
        <f>DATA_FIELD_DESCRIPTORS!Q417</f>
        <v>108</v>
      </c>
      <c r="E22" s="11">
        <f t="shared" si="1"/>
        <v>2.1373441519889173E-2</v>
      </c>
      <c r="F22" s="15">
        <f t="shared" si="2"/>
        <v>198</v>
      </c>
      <c r="G22" s="11">
        <f t="shared" si="3"/>
        <v>1.7654926437806508E-2</v>
      </c>
      <c r="N22" s="10"/>
      <c r="O22" s="9">
        <v>80</v>
      </c>
      <c r="P22" s="9">
        <v>84</v>
      </c>
      <c r="Q22" s="5">
        <v>90</v>
      </c>
      <c r="R22" s="60">
        <f t="shared" si="5"/>
        <v>6098</v>
      </c>
      <c r="S22" s="39">
        <f>R22/$Q5</f>
        <v>0.98961376176566052</v>
      </c>
      <c r="T22" s="5">
        <v>108</v>
      </c>
      <c r="U22" s="60">
        <f t="shared" si="6"/>
        <v>4961</v>
      </c>
      <c r="V22" s="39">
        <f>U22/$T5</f>
        <v>0.98179299426083511</v>
      </c>
      <c r="W22" s="5">
        <v>198</v>
      </c>
      <c r="X22" s="60">
        <f t="shared" si="7"/>
        <v>11059</v>
      </c>
      <c r="Y22" s="39">
        <f>X22/$W5</f>
        <v>0.98609005795809179</v>
      </c>
    </row>
    <row r="23" spans="1:25">
      <c r="A23" s="9" t="s">
        <v>21</v>
      </c>
      <c r="B23" s="15">
        <f>DATA_FIELD_DESCRIPTORS!Q394</f>
        <v>64</v>
      </c>
      <c r="C23" s="11">
        <f t="shared" si="0"/>
        <v>1.03862382343395E-2</v>
      </c>
      <c r="D23" s="2">
        <f>DATA_FIELD_DESCRIPTORS!Q418</f>
        <v>92</v>
      </c>
      <c r="E23" s="11">
        <f t="shared" si="1"/>
        <v>1.8207005739164853E-2</v>
      </c>
      <c r="F23" s="15">
        <f t="shared" si="2"/>
        <v>156</v>
      </c>
      <c r="G23" s="11">
        <f t="shared" si="3"/>
        <v>1.3909942041908159E-2</v>
      </c>
      <c r="N23" s="10"/>
      <c r="O23" s="9">
        <v>85</v>
      </c>
      <c r="P23" s="9">
        <v>100</v>
      </c>
      <c r="Q23" s="5">
        <v>64</v>
      </c>
      <c r="R23" s="60">
        <f t="shared" si="5"/>
        <v>6162</v>
      </c>
      <c r="S23" s="39">
        <f>R23/$Q5</f>
        <v>1</v>
      </c>
      <c r="T23" s="5">
        <v>92</v>
      </c>
      <c r="U23" s="60">
        <f t="shared" si="6"/>
        <v>5053</v>
      </c>
      <c r="V23" s="39">
        <f>U23/$T5</f>
        <v>1</v>
      </c>
      <c r="W23" s="5">
        <v>156</v>
      </c>
      <c r="X23" s="60">
        <f t="shared" si="7"/>
        <v>11215</v>
      </c>
      <c r="Y23" s="39">
        <f>X23/$W5</f>
        <v>1</v>
      </c>
    </row>
    <row r="24" spans="1:25">
      <c r="A24" s="9" t="s">
        <v>22</v>
      </c>
      <c r="B24" s="46">
        <f>K9</f>
        <v>33.193612774451097</v>
      </c>
      <c r="C24" s="11"/>
      <c r="D24" s="19">
        <f>L9</f>
        <v>28.77016129032258</v>
      </c>
      <c r="E24" s="11"/>
      <c r="F24" s="19">
        <f>M9</f>
        <v>30.713058419243985</v>
      </c>
      <c r="G24" s="11"/>
      <c r="N24" s="10">
        <v>422</v>
      </c>
    </row>
    <row r="25" spans="1:25">
      <c r="A25" s="9"/>
      <c r="B25" s="12"/>
      <c r="C25" s="11"/>
      <c r="D25" s="9"/>
      <c r="N25" s="10"/>
    </row>
    <row r="26" spans="1:25">
      <c r="A26" s="9"/>
      <c r="B26" s="12"/>
      <c r="C26" s="11"/>
      <c r="D26" s="9"/>
      <c r="N26" s="10"/>
    </row>
    <row r="27" spans="1:25">
      <c r="A27" s="106" t="s">
        <v>1436</v>
      </c>
      <c r="B27" s="107" t="s">
        <v>1437</v>
      </c>
      <c r="C27" s="108" t="s">
        <v>1433</v>
      </c>
      <c r="D27" s="20"/>
      <c r="E27" s="21"/>
      <c r="F27" s="20"/>
      <c r="G27" s="21"/>
      <c r="N27" s="5"/>
    </row>
    <row r="28" spans="1:25">
      <c r="A28" s="9" t="s">
        <v>3</v>
      </c>
      <c r="B28" s="2">
        <f>DATA_FIELD_DESCRIPTORS!Q14</f>
        <v>11215</v>
      </c>
      <c r="C28" s="11">
        <f>B28/B$28</f>
        <v>1</v>
      </c>
      <c r="D28" s="9"/>
      <c r="N28" s="10">
        <v>14</v>
      </c>
    </row>
    <row r="29" spans="1:25">
      <c r="A29" s="9" t="s">
        <v>23</v>
      </c>
      <c r="B29" s="2">
        <f>DATA_FIELD_DESCRIPTORS!Q15</f>
        <v>8300</v>
      </c>
      <c r="C29" s="11">
        <f t="shared" ref="C29:C35" si="8">B29/B$28</f>
        <v>0.74008024966562636</v>
      </c>
      <c r="D29" s="9"/>
      <c r="N29" s="10">
        <v>15</v>
      </c>
    </row>
    <row r="30" spans="1:25">
      <c r="A30" s="9" t="s">
        <v>24</v>
      </c>
      <c r="B30" s="2">
        <f>DATA_FIELD_DESCRIPTORS!Q16</f>
        <v>1002</v>
      </c>
      <c r="C30" s="11">
        <f t="shared" si="8"/>
        <v>8.9344627730717788E-2</v>
      </c>
      <c r="D30" s="9"/>
      <c r="N30" s="10">
        <v>16</v>
      </c>
    </row>
    <row r="31" spans="1:25">
      <c r="A31" s="9" t="s">
        <v>25</v>
      </c>
      <c r="B31" s="2">
        <f>DATA_FIELD_DESCRIPTORS!Q17</f>
        <v>20</v>
      </c>
      <c r="C31" s="11">
        <f t="shared" si="8"/>
        <v>1.7833259028087382E-3</v>
      </c>
      <c r="D31" s="9"/>
      <c r="N31" s="10">
        <v>17</v>
      </c>
    </row>
    <row r="32" spans="1:25">
      <c r="A32" s="9" t="s">
        <v>26</v>
      </c>
      <c r="B32" s="2">
        <f>DATA_FIELD_DESCRIPTORS!Q18</f>
        <v>1495</v>
      </c>
      <c r="C32" s="11">
        <f t="shared" si="8"/>
        <v>0.13330361123495318</v>
      </c>
      <c r="D32" s="9"/>
      <c r="N32" s="10">
        <v>18</v>
      </c>
    </row>
    <row r="33" spans="1:14">
      <c r="A33" s="9" t="s">
        <v>27</v>
      </c>
      <c r="B33" s="2">
        <f>DATA_FIELD_DESCRIPTORS!Q19</f>
        <v>6</v>
      </c>
      <c r="C33" s="11">
        <f t="shared" si="8"/>
        <v>5.3499777084262145E-4</v>
      </c>
      <c r="D33" s="9"/>
      <c r="N33" s="10">
        <v>19</v>
      </c>
    </row>
    <row r="34" spans="1:14">
      <c r="A34" s="9" t="s">
        <v>28</v>
      </c>
      <c r="B34" s="2">
        <f>DATA_FIELD_DESCRIPTORS!Q20</f>
        <v>172</v>
      </c>
      <c r="C34" s="11">
        <f t="shared" si="8"/>
        <v>1.533660276415515E-2</v>
      </c>
      <c r="D34" s="9"/>
      <c r="N34" s="10">
        <v>20</v>
      </c>
    </row>
    <row r="35" spans="1:14">
      <c r="A35" s="9" t="s">
        <v>38</v>
      </c>
      <c r="B35" s="2">
        <f>DATA_FIELD_DESCRIPTORS!Q21</f>
        <v>220</v>
      </c>
      <c r="C35" s="11">
        <f t="shared" si="8"/>
        <v>1.961658493089612E-2</v>
      </c>
      <c r="D35" s="9"/>
      <c r="N35" s="10">
        <v>21</v>
      </c>
    </row>
    <row r="36" spans="1:14">
      <c r="A36" s="9"/>
      <c r="B36" s="2"/>
      <c r="C36" s="11"/>
      <c r="D36" s="9"/>
      <c r="N36" s="10"/>
    </row>
    <row r="37" spans="1:14">
      <c r="A37" s="9"/>
      <c r="B37" s="2"/>
      <c r="C37" s="11"/>
      <c r="D37" s="9"/>
      <c r="N37" s="10"/>
    </row>
    <row r="38" spans="1:14" s="4" customFormat="1">
      <c r="A38" s="110" t="s">
        <v>1098</v>
      </c>
      <c r="B38" s="111" t="s">
        <v>1437</v>
      </c>
      <c r="C38" s="112" t="s">
        <v>1433</v>
      </c>
      <c r="D38" s="16"/>
      <c r="E38" s="1"/>
      <c r="F38" s="16"/>
      <c r="G38" s="1"/>
      <c r="J38"/>
      <c r="K38"/>
      <c r="L38"/>
      <c r="M38"/>
    </row>
    <row r="39" spans="1:14">
      <c r="A39" s="9" t="s">
        <v>3</v>
      </c>
      <c r="B39" s="2">
        <f>DATA_FIELD_DESCRIPTORS!Q24</f>
        <v>11215</v>
      </c>
      <c r="C39" s="11">
        <f>B39/B$39</f>
        <v>1</v>
      </c>
      <c r="D39" s="9"/>
      <c r="N39" s="10">
        <v>24</v>
      </c>
    </row>
    <row r="40" spans="1:14">
      <c r="A40" s="9" t="s">
        <v>29</v>
      </c>
      <c r="B40" s="2">
        <f>DATA_FIELD_DESCRIPTORS!Q26</f>
        <v>786</v>
      </c>
      <c r="C40" s="11">
        <f t="shared" ref="C40:C41" si="9">B40/B$39</f>
        <v>7.0084707980383409E-2</v>
      </c>
      <c r="D40" s="9"/>
      <c r="N40" s="10">
        <v>26</v>
      </c>
    </row>
    <row r="41" spans="1:14">
      <c r="A41" s="9" t="s">
        <v>30</v>
      </c>
      <c r="B41" s="2">
        <f>DATA_FIELD_DESCRIPTORS!Q25</f>
        <v>10429</v>
      </c>
      <c r="C41" s="11">
        <f t="shared" si="9"/>
        <v>0.92991529201961654</v>
      </c>
      <c r="D41" s="9"/>
      <c r="N41" s="10">
        <v>25</v>
      </c>
    </row>
    <row r="42" spans="1:14">
      <c r="A42" s="9"/>
      <c r="B42" s="2"/>
      <c r="C42" s="11"/>
      <c r="D42" s="9"/>
      <c r="N42" s="10"/>
    </row>
    <row r="43" spans="1:14">
      <c r="A43" s="9"/>
      <c r="B43" s="2"/>
      <c r="C43" s="11"/>
      <c r="D43" s="9"/>
      <c r="N43" s="10"/>
    </row>
    <row r="44" spans="1:14" s="4" customFormat="1">
      <c r="A44" s="110" t="s">
        <v>1438</v>
      </c>
      <c r="B44" s="111" t="s">
        <v>1437</v>
      </c>
      <c r="C44" s="112" t="s">
        <v>1433</v>
      </c>
      <c r="D44" s="16"/>
      <c r="E44" s="1"/>
      <c r="F44" s="16"/>
      <c r="G44" s="1"/>
      <c r="J44"/>
      <c r="K44"/>
      <c r="L44"/>
      <c r="M44"/>
    </row>
    <row r="45" spans="1:14">
      <c r="A45" s="9" t="s">
        <v>3</v>
      </c>
      <c r="B45" s="2">
        <f>DATA_FIELD_DESCRIPTORS!Q29</f>
        <v>11215</v>
      </c>
      <c r="C45" s="11">
        <f>B45/B$45</f>
        <v>1</v>
      </c>
      <c r="D45" s="9"/>
      <c r="N45" s="10">
        <v>29</v>
      </c>
    </row>
    <row r="46" spans="1:14">
      <c r="A46" s="113" t="s">
        <v>31</v>
      </c>
      <c r="B46" s="114">
        <f>DATA_FIELD_DESCRIPTORS!Q38</f>
        <v>786</v>
      </c>
      <c r="C46" s="115">
        <f t="shared" ref="C46:C55" si="10">B46/B$45</f>
        <v>7.0084707980383409E-2</v>
      </c>
      <c r="D46" s="9"/>
      <c r="N46" s="10">
        <v>38</v>
      </c>
    </row>
    <row r="47" spans="1:14">
      <c r="A47" s="9" t="s">
        <v>32</v>
      </c>
      <c r="B47" s="2">
        <f>DATA_FIELD_DESCRIPTORS!Q39</f>
        <v>553</v>
      </c>
      <c r="C47" s="11">
        <f>B47/B$46</f>
        <v>0.70356234096692116</v>
      </c>
      <c r="D47" s="9"/>
      <c r="N47" s="10">
        <v>39</v>
      </c>
    </row>
    <row r="48" spans="1:14">
      <c r="A48" s="9" t="s">
        <v>33</v>
      </c>
      <c r="B48" s="2">
        <f>DATA_FIELD_DESCRIPTORS!Q40</f>
        <v>53</v>
      </c>
      <c r="C48" s="11">
        <f t="shared" ref="C48:C53" si="11">B48/B$46</f>
        <v>6.7430025445292627E-2</v>
      </c>
      <c r="D48" s="9"/>
      <c r="N48" s="10">
        <v>40</v>
      </c>
    </row>
    <row r="49" spans="1:14">
      <c r="A49" s="9" t="s">
        <v>34</v>
      </c>
      <c r="B49" s="2">
        <f>DATA_FIELD_DESCRIPTORS!Q41</f>
        <v>2</v>
      </c>
      <c r="C49" s="11">
        <f t="shared" si="11"/>
        <v>2.5445292620865142E-3</v>
      </c>
      <c r="D49" s="9"/>
      <c r="N49" s="10">
        <v>41</v>
      </c>
    </row>
    <row r="50" spans="1:14">
      <c r="A50" s="9" t="s">
        <v>35</v>
      </c>
      <c r="B50" s="2">
        <f>DATA_FIELD_DESCRIPTORS!Q42</f>
        <v>0</v>
      </c>
      <c r="C50" s="11">
        <f t="shared" si="11"/>
        <v>0</v>
      </c>
      <c r="D50" s="9"/>
      <c r="N50" s="10">
        <v>42</v>
      </c>
    </row>
    <row r="51" spans="1:14">
      <c r="A51" s="9" t="s">
        <v>36</v>
      </c>
      <c r="B51" s="2">
        <f>DATA_FIELD_DESCRIPTORS!Q43</f>
        <v>1</v>
      </c>
      <c r="C51" s="11">
        <f t="shared" si="11"/>
        <v>1.2722646310432571E-3</v>
      </c>
      <c r="D51" s="9"/>
      <c r="N51" s="10">
        <v>43</v>
      </c>
    </row>
    <row r="52" spans="1:14">
      <c r="A52" s="9" t="s">
        <v>37</v>
      </c>
      <c r="B52" s="2">
        <f>DATA_FIELD_DESCRIPTORS!Q44</f>
        <v>143</v>
      </c>
      <c r="C52" s="11">
        <f t="shared" si="11"/>
        <v>0.18193384223918574</v>
      </c>
      <c r="D52" s="9"/>
      <c r="N52" s="10">
        <v>44</v>
      </c>
    </row>
    <row r="53" spans="1:14">
      <c r="A53" s="9" t="s">
        <v>38</v>
      </c>
      <c r="B53" s="2">
        <f>DATA_FIELD_DESCRIPTORS!Q45</f>
        <v>34</v>
      </c>
      <c r="C53" s="11">
        <f t="shared" si="11"/>
        <v>4.3256997455470736E-2</v>
      </c>
      <c r="D53" s="9"/>
      <c r="N53" s="10">
        <v>45</v>
      </c>
    </row>
    <row r="54" spans="1:14" ht="3.6" customHeight="1">
      <c r="A54" s="9"/>
      <c r="B54" s="2"/>
      <c r="C54" s="11"/>
      <c r="D54" s="9"/>
      <c r="N54" s="10"/>
    </row>
    <row r="55" spans="1:14">
      <c r="A55" s="113" t="s">
        <v>30</v>
      </c>
      <c r="B55" s="114">
        <f>DATA_FIELD_DESCRIPTORS!Q30</f>
        <v>10429</v>
      </c>
      <c r="C55" s="115">
        <f t="shared" si="10"/>
        <v>0.92991529201961654</v>
      </c>
      <c r="D55" s="9"/>
      <c r="N55" s="10">
        <v>30</v>
      </c>
    </row>
    <row r="56" spans="1:14">
      <c r="A56" s="9" t="s">
        <v>32</v>
      </c>
      <c r="B56" s="2">
        <f>DATA_FIELD_DESCRIPTORS!Q31</f>
        <v>7747</v>
      </c>
      <c r="C56" s="11">
        <f>B56/B$55</f>
        <v>0.74283248633617793</v>
      </c>
      <c r="D56" s="9"/>
      <c r="N56" s="10">
        <v>31</v>
      </c>
    </row>
    <row r="57" spans="1:14">
      <c r="A57" s="9" t="s">
        <v>33</v>
      </c>
      <c r="B57" s="2">
        <f>DATA_FIELD_DESCRIPTORS!Q32</f>
        <v>949</v>
      </c>
      <c r="C57" s="11">
        <f t="shared" ref="C57:C62" si="12">B57/B$55</f>
        <v>9.0996260427653658E-2</v>
      </c>
      <c r="D57" s="9"/>
      <c r="N57" s="10">
        <v>32</v>
      </c>
    </row>
    <row r="58" spans="1:14">
      <c r="A58" s="9" t="s">
        <v>34</v>
      </c>
      <c r="B58" s="2">
        <f>DATA_FIELD_DESCRIPTORS!Q33</f>
        <v>18</v>
      </c>
      <c r="C58" s="11">
        <f t="shared" si="12"/>
        <v>1.7259564675424297E-3</v>
      </c>
      <c r="D58" s="9"/>
      <c r="N58" s="10">
        <v>33</v>
      </c>
    </row>
    <row r="59" spans="1:14">
      <c r="A59" s="9" t="s">
        <v>35</v>
      </c>
      <c r="B59" s="2">
        <f>DATA_FIELD_DESCRIPTORS!Q34</f>
        <v>1495</v>
      </c>
      <c r="C59" s="11">
        <f t="shared" si="12"/>
        <v>0.1433502732764407</v>
      </c>
      <c r="D59" s="9"/>
      <c r="N59" s="10">
        <v>34</v>
      </c>
    </row>
    <row r="60" spans="1:14">
      <c r="A60" s="9" t="s">
        <v>36</v>
      </c>
      <c r="B60" s="2">
        <f>DATA_FIELD_DESCRIPTORS!Q35</f>
        <v>5</v>
      </c>
      <c r="C60" s="11">
        <f t="shared" si="12"/>
        <v>4.794323520951194E-4</v>
      </c>
      <c r="D60" s="9"/>
      <c r="N60" s="10">
        <v>35</v>
      </c>
    </row>
    <row r="61" spans="1:14">
      <c r="A61" s="9" t="s">
        <v>37</v>
      </c>
      <c r="B61" s="2">
        <f>DATA_FIELD_DESCRIPTORS!Q36</f>
        <v>29</v>
      </c>
      <c r="C61" s="11">
        <f t="shared" si="12"/>
        <v>2.7807076421516924E-3</v>
      </c>
      <c r="D61" s="9"/>
      <c r="N61" s="10">
        <v>36</v>
      </c>
    </row>
    <row r="62" spans="1:14">
      <c r="A62" s="9" t="s">
        <v>38</v>
      </c>
      <c r="B62" s="2">
        <f>DATA_FIELD_DESCRIPTORS!Q37</f>
        <v>186</v>
      </c>
      <c r="C62" s="11">
        <f t="shared" si="12"/>
        <v>1.783488349793844E-2</v>
      </c>
      <c r="D62" s="9"/>
      <c r="N62" s="10">
        <v>37</v>
      </c>
    </row>
    <row r="63" spans="1:14">
      <c r="A63" s="9"/>
      <c r="B63" s="2"/>
      <c r="C63" s="11"/>
      <c r="D63" s="9"/>
      <c r="N63" s="10"/>
    </row>
    <row r="64" spans="1:14">
      <c r="A64" s="9"/>
      <c r="B64" s="2"/>
      <c r="C64" s="11"/>
      <c r="D64" s="9"/>
      <c r="N64" s="10"/>
    </row>
    <row r="65" spans="1:14" s="4" customFormat="1">
      <c r="A65" s="110" t="s">
        <v>1439</v>
      </c>
      <c r="B65" s="111" t="s">
        <v>1437</v>
      </c>
      <c r="C65" s="112" t="s">
        <v>1433</v>
      </c>
      <c r="D65" s="20"/>
      <c r="E65" s="1"/>
      <c r="F65" s="20"/>
      <c r="G65" s="1"/>
      <c r="J65"/>
      <c r="K65"/>
      <c r="L65"/>
      <c r="M65"/>
    </row>
    <row r="66" spans="1:14">
      <c r="A66" s="9" t="s">
        <v>3</v>
      </c>
      <c r="B66" s="2">
        <f>DATA_FIELD_DESCRIPTORS!Q705</f>
        <v>11215</v>
      </c>
      <c r="C66" s="11">
        <f>B66/B$66</f>
        <v>1</v>
      </c>
      <c r="D66" s="9"/>
      <c r="N66" s="10">
        <v>705</v>
      </c>
    </row>
    <row r="67" spans="1:14">
      <c r="A67" s="113" t="s">
        <v>1434</v>
      </c>
      <c r="B67" s="114">
        <f>DATA_FIELD_DESCRIPTORS!Q722</f>
        <v>3615</v>
      </c>
      <c r="C67" s="115">
        <f>B67/B$66</f>
        <v>0.32233615693267947</v>
      </c>
      <c r="D67" s="9"/>
      <c r="N67" s="10"/>
    </row>
    <row r="68" spans="1:14" ht="3.6" customHeight="1">
      <c r="A68" s="9"/>
      <c r="B68" s="2"/>
      <c r="C68" s="11"/>
      <c r="D68" s="9"/>
      <c r="N68" s="10"/>
    </row>
    <row r="69" spans="1:14">
      <c r="A69" s="113" t="s">
        <v>1435</v>
      </c>
      <c r="B69" s="114">
        <f>DATA_FIELD_DESCRIPTORS!Q707</f>
        <v>3057</v>
      </c>
      <c r="C69" s="115">
        <f t="shared" ref="C69:C76" si="13">B69/B$66</f>
        <v>0.27258136424431567</v>
      </c>
    </row>
    <row r="70" spans="1:14">
      <c r="A70" s="9" t="s">
        <v>39</v>
      </c>
      <c r="B70" s="2">
        <f>DATA_FIELD_DESCRIPTORS!Q708</f>
        <v>1297</v>
      </c>
      <c r="C70" s="11">
        <f>B70/B$69</f>
        <v>0.42427216225057246</v>
      </c>
      <c r="D70" s="9"/>
      <c r="N70" s="10">
        <v>708</v>
      </c>
    </row>
    <row r="71" spans="1:14">
      <c r="A71" s="9" t="s">
        <v>1445</v>
      </c>
      <c r="B71" s="2">
        <f>DATA_FIELD_DESCRIPTORS!Q711</f>
        <v>1156</v>
      </c>
      <c r="C71" s="11">
        <f t="shared" ref="C71:C74" si="14">B71/B$69</f>
        <v>0.3781485116126922</v>
      </c>
      <c r="D71" s="9"/>
      <c r="N71" s="10">
        <v>711</v>
      </c>
    </row>
    <row r="72" spans="1:14">
      <c r="A72" s="9" t="s">
        <v>40</v>
      </c>
      <c r="B72" s="2">
        <f>DATA_FIELD_DESCRIPTORS!Q712+DATA_FIELD_DESCRIPTORS!Q713+DATA_FIELD_DESCRIPTORS!Q714</f>
        <v>471</v>
      </c>
      <c r="C72" s="11">
        <f t="shared" si="14"/>
        <v>0.15407262021589793</v>
      </c>
      <c r="D72" s="9"/>
      <c r="N72" s="10" t="s">
        <v>143</v>
      </c>
    </row>
    <row r="73" spans="1:14">
      <c r="A73" s="9" t="s">
        <v>41</v>
      </c>
      <c r="B73" s="2">
        <f>DATA_FIELD_DESCRIPTORS!Q715+DATA_FIELD_DESCRIPTORS!Q716+DATA_FIELD_DESCRIPTORS!Q717+DATA_FIELD_DESCRIPTORS!Q718+DATA_FIELD_DESCRIPTORS!Q719+DATA_FIELD_DESCRIPTORS!Q720</f>
        <v>106</v>
      </c>
      <c r="C73" s="11">
        <f t="shared" si="14"/>
        <v>3.4674517500817792E-2</v>
      </c>
      <c r="D73" s="9"/>
      <c r="N73" s="10" t="s">
        <v>144</v>
      </c>
    </row>
    <row r="74" spans="1:14">
      <c r="A74" s="9" t="s">
        <v>42</v>
      </c>
      <c r="B74" s="2">
        <f>DATA_FIELD_DESCRIPTORS!Q721</f>
        <v>27</v>
      </c>
      <c r="C74" s="11">
        <f t="shared" si="14"/>
        <v>8.832188420019628E-3</v>
      </c>
      <c r="D74" s="9"/>
      <c r="N74" s="10">
        <v>721</v>
      </c>
    </row>
    <row r="75" spans="1:14" ht="3.6" customHeight="1">
      <c r="A75" s="9"/>
      <c r="B75" s="2"/>
      <c r="C75" s="11"/>
      <c r="D75" s="9"/>
      <c r="N75" s="10"/>
    </row>
    <row r="76" spans="1:14">
      <c r="A76" s="113" t="s">
        <v>43</v>
      </c>
      <c r="B76" s="114">
        <f>DATA_FIELD_DESCRIPTORS!Q730</f>
        <v>4543</v>
      </c>
      <c r="C76" s="115">
        <f t="shared" si="13"/>
        <v>0.40508247882300491</v>
      </c>
      <c r="D76" s="9"/>
      <c r="N76" s="10">
        <v>730</v>
      </c>
    </row>
    <row r="77" spans="1:14">
      <c r="A77" s="9" t="s">
        <v>44</v>
      </c>
      <c r="B77" s="2">
        <f>DATA_FIELD_DESCRIPTORS!Q731</f>
        <v>793</v>
      </c>
      <c r="C77" s="11">
        <f>B77/B$76</f>
        <v>0.17455425930002202</v>
      </c>
      <c r="D77" s="9"/>
      <c r="N77" s="10">
        <v>731</v>
      </c>
    </row>
    <row r="78" spans="1:14" ht="14.4" customHeight="1">
      <c r="A78" s="9" t="s">
        <v>47</v>
      </c>
      <c r="B78" s="2">
        <f>DATA_FIELD_DESCRIPTORS!Q732</f>
        <v>3750</v>
      </c>
      <c r="C78" s="11">
        <f>B78/B$76</f>
        <v>0.825445740699978</v>
      </c>
      <c r="D78" s="9"/>
      <c r="N78" s="10">
        <v>732</v>
      </c>
    </row>
    <row r="79" spans="1:14" ht="14.4" customHeight="1">
      <c r="A79" s="9"/>
      <c r="B79" s="2"/>
      <c r="C79" s="11"/>
      <c r="D79" s="9"/>
      <c r="N79" s="10"/>
    </row>
    <row r="80" spans="1:14" ht="14.4" customHeight="1">
      <c r="A80" s="9"/>
      <c r="B80" s="2"/>
      <c r="C80" s="11"/>
      <c r="D80" s="9"/>
      <c r="N80" s="10"/>
    </row>
    <row r="81" spans="1:14" s="4" customFormat="1">
      <c r="A81" s="110" t="s">
        <v>1440</v>
      </c>
      <c r="B81" s="111" t="s">
        <v>1437</v>
      </c>
      <c r="C81" s="112" t="s">
        <v>1433</v>
      </c>
      <c r="D81" s="20"/>
      <c r="E81" s="1"/>
      <c r="F81" s="20"/>
      <c r="G81" s="1"/>
      <c r="J81"/>
      <c r="K81"/>
      <c r="L81"/>
      <c r="M81"/>
    </row>
    <row r="82" spans="1:14" ht="14.4" customHeight="1">
      <c r="A82" s="14" t="s">
        <v>48</v>
      </c>
      <c r="B82" s="2">
        <f>DATA_FIELD_DESCRIPTORS!Q932</f>
        <v>4258</v>
      </c>
      <c r="C82" s="27">
        <f>B82/B$82</f>
        <v>1</v>
      </c>
      <c r="D82" s="14"/>
      <c r="E82" s="23"/>
      <c r="F82" s="23"/>
      <c r="G82" s="18"/>
      <c r="H82" s="24"/>
      <c r="I82" s="25"/>
      <c r="N82" s="26">
        <v>8954</v>
      </c>
    </row>
    <row r="83" spans="1:14" ht="14.4" customHeight="1">
      <c r="A83" s="14" t="s">
        <v>155</v>
      </c>
      <c r="B83" s="2">
        <f>DATA_FIELD_DESCRIPTORS!Q1005+DATA_FIELD_DESCRIPTORS!Q1008</f>
        <v>261</v>
      </c>
      <c r="C83" s="27">
        <f>B83/B$82</f>
        <v>6.1296383278534525E-2</v>
      </c>
      <c r="D83" s="14"/>
      <c r="E83" s="23"/>
      <c r="F83" s="23"/>
      <c r="G83" s="18"/>
      <c r="H83" s="24"/>
      <c r="I83" s="25"/>
      <c r="N83" s="26" t="s">
        <v>156</v>
      </c>
    </row>
    <row r="84" spans="1:14" ht="14.4" customHeight="1">
      <c r="A84" s="14" t="s">
        <v>161</v>
      </c>
      <c r="B84" s="2">
        <f>DATA_FIELD_DESCRIPTORS!Q1006+DATA_FIELD_DESCRIPTORS!Q1009</f>
        <v>3997</v>
      </c>
      <c r="C84" s="27">
        <f>B84/B$82</f>
        <v>0.93870361672146552</v>
      </c>
      <c r="D84" s="14"/>
      <c r="E84" s="23"/>
      <c r="F84" s="23"/>
      <c r="G84" s="18"/>
      <c r="H84" s="24"/>
      <c r="I84" s="25"/>
      <c r="N84" s="26" t="s">
        <v>157</v>
      </c>
    </row>
    <row r="85" spans="1:14" ht="3" customHeight="1">
      <c r="A85" s="14"/>
      <c r="B85" s="28"/>
      <c r="C85" s="27"/>
      <c r="D85" s="14"/>
      <c r="E85" s="23"/>
      <c r="F85" s="23"/>
      <c r="G85" s="18"/>
      <c r="H85" s="24"/>
      <c r="I85" s="25"/>
      <c r="N85" s="26"/>
    </row>
    <row r="86" spans="1:14" ht="14.4" customHeight="1">
      <c r="A86" s="113" t="s">
        <v>1444</v>
      </c>
      <c r="B86" s="114">
        <f>DATA_FIELD_DESCRIPTORS!Q934+DATA_FIELD_DESCRIPTORS!Q968</f>
        <v>1297</v>
      </c>
      <c r="C86" s="115">
        <f>B86/B$82</f>
        <v>0.30460310004697039</v>
      </c>
      <c r="D86" s="14"/>
      <c r="E86" s="23"/>
      <c r="F86" s="23"/>
      <c r="G86" s="18"/>
      <c r="H86" s="24"/>
      <c r="I86" s="25"/>
      <c r="N86" s="26" t="s">
        <v>146</v>
      </c>
    </row>
    <row r="87" spans="1:14" ht="14.4" customHeight="1">
      <c r="A87" s="14" t="s">
        <v>49</v>
      </c>
      <c r="B87" s="2">
        <f>DATA_FIELD_DESCRIPTORS!Q935+DATA_FIELD_DESCRIPTORS!Q969</f>
        <v>1156</v>
      </c>
      <c r="C87" s="27">
        <f t="shared" ref="C87:C92" si="15">B87/B$86</f>
        <v>0.89128758673862762</v>
      </c>
      <c r="D87" s="14"/>
      <c r="E87" s="29"/>
      <c r="F87" s="29"/>
      <c r="G87" s="18"/>
      <c r="H87" s="24"/>
      <c r="I87" s="30"/>
      <c r="N87" s="26" t="s">
        <v>147</v>
      </c>
    </row>
    <row r="88" spans="1:14" ht="14.4" customHeight="1">
      <c r="A88" s="14" t="s">
        <v>155</v>
      </c>
      <c r="B88" s="2">
        <f>DATA_FIELD_DESCRIPTORS!Q538+DATA_FIELD_DESCRIPTORS!Q539+DATA_FIELD_DESCRIPTORS!Q540</f>
        <v>206</v>
      </c>
      <c r="C88" s="27">
        <f t="shared" si="15"/>
        <v>0.15882806476484193</v>
      </c>
      <c r="D88" s="14"/>
      <c r="E88" s="29"/>
      <c r="F88" s="29"/>
      <c r="G88" s="18"/>
      <c r="H88" s="24"/>
      <c r="I88" s="30"/>
      <c r="N88" s="26" t="s">
        <v>158</v>
      </c>
    </row>
    <row r="89" spans="1:14" ht="14.4" customHeight="1">
      <c r="A89" s="14" t="s">
        <v>50</v>
      </c>
      <c r="B89" s="2">
        <f>DATA_FIELD_DESCRIPTORS!Q940+DATA_FIELD_DESCRIPTORS!Q974</f>
        <v>59</v>
      </c>
      <c r="C89" s="27">
        <f t="shared" si="15"/>
        <v>4.5489591364687741E-2</v>
      </c>
      <c r="D89" s="14"/>
      <c r="E89" s="23"/>
      <c r="F89" s="23"/>
      <c r="G89" s="18"/>
      <c r="H89" s="24"/>
      <c r="I89" s="25"/>
      <c r="N89" s="26" t="s">
        <v>148</v>
      </c>
    </row>
    <row r="90" spans="1:14" ht="14.4" customHeight="1">
      <c r="A90" s="14" t="s">
        <v>155</v>
      </c>
      <c r="B90" s="2">
        <f>DATA_FIELD_DESCRIPTORS!Q543+DATA_FIELD_DESCRIPTORS!Q544+DATA_FIELD_DESCRIPTORS!Q545</f>
        <v>19</v>
      </c>
      <c r="C90" s="27">
        <f t="shared" si="15"/>
        <v>1.4649190439475714E-2</v>
      </c>
      <c r="D90" s="14"/>
      <c r="E90" s="23"/>
      <c r="F90" s="23"/>
      <c r="G90" s="18"/>
      <c r="H90" s="24"/>
      <c r="I90" s="25"/>
      <c r="N90" s="26" t="s">
        <v>159</v>
      </c>
    </row>
    <row r="91" spans="1:14" ht="14.4" customHeight="1">
      <c r="A91" s="14" t="s">
        <v>51</v>
      </c>
      <c r="B91" s="2">
        <f>DATA_FIELD_DESCRIPTORS!Q944+DATA_FIELD_DESCRIPTORS!Q978</f>
        <v>82</v>
      </c>
      <c r="C91" s="27">
        <f t="shared" si="15"/>
        <v>6.3222821896684656E-2</v>
      </c>
      <c r="D91" s="14"/>
      <c r="E91" s="23"/>
      <c r="F91" s="23"/>
      <c r="G91" s="18"/>
      <c r="H91" s="24"/>
      <c r="I91" s="25"/>
      <c r="N91" s="26" t="s">
        <v>149</v>
      </c>
    </row>
    <row r="92" spans="1:14" ht="14.4" customHeight="1">
      <c r="A92" s="14" t="s">
        <v>155</v>
      </c>
      <c r="B92" s="2">
        <f>DATA_FIELD_DESCRIPTORS!Q547+DATA_FIELD_DESCRIPTORS!Q548+DATA_FIELD_DESCRIPTORS!Q549</f>
        <v>34</v>
      </c>
      <c r="C92" s="27">
        <f t="shared" si="15"/>
        <v>2.6214340786430222E-2</v>
      </c>
      <c r="D92" s="14"/>
      <c r="E92" s="23"/>
      <c r="F92" s="23"/>
      <c r="G92" s="18"/>
      <c r="H92" s="24"/>
      <c r="I92" s="25"/>
      <c r="N92" s="26" t="s">
        <v>160</v>
      </c>
    </row>
    <row r="93" spans="1:14" ht="3" customHeight="1">
      <c r="A93" s="14"/>
      <c r="B93" s="31"/>
      <c r="C93" s="27"/>
      <c r="D93" s="14"/>
      <c r="E93" s="23"/>
      <c r="F93" s="23"/>
      <c r="G93" s="18"/>
      <c r="H93" s="24"/>
      <c r="I93" s="25"/>
      <c r="N93" s="26"/>
    </row>
    <row r="94" spans="1:14" ht="14.4" customHeight="1">
      <c r="A94" s="113" t="s">
        <v>1443</v>
      </c>
      <c r="B94" s="114">
        <f>DATA_FIELD_DESCRIPTORS!Q948+DATA_FIELD_DESCRIPTORS!Q982</f>
        <v>2961</v>
      </c>
      <c r="C94" s="115">
        <f>B94/B$82</f>
        <v>0.69539689995302956</v>
      </c>
      <c r="D94" s="14"/>
      <c r="E94" s="23"/>
      <c r="F94" s="23"/>
      <c r="G94" s="18"/>
      <c r="H94" s="24"/>
      <c r="I94" s="25"/>
      <c r="N94" s="26" t="s">
        <v>150</v>
      </c>
    </row>
    <row r="95" spans="1:14" ht="14.4" customHeight="1">
      <c r="A95" s="14" t="s">
        <v>52</v>
      </c>
      <c r="B95" s="31">
        <f>B96+B98</f>
        <v>2376</v>
      </c>
      <c r="C95" s="27">
        <f t="shared" ref="C95:C98" si="16">B95/B$94</f>
        <v>0.80243161094224924</v>
      </c>
      <c r="D95" s="14"/>
      <c r="E95" s="23"/>
      <c r="F95" s="23"/>
      <c r="G95" s="18"/>
      <c r="H95" s="24"/>
      <c r="I95" s="25"/>
      <c r="N95" s="26" t="s">
        <v>1420</v>
      </c>
    </row>
    <row r="96" spans="1:14" ht="14.4" customHeight="1">
      <c r="A96" s="14" t="s">
        <v>45</v>
      </c>
      <c r="B96" s="2">
        <f>DATA_FIELD_DESCRIPTORS!Q950+DATA_FIELD_DESCRIPTORS!Q984</f>
        <v>1273</v>
      </c>
      <c r="C96" s="27">
        <f t="shared" si="16"/>
        <v>0.42992232353934484</v>
      </c>
      <c r="D96" s="14"/>
      <c r="E96" s="23"/>
      <c r="F96" s="23"/>
      <c r="G96" s="18"/>
      <c r="H96" s="18"/>
      <c r="I96" s="18"/>
      <c r="N96" s="26" t="s">
        <v>151</v>
      </c>
    </row>
    <row r="97" spans="1:14" ht="14.4" customHeight="1">
      <c r="A97" s="14" t="s">
        <v>53</v>
      </c>
      <c r="B97" s="2">
        <f>DATA_FIELD_DESCRIPTORS!Q953+DATA_FIELD_DESCRIPTORS!Q987</f>
        <v>213</v>
      </c>
      <c r="C97" s="27">
        <f>B97/B96</f>
        <v>0.16732128829536527</v>
      </c>
      <c r="D97" s="14"/>
      <c r="E97" s="23"/>
      <c r="F97" s="23"/>
      <c r="G97" s="18"/>
      <c r="H97" s="18"/>
      <c r="I97" s="18"/>
      <c r="N97" s="26" t="s">
        <v>152</v>
      </c>
    </row>
    <row r="98" spans="1:14" ht="14.4" customHeight="1">
      <c r="A98" s="14" t="s">
        <v>46</v>
      </c>
      <c r="B98" s="31">
        <f>DATA_FIELD_DESCRIPTORS!Q959+DATA_FIELD_DESCRIPTORS!Q993</f>
        <v>1103</v>
      </c>
      <c r="C98" s="27">
        <f t="shared" si="16"/>
        <v>0.3725092874029044</v>
      </c>
      <c r="D98" s="14"/>
      <c r="E98" s="23"/>
      <c r="F98" s="23"/>
      <c r="G98" s="18"/>
      <c r="H98" s="18"/>
      <c r="I98" s="18"/>
      <c r="N98" s="26" t="s">
        <v>153</v>
      </c>
    </row>
    <row r="99" spans="1:14" ht="14.4" customHeight="1">
      <c r="A99" s="14" t="s">
        <v>53</v>
      </c>
      <c r="B99" s="31">
        <f>DATA_FIELD_DESCRIPTORS!Q962+DATA_FIELD_DESCRIPTORS!Q996</f>
        <v>305</v>
      </c>
      <c r="C99" s="27">
        <f>B99/B98</f>
        <v>0.27651858567543064</v>
      </c>
      <c r="D99" s="14"/>
      <c r="E99" s="23"/>
      <c r="F99" s="23"/>
      <c r="G99" s="18"/>
      <c r="H99" s="18"/>
      <c r="I99" s="18"/>
      <c r="N99" s="26" t="s">
        <v>154</v>
      </c>
    </row>
    <row r="100" spans="1:14" ht="3" customHeight="1">
      <c r="A100" s="14"/>
      <c r="B100" s="31"/>
      <c r="C100" s="27"/>
      <c r="D100" s="14"/>
      <c r="E100" s="23"/>
      <c r="F100" s="23"/>
      <c r="G100" s="18"/>
      <c r="H100" s="18"/>
      <c r="I100" s="18"/>
      <c r="N100" s="26"/>
    </row>
    <row r="101" spans="1:14" ht="14.4" customHeight="1">
      <c r="A101" s="14" t="s">
        <v>54</v>
      </c>
      <c r="B101" s="2">
        <f>DATA_FIELD_DESCRIPTORS!Q535</f>
        <v>262</v>
      </c>
      <c r="C101" s="27">
        <f>B101/B82</f>
        <v>6.1531235321747299E-2</v>
      </c>
      <c r="D101" s="14"/>
      <c r="E101" s="23"/>
      <c r="F101" s="23"/>
      <c r="G101" s="18"/>
      <c r="H101" s="18"/>
      <c r="I101" s="18"/>
      <c r="N101" s="26">
        <v>535</v>
      </c>
    </row>
    <row r="102" spans="1:14" ht="14.4" customHeight="1">
      <c r="A102" s="14" t="s">
        <v>55</v>
      </c>
      <c r="B102" s="2">
        <f>DATA_FIELD_DESCRIPTORS!Q657</f>
        <v>975</v>
      </c>
      <c r="C102" s="27">
        <f>B102/B82</f>
        <v>0.22898074213245656</v>
      </c>
      <c r="D102" s="14"/>
      <c r="E102" s="23"/>
      <c r="F102" s="23"/>
      <c r="G102" s="18"/>
      <c r="H102" s="18"/>
      <c r="I102" s="18"/>
      <c r="N102" s="26">
        <v>657</v>
      </c>
    </row>
    <row r="103" spans="1:14" ht="14.4" customHeight="1">
      <c r="A103" s="14" t="s">
        <v>56</v>
      </c>
      <c r="B103" s="34">
        <f>(B67+B69)/B82</f>
        <v>1.5669328323156411</v>
      </c>
      <c r="C103" s="44" t="s">
        <v>1446</v>
      </c>
      <c r="D103" s="14"/>
      <c r="E103" s="32"/>
      <c r="F103" s="32"/>
      <c r="G103" s="18"/>
      <c r="H103" s="33"/>
      <c r="I103" s="25"/>
      <c r="N103" s="26">
        <v>8869</v>
      </c>
    </row>
    <row r="104" spans="1:14" ht="14.4" customHeight="1">
      <c r="A104" s="14"/>
      <c r="B104" s="31"/>
      <c r="C104" s="27"/>
      <c r="D104" s="14"/>
      <c r="E104" s="23"/>
      <c r="F104" s="23"/>
      <c r="G104" s="18"/>
      <c r="H104" s="18"/>
      <c r="I104" s="18"/>
      <c r="N104" s="26"/>
    </row>
    <row r="105" spans="1:14" ht="14.4" customHeight="1">
      <c r="A105" s="23"/>
      <c r="B105" s="31"/>
      <c r="C105" s="27"/>
      <c r="D105" s="14"/>
      <c r="F105" s="23"/>
      <c r="G105" s="18"/>
      <c r="H105" s="18"/>
      <c r="I105" s="18"/>
      <c r="N105" s="26"/>
    </row>
    <row r="106" spans="1:14" s="4" customFormat="1">
      <c r="A106" s="106" t="s">
        <v>1441</v>
      </c>
      <c r="B106" s="107" t="s">
        <v>1437</v>
      </c>
      <c r="C106" s="112" t="s">
        <v>1433</v>
      </c>
      <c r="D106" s="20"/>
      <c r="E106" s="1"/>
      <c r="F106" s="20"/>
      <c r="G106" s="1"/>
      <c r="J106"/>
      <c r="K106"/>
      <c r="L106"/>
      <c r="M106"/>
    </row>
    <row r="107" spans="1:14" ht="14.4" customHeight="1">
      <c r="A107" s="14" t="s">
        <v>57</v>
      </c>
      <c r="B107" s="2">
        <f>DATA_FIELD_DESCRIPTORS!Q750</f>
        <v>5390</v>
      </c>
      <c r="C107" s="27">
        <f>B107/B$107</f>
        <v>1</v>
      </c>
      <c r="D107" s="14"/>
      <c r="E107" s="29"/>
      <c r="F107" s="29"/>
      <c r="G107" s="18"/>
      <c r="H107" s="24"/>
      <c r="I107" s="30"/>
      <c r="N107" s="26">
        <v>8772</v>
      </c>
    </row>
    <row r="108" spans="1:14" ht="14.4" customHeight="1">
      <c r="A108" s="14" t="s">
        <v>58</v>
      </c>
      <c r="B108" s="2">
        <f>DATA_FIELD_DESCRIPTORS!Q762</f>
        <v>4258</v>
      </c>
      <c r="C108" s="27">
        <f>B108/B$107</f>
        <v>0.78998144712430429</v>
      </c>
      <c r="D108" s="14"/>
      <c r="E108" s="29"/>
      <c r="F108" s="29"/>
      <c r="G108" s="18"/>
      <c r="H108" s="24"/>
      <c r="I108" s="30"/>
      <c r="N108" s="26">
        <v>8784</v>
      </c>
    </row>
    <row r="109" spans="1:14" ht="3.6" customHeight="1">
      <c r="A109" s="14"/>
      <c r="B109" s="2"/>
      <c r="C109" s="27"/>
      <c r="D109" s="14"/>
      <c r="E109" s="29"/>
      <c r="F109" s="29"/>
      <c r="G109" s="18"/>
      <c r="H109" s="24"/>
      <c r="I109" s="30"/>
      <c r="N109" s="26"/>
    </row>
    <row r="110" spans="1:14" ht="14.4" customHeight="1">
      <c r="A110" s="14" t="s">
        <v>59</v>
      </c>
      <c r="B110" s="2">
        <f>DATA_FIELD_DESCRIPTORS!Q772</f>
        <v>1132</v>
      </c>
      <c r="C110" s="27">
        <f>B110/B$107</f>
        <v>0.21001855287569574</v>
      </c>
      <c r="D110" s="14"/>
      <c r="E110" s="29"/>
      <c r="F110" s="29"/>
      <c r="G110" s="18"/>
      <c r="H110" s="24"/>
      <c r="I110" s="30"/>
      <c r="N110" s="26">
        <v>8794</v>
      </c>
    </row>
    <row r="111" spans="1:14" ht="14.4" customHeight="1">
      <c r="A111" s="14" t="s">
        <v>60</v>
      </c>
      <c r="B111" s="2">
        <f>DATA_FIELD_DESCRIPTORS!Q773</f>
        <v>318</v>
      </c>
      <c r="C111" s="27">
        <f>B111/B$110</f>
        <v>0.28091872791519434</v>
      </c>
      <c r="D111" s="14"/>
      <c r="E111" s="29"/>
      <c r="F111" s="23"/>
      <c r="G111" s="18"/>
      <c r="H111" s="24"/>
      <c r="I111" s="25"/>
      <c r="N111" s="26">
        <v>8795</v>
      </c>
    </row>
    <row r="112" spans="1:14" ht="14.4" customHeight="1">
      <c r="A112" s="14" t="s">
        <v>61</v>
      </c>
      <c r="B112" s="2">
        <f>DATA_FIELD_DESCRIPTORS!Q774</f>
        <v>19</v>
      </c>
      <c r="C112" s="27">
        <f t="shared" ref="C112:C116" si="17">B112/B$110</f>
        <v>1.6784452296819789E-2</v>
      </c>
      <c r="D112" s="14"/>
      <c r="E112" s="29"/>
      <c r="F112" s="35"/>
      <c r="G112" s="18"/>
      <c r="H112" s="36"/>
      <c r="I112" s="37"/>
      <c r="N112" s="26">
        <v>8796</v>
      </c>
    </row>
    <row r="113" spans="1:14" ht="14.4" customHeight="1">
      <c r="A113" s="14" t="s">
        <v>62</v>
      </c>
      <c r="B113" s="2">
        <f>DATA_FIELD_DESCRIPTORS!Q775</f>
        <v>198</v>
      </c>
      <c r="C113" s="27">
        <f t="shared" si="17"/>
        <v>0.17491166077738515</v>
      </c>
      <c r="D113" s="14"/>
      <c r="E113" s="29"/>
      <c r="F113" s="23"/>
      <c r="G113" s="18"/>
      <c r="H113" s="24"/>
      <c r="I113" s="25"/>
      <c r="N113" s="26">
        <v>8797</v>
      </c>
    </row>
    <row r="114" spans="1:14" ht="14.4" customHeight="1">
      <c r="A114" s="14" t="s">
        <v>63</v>
      </c>
      <c r="B114" s="2">
        <f>DATA_FIELD_DESCRIPTORS!Q776</f>
        <v>21</v>
      </c>
      <c r="C114" s="27">
        <f t="shared" si="17"/>
        <v>1.8551236749116608E-2</v>
      </c>
      <c r="D114" s="14"/>
      <c r="E114" s="29"/>
      <c r="F114" s="35"/>
      <c r="G114" s="18"/>
      <c r="H114" s="35"/>
      <c r="I114" s="18"/>
      <c r="N114" s="26">
        <v>8798</v>
      </c>
    </row>
    <row r="115" spans="1:14" ht="14.4" customHeight="1">
      <c r="A115" s="9" t="s">
        <v>64</v>
      </c>
      <c r="B115" s="2">
        <f>DATA_FIELD_DESCRIPTORS!Q777</f>
        <v>561</v>
      </c>
      <c r="C115" s="27">
        <f t="shared" si="17"/>
        <v>0.49558303886925797</v>
      </c>
      <c r="D115" s="9"/>
      <c r="E115" s="29"/>
      <c r="H115" s="38"/>
      <c r="I115" s="39"/>
      <c r="N115" s="10">
        <v>8799</v>
      </c>
    </row>
    <row r="116" spans="1:14" ht="14.4" customHeight="1">
      <c r="A116" s="9" t="s">
        <v>65</v>
      </c>
      <c r="B116" s="2">
        <f>DATA_FIELD_DESCRIPTORS!Q779</f>
        <v>15</v>
      </c>
      <c r="C116" s="27">
        <f t="shared" si="17"/>
        <v>1.3250883392226149E-2</v>
      </c>
      <c r="D116" s="9"/>
      <c r="E116" s="29"/>
      <c r="H116" s="38"/>
      <c r="I116" s="39"/>
      <c r="N116" s="10">
        <v>8801</v>
      </c>
    </row>
    <row r="117" spans="1:14" ht="14.4" customHeight="1">
      <c r="A117" s="9"/>
      <c r="B117" s="2"/>
      <c r="C117" s="11"/>
      <c r="D117" s="9"/>
      <c r="N117" s="10"/>
    </row>
    <row r="118" spans="1:14" ht="14.4" customHeight="1">
      <c r="A118" s="9"/>
      <c r="B118" s="2"/>
      <c r="C118" s="11"/>
      <c r="D118" s="9"/>
      <c r="N118" s="10"/>
    </row>
    <row r="119" spans="1:14" s="4" customFormat="1">
      <c r="A119" s="106" t="s">
        <v>1442</v>
      </c>
      <c r="B119" s="107" t="s">
        <v>1437</v>
      </c>
      <c r="C119" s="108" t="s">
        <v>1433</v>
      </c>
      <c r="D119" s="20"/>
      <c r="E119" s="1"/>
      <c r="F119" s="20"/>
      <c r="G119" s="1"/>
      <c r="J119"/>
      <c r="K119"/>
      <c r="L119"/>
      <c r="M119"/>
    </row>
    <row r="120" spans="1:14" ht="14.4" customHeight="1">
      <c r="A120" s="9" t="s">
        <v>66</v>
      </c>
      <c r="B120" s="2">
        <f>DATA_FIELD_DESCRIPTORS!Q766</f>
        <v>4258</v>
      </c>
      <c r="C120" s="11">
        <f>B120/B$120</f>
        <v>1</v>
      </c>
      <c r="D120" s="9"/>
      <c r="H120" s="38"/>
      <c r="I120" s="39"/>
      <c r="N120" s="10">
        <v>8788</v>
      </c>
    </row>
    <row r="121" spans="1:14" s="18" customFormat="1" ht="14.4" customHeight="1">
      <c r="A121" s="113" t="s">
        <v>67</v>
      </c>
      <c r="B121" s="114">
        <f>DATA_FIELD_DESCRIPTORS!Q767+DATA_FIELD_DESCRIPTORS!Q768</f>
        <v>1620</v>
      </c>
      <c r="C121" s="115">
        <f>B121/B$120</f>
        <v>0.38046031000469704</v>
      </c>
      <c r="D121" s="14"/>
      <c r="E121" s="29"/>
      <c r="F121" s="29"/>
      <c r="H121" s="24"/>
      <c r="I121" s="30"/>
      <c r="J121"/>
      <c r="K121"/>
      <c r="L121"/>
      <c r="M121"/>
      <c r="N121" s="26" t="s">
        <v>145</v>
      </c>
    </row>
    <row r="122" spans="1:14" s="18" customFormat="1" ht="14.4" customHeight="1">
      <c r="A122" s="14" t="s">
        <v>68</v>
      </c>
      <c r="B122" s="2">
        <f>DATA_FIELD_DESCRIPTORS!Q841+DATA_FIELD_DESCRIPTORS!Q842</f>
        <v>2705</v>
      </c>
      <c r="C122" s="44" t="s">
        <v>1446</v>
      </c>
      <c r="D122" s="14"/>
      <c r="E122" s="13"/>
      <c r="F122" s="23"/>
      <c r="J122"/>
      <c r="K122"/>
      <c r="L122"/>
      <c r="M122"/>
      <c r="N122" s="40" t="s">
        <v>1421</v>
      </c>
    </row>
    <row r="123" spans="1:14" s="18" customFormat="1" ht="14.4" customHeight="1">
      <c r="A123" s="14" t="s">
        <v>69</v>
      </c>
      <c r="B123" s="41">
        <f>B122/B121</f>
        <v>1.6697530864197532</v>
      </c>
      <c r="C123" s="44" t="s">
        <v>1446</v>
      </c>
      <c r="D123" s="14"/>
      <c r="E123" s="23"/>
      <c r="F123" s="23"/>
      <c r="J123"/>
      <c r="K123"/>
      <c r="L123"/>
      <c r="M123"/>
      <c r="N123" s="26"/>
    </row>
    <row r="124" spans="1:14" s="18" customFormat="1" ht="14.4" customHeight="1">
      <c r="A124" s="113" t="s">
        <v>70</v>
      </c>
      <c r="B124" s="114">
        <f>DATA_FIELD_DESCRIPTORS!Q769</f>
        <v>2638</v>
      </c>
      <c r="C124" s="115">
        <f>B124/B$120</f>
        <v>0.61953968999530296</v>
      </c>
      <c r="D124" s="14"/>
      <c r="E124" s="29"/>
      <c r="F124" s="29"/>
      <c r="H124" s="24"/>
      <c r="I124" s="30"/>
      <c r="J124"/>
      <c r="K124"/>
      <c r="L124"/>
      <c r="M124"/>
      <c r="N124" s="26">
        <v>8791</v>
      </c>
    </row>
    <row r="125" spans="1:14">
      <c r="A125" s="9" t="s">
        <v>71</v>
      </c>
      <c r="B125" s="2">
        <f>DATA_FIELD_DESCRIPTORS!Q843</f>
        <v>3967</v>
      </c>
      <c r="C125" s="44" t="s">
        <v>1446</v>
      </c>
      <c r="D125" s="9"/>
      <c r="N125" s="10">
        <v>8865</v>
      </c>
    </row>
    <row r="126" spans="1:14">
      <c r="A126" s="9" t="s">
        <v>72</v>
      </c>
      <c r="B126" s="42">
        <f>B125/B124</f>
        <v>1.5037907505686126</v>
      </c>
      <c r="C126" s="44" t="s">
        <v>1446</v>
      </c>
      <c r="D126" s="9"/>
      <c r="N126" s="10"/>
    </row>
    <row r="127" spans="1:14">
      <c r="A127" s="9"/>
      <c r="B127" s="15"/>
      <c r="C127" s="11"/>
      <c r="D127" s="9"/>
      <c r="N127" s="10"/>
    </row>
    <row r="128" spans="1:14" ht="14.4" customHeight="1">
      <c r="B128" s="9"/>
      <c r="C128" s="14"/>
      <c r="D128" s="9"/>
      <c r="N128" s="9"/>
    </row>
    <row r="129" spans="1:14">
      <c r="A129" s="106" t="s">
        <v>1460</v>
      </c>
      <c r="B129" s="107" t="s">
        <v>1437</v>
      </c>
      <c r="C129" s="73"/>
      <c r="E129" s="5"/>
      <c r="F129" s="5"/>
      <c r="N129" s="5"/>
    </row>
    <row r="130" spans="1:14">
      <c r="A130" s="9" t="s">
        <v>1462</v>
      </c>
      <c r="B130" s="72">
        <f>B111+B112+B124</f>
        <v>2975</v>
      </c>
      <c r="C130" s="27"/>
      <c r="E130" s="5"/>
      <c r="F130" s="5"/>
      <c r="N130" s="5"/>
    </row>
    <row r="131" spans="1:14">
      <c r="A131" s="9" t="s">
        <v>1463</v>
      </c>
      <c r="B131" s="72">
        <f>B113+B114+B121</f>
        <v>1839</v>
      </c>
      <c r="C131" s="5"/>
      <c r="E131" s="5"/>
      <c r="F131" s="5"/>
      <c r="N131" s="5"/>
    </row>
    <row r="132" spans="1:14">
      <c r="A132" s="9" t="s">
        <v>1464</v>
      </c>
      <c r="B132" s="39">
        <f>B111/B130</f>
        <v>0.10689075630252101</v>
      </c>
      <c r="C132" s="5"/>
      <c r="E132" s="5"/>
      <c r="F132" s="5"/>
      <c r="N132" s="5"/>
    </row>
    <row r="133" spans="1:14">
      <c r="A133" s="9" t="s">
        <v>1465</v>
      </c>
      <c r="B133" s="39">
        <f>B113/B131</f>
        <v>0.10766721044045677</v>
      </c>
      <c r="C133" s="5"/>
      <c r="E133" s="5"/>
      <c r="F133" s="5"/>
      <c r="N133" s="5"/>
    </row>
    <row r="134" spans="1:14">
      <c r="A134" s="9" t="s">
        <v>1466</v>
      </c>
      <c r="B134" s="39">
        <f>B115/B107</f>
        <v>0.10408163265306122</v>
      </c>
      <c r="C134" s="5"/>
      <c r="E134" s="5"/>
      <c r="F134" s="5"/>
      <c r="N134" s="5"/>
    </row>
    <row r="135" spans="1:14">
      <c r="A135" s="9" t="s">
        <v>1</v>
      </c>
      <c r="B135" s="5"/>
      <c r="C135" s="5"/>
      <c r="E135" s="5"/>
      <c r="F135" s="5"/>
      <c r="N135" s="5"/>
    </row>
    <row r="136" spans="1:14">
      <c r="A136" s="123" t="s">
        <v>1467</v>
      </c>
      <c r="B136" s="123"/>
      <c r="C136" s="74"/>
      <c r="E136" s="5"/>
      <c r="F136" s="5"/>
      <c r="N136" s="5"/>
    </row>
    <row r="137" spans="1:14" ht="24" customHeight="1">
      <c r="A137" s="123" t="s">
        <v>1461</v>
      </c>
      <c r="B137" s="123"/>
      <c r="C137" s="74"/>
      <c r="E137" s="5"/>
      <c r="F137" s="5"/>
      <c r="N137" s="5"/>
    </row>
    <row r="138" spans="1:14">
      <c r="A138" s="74"/>
      <c r="B138" s="74"/>
      <c r="C138" s="74"/>
      <c r="E138" s="5"/>
      <c r="F138" s="5"/>
      <c r="N138" s="5"/>
    </row>
    <row r="139" spans="1:14">
      <c r="A139" s="74"/>
      <c r="B139" s="74"/>
      <c r="C139" s="74"/>
      <c r="E139" s="5"/>
      <c r="F139" s="5"/>
      <c r="N139" s="5"/>
    </row>
    <row r="140" spans="1:14">
      <c r="B140" s="5"/>
      <c r="C140" s="5"/>
      <c r="E140" s="5"/>
      <c r="F140" s="5"/>
      <c r="N140" s="5"/>
    </row>
    <row r="141" spans="1:14" ht="57.6">
      <c r="A141" s="9" t="s">
        <v>73</v>
      </c>
      <c r="B141" s="5"/>
      <c r="C141" s="5"/>
      <c r="E141" s="5"/>
      <c r="F141" s="5"/>
      <c r="N141" s="5"/>
    </row>
    <row r="142" spans="1:14">
      <c r="A142" s="9" t="s">
        <v>1</v>
      </c>
      <c r="B142" s="5"/>
      <c r="C142" s="5"/>
      <c r="E142" s="5"/>
      <c r="F142" s="5"/>
      <c r="N142" s="5"/>
    </row>
    <row r="143" spans="1:14">
      <c r="A143" s="9" t="s">
        <v>1</v>
      </c>
      <c r="B143" s="5"/>
      <c r="C143" s="5"/>
      <c r="E143" s="5"/>
      <c r="F143" s="5"/>
      <c r="N143" s="5"/>
    </row>
    <row r="144" spans="1:14">
      <c r="A144" s="9" t="s">
        <v>1</v>
      </c>
      <c r="B144" s="5"/>
      <c r="C144" s="5"/>
      <c r="E144" s="5"/>
      <c r="F144" s="5"/>
      <c r="N144" s="5"/>
    </row>
    <row r="145" spans="1:14">
      <c r="A145" s="9" t="s">
        <v>1</v>
      </c>
      <c r="B145" s="5"/>
      <c r="C145" s="5"/>
      <c r="E145" s="5"/>
      <c r="F145" s="5"/>
      <c r="N145" s="5"/>
    </row>
  </sheetData>
  <mergeCells count="2">
    <mergeCell ref="A136:B136"/>
    <mergeCell ref="A137:B13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145"/>
  <sheetViews>
    <sheetView zoomScale="70" zoomScaleNormal="70" workbookViewId="0">
      <selection activeCell="F5" sqref="F5:F23"/>
    </sheetView>
  </sheetViews>
  <sheetFormatPr defaultColWidth="8.88671875" defaultRowHeight="14.4"/>
  <cols>
    <col min="1" max="1" width="44.6640625" style="5" customWidth="1"/>
    <col min="2" max="2" width="10.33203125" style="20" customWidth="1"/>
    <col min="3" max="3" width="8.88671875" style="21" customWidth="1"/>
    <col min="4" max="4" width="10.33203125" style="5" customWidth="1"/>
    <col min="5" max="5" width="8.88671875" style="13" customWidth="1"/>
    <col min="6" max="6" width="10.33203125" style="13" customWidth="1"/>
    <col min="7" max="9" width="8.88671875" style="5"/>
    <col min="10" max="10" width="24.44140625" customWidth="1"/>
    <col min="11" max="11" width="10.5546875" bestFit="1" customWidth="1"/>
    <col min="12" max="13" width="10.6640625" bestFit="1" customWidth="1"/>
    <col min="14" max="14" width="14.33203125" style="22" customWidth="1"/>
    <col min="15" max="25" width="13.33203125" style="5" customWidth="1"/>
    <col min="26" max="16384" width="8.88671875" style="5"/>
  </cols>
  <sheetData>
    <row r="1" spans="1:25" ht="43.2">
      <c r="A1" s="6" t="s">
        <v>1423</v>
      </c>
      <c r="B1" s="6"/>
      <c r="C1" s="8"/>
      <c r="D1" s="9"/>
      <c r="N1" s="7"/>
    </row>
    <row r="2" spans="1:25">
      <c r="A2" s="9" t="s">
        <v>0</v>
      </c>
      <c r="B2" s="9"/>
      <c r="C2" s="11"/>
      <c r="D2" s="9"/>
      <c r="N2" s="10"/>
    </row>
    <row r="3" spans="1:25">
      <c r="K3" t="s">
        <v>87</v>
      </c>
      <c r="L3" t="s">
        <v>89</v>
      </c>
      <c r="M3" t="s">
        <v>136</v>
      </c>
      <c r="O3" s="17" t="s">
        <v>1452</v>
      </c>
      <c r="P3" s="17" t="s">
        <v>1453</v>
      </c>
      <c r="Q3" s="54" t="s">
        <v>1454</v>
      </c>
      <c r="R3" s="66" t="s">
        <v>1455</v>
      </c>
      <c r="S3" s="66" t="s">
        <v>1456</v>
      </c>
      <c r="T3" s="52"/>
      <c r="U3" s="66" t="s">
        <v>1455</v>
      </c>
      <c r="V3" s="66" t="s">
        <v>1456</v>
      </c>
      <c r="W3" s="17"/>
      <c r="X3" s="66" t="s">
        <v>1455</v>
      </c>
      <c r="Y3" s="66" t="s">
        <v>1456</v>
      </c>
    </row>
    <row r="4" spans="1:25" s="43" customFormat="1">
      <c r="A4" s="106" t="s">
        <v>2</v>
      </c>
      <c r="B4" s="107" t="s">
        <v>87</v>
      </c>
      <c r="C4" s="108" t="s">
        <v>1433</v>
      </c>
      <c r="D4" s="109" t="s">
        <v>89</v>
      </c>
      <c r="E4" s="108" t="s">
        <v>1433</v>
      </c>
      <c r="F4" s="107" t="s">
        <v>136</v>
      </c>
      <c r="G4" s="108" t="s">
        <v>1433</v>
      </c>
      <c r="J4" t="s">
        <v>1448</v>
      </c>
      <c r="K4" s="47">
        <f>B5/2</f>
        <v>10657</v>
      </c>
      <c r="L4" s="47">
        <f>D5/2</f>
        <v>9597</v>
      </c>
      <c r="M4" s="47">
        <f>F5/2</f>
        <v>20254</v>
      </c>
      <c r="O4" s="17" t="s">
        <v>2</v>
      </c>
      <c r="P4" s="17"/>
      <c r="Q4" s="55" t="s">
        <v>87</v>
      </c>
      <c r="R4" s="66"/>
      <c r="S4" s="66"/>
      <c r="T4" s="53" t="s">
        <v>89</v>
      </c>
      <c r="U4" s="66"/>
      <c r="V4" s="66"/>
      <c r="W4" s="56" t="s">
        <v>136</v>
      </c>
      <c r="X4" s="66"/>
      <c r="Y4" s="66"/>
    </row>
    <row r="5" spans="1:25">
      <c r="A5" s="9" t="s">
        <v>3</v>
      </c>
      <c r="B5" s="2">
        <f>DATA_FIELD_DESCRIPTORS!R371</f>
        <v>21314</v>
      </c>
      <c r="C5" s="11">
        <f t="shared" ref="C5:C23" si="0">B5/B$5</f>
        <v>1</v>
      </c>
      <c r="D5" s="15">
        <f>DATA_FIELD_DESCRIPTORS!R395</f>
        <v>19194</v>
      </c>
      <c r="E5" s="11">
        <f t="shared" ref="E5:E23" si="1">D5/D$5</f>
        <v>1</v>
      </c>
      <c r="F5" s="15">
        <f t="shared" ref="F5:F23" si="2">B5+D5</f>
        <v>40508</v>
      </c>
      <c r="G5" s="11">
        <f t="shared" ref="G5:G23" si="3">F5/F$5</f>
        <v>1</v>
      </c>
      <c r="J5" t="s">
        <v>1457</v>
      </c>
      <c r="K5" s="46">
        <f>K4-R11</f>
        <v>881</v>
      </c>
      <c r="L5" s="57">
        <f>L4-U11</f>
        <v>1005</v>
      </c>
      <c r="M5" s="57">
        <f>M4-X11</f>
        <v>1886</v>
      </c>
      <c r="N5" s="10" t="s">
        <v>142</v>
      </c>
      <c r="O5" s="48"/>
      <c r="P5" s="48"/>
      <c r="Q5" s="5">
        <v>21314</v>
      </c>
      <c r="T5" s="5">
        <v>19194</v>
      </c>
      <c r="W5" s="5">
        <v>40508</v>
      </c>
    </row>
    <row r="6" spans="1:25">
      <c r="A6" s="9" t="s">
        <v>4</v>
      </c>
      <c r="B6" s="2">
        <f>DATA_FIELD_DESCRIPTORS!R372</f>
        <v>1580</v>
      </c>
      <c r="C6" s="11">
        <f t="shared" si="0"/>
        <v>7.4129680022520406E-2</v>
      </c>
      <c r="D6" s="15">
        <f>DATA_FIELD_DESCRIPTORS!R396</f>
        <v>1511</v>
      </c>
      <c r="E6" s="11">
        <f t="shared" si="1"/>
        <v>7.8722517453370847E-2</v>
      </c>
      <c r="F6" s="15">
        <f t="shared" si="2"/>
        <v>3091</v>
      </c>
      <c r="G6" s="11">
        <f t="shared" si="3"/>
        <v>7.6305914881011155E-2</v>
      </c>
      <c r="J6" t="s">
        <v>1449</v>
      </c>
      <c r="K6">
        <f>K5/Q12</f>
        <v>0.36970205623164076</v>
      </c>
      <c r="L6">
        <f>L5/T12</f>
        <v>0.56239507554560719</v>
      </c>
      <c r="M6">
        <f>M5/W12</f>
        <v>0.45227817745803356</v>
      </c>
      <c r="N6" s="10"/>
      <c r="O6" s="9">
        <v>0</v>
      </c>
      <c r="P6" s="9">
        <v>4</v>
      </c>
      <c r="Q6" s="5">
        <v>1580</v>
      </c>
      <c r="R6" s="60">
        <f>Q6</f>
        <v>1580</v>
      </c>
      <c r="S6" s="39">
        <f>R6/$Q5</f>
        <v>7.4129680022520406E-2</v>
      </c>
      <c r="T6" s="5">
        <v>1511</v>
      </c>
      <c r="U6" s="60">
        <f>T6</f>
        <v>1511</v>
      </c>
      <c r="V6" s="39">
        <f>U6/$T5</f>
        <v>7.8722517453370847E-2</v>
      </c>
      <c r="W6" s="5">
        <v>3091</v>
      </c>
      <c r="X6" s="60">
        <f>W6</f>
        <v>3091</v>
      </c>
      <c r="Y6" s="39">
        <f>X6/$W5</f>
        <v>7.6305914881011155E-2</v>
      </c>
    </row>
    <row r="7" spans="1:25">
      <c r="A7" s="9" t="s">
        <v>5</v>
      </c>
      <c r="B7" s="2">
        <f>DATA_FIELD_DESCRIPTORS!R373</f>
        <v>1323</v>
      </c>
      <c r="C7" s="11">
        <f t="shared" si="0"/>
        <v>6.2071877639110443E-2</v>
      </c>
      <c r="D7" s="15">
        <f>DATA_FIELD_DESCRIPTORS!R397</f>
        <v>1140</v>
      </c>
      <c r="E7" s="11">
        <f t="shared" si="1"/>
        <v>5.9393560487652389E-2</v>
      </c>
      <c r="F7" s="15">
        <f t="shared" si="2"/>
        <v>2463</v>
      </c>
      <c r="G7" s="11">
        <f t="shared" si="3"/>
        <v>6.0802804384319148E-2</v>
      </c>
      <c r="J7" t="s">
        <v>1450</v>
      </c>
      <c r="K7" s="58">
        <v>5</v>
      </c>
      <c r="L7" s="58">
        <v>5</v>
      </c>
      <c r="M7" s="58">
        <v>5</v>
      </c>
      <c r="N7" s="10"/>
      <c r="O7" s="9">
        <v>5</v>
      </c>
      <c r="P7" s="9">
        <v>9</v>
      </c>
      <c r="Q7" s="5">
        <v>1323</v>
      </c>
      <c r="R7" s="60">
        <f>R6+Q7</f>
        <v>2903</v>
      </c>
      <c r="S7" s="39">
        <f>R7/$Q5</f>
        <v>0.13620155766163086</v>
      </c>
      <c r="T7" s="5">
        <v>1140</v>
      </c>
      <c r="U7" s="60">
        <f>U6+T7</f>
        <v>2651</v>
      </c>
      <c r="V7" s="39">
        <f>U7/$T5</f>
        <v>0.13811607794102324</v>
      </c>
      <c r="W7" s="5">
        <v>2463</v>
      </c>
      <c r="X7" s="60">
        <f>X6+W7</f>
        <v>5554</v>
      </c>
      <c r="Y7" s="39">
        <f>X7/$W5</f>
        <v>0.1371087192653303</v>
      </c>
    </row>
    <row r="8" spans="1:25">
      <c r="A8" s="9" t="s">
        <v>6</v>
      </c>
      <c r="B8" s="2">
        <f>DATA_FIELD_DESCRIPTORS!R374</f>
        <v>1078</v>
      </c>
      <c r="C8" s="11">
        <f t="shared" si="0"/>
        <v>5.0577085483719621E-2</v>
      </c>
      <c r="D8" s="15">
        <f>DATA_FIELD_DESCRIPTORS!R398</f>
        <v>997</v>
      </c>
      <c r="E8" s="11">
        <f t="shared" si="1"/>
        <v>5.1943315619464414E-2</v>
      </c>
      <c r="F8" s="15">
        <f t="shared" si="2"/>
        <v>2075</v>
      </c>
      <c r="G8" s="11">
        <f t="shared" si="3"/>
        <v>5.1224449491458476E-2</v>
      </c>
      <c r="J8" t="s">
        <v>1451</v>
      </c>
      <c r="K8">
        <f>K7*K6</f>
        <v>1.8485102811582039</v>
      </c>
      <c r="L8">
        <f t="shared" ref="L8:M8" si="4">L7*L6</f>
        <v>2.8119753777280359</v>
      </c>
      <c r="M8">
        <f t="shared" si="4"/>
        <v>2.261390887290168</v>
      </c>
      <c r="N8" s="10"/>
      <c r="O8" s="9">
        <v>10</v>
      </c>
      <c r="P8" s="9">
        <v>14</v>
      </c>
      <c r="Q8" s="5">
        <v>1078</v>
      </c>
      <c r="R8" s="60">
        <f t="shared" ref="R8:R23" si="5">R7+Q8</f>
        <v>3981</v>
      </c>
      <c r="S8" s="39">
        <f>R8/$Q5</f>
        <v>0.18677864314535048</v>
      </c>
      <c r="T8" s="5">
        <v>997</v>
      </c>
      <c r="U8" s="60">
        <f t="shared" ref="U8:U23" si="6">U7+T8</f>
        <v>3648</v>
      </c>
      <c r="V8" s="39">
        <f>U8/$T5</f>
        <v>0.19005939356048765</v>
      </c>
      <c r="W8" s="5">
        <v>2075</v>
      </c>
      <c r="X8" s="60">
        <f t="shared" ref="X8:X23" si="7">X7+W8</f>
        <v>7629</v>
      </c>
      <c r="Y8" s="39">
        <f>X8/$W5</f>
        <v>0.18833316875678879</v>
      </c>
    </row>
    <row r="9" spans="1:25">
      <c r="A9" s="9" t="s">
        <v>7</v>
      </c>
      <c r="B9" s="2">
        <f>DATA_FIELD_DESCRIPTORS!R375+DATA_FIELD_DESCRIPTORS!R376</f>
        <v>1279</v>
      </c>
      <c r="C9" s="11">
        <f t="shared" si="0"/>
        <v>6.0007506803040254E-2</v>
      </c>
      <c r="D9" s="15">
        <f>DATA_FIELD_DESCRIPTORS!R399+DATA_FIELD_DESCRIPTORS!R400</f>
        <v>1154</v>
      </c>
      <c r="E9" s="11">
        <f t="shared" si="1"/>
        <v>6.0122955090132331E-2</v>
      </c>
      <c r="F9" s="15">
        <f t="shared" si="2"/>
        <v>2433</v>
      </c>
      <c r="G9" s="11">
        <f t="shared" si="3"/>
        <v>6.0062209933840226E-2</v>
      </c>
      <c r="J9" t="s">
        <v>1447</v>
      </c>
      <c r="K9">
        <f>30+K8</f>
        <v>31.848510281158205</v>
      </c>
      <c r="L9">
        <f>30+L8</f>
        <v>32.811975377728032</v>
      </c>
      <c r="M9">
        <f>30+M8</f>
        <v>32.261390887290169</v>
      </c>
      <c r="N9" s="10"/>
      <c r="O9" s="9">
        <v>15</v>
      </c>
      <c r="P9" s="9">
        <v>19</v>
      </c>
      <c r="Q9" s="5">
        <v>1279</v>
      </c>
      <c r="R9" s="60">
        <f t="shared" si="5"/>
        <v>5260</v>
      </c>
      <c r="S9" s="39">
        <f>R9/$Q5</f>
        <v>0.24678614994839074</v>
      </c>
      <c r="T9" s="5">
        <v>1154</v>
      </c>
      <c r="U9" s="60">
        <f t="shared" si="6"/>
        <v>4802</v>
      </c>
      <c r="V9" s="39">
        <f>U9/$Q5</f>
        <v>0.22529792624566014</v>
      </c>
      <c r="W9" s="5">
        <v>2433</v>
      </c>
      <c r="X9" s="60">
        <f t="shared" si="7"/>
        <v>10062</v>
      </c>
      <c r="Y9" s="39">
        <f>X9/$W5</f>
        <v>0.248395378690629</v>
      </c>
    </row>
    <row r="10" spans="1:25">
      <c r="A10" s="9" t="s">
        <v>8</v>
      </c>
      <c r="B10" s="2">
        <f>DATA_FIELD_DESCRIPTORS!R377+DATA_FIELD_DESCRIPTORS!R378+DATA_FIELD_DESCRIPTORS!R379</f>
        <v>2008</v>
      </c>
      <c r="C10" s="11">
        <f t="shared" si="0"/>
        <v>9.4210378155203153E-2</v>
      </c>
      <c r="D10" s="15">
        <f>DATA_FIELD_DESCRIPTORS!R401+DATA_FIELD_DESCRIPTORS!R402+DATA_FIELD_DESCRIPTORS!R403</f>
        <v>1691</v>
      </c>
      <c r="E10" s="11">
        <f t="shared" si="1"/>
        <v>8.8100448056684377E-2</v>
      </c>
      <c r="F10" s="15">
        <f t="shared" si="2"/>
        <v>3699</v>
      </c>
      <c r="G10" s="11">
        <f t="shared" si="3"/>
        <v>9.1315295744050562E-2</v>
      </c>
      <c r="N10" s="10"/>
      <c r="O10" s="9">
        <v>20</v>
      </c>
      <c r="P10" s="9">
        <v>24</v>
      </c>
      <c r="Q10" s="5">
        <v>2008</v>
      </c>
      <c r="R10" s="60">
        <f t="shared" si="5"/>
        <v>7268</v>
      </c>
      <c r="S10" s="39">
        <f>R10/$Q5</f>
        <v>0.34099652810359388</v>
      </c>
      <c r="T10" s="5">
        <v>1691</v>
      </c>
      <c r="U10" s="60">
        <f t="shared" si="6"/>
        <v>6493</v>
      </c>
      <c r="V10" s="39">
        <f>U10/$T5</f>
        <v>0.33828279670730438</v>
      </c>
      <c r="W10" s="5">
        <v>3699</v>
      </c>
      <c r="X10" s="60">
        <f t="shared" si="7"/>
        <v>13761</v>
      </c>
      <c r="Y10" s="39">
        <f>X10/$W5</f>
        <v>0.33971067443467956</v>
      </c>
    </row>
    <row r="11" spans="1:25">
      <c r="A11" s="9" t="s">
        <v>9</v>
      </c>
      <c r="B11" s="2">
        <f>DATA_FIELD_DESCRIPTORS!R380</f>
        <v>2508</v>
      </c>
      <c r="C11" s="11">
        <f t="shared" si="0"/>
        <v>0.11766913765600075</v>
      </c>
      <c r="D11" s="2">
        <f>DATA_FIELD_DESCRIPTORS!R404</f>
        <v>2099</v>
      </c>
      <c r="E11" s="11">
        <f t="shared" si="1"/>
        <v>0.10935709075752839</v>
      </c>
      <c r="F11" s="15">
        <f t="shared" si="2"/>
        <v>4607</v>
      </c>
      <c r="G11" s="11">
        <f t="shared" si="3"/>
        <v>0.11373062111187913</v>
      </c>
      <c r="N11" s="10"/>
      <c r="O11" s="9">
        <v>25</v>
      </c>
      <c r="P11" s="9">
        <v>29</v>
      </c>
      <c r="Q11" s="5">
        <v>2508</v>
      </c>
      <c r="R11" s="60">
        <f t="shared" si="5"/>
        <v>9776</v>
      </c>
      <c r="S11" s="39">
        <f>R11/$Q5</f>
        <v>0.45866566575959461</v>
      </c>
      <c r="T11" s="5">
        <v>2099</v>
      </c>
      <c r="U11" s="60">
        <f t="shared" si="6"/>
        <v>8592</v>
      </c>
      <c r="V11" s="39">
        <f>U11/$T5</f>
        <v>0.44763988746483274</v>
      </c>
      <c r="W11" s="5">
        <v>4607</v>
      </c>
      <c r="X11" s="60">
        <f t="shared" si="7"/>
        <v>18368</v>
      </c>
      <c r="Y11" s="39">
        <f>X11/$W5</f>
        <v>0.45344129554655871</v>
      </c>
    </row>
    <row r="12" spans="1:25">
      <c r="A12" s="9" t="s">
        <v>10</v>
      </c>
      <c r="B12" s="2">
        <f>DATA_FIELD_DESCRIPTORS!R381</f>
        <v>2383</v>
      </c>
      <c r="C12" s="11">
        <f t="shared" si="0"/>
        <v>0.11180444778080136</v>
      </c>
      <c r="D12" s="2">
        <f>DATA_FIELD_DESCRIPTORS!R405</f>
        <v>1787</v>
      </c>
      <c r="E12" s="11">
        <f t="shared" si="1"/>
        <v>9.3102011045118269E-2</v>
      </c>
      <c r="F12" s="15">
        <f t="shared" si="2"/>
        <v>4170</v>
      </c>
      <c r="G12" s="11">
        <f t="shared" si="3"/>
        <v>0.10294262861656957</v>
      </c>
      <c r="N12" s="10"/>
      <c r="O12" s="64">
        <v>30</v>
      </c>
      <c r="P12" s="64">
        <v>34</v>
      </c>
      <c r="Q12" s="5">
        <v>2383</v>
      </c>
      <c r="R12" s="60">
        <f t="shared" si="5"/>
        <v>12159</v>
      </c>
      <c r="S12" s="39">
        <f>R12/$Q5</f>
        <v>0.57047011354039601</v>
      </c>
      <c r="T12" s="5">
        <v>1787</v>
      </c>
      <c r="U12" s="60">
        <f t="shared" si="6"/>
        <v>10379</v>
      </c>
      <c r="V12" s="39">
        <f>U12/$T5</f>
        <v>0.54074189850995102</v>
      </c>
      <c r="W12" s="5">
        <v>4170</v>
      </c>
      <c r="X12" s="60">
        <f t="shared" si="7"/>
        <v>22538</v>
      </c>
      <c r="Y12" s="39">
        <f>X12/$W5</f>
        <v>0.55638392416312832</v>
      </c>
    </row>
    <row r="13" spans="1:25">
      <c r="A13" s="9" t="s">
        <v>11</v>
      </c>
      <c r="B13" s="2">
        <f>DATA_FIELD_DESCRIPTORS!R382</f>
        <v>1972</v>
      </c>
      <c r="C13" s="11">
        <f t="shared" si="0"/>
        <v>9.2521347471145723E-2</v>
      </c>
      <c r="D13" s="2">
        <f>DATA_FIELD_DESCRIPTORS!R406</f>
        <v>1494</v>
      </c>
      <c r="E13" s="11">
        <f t="shared" si="1"/>
        <v>7.7836824007502345E-2</v>
      </c>
      <c r="F13" s="15">
        <f t="shared" si="2"/>
        <v>3466</v>
      </c>
      <c r="G13" s="11">
        <f t="shared" si="3"/>
        <v>8.5563345511997624E-2</v>
      </c>
      <c r="N13" s="10"/>
      <c r="O13" s="64">
        <v>35</v>
      </c>
      <c r="P13" s="64">
        <v>39</v>
      </c>
      <c r="Q13" s="5">
        <v>1972</v>
      </c>
      <c r="R13" s="60">
        <f t="shared" si="5"/>
        <v>14131</v>
      </c>
      <c r="S13" s="39">
        <f>R13/$Q5</f>
        <v>0.66299146101154172</v>
      </c>
      <c r="T13" s="5">
        <v>1494</v>
      </c>
      <c r="U13" s="60">
        <f t="shared" si="6"/>
        <v>11873</v>
      </c>
      <c r="V13" s="39">
        <f>U13/$T5</f>
        <v>0.61857872251745338</v>
      </c>
      <c r="W13" s="5">
        <v>3466</v>
      </c>
      <c r="X13" s="60">
        <f t="shared" si="7"/>
        <v>26004</v>
      </c>
      <c r="Y13" s="39">
        <f>X13/$W5</f>
        <v>0.64194726967512594</v>
      </c>
    </row>
    <row r="14" spans="1:25">
      <c r="A14" s="9" t="s">
        <v>12</v>
      </c>
      <c r="B14" s="2">
        <f>DATA_FIELD_DESCRIPTORS!R383</f>
        <v>1636</v>
      </c>
      <c r="C14" s="11">
        <f t="shared" si="0"/>
        <v>7.6757061086609735E-2</v>
      </c>
      <c r="D14" s="2">
        <f>DATA_FIELD_DESCRIPTORS!R407</f>
        <v>1364</v>
      </c>
      <c r="E14" s="11">
        <f t="shared" si="1"/>
        <v>7.1063874127331464E-2</v>
      </c>
      <c r="F14" s="15">
        <f t="shared" si="2"/>
        <v>3000</v>
      </c>
      <c r="G14" s="11">
        <f t="shared" si="3"/>
        <v>7.4059445047891775E-2</v>
      </c>
      <c r="N14" s="10"/>
      <c r="O14" s="9">
        <v>40</v>
      </c>
      <c r="P14" s="9">
        <v>44</v>
      </c>
      <c r="Q14" s="5">
        <v>1636</v>
      </c>
      <c r="R14" s="60">
        <f t="shared" si="5"/>
        <v>15767</v>
      </c>
      <c r="S14" s="39">
        <f>R14/$Q5</f>
        <v>0.73974852209815145</v>
      </c>
      <c r="T14" s="5">
        <v>1364</v>
      </c>
      <c r="U14" s="60">
        <f t="shared" si="6"/>
        <v>13237</v>
      </c>
      <c r="V14" s="39">
        <f>U14/$T5</f>
        <v>0.68964259664478478</v>
      </c>
      <c r="W14" s="5">
        <v>3000</v>
      </c>
      <c r="X14" s="60">
        <f t="shared" si="7"/>
        <v>29004</v>
      </c>
      <c r="Y14" s="39">
        <f>X14/$W5</f>
        <v>0.71600671472301769</v>
      </c>
    </row>
    <row r="15" spans="1:25">
      <c r="A15" s="9" t="s">
        <v>13</v>
      </c>
      <c r="B15" s="2">
        <f>DATA_FIELD_DESCRIPTORS!R384</f>
        <v>1406</v>
      </c>
      <c r="C15" s="11">
        <f t="shared" si="0"/>
        <v>6.5966031716242851E-2</v>
      </c>
      <c r="D15" s="2">
        <f>DATA_FIELD_DESCRIPTORS!R408</f>
        <v>1281</v>
      </c>
      <c r="E15" s="11">
        <f t="shared" si="1"/>
        <v>6.6739606126914666E-2</v>
      </c>
      <c r="F15" s="15">
        <f t="shared" si="2"/>
        <v>2687</v>
      </c>
      <c r="G15" s="11">
        <f t="shared" si="3"/>
        <v>6.6332576281228406E-2</v>
      </c>
      <c r="N15" s="10"/>
      <c r="O15" s="9">
        <v>45</v>
      </c>
      <c r="P15" s="9">
        <v>49</v>
      </c>
      <c r="Q15" s="5">
        <v>1406</v>
      </c>
      <c r="R15" s="60">
        <f t="shared" si="5"/>
        <v>17173</v>
      </c>
      <c r="S15" s="39">
        <f>R15/$Q5</f>
        <v>0.80571455381439427</v>
      </c>
      <c r="T15" s="5">
        <v>1281</v>
      </c>
      <c r="U15" s="60">
        <f t="shared" si="6"/>
        <v>14518</v>
      </c>
      <c r="V15" s="39">
        <f>U15/$T5</f>
        <v>0.75638220277169954</v>
      </c>
      <c r="W15" s="5">
        <v>2687</v>
      </c>
      <c r="X15" s="60">
        <f t="shared" si="7"/>
        <v>31691</v>
      </c>
      <c r="Y15" s="39">
        <f>X15/$W5</f>
        <v>0.78233929100424604</v>
      </c>
    </row>
    <row r="16" spans="1:25">
      <c r="A16" s="9" t="s">
        <v>14</v>
      </c>
      <c r="B16" s="2">
        <f>DATA_FIELD_DESCRIPTORS!R385</f>
        <v>1240</v>
      </c>
      <c r="C16" s="11">
        <f t="shared" si="0"/>
        <v>5.8177723561978041E-2</v>
      </c>
      <c r="D16" s="2">
        <f>DATA_FIELD_DESCRIPTORS!R409</f>
        <v>1085</v>
      </c>
      <c r="E16" s="11">
        <f t="shared" si="1"/>
        <v>5.6528081692195475E-2</v>
      </c>
      <c r="F16" s="15">
        <f t="shared" si="2"/>
        <v>2325</v>
      </c>
      <c r="G16" s="11">
        <f t="shared" si="3"/>
        <v>5.7396069912116127E-2</v>
      </c>
      <c r="N16" s="10"/>
      <c r="O16" s="9">
        <v>50</v>
      </c>
      <c r="P16" s="9">
        <v>54</v>
      </c>
      <c r="Q16" s="5">
        <v>1240</v>
      </c>
      <c r="R16" s="60">
        <f t="shared" si="5"/>
        <v>18413</v>
      </c>
      <c r="S16" s="39">
        <f>R16/$Q5</f>
        <v>0.86389227737637231</v>
      </c>
      <c r="T16" s="5">
        <v>1085</v>
      </c>
      <c r="U16" s="60">
        <f t="shared" si="6"/>
        <v>15603</v>
      </c>
      <c r="V16" s="39">
        <f>U16/$T5</f>
        <v>0.81291028446389502</v>
      </c>
      <c r="W16" s="5">
        <v>2325</v>
      </c>
      <c r="X16" s="60">
        <f t="shared" si="7"/>
        <v>34016</v>
      </c>
      <c r="Y16" s="39">
        <f>X16/$W5</f>
        <v>0.83973536091636225</v>
      </c>
    </row>
    <row r="17" spans="1:25">
      <c r="A17" s="9" t="s">
        <v>15</v>
      </c>
      <c r="B17" s="2">
        <f>DATA_FIELD_DESCRIPTORS!R386</f>
        <v>819</v>
      </c>
      <c r="C17" s="11">
        <f t="shared" si="0"/>
        <v>3.8425448062306466E-2</v>
      </c>
      <c r="D17" s="2">
        <f>DATA_FIELD_DESCRIPTORS!R410</f>
        <v>813</v>
      </c>
      <c r="E17" s="11">
        <f t="shared" si="1"/>
        <v>4.2356986558299468E-2</v>
      </c>
      <c r="F17" s="15">
        <f t="shared" si="2"/>
        <v>1632</v>
      </c>
      <c r="G17" s="11">
        <f t="shared" si="3"/>
        <v>4.0288338106053125E-2</v>
      </c>
      <c r="N17" s="10"/>
      <c r="O17" s="9">
        <v>55</v>
      </c>
      <c r="P17" s="9">
        <v>59</v>
      </c>
      <c r="Q17" s="5">
        <v>819</v>
      </c>
      <c r="R17" s="60">
        <f t="shared" si="5"/>
        <v>19232</v>
      </c>
      <c r="S17" s="39">
        <f>R17/$Q5</f>
        <v>0.90231772543867883</v>
      </c>
      <c r="T17" s="5">
        <v>813</v>
      </c>
      <c r="U17" s="60">
        <f t="shared" si="6"/>
        <v>16416</v>
      </c>
      <c r="V17" s="39">
        <f>U17/$T5</f>
        <v>0.85526727102219446</v>
      </c>
      <c r="W17" s="5">
        <v>1632</v>
      </c>
      <c r="X17" s="60">
        <f t="shared" si="7"/>
        <v>35648</v>
      </c>
      <c r="Y17" s="39">
        <f>X17/$W5</f>
        <v>0.88002369902241528</v>
      </c>
    </row>
    <row r="18" spans="1:25">
      <c r="A18" s="9" t="s">
        <v>16</v>
      </c>
      <c r="B18" s="2">
        <f>DATA_FIELD_DESCRIPTORS!R387+DATA_FIELD_DESCRIPTORS!R388</f>
        <v>642</v>
      </c>
      <c r="C18" s="11">
        <f t="shared" si="0"/>
        <v>3.0121047199024115E-2</v>
      </c>
      <c r="D18" s="2">
        <f>DATA_FIELD_DESCRIPTORS!R411+DATA_FIELD_DESCRIPTORS!R412</f>
        <v>686</v>
      </c>
      <c r="E18" s="11">
        <f t="shared" si="1"/>
        <v>3.574033552151714E-2</v>
      </c>
      <c r="F18" s="15">
        <f t="shared" si="2"/>
        <v>1328</v>
      </c>
      <c r="G18" s="11">
        <f t="shared" si="3"/>
        <v>3.2783647674533428E-2</v>
      </c>
      <c r="N18" s="10"/>
      <c r="O18" s="9">
        <v>60</v>
      </c>
      <c r="P18" s="9">
        <v>64</v>
      </c>
      <c r="Q18" s="5">
        <v>642</v>
      </c>
      <c r="R18" s="60">
        <f t="shared" si="5"/>
        <v>19874</v>
      </c>
      <c r="S18" s="39">
        <f>R18/$Q5</f>
        <v>0.93243877263770292</v>
      </c>
      <c r="T18" s="5">
        <v>686</v>
      </c>
      <c r="U18" s="60">
        <f t="shared" si="6"/>
        <v>17102</v>
      </c>
      <c r="V18" s="39">
        <f>U18/$T5</f>
        <v>0.89100760654371158</v>
      </c>
      <c r="W18" s="5">
        <v>1328</v>
      </c>
      <c r="X18" s="60">
        <f t="shared" si="7"/>
        <v>36976</v>
      </c>
      <c r="Y18" s="39">
        <f>X18/$W5</f>
        <v>0.91280734669694874</v>
      </c>
    </row>
    <row r="19" spans="1:25">
      <c r="A19" s="9" t="s">
        <v>17</v>
      </c>
      <c r="B19" s="15">
        <f>DATA_FIELD_DESCRIPTORS!R389+DATA_FIELD_DESCRIPTORS!R390</f>
        <v>454</v>
      </c>
      <c r="C19" s="11">
        <f t="shared" si="0"/>
        <v>2.1300553626724218E-2</v>
      </c>
      <c r="D19" s="2">
        <f>DATA_FIELD_DESCRIPTORS!R413+DATA_FIELD_DESCRIPTORS!R414</f>
        <v>523</v>
      </c>
      <c r="E19" s="11">
        <f t="shared" si="1"/>
        <v>2.7248098364072104E-2</v>
      </c>
      <c r="F19" s="15">
        <f t="shared" si="2"/>
        <v>977</v>
      </c>
      <c r="G19" s="11">
        <f t="shared" si="3"/>
        <v>2.4118692603930087E-2</v>
      </c>
      <c r="N19" s="10"/>
      <c r="O19" s="9">
        <v>65</v>
      </c>
      <c r="P19" s="9">
        <v>69</v>
      </c>
      <c r="Q19" s="5">
        <v>454</v>
      </c>
      <c r="R19" s="60">
        <f t="shared" si="5"/>
        <v>20328</v>
      </c>
      <c r="S19" s="39">
        <f>R19/$Q5</f>
        <v>0.95373932626442715</v>
      </c>
      <c r="T19" s="5">
        <v>523</v>
      </c>
      <c r="U19" s="60">
        <f t="shared" si="6"/>
        <v>17625</v>
      </c>
      <c r="V19" s="39">
        <f>U19/$T5</f>
        <v>0.91825570490778363</v>
      </c>
      <c r="W19" s="5">
        <v>977</v>
      </c>
      <c r="X19" s="60">
        <f t="shared" si="7"/>
        <v>37953</v>
      </c>
      <c r="Y19" s="39">
        <f>X19/$W5</f>
        <v>0.93692603930087881</v>
      </c>
    </row>
    <row r="20" spans="1:25">
      <c r="A20" s="9" t="s">
        <v>18</v>
      </c>
      <c r="B20" s="15">
        <f>DATA_FIELD_DESCRIPTORS!R391</f>
        <v>344</v>
      </c>
      <c r="C20" s="11">
        <f t="shared" si="0"/>
        <v>1.6139626536548747E-2</v>
      </c>
      <c r="D20" s="2">
        <f>DATA_FIELD_DESCRIPTORS!R415</f>
        <v>391</v>
      </c>
      <c r="E20" s="11">
        <f t="shared" si="1"/>
        <v>2.0370949254975512E-2</v>
      </c>
      <c r="F20" s="15">
        <f t="shared" si="2"/>
        <v>735</v>
      </c>
      <c r="G20" s="11">
        <f t="shared" si="3"/>
        <v>1.8144564036733486E-2</v>
      </c>
      <c r="N20" s="10"/>
      <c r="O20" s="9">
        <v>70</v>
      </c>
      <c r="P20" s="9">
        <v>74</v>
      </c>
      <c r="Q20" s="5">
        <v>344</v>
      </c>
      <c r="R20" s="60">
        <f t="shared" si="5"/>
        <v>20672</v>
      </c>
      <c r="S20" s="39">
        <f>R20/$Q5</f>
        <v>0.96987895280097591</v>
      </c>
      <c r="T20" s="5">
        <v>391</v>
      </c>
      <c r="U20" s="60">
        <f t="shared" si="6"/>
        <v>18016</v>
      </c>
      <c r="V20" s="39">
        <f>U20/$T5</f>
        <v>0.93862665416275914</v>
      </c>
      <c r="W20" s="5">
        <v>735</v>
      </c>
      <c r="X20" s="60">
        <f t="shared" si="7"/>
        <v>38688</v>
      </c>
      <c r="Y20" s="39">
        <f>X20/$W5</f>
        <v>0.95507060333761229</v>
      </c>
    </row>
    <row r="21" spans="1:25">
      <c r="A21" s="9" t="s">
        <v>19</v>
      </c>
      <c r="B21" s="15">
        <f>DATA_FIELD_DESCRIPTORS!R392</f>
        <v>252</v>
      </c>
      <c r="C21" s="11">
        <f t="shared" si="0"/>
        <v>1.182321478840199E-2</v>
      </c>
      <c r="D21" s="2">
        <f>DATA_FIELD_DESCRIPTORS!R416</f>
        <v>381</v>
      </c>
      <c r="E21" s="11">
        <f t="shared" si="1"/>
        <v>1.9849953110346985E-2</v>
      </c>
      <c r="F21" s="15">
        <f t="shared" si="2"/>
        <v>633</v>
      </c>
      <c r="G21" s="11">
        <f t="shared" si="3"/>
        <v>1.5626542905105165E-2</v>
      </c>
      <c r="N21" s="10"/>
      <c r="O21" s="9">
        <v>75</v>
      </c>
      <c r="P21" s="9">
        <v>79</v>
      </c>
      <c r="Q21" s="5">
        <v>252</v>
      </c>
      <c r="R21" s="60">
        <f t="shared" si="5"/>
        <v>20924</v>
      </c>
      <c r="S21" s="39">
        <f>R21/$Q5</f>
        <v>0.98170216758937789</v>
      </c>
      <c r="T21" s="5">
        <v>381</v>
      </c>
      <c r="U21" s="60">
        <f t="shared" si="6"/>
        <v>18397</v>
      </c>
      <c r="V21" s="39">
        <f>U21/$T5</f>
        <v>0.95847660727310613</v>
      </c>
      <c r="W21" s="5">
        <v>633</v>
      </c>
      <c r="X21" s="60">
        <f t="shared" si="7"/>
        <v>39321</v>
      </c>
      <c r="Y21" s="39">
        <f>X21/$W5</f>
        <v>0.97069714624271752</v>
      </c>
    </row>
    <row r="22" spans="1:25">
      <c r="A22" s="9" t="s">
        <v>20</v>
      </c>
      <c r="B22" s="15">
        <f>DATA_FIELD_DESCRIPTORS!R393</f>
        <v>224</v>
      </c>
      <c r="C22" s="11">
        <f t="shared" si="0"/>
        <v>1.0509524256357324E-2</v>
      </c>
      <c r="D22" s="2">
        <f>DATA_FIELD_DESCRIPTORS!R417</f>
        <v>372</v>
      </c>
      <c r="E22" s="11">
        <f t="shared" si="1"/>
        <v>1.9381056580181306E-2</v>
      </c>
      <c r="F22" s="15">
        <f t="shared" si="2"/>
        <v>596</v>
      </c>
      <c r="G22" s="11">
        <f t="shared" si="3"/>
        <v>1.4713143082847832E-2</v>
      </c>
      <c r="N22" s="10"/>
      <c r="O22" s="9">
        <v>80</v>
      </c>
      <c r="P22" s="9">
        <v>84</v>
      </c>
      <c r="Q22" s="5">
        <v>224</v>
      </c>
      <c r="R22" s="60">
        <f t="shared" si="5"/>
        <v>21148</v>
      </c>
      <c r="S22" s="39">
        <f>R22/$Q5</f>
        <v>0.99221169184573521</v>
      </c>
      <c r="T22" s="5">
        <v>372</v>
      </c>
      <c r="U22" s="60">
        <f t="shared" si="6"/>
        <v>18769</v>
      </c>
      <c r="V22" s="39">
        <f>U22/$T5</f>
        <v>0.97785766385328754</v>
      </c>
      <c r="W22" s="5">
        <v>596</v>
      </c>
      <c r="X22" s="60">
        <f t="shared" si="7"/>
        <v>39917</v>
      </c>
      <c r="Y22" s="39">
        <f>X22/$W5</f>
        <v>0.98541028932556529</v>
      </c>
    </row>
    <row r="23" spans="1:25">
      <c r="A23" s="9" t="s">
        <v>21</v>
      </c>
      <c r="B23" s="15">
        <f>DATA_FIELD_DESCRIPTORS!R394</f>
        <v>166</v>
      </c>
      <c r="C23" s="11">
        <f t="shared" si="0"/>
        <v>7.7883081542648022E-3</v>
      </c>
      <c r="D23" s="2">
        <f>DATA_FIELD_DESCRIPTORS!R418</f>
        <v>425</v>
      </c>
      <c r="E23" s="11">
        <f t="shared" si="1"/>
        <v>2.2142336146712516E-2</v>
      </c>
      <c r="F23" s="15">
        <f t="shared" si="2"/>
        <v>591</v>
      </c>
      <c r="G23" s="11">
        <f t="shared" si="3"/>
        <v>1.4589710674434679E-2</v>
      </c>
      <c r="N23" s="10"/>
      <c r="O23" s="9">
        <v>85</v>
      </c>
      <c r="P23" s="9">
        <v>100</v>
      </c>
      <c r="Q23" s="5">
        <v>166</v>
      </c>
      <c r="R23" s="60">
        <f t="shared" si="5"/>
        <v>21314</v>
      </c>
      <c r="S23" s="39">
        <f>R23/$Q5</f>
        <v>1</v>
      </c>
      <c r="T23" s="5">
        <v>425</v>
      </c>
      <c r="U23" s="60">
        <f t="shared" si="6"/>
        <v>19194</v>
      </c>
      <c r="V23" s="39">
        <f>U23/$T5</f>
        <v>1</v>
      </c>
      <c r="W23" s="5">
        <v>591</v>
      </c>
      <c r="X23" s="60">
        <f t="shared" si="7"/>
        <v>40508</v>
      </c>
      <c r="Y23" s="39">
        <f>X23/$W5</f>
        <v>1</v>
      </c>
    </row>
    <row r="24" spans="1:25">
      <c r="A24" s="9" t="s">
        <v>22</v>
      </c>
      <c r="B24" s="46">
        <f>K9</f>
        <v>31.848510281158205</v>
      </c>
      <c r="C24" s="11"/>
      <c r="D24" s="19">
        <f>L9</f>
        <v>32.811975377728032</v>
      </c>
      <c r="E24" s="11"/>
      <c r="F24" s="19">
        <f>M9</f>
        <v>32.261390887290169</v>
      </c>
      <c r="G24" s="11"/>
      <c r="N24" s="10">
        <v>422</v>
      </c>
    </row>
    <row r="25" spans="1:25">
      <c r="A25" s="9"/>
      <c r="B25" s="12"/>
      <c r="C25" s="11"/>
      <c r="D25" s="9"/>
      <c r="N25" s="10"/>
    </row>
    <row r="26" spans="1:25">
      <c r="A26" s="9"/>
      <c r="B26" s="12"/>
      <c r="C26" s="11"/>
      <c r="D26" s="9"/>
      <c r="N26" s="10"/>
    </row>
    <row r="27" spans="1:25">
      <c r="A27" s="106" t="s">
        <v>1436</v>
      </c>
      <c r="B27" s="107" t="s">
        <v>1437</v>
      </c>
      <c r="C27" s="108" t="s">
        <v>1433</v>
      </c>
      <c r="D27" s="20"/>
      <c r="E27" s="21"/>
      <c r="F27" s="20"/>
      <c r="G27" s="21"/>
      <c r="N27" s="5"/>
    </row>
    <row r="28" spans="1:25">
      <c r="A28" s="9" t="s">
        <v>3</v>
      </c>
      <c r="B28" s="2">
        <f>DATA_FIELD_DESCRIPTORS!R14</f>
        <v>40508</v>
      </c>
      <c r="C28" s="11">
        <f>B28/B$28</f>
        <v>1</v>
      </c>
      <c r="D28" s="9"/>
      <c r="N28" s="10">
        <v>14</v>
      </c>
    </row>
    <row r="29" spans="1:25">
      <c r="A29" s="9" t="s">
        <v>23</v>
      </c>
      <c r="B29" s="2">
        <f>DATA_FIELD_DESCRIPTORS!R15</f>
        <v>26243</v>
      </c>
      <c r="C29" s="11">
        <f t="shared" ref="C29:C35" si="8">B29/B$28</f>
        <v>0.64784733879727463</v>
      </c>
      <c r="D29" s="9"/>
      <c r="N29" s="10">
        <v>15</v>
      </c>
    </row>
    <row r="30" spans="1:25">
      <c r="A30" s="9" t="s">
        <v>24</v>
      </c>
      <c r="B30" s="2">
        <f>DATA_FIELD_DESCRIPTORS!R16</f>
        <v>1812</v>
      </c>
      <c r="C30" s="11">
        <f t="shared" si="8"/>
        <v>4.473190480892663E-2</v>
      </c>
      <c r="D30" s="9"/>
      <c r="N30" s="10">
        <v>16</v>
      </c>
    </row>
    <row r="31" spans="1:25">
      <c r="A31" s="9" t="s">
        <v>25</v>
      </c>
      <c r="B31" s="2">
        <f>DATA_FIELD_DESCRIPTORS!R17</f>
        <v>211</v>
      </c>
      <c r="C31" s="11">
        <f t="shared" si="8"/>
        <v>5.2088476350350549E-3</v>
      </c>
      <c r="D31" s="9"/>
      <c r="N31" s="10">
        <v>17</v>
      </c>
    </row>
    <row r="32" spans="1:25">
      <c r="A32" s="9" t="s">
        <v>26</v>
      </c>
      <c r="B32" s="2">
        <f>DATA_FIELD_DESCRIPTORS!R18</f>
        <v>1449</v>
      </c>
      <c r="C32" s="11">
        <f t="shared" si="8"/>
        <v>3.577071195813173E-2</v>
      </c>
      <c r="D32" s="9"/>
      <c r="N32" s="10">
        <v>18</v>
      </c>
    </row>
    <row r="33" spans="1:14">
      <c r="A33" s="9" t="s">
        <v>27</v>
      </c>
      <c r="B33" s="2">
        <f>DATA_FIELD_DESCRIPTORS!R19</f>
        <v>19</v>
      </c>
      <c r="C33" s="11">
        <f t="shared" si="8"/>
        <v>4.6904315196998124E-4</v>
      </c>
      <c r="D33" s="9"/>
      <c r="N33" s="10">
        <v>19</v>
      </c>
    </row>
    <row r="34" spans="1:14">
      <c r="A34" s="9" t="s">
        <v>28</v>
      </c>
      <c r="B34" s="2">
        <f>DATA_FIELD_DESCRIPTORS!R20</f>
        <v>8711</v>
      </c>
      <c r="C34" s="11">
        <f t="shared" si="8"/>
        <v>0.21504394193739509</v>
      </c>
      <c r="D34" s="9"/>
      <c r="N34" s="10">
        <v>20</v>
      </c>
    </row>
    <row r="35" spans="1:14">
      <c r="A35" s="9" t="s">
        <v>38</v>
      </c>
      <c r="B35" s="2">
        <f>DATA_FIELD_DESCRIPTORS!R21</f>
        <v>2063</v>
      </c>
      <c r="C35" s="11">
        <f t="shared" si="8"/>
        <v>5.0928211711266907E-2</v>
      </c>
      <c r="D35" s="9"/>
      <c r="N35" s="10">
        <v>21</v>
      </c>
    </row>
    <row r="36" spans="1:14">
      <c r="A36" s="9"/>
      <c r="B36" s="2"/>
      <c r="C36" s="11"/>
      <c r="D36" s="9"/>
      <c r="N36" s="10"/>
    </row>
    <row r="37" spans="1:14">
      <c r="A37" s="9"/>
      <c r="B37" s="2"/>
      <c r="C37" s="11"/>
      <c r="D37" s="9"/>
      <c r="N37" s="10"/>
    </row>
    <row r="38" spans="1:14" s="4" customFormat="1">
      <c r="A38" s="110" t="s">
        <v>1098</v>
      </c>
      <c r="B38" s="111" t="s">
        <v>1437</v>
      </c>
      <c r="C38" s="112" t="s">
        <v>1433</v>
      </c>
      <c r="D38" s="16"/>
      <c r="E38" s="1"/>
      <c r="F38" s="16"/>
      <c r="G38" s="1"/>
      <c r="J38"/>
      <c r="K38"/>
      <c r="L38"/>
      <c r="M38"/>
    </row>
    <row r="39" spans="1:14">
      <c r="A39" s="9" t="s">
        <v>3</v>
      </c>
      <c r="B39" s="2">
        <f>DATA_FIELD_DESCRIPTORS!R24</f>
        <v>40508</v>
      </c>
      <c r="C39" s="11">
        <f>B39/B$39</f>
        <v>1</v>
      </c>
      <c r="D39" s="9"/>
      <c r="N39" s="10">
        <v>24</v>
      </c>
    </row>
    <row r="40" spans="1:14">
      <c r="A40" s="9" t="s">
        <v>29</v>
      </c>
      <c r="B40" s="2">
        <f>DATA_FIELD_DESCRIPTORS!R26</f>
        <v>21419</v>
      </c>
      <c r="C40" s="11">
        <f t="shared" ref="C40:C41" si="9">B40/B$39</f>
        <v>0.52875975116026463</v>
      </c>
      <c r="D40" s="9"/>
      <c r="N40" s="10">
        <v>26</v>
      </c>
    </row>
    <row r="41" spans="1:14">
      <c r="A41" s="9" t="s">
        <v>30</v>
      </c>
      <c r="B41" s="2">
        <f>DATA_FIELD_DESCRIPTORS!R25</f>
        <v>19089</v>
      </c>
      <c r="C41" s="11">
        <f t="shared" si="9"/>
        <v>0.47124024883973537</v>
      </c>
      <c r="D41" s="9"/>
      <c r="N41" s="10">
        <v>25</v>
      </c>
    </row>
    <row r="42" spans="1:14">
      <c r="A42" s="9"/>
      <c r="B42" s="2"/>
      <c r="C42" s="11"/>
      <c r="D42" s="9"/>
      <c r="N42" s="10"/>
    </row>
    <row r="43" spans="1:14">
      <c r="A43" s="9"/>
      <c r="B43" s="2"/>
      <c r="C43" s="11"/>
      <c r="D43" s="9"/>
      <c r="N43" s="10"/>
    </row>
    <row r="44" spans="1:14" s="4" customFormat="1">
      <c r="A44" s="110" t="s">
        <v>1438</v>
      </c>
      <c r="B44" s="111" t="s">
        <v>1437</v>
      </c>
      <c r="C44" s="112" t="s">
        <v>1433</v>
      </c>
      <c r="D44" s="16"/>
      <c r="E44" s="1"/>
      <c r="F44" s="16"/>
      <c r="G44" s="1"/>
      <c r="J44"/>
      <c r="K44"/>
      <c r="L44"/>
      <c r="M44"/>
    </row>
    <row r="45" spans="1:14">
      <c r="A45" s="9" t="s">
        <v>3</v>
      </c>
      <c r="B45" s="2">
        <f>DATA_FIELD_DESCRIPTORS!R29</f>
        <v>40508</v>
      </c>
      <c r="C45" s="11">
        <f>B45/B$45</f>
        <v>1</v>
      </c>
      <c r="D45" s="9"/>
      <c r="N45" s="10">
        <v>29</v>
      </c>
    </row>
    <row r="46" spans="1:14">
      <c r="A46" s="113" t="s">
        <v>31</v>
      </c>
      <c r="B46" s="114">
        <f>DATA_FIELD_DESCRIPTORS!R38</f>
        <v>21419</v>
      </c>
      <c r="C46" s="115">
        <f t="shared" ref="C46:C55" si="10">B46/B$45</f>
        <v>0.52875975116026463</v>
      </c>
      <c r="D46" s="9"/>
      <c r="N46" s="10">
        <v>38</v>
      </c>
    </row>
    <row r="47" spans="1:14">
      <c r="A47" s="9" t="s">
        <v>32</v>
      </c>
      <c r="B47" s="2">
        <f>DATA_FIELD_DESCRIPTORS!R39</f>
        <v>11192</v>
      </c>
      <c r="C47" s="11">
        <f>B47/B$46</f>
        <v>0.5225267286054438</v>
      </c>
      <c r="D47" s="9"/>
      <c r="N47" s="10">
        <v>39</v>
      </c>
    </row>
    <row r="48" spans="1:14">
      <c r="A48" s="9" t="s">
        <v>33</v>
      </c>
      <c r="B48" s="2">
        <f>DATA_FIELD_DESCRIPTORS!R40</f>
        <v>529</v>
      </c>
      <c r="C48" s="11">
        <f t="shared" ref="C48:C53" si="11">B48/B$46</f>
        <v>2.4697698305243009E-2</v>
      </c>
      <c r="D48" s="9"/>
      <c r="N48" s="10">
        <v>40</v>
      </c>
    </row>
    <row r="49" spans="1:14">
      <c r="A49" s="9" t="s">
        <v>34</v>
      </c>
      <c r="B49" s="2">
        <f>DATA_FIELD_DESCRIPTORS!R41</f>
        <v>142</v>
      </c>
      <c r="C49" s="11">
        <f t="shared" si="11"/>
        <v>6.6296279004622065E-3</v>
      </c>
      <c r="D49" s="9"/>
      <c r="N49" s="10">
        <v>41</v>
      </c>
    </row>
    <row r="50" spans="1:14">
      <c r="A50" s="9" t="s">
        <v>35</v>
      </c>
      <c r="B50" s="2">
        <f>DATA_FIELD_DESCRIPTORS!R42</f>
        <v>39</v>
      </c>
      <c r="C50" s="11">
        <f t="shared" si="11"/>
        <v>1.8208132966058173E-3</v>
      </c>
      <c r="D50" s="9"/>
      <c r="N50" s="10">
        <v>42</v>
      </c>
    </row>
    <row r="51" spans="1:14">
      <c r="A51" s="9" t="s">
        <v>36</v>
      </c>
      <c r="B51" s="2">
        <f>DATA_FIELD_DESCRIPTORS!R43</f>
        <v>16</v>
      </c>
      <c r="C51" s="11">
        <f t="shared" si="11"/>
        <v>7.4700032681264297E-4</v>
      </c>
      <c r="D51" s="9"/>
      <c r="N51" s="10">
        <v>43</v>
      </c>
    </row>
    <row r="52" spans="1:14">
      <c r="A52" s="9" t="s">
        <v>37</v>
      </c>
      <c r="B52" s="2">
        <f>DATA_FIELD_DESCRIPTORS!R44</f>
        <v>8056</v>
      </c>
      <c r="C52" s="11">
        <f t="shared" si="11"/>
        <v>0.37611466455016573</v>
      </c>
      <c r="D52" s="9"/>
      <c r="N52" s="10">
        <v>44</v>
      </c>
    </row>
    <row r="53" spans="1:14">
      <c r="A53" s="9" t="s">
        <v>38</v>
      </c>
      <c r="B53" s="2">
        <f>DATA_FIELD_DESCRIPTORS!R45</f>
        <v>1445</v>
      </c>
      <c r="C53" s="11">
        <f t="shared" si="11"/>
        <v>6.7463467015266815E-2</v>
      </c>
      <c r="D53" s="9"/>
      <c r="N53" s="10">
        <v>45</v>
      </c>
    </row>
    <row r="54" spans="1:14" ht="3.6" customHeight="1">
      <c r="A54" s="9"/>
      <c r="B54" s="2"/>
      <c r="C54" s="11"/>
      <c r="D54" s="9"/>
      <c r="N54" s="10"/>
    </row>
    <row r="55" spans="1:14">
      <c r="A55" s="113" t="s">
        <v>30</v>
      </c>
      <c r="B55" s="114">
        <f>DATA_FIELD_DESCRIPTORS!R30</f>
        <v>19089</v>
      </c>
      <c r="C55" s="115">
        <f t="shared" si="10"/>
        <v>0.47124024883973537</v>
      </c>
      <c r="D55" s="9"/>
      <c r="N55" s="10">
        <v>30</v>
      </c>
    </row>
    <row r="56" spans="1:14">
      <c r="A56" s="9" t="s">
        <v>32</v>
      </c>
      <c r="B56" s="2">
        <f>DATA_FIELD_DESCRIPTORS!R31</f>
        <v>15051</v>
      </c>
      <c r="C56" s="11">
        <f>B56/B$55</f>
        <v>0.7884645607417885</v>
      </c>
      <c r="D56" s="9"/>
      <c r="N56" s="10">
        <v>31</v>
      </c>
    </row>
    <row r="57" spans="1:14">
      <c r="A57" s="9" t="s">
        <v>33</v>
      </c>
      <c r="B57" s="2">
        <f>DATA_FIELD_DESCRIPTORS!R32</f>
        <v>1283</v>
      </c>
      <c r="C57" s="11">
        <f t="shared" ref="C57:C62" si="12">B57/B$55</f>
        <v>6.7211483053067206E-2</v>
      </c>
      <c r="D57" s="9"/>
      <c r="N57" s="10">
        <v>32</v>
      </c>
    </row>
    <row r="58" spans="1:14">
      <c r="A58" s="9" t="s">
        <v>34</v>
      </c>
      <c r="B58" s="2">
        <f>DATA_FIELD_DESCRIPTORS!R33</f>
        <v>69</v>
      </c>
      <c r="C58" s="11">
        <f t="shared" si="12"/>
        <v>3.6146471790036148E-3</v>
      </c>
      <c r="D58" s="9"/>
      <c r="N58" s="10">
        <v>33</v>
      </c>
    </row>
    <row r="59" spans="1:14">
      <c r="A59" s="9" t="s">
        <v>35</v>
      </c>
      <c r="B59" s="2">
        <f>DATA_FIELD_DESCRIPTORS!R34</f>
        <v>1410</v>
      </c>
      <c r="C59" s="11">
        <f t="shared" si="12"/>
        <v>7.3864529310073868E-2</v>
      </c>
      <c r="D59" s="9"/>
      <c r="N59" s="10">
        <v>34</v>
      </c>
    </row>
    <row r="60" spans="1:14">
      <c r="A60" s="9" t="s">
        <v>36</v>
      </c>
      <c r="B60" s="2">
        <f>DATA_FIELD_DESCRIPTORS!R35</f>
        <v>3</v>
      </c>
      <c r="C60" s="11">
        <f t="shared" si="12"/>
        <v>1.5715857300015716E-4</v>
      </c>
      <c r="D60" s="9"/>
      <c r="N60" s="10">
        <v>35</v>
      </c>
    </row>
    <row r="61" spans="1:14">
      <c r="A61" s="9" t="s">
        <v>37</v>
      </c>
      <c r="B61" s="2">
        <f>DATA_FIELD_DESCRIPTORS!R36</f>
        <v>655</v>
      </c>
      <c r="C61" s="11">
        <f t="shared" si="12"/>
        <v>3.4312955105034314E-2</v>
      </c>
      <c r="D61" s="9"/>
      <c r="N61" s="10">
        <v>36</v>
      </c>
    </row>
    <row r="62" spans="1:14">
      <c r="A62" s="9" t="s">
        <v>38</v>
      </c>
      <c r="B62" s="2">
        <f>DATA_FIELD_DESCRIPTORS!R37</f>
        <v>618</v>
      </c>
      <c r="C62" s="11">
        <f t="shared" si="12"/>
        <v>3.2374666038032372E-2</v>
      </c>
      <c r="D62" s="9"/>
      <c r="N62" s="10">
        <v>37</v>
      </c>
    </row>
    <row r="63" spans="1:14">
      <c r="A63" s="9"/>
      <c r="B63" s="2"/>
      <c r="C63" s="11"/>
      <c r="D63" s="9"/>
      <c r="N63" s="10"/>
    </row>
    <row r="64" spans="1:14">
      <c r="A64" s="9"/>
      <c r="B64" s="2"/>
      <c r="C64" s="11"/>
      <c r="D64" s="9"/>
      <c r="N64" s="10"/>
    </row>
    <row r="65" spans="1:14" s="4" customFormat="1">
      <c r="A65" s="110" t="s">
        <v>1439</v>
      </c>
      <c r="B65" s="111" t="s">
        <v>1437</v>
      </c>
      <c r="C65" s="112" t="s">
        <v>1433</v>
      </c>
      <c r="D65" s="20"/>
      <c r="E65" s="1"/>
      <c r="F65" s="20"/>
      <c r="G65" s="1"/>
      <c r="J65"/>
      <c r="K65"/>
      <c r="L65"/>
      <c r="M65"/>
    </row>
    <row r="66" spans="1:14">
      <c r="A66" s="9" t="s">
        <v>3</v>
      </c>
      <c r="B66" s="2">
        <f>DATA_FIELD_DESCRIPTORS!R705</f>
        <v>40508</v>
      </c>
      <c r="C66" s="11">
        <f>B66/B$66</f>
        <v>1</v>
      </c>
      <c r="D66" s="9"/>
      <c r="N66" s="10">
        <v>705</v>
      </c>
    </row>
    <row r="67" spans="1:14">
      <c r="A67" s="113" t="s">
        <v>1434</v>
      </c>
      <c r="B67" s="114">
        <f>B66-B69-B76</f>
        <v>8635</v>
      </c>
      <c r="C67" s="115">
        <f>B67/B$66</f>
        <v>0.21316776932951514</v>
      </c>
      <c r="D67" s="9"/>
      <c r="N67" s="10"/>
    </row>
    <row r="68" spans="1:14" ht="3.6" customHeight="1">
      <c r="A68" s="9"/>
      <c r="B68" s="2"/>
      <c r="C68" s="11"/>
      <c r="D68" s="9"/>
      <c r="N68" s="10"/>
    </row>
    <row r="69" spans="1:14">
      <c r="A69" s="113" t="s">
        <v>1435</v>
      </c>
      <c r="B69" s="114">
        <f>DATA_FIELD_DESCRIPTORS!R707</f>
        <v>31644</v>
      </c>
      <c r="C69" s="115">
        <f t="shared" ref="C69:C76" si="13">B69/B$66</f>
        <v>0.78117902636516245</v>
      </c>
      <c r="D69" s="9"/>
      <c r="N69" s="10">
        <v>706</v>
      </c>
    </row>
    <row r="70" spans="1:14">
      <c r="A70" s="9" t="s">
        <v>39</v>
      </c>
      <c r="B70" s="2">
        <f>DATA_FIELD_DESCRIPTORS!R708</f>
        <v>8723</v>
      </c>
      <c r="C70" s="11">
        <f>B70/B$69</f>
        <v>0.27566047275944888</v>
      </c>
      <c r="D70" s="9"/>
      <c r="N70" s="10">
        <v>708</v>
      </c>
    </row>
    <row r="71" spans="1:14">
      <c r="A71" s="9" t="s">
        <v>1445</v>
      </c>
      <c r="B71" s="2">
        <f>DATA_FIELD_DESCRIPTORS!R711</f>
        <v>4775</v>
      </c>
      <c r="C71" s="11">
        <f t="shared" ref="C71:C74" si="14">B71/B$69</f>
        <v>0.15089748451523197</v>
      </c>
      <c r="D71" s="9"/>
      <c r="N71" s="10">
        <v>711</v>
      </c>
    </row>
    <row r="72" spans="1:14">
      <c r="A72" s="9" t="s">
        <v>40</v>
      </c>
      <c r="B72" s="2">
        <f>DATA_FIELD_DESCRIPTORS!R712+DATA_FIELD_DESCRIPTORS!R713+DATA_FIELD_DESCRIPTORS!R714</f>
        <v>10929</v>
      </c>
      <c r="C72" s="11">
        <f t="shared" si="14"/>
        <v>0.34537353052711417</v>
      </c>
      <c r="D72" s="9"/>
      <c r="N72" s="10" t="s">
        <v>143</v>
      </c>
    </row>
    <row r="73" spans="1:14">
      <c r="A73" s="9" t="s">
        <v>41</v>
      </c>
      <c r="B73" s="2">
        <f>DATA_FIELD_DESCRIPTORS!R715+DATA_FIELD_DESCRIPTORS!R716+DATA_FIELD_DESCRIPTORS!R717+DATA_FIELD_DESCRIPTORS!R718+DATA_FIELD_DESCRIPTORS!R719+DATA_FIELD_DESCRIPTORS!R720</f>
        <v>4539</v>
      </c>
      <c r="C73" s="11">
        <f t="shared" si="14"/>
        <v>0.14343951459992416</v>
      </c>
      <c r="D73" s="9"/>
      <c r="N73" s="10" t="s">
        <v>144</v>
      </c>
    </row>
    <row r="74" spans="1:14">
      <c r="A74" s="9" t="s">
        <v>42</v>
      </c>
      <c r="B74" s="2">
        <f>DATA_FIELD_DESCRIPTORS!R721</f>
        <v>2678</v>
      </c>
      <c r="C74" s="11">
        <f t="shared" si="14"/>
        <v>8.4628997598280881E-2</v>
      </c>
      <c r="D74" s="9"/>
      <c r="N74" s="10">
        <v>721</v>
      </c>
    </row>
    <row r="75" spans="1:14" ht="3.6" customHeight="1">
      <c r="A75" s="9"/>
      <c r="B75" s="2"/>
      <c r="C75" s="11"/>
      <c r="D75" s="9"/>
      <c r="N75" s="10"/>
    </row>
    <row r="76" spans="1:14">
      <c r="A76" s="113" t="s">
        <v>43</v>
      </c>
      <c r="B76" s="114">
        <f>DATA_FIELD_DESCRIPTORS!R730</f>
        <v>229</v>
      </c>
      <c r="C76" s="115">
        <f t="shared" si="13"/>
        <v>5.6532043053224056E-3</v>
      </c>
      <c r="D76" s="9"/>
      <c r="N76" s="10">
        <v>730</v>
      </c>
    </row>
    <row r="77" spans="1:14">
      <c r="A77" s="9" t="s">
        <v>44</v>
      </c>
      <c r="B77" s="2">
        <f>DATA_FIELD_DESCRIPTORS!R731</f>
        <v>95</v>
      </c>
      <c r="C77" s="11">
        <f>B77/B$76</f>
        <v>0.41484716157205243</v>
      </c>
      <c r="D77" s="9"/>
      <c r="N77" s="10">
        <v>731</v>
      </c>
    </row>
    <row r="78" spans="1:14" ht="14.4" customHeight="1">
      <c r="A78" s="9" t="s">
        <v>47</v>
      </c>
      <c r="B78" s="2">
        <f>DATA_FIELD_DESCRIPTORS!R732</f>
        <v>134</v>
      </c>
      <c r="C78" s="11">
        <f>B78/B$76</f>
        <v>0.58515283842794763</v>
      </c>
      <c r="D78" s="9"/>
      <c r="N78" s="10">
        <v>732</v>
      </c>
    </row>
    <row r="79" spans="1:14" ht="14.4" customHeight="1">
      <c r="A79" s="9"/>
      <c r="B79" s="2"/>
      <c r="C79" s="11"/>
      <c r="D79" s="9"/>
      <c r="N79" s="10"/>
    </row>
    <row r="80" spans="1:14" ht="14.4" customHeight="1">
      <c r="A80" s="9"/>
      <c r="B80" s="2"/>
      <c r="C80" s="11"/>
      <c r="D80" s="9"/>
      <c r="N80" s="10"/>
    </row>
    <row r="81" spans="1:14" s="4" customFormat="1">
      <c r="A81" s="110" t="s">
        <v>1440</v>
      </c>
      <c r="B81" s="111" t="s">
        <v>1437</v>
      </c>
      <c r="C81" s="112" t="s">
        <v>1433</v>
      </c>
      <c r="D81" s="20"/>
      <c r="E81" s="1"/>
      <c r="F81" s="20"/>
      <c r="G81" s="1"/>
      <c r="J81"/>
      <c r="K81"/>
      <c r="L81"/>
      <c r="M81"/>
    </row>
    <row r="82" spans="1:14" ht="14.4" customHeight="1">
      <c r="A82" s="14" t="s">
        <v>48</v>
      </c>
      <c r="B82" s="2">
        <f>DATA_FIELD_DESCRIPTORS!R932</f>
        <v>14651</v>
      </c>
      <c r="C82" s="27">
        <f>B82/B$82</f>
        <v>1</v>
      </c>
      <c r="D82" s="14"/>
      <c r="E82" s="23"/>
      <c r="F82" s="23"/>
      <c r="G82" s="18"/>
      <c r="H82" s="24"/>
      <c r="I82" s="25"/>
      <c r="N82" s="26">
        <v>8954</v>
      </c>
    </row>
    <row r="83" spans="1:14" ht="14.4" customHeight="1">
      <c r="A83" s="14" t="s">
        <v>155</v>
      </c>
      <c r="B83" s="2">
        <f>DATA_FIELD_DESCRIPTORS!R1005+DATA_FIELD_DESCRIPTORS!R1008</f>
        <v>5109</v>
      </c>
      <c r="C83" s="27">
        <f t="shared" ref="C83:C84" si="15">B83/B$82</f>
        <v>0.34871339840283938</v>
      </c>
      <c r="D83" s="14"/>
      <c r="E83" s="23"/>
      <c r="F83" s="23"/>
      <c r="G83" s="18"/>
      <c r="H83" s="24"/>
      <c r="I83" s="25"/>
      <c r="N83" s="26" t="s">
        <v>156</v>
      </c>
    </row>
    <row r="84" spans="1:14">
      <c r="A84" s="14" t="s">
        <v>161</v>
      </c>
      <c r="B84" s="2">
        <f>DATA_FIELD_DESCRIPTORS!R1006+DATA_FIELD_DESCRIPTORS!R1009</f>
        <v>9542</v>
      </c>
      <c r="C84" s="27">
        <f t="shared" si="15"/>
        <v>0.65128660159716056</v>
      </c>
      <c r="D84" s="14"/>
      <c r="E84" s="23"/>
      <c r="F84" s="23"/>
      <c r="G84" s="18"/>
      <c r="H84" s="24"/>
      <c r="I84" s="25"/>
      <c r="N84" s="26" t="s">
        <v>157</v>
      </c>
    </row>
    <row r="85" spans="1:14" ht="3" customHeight="1">
      <c r="A85" s="14"/>
      <c r="B85" s="2"/>
      <c r="C85" s="27"/>
      <c r="D85" s="14"/>
      <c r="E85" s="23"/>
      <c r="F85" s="23"/>
      <c r="G85" s="18"/>
      <c r="H85" s="24"/>
      <c r="I85" s="25"/>
      <c r="N85" s="26"/>
    </row>
    <row r="86" spans="1:14" ht="14.4" customHeight="1">
      <c r="A86" s="113" t="s">
        <v>1444</v>
      </c>
      <c r="B86" s="114">
        <f>DATA_FIELD_DESCRIPTORS!R934+DATA_FIELD_DESCRIPTORS!R968</f>
        <v>8723</v>
      </c>
      <c r="C86" s="115">
        <f>B86/B$82</f>
        <v>0.59538598047914815</v>
      </c>
      <c r="D86" s="14"/>
      <c r="E86" s="23"/>
      <c r="F86" s="23"/>
      <c r="G86" s="18"/>
      <c r="H86" s="24"/>
      <c r="I86" s="25"/>
      <c r="N86" s="26" t="s">
        <v>146</v>
      </c>
    </row>
    <row r="87" spans="1:14" ht="14.4" customHeight="1">
      <c r="A87" s="14" t="s">
        <v>49</v>
      </c>
      <c r="B87" s="2">
        <f>DATA_FIELD_DESCRIPTORS!R935+DATA_FIELD_DESCRIPTORS!R969</f>
        <v>4775</v>
      </c>
      <c r="C87" s="27">
        <f t="shared" ref="C87:C92" si="16">B87/B$86</f>
        <v>0.5474034162558753</v>
      </c>
      <c r="D87" s="14"/>
      <c r="E87" s="29"/>
      <c r="F87" s="29"/>
      <c r="G87" s="18"/>
      <c r="H87" s="24"/>
      <c r="I87" s="30"/>
      <c r="N87" s="26" t="s">
        <v>147</v>
      </c>
    </row>
    <row r="88" spans="1:14" ht="14.4" customHeight="1">
      <c r="A88" s="14" t="s">
        <v>155</v>
      </c>
      <c r="B88" s="2">
        <f>DATA_FIELD_DESCRIPTORS!R538+DATA_FIELD_DESCRIPTORS!R539+DATA_FIELD_DESCRIPTORS!R540</f>
        <v>2643</v>
      </c>
      <c r="C88" s="27">
        <f t="shared" si="16"/>
        <v>0.30299208987733578</v>
      </c>
      <c r="D88" s="14"/>
      <c r="E88" s="29"/>
      <c r="F88" s="29"/>
      <c r="G88" s="18"/>
      <c r="H88" s="24"/>
      <c r="I88" s="30"/>
      <c r="N88" s="26" t="s">
        <v>158</v>
      </c>
    </row>
    <row r="89" spans="1:14" ht="14.4" customHeight="1">
      <c r="A89" s="14" t="s">
        <v>50</v>
      </c>
      <c r="B89" s="2">
        <f>DATA_FIELD_DESCRIPTORS!R940+DATA_FIELD_DESCRIPTORS!R974</f>
        <v>1370</v>
      </c>
      <c r="C89" s="27">
        <f t="shared" si="16"/>
        <v>0.15705605869540296</v>
      </c>
      <c r="D89" s="14"/>
      <c r="E89" s="23"/>
      <c r="F89" s="23"/>
      <c r="G89" s="18"/>
      <c r="H89" s="24"/>
      <c r="I89" s="25"/>
      <c r="N89" s="26" t="s">
        <v>148</v>
      </c>
    </row>
    <row r="90" spans="1:14" ht="14.4" customHeight="1">
      <c r="A90" s="14" t="s">
        <v>155</v>
      </c>
      <c r="B90" s="2">
        <f>DATA_FIELD_DESCRIPTORS!R543+DATA_FIELD_DESCRIPTORS!R544+DATA_FIELD_DESCRIPTORS!R545</f>
        <v>714</v>
      </c>
      <c r="C90" s="27">
        <f t="shared" si="16"/>
        <v>8.1852573655852343E-2</v>
      </c>
      <c r="D90" s="14"/>
      <c r="E90" s="23"/>
      <c r="F90" s="23"/>
      <c r="G90" s="18"/>
      <c r="H90" s="24"/>
      <c r="I90" s="25"/>
      <c r="N90" s="26" t="s">
        <v>159</v>
      </c>
    </row>
    <row r="91" spans="1:14" ht="14.4" customHeight="1">
      <c r="A91" s="14" t="s">
        <v>51</v>
      </c>
      <c r="B91" s="2">
        <f>DATA_FIELD_DESCRIPTORS!R944+DATA_FIELD_DESCRIPTORS!R978</f>
        <v>2578</v>
      </c>
      <c r="C91" s="27">
        <f t="shared" si="16"/>
        <v>0.29554052504872175</v>
      </c>
      <c r="D91" s="14"/>
      <c r="E91" s="23"/>
      <c r="F91" s="23"/>
      <c r="G91" s="18"/>
      <c r="H91" s="24"/>
      <c r="I91" s="25"/>
      <c r="N91" s="26" t="s">
        <v>149</v>
      </c>
    </row>
    <row r="92" spans="1:14" ht="14.4" customHeight="1">
      <c r="A92" s="14" t="s">
        <v>155</v>
      </c>
      <c r="B92" s="2">
        <f>DATA_FIELD_DESCRIPTORS!R547+DATA_FIELD_DESCRIPTORS!R548+DATA_FIELD_DESCRIPTORS!R549</f>
        <v>1706</v>
      </c>
      <c r="C92" s="27">
        <f t="shared" si="16"/>
        <v>0.19557491688639231</v>
      </c>
      <c r="D92" s="14"/>
      <c r="E92" s="23"/>
      <c r="F92" s="23"/>
      <c r="G92" s="18"/>
      <c r="H92" s="24"/>
      <c r="I92" s="25"/>
      <c r="N92" s="26"/>
    </row>
    <row r="93" spans="1:14" ht="3.6" customHeight="1">
      <c r="A93" s="14"/>
      <c r="B93" s="2"/>
      <c r="C93" s="27"/>
      <c r="D93" s="14"/>
      <c r="E93" s="23"/>
      <c r="F93" s="23"/>
      <c r="G93" s="18"/>
      <c r="H93" s="24"/>
      <c r="I93" s="25"/>
      <c r="N93" s="26"/>
    </row>
    <row r="94" spans="1:14" ht="14.4" customHeight="1">
      <c r="A94" s="113" t="s">
        <v>1443</v>
      </c>
      <c r="B94" s="114">
        <f>DATA_FIELD_DESCRIPTORS!R948+DATA_FIELD_DESCRIPTORS!R982</f>
        <v>5928</v>
      </c>
      <c r="C94" s="115">
        <f>B94/B$82</f>
        <v>0.4046140195208518</v>
      </c>
      <c r="D94" s="14"/>
      <c r="E94" s="23"/>
      <c r="F94" s="23"/>
      <c r="G94" s="18"/>
      <c r="H94" s="24"/>
      <c r="I94" s="25"/>
      <c r="N94" s="26" t="s">
        <v>150</v>
      </c>
    </row>
    <row r="95" spans="1:14" ht="14.4" customHeight="1">
      <c r="A95" s="14" t="s">
        <v>52</v>
      </c>
      <c r="B95" s="31">
        <f>B96+B98</f>
        <v>4210</v>
      </c>
      <c r="C95" s="27">
        <f t="shared" ref="C95:C98" si="17">B95/B$94</f>
        <v>0.71018893387314441</v>
      </c>
      <c r="D95" s="14"/>
      <c r="E95" s="23"/>
      <c r="F95" s="23"/>
      <c r="G95" s="18"/>
      <c r="H95" s="24"/>
      <c r="I95" s="25"/>
      <c r="N95" s="26" t="s">
        <v>1420</v>
      </c>
    </row>
    <row r="96" spans="1:14" ht="14.4" customHeight="1">
      <c r="A96" s="14" t="s">
        <v>45</v>
      </c>
      <c r="B96" s="2">
        <f>DATA_FIELD_DESCRIPTORS!R950+DATA_FIELD_DESCRIPTORS!R984</f>
        <v>2011</v>
      </c>
      <c r="C96" s="27">
        <f t="shared" si="17"/>
        <v>0.33923751686909581</v>
      </c>
      <c r="D96" s="14"/>
      <c r="E96" s="23"/>
      <c r="F96" s="23"/>
      <c r="G96" s="18"/>
      <c r="H96" s="18"/>
      <c r="I96" s="18"/>
      <c r="N96" s="26" t="s">
        <v>151</v>
      </c>
    </row>
    <row r="97" spans="1:14" ht="14.4" customHeight="1">
      <c r="A97" s="14" t="s">
        <v>53</v>
      </c>
      <c r="B97" s="2">
        <f>DATA_FIELD_DESCRIPTORS!R953+DATA_FIELD_DESCRIPTORS!R987</f>
        <v>445</v>
      </c>
      <c r="C97" s="27">
        <f>B97/B96</f>
        <v>0.22128294380905023</v>
      </c>
      <c r="D97" s="14"/>
      <c r="E97" s="23"/>
      <c r="F97" s="23"/>
      <c r="G97" s="18"/>
      <c r="H97" s="18"/>
      <c r="I97" s="18"/>
      <c r="N97" s="26" t="s">
        <v>152</v>
      </c>
    </row>
    <row r="98" spans="1:14" ht="14.4" customHeight="1">
      <c r="A98" s="14" t="s">
        <v>46</v>
      </c>
      <c r="B98" s="31">
        <f>DATA_FIELD_DESCRIPTORS!R959+DATA_FIELD_DESCRIPTORS!R993</f>
        <v>2199</v>
      </c>
      <c r="C98" s="27">
        <f t="shared" si="17"/>
        <v>0.3709514170040486</v>
      </c>
      <c r="D98" s="14"/>
      <c r="E98" s="23"/>
      <c r="F98" s="23"/>
      <c r="G98" s="18"/>
      <c r="H98" s="18"/>
      <c r="I98" s="18"/>
      <c r="N98" s="26" t="s">
        <v>153</v>
      </c>
    </row>
    <row r="99" spans="1:14">
      <c r="A99" s="14" t="s">
        <v>53</v>
      </c>
      <c r="B99" s="31">
        <f>DATA_FIELD_DESCRIPTORS!R962+DATA_FIELD_DESCRIPTORS!R996</f>
        <v>957</v>
      </c>
      <c r="C99" s="27">
        <f>B99/B98</f>
        <v>0.43519781718963163</v>
      </c>
      <c r="D99" s="14"/>
      <c r="E99" s="23"/>
      <c r="F99" s="23"/>
      <c r="G99" s="18"/>
      <c r="H99" s="18"/>
      <c r="I99" s="18"/>
      <c r="N99" s="26" t="s">
        <v>154</v>
      </c>
    </row>
    <row r="100" spans="1:14" ht="3.6" customHeight="1">
      <c r="A100" s="14"/>
      <c r="B100" s="31"/>
      <c r="C100" s="27"/>
      <c r="D100" s="14"/>
      <c r="E100" s="23"/>
      <c r="F100" s="23"/>
      <c r="G100" s="18"/>
      <c r="H100" s="18"/>
      <c r="I100" s="18"/>
      <c r="N100" s="26"/>
    </row>
    <row r="101" spans="1:14" ht="14.4" customHeight="1">
      <c r="A101" s="14" t="s">
        <v>54</v>
      </c>
      <c r="B101" s="2">
        <f>DATA_FIELD_DESCRIPTORS!R535</f>
        <v>5113</v>
      </c>
      <c r="C101" s="27">
        <f>B101/B82</f>
        <v>0.34898641730939867</v>
      </c>
      <c r="D101" s="14"/>
      <c r="E101" s="23"/>
      <c r="F101" s="23"/>
      <c r="G101" s="18"/>
      <c r="H101" s="18"/>
      <c r="I101" s="18"/>
      <c r="N101" s="26">
        <v>535</v>
      </c>
    </row>
    <row r="102" spans="1:14" ht="14.4" customHeight="1">
      <c r="A102" s="14" t="s">
        <v>55</v>
      </c>
      <c r="B102" s="2">
        <f>DATA_FIELD_DESCRIPTORS!R657</f>
        <v>2807</v>
      </c>
      <c r="C102" s="27">
        <f>B102/B82</f>
        <v>0.19159101767797421</v>
      </c>
      <c r="D102" s="14"/>
      <c r="E102" s="23"/>
      <c r="F102" s="23"/>
      <c r="G102" s="18"/>
      <c r="H102" s="18"/>
      <c r="I102" s="18"/>
      <c r="N102" s="26">
        <v>657</v>
      </c>
    </row>
    <row r="103" spans="1:14" ht="14.4" customHeight="1">
      <c r="A103" s="14" t="s">
        <v>56</v>
      </c>
      <c r="B103" s="34">
        <f>(B67+B69)/B82</f>
        <v>2.7492321343253021</v>
      </c>
      <c r="C103" s="44" t="s">
        <v>1446</v>
      </c>
      <c r="D103" s="14"/>
      <c r="E103" s="23"/>
      <c r="F103" s="23"/>
      <c r="G103" s="18"/>
      <c r="H103" s="18"/>
      <c r="I103" s="18"/>
      <c r="N103" s="26"/>
    </row>
    <row r="104" spans="1:14" ht="14.4" customHeight="1">
      <c r="A104" s="14"/>
      <c r="B104" s="34"/>
      <c r="C104" s="27"/>
      <c r="D104" s="14"/>
      <c r="E104" s="23"/>
      <c r="F104" s="23"/>
      <c r="G104" s="18"/>
      <c r="H104" s="18"/>
      <c r="I104" s="18"/>
      <c r="N104" s="26"/>
    </row>
    <row r="105" spans="1:14" ht="14.4" customHeight="1">
      <c r="A105" s="14"/>
      <c r="B105" s="31"/>
      <c r="C105" s="27"/>
      <c r="D105" s="14"/>
      <c r="E105" s="23"/>
      <c r="F105" s="23"/>
      <c r="G105" s="18"/>
      <c r="H105" s="18"/>
      <c r="I105" s="18"/>
      <c r="N105" s="26"/>
    </row>
    <row r="106" spans="1:14" s="4" customFormat="1">
      <c r="A106" s="106" t="s">
        <v>1441</v>
      </c>
      <c r="B106" s="107" t="s">
        <v>1437</v>
      </c>
      <c r="C106" s="112" t="s">
        <v>1433</v>
      </c>
      <c r="D106" s="20"/>
      <c r="E106" s="1"/>
      <c r="F106" s="20"/>
      <c r="G106" s="1"/>
      <c r="J106"/>
      <c r="K106"/>
      <c r="L106"/>
      <c r="M106"/>
    </row>
    <row r="107" spans="1:14" ht="14.4" customHeight="1">
      <c r="A107" s="14" t="s">
        <v>57</v>
      </c>
      <c r="B107" s="2">
        <f>DATA_FIELD_DESCRIPTORS!R750</f>
        <v>15854</v>
      </c>
      <c r="C107" s="27">
        <f>B107/B$107</f>
        <v>1</v>
      </c>
      <c r="D107" s="14"/>
      <c r="E107" s="29"/>
      <c r="F107" s="29"/>
      <c r="G107" s="18"/>
      <c r="H107" s="24"/>
      <c r="I107" s="30"/>
      <c r="N107" s="26">
        <v>8772</v>
      </c>
    </row>
    <row r="108" spans="1:14" ht="14.4" customHeight="1">
      <c r="A108" s="14" t="s">
        <v>58</v>
      </c>
      <c r="B108" s="2">
        <f>DATA_FIELD_DESCRIPTORS!R762</f>
        <v>14651</v>
      </c>
      <c r="C108" s="27">
        <f t="shared" ref="C108:C110" si="18">B108/B$107</f>
        <v>0.92412009587485811</v>
      </c>
      <c r="D108" s="14"/>
      <c r="E108" s="29"/>
      <c r="F108" s="29"/>
      <c r="G108" s="18"/>
      <c r="H108" s="24"/>
      <c r="I108" s="30"/>
      <c r="N108" s="26">
        <v>8784</v>
      </c>
    </row>
    <row r="109" spans="1:14" ht="3.6" customHeight="1">
      <c r="A109" s="14"/>
      <c r="B109" s="2"/>
      <c r="C109" s="27"/>
      <c r="D109" s="14"/>
      <c r="E109" s="29"/>
      <c r="F109" s="29"/>
      <c r="G109" s="18"/>
      <c r="H109" s="24"/>
      <c r="I109" s="30"/>
      <c r="N109" s="26"/>
    </row>
    <row r="110" spans="1:14" ht="14.4" customHeight="1">
      <c r="A110" s="14" t="s">
        <v>59</v>
      </c>
      <c r="B110" s="2">
        <f>DATA_FIELD_DESCRIPTORS!R772</f>
        <v>1203</v>
      </c>
      <c r="C110" s="27">
        <f t="shared" si="18"/>
        <v>7.5879904125141923E-2</v>
      </c>
      <c r="D110" s="14"/>
      <c r="E110" s="29"/>
      <c r="F110" s="29"/>
      <c r="G110" s="18"/>
      <c r="H110" s="24"/>
      <c r="I110" s="30"/>
      <c r="N110" s="26">
        <v>8794</v>
      </c>
    </row>
    <row r="111" spans="1:14" ht="14.4" customHeight="1">
      <c r="A111" s="14" t="s">
        <v>60</v>
      </c>
      <c r="B111" s="2">
        <f>DATA_FIELD_DESCRIPTORS!R773</f>
        <v>580</v>
      </c>
      <c r="C111" s="27">
        <f>B111/B$110</f>
        <v>0.48212801330008315</v>
      </c>
      <c r="D111" s="14"/>
      <c r="E111" s="29"/>
      <c r="F111" s="23"/>
      <c r="G111" s="18"/>
      <c r="H111" s="24"/>
      <c r="I111" s="25"/>
      <c r="N111" s="26">
        <v>8795</v>
      </c>
    </row>
    <row r="112" spans="1:14" ht="14.4" customHeight="1">
      <c r="A112" s="14" t="s">
        <v>61</v>
      </c>
      <c r="B112" s="2">
        <f>DATA_FIELD_DESCRIPTORS!R774</f>
        <v>32</v>
      </c>
      <c r="C112" s="27">
        <f t="shared" ref="C112:C116" si="19">B112/B$110</f>
        <v>2.6600166251039069E-2</v>
      </c>
      <c r="D112" s="14"/>
      <c r="E112" s="29"/>
      <c r="F112" s="35"/>
      <c r="G112" s="18"/>
      <c r="H112" s="36"/>
      <c r="I112" s="37"/>
      <c r="N112" s="26">
        <v>8796</v>
      </c>
    </row>
    <row r="113" spans="1:14" ht="14.4" customHeight="1">
      <c r="A113" s="14" t="s">
        <v>62</v>
      </c>
      <c r="B113" s="2">
        <f>DATA_FIELD_DESCRIPTORS!R775</f>
        <v>102</v>
      </c>
      <c r="C113" s="27">
        <f t="shared" si="19"/>
        <v>8.4788029925187039E-2</v>
      </c>
      <c r="D113" s="14"/>
      <c r="E113" s="29"/>
      <c r="F113" s="23"/>
      <c r="G113" s="18"/>
      <c r="H113" s="24"/>
      <c r="I113" s="25"/>
      <c r="N113" s="26">
        <v>8797</v>
      </c>
    </row>
    <row r="114" spans="1:14" ht="14.4" customHeight="1">
      <c r="A114" s="14" t="s">
        <v>63</v>
      </c>
      <c r="B114" s="2">
        <f>DATA_FIELD_DESCRIPTORS!R776</f>
        <v>10</v>
      </c>
      <c r="C114" s="27">
        <f t="shared" si="19"/>
        <v>8.3125519534497094E-3</v>
      </c>
      <c r="D114" s="14"/>
      <c r="E114" s="29"/>
      <c r="F114" s="35"/>
      <c r="G114" s="18"/>
      <c r="H114" s="35"/>
      <c r="I114" s="18"/>
      <c r="N114" s="26">
        <v>8798</v>
      </c>
    </row>
    <row r="115" spans="1:14" ht="14.4" customHeight="1">
      <c r="A115" s="9" t="s">
        <v>64</v>
      </c>
      <c r="B115" s="2">
        <f>DATA_FIELD_DESCRIPTORS!R777</f>
        <v>64</v>
      </c>
      <c r="C115" s="27">
        <f t="shared" si="19"/>
        <v>5.3200332502078139E-2</v>
      </c>
      <c r="D115" s="9"/>
      <c r="E115" s="29"/>
      <c r="H115" s="38"/>
      <c r="I115" s="39"/>
      <c r="N115" s="10">
        <v>8799</v>
      </c>
    </row>
    <row r="116" spans="1:14" ht="14.4" customHeight="1">
      <c r="A116" s="9" t="s">
        <v>65</v>
      </c>
      <c r="B116" s="2">
        <f>DATA_FIELD_DESCRIPTORS!R779</f>
        <v>415</v>
      </c>
      <c r="C116" s="27">
        <f t="shared" si="19"/>
        <v>0.34497090606816294</v>
      </c>
      <c r="D116" s="9"/>
      <c r="E116" s="29"/>
      <c r="H116" s="38"/>
      <c r="I116" s="39"/>
      <c r="N116" s="10">
        <v>8801</v>
      </c>
    </row>
    <row r="117" spans="1:14" ht="14.4" customHeight="1">
      <c r="A117" s="9"/>
      <c r="B117" s="15"/>
      <c r="C117" s="11"/>
      <c r="D117" s="9"/>
      <c r="E117" s="39"/>
      <c r="F117" s="39"/>
      <c r="H117" s="39"/>
      <c r="I117" s="39"/>
      <c r="N117" s="10"/>
    </row>
    <row r="118" spans="1:14" ht="14.4" customHeight="1">
      <c r="A118" s="9"/>
      <c r="B118" s="15"/>
      <c r="C118" s="11"/>
      <c r="D118" s="9"/>
      <c r="E118" s="39"/>
      <c r="F118" s="39"/>
      <c r="H118" s="39"/>
      <c r="I118" s="39"/>
      <c r="N118" s="10"/>
    </row>
    <row r="119" spans="1:14" s="4" customFormat="1">
      <c r="A119" s="106" t="s">
        <v>1442</v>
      </c>
      <c r="B119" s="107" t="s">
        <v>1437</v>
      </c>
      <c r="C119" s="108" t="s">
        <v>1433</v>
      </c>
      <c r="D119" s="20"/>
      <c r="E119" s="1"/>
      <c r="F119" s="20"/>
      <c r="G119" s="1"/>
      <c r="J119"/>
      <c r="K119"/>
      <c r="L119"/>
      <c r="M119"/>
    </row>
    <row r="120" spans="1:14" ht="14.4" customHeight="1">
      <c r="A120" s="9" t="s">
        <v>66</v>
      </c>
      <c r="B120" s="2">
        <f>DATA_FIELD_DESCRIPTORS!R766</f>
        <v>14651</v>
      </c>
      <c r="C120" s="11">
        <f>B120/B$120</f>
        <v>1</v>
      </c>
      <c r="D120" s="9"/>
      <c r="H120" s="38"/>
      <c r="I120" s="39"/>
      <c r="N120" s="10">
        <v>8788</v>
      </c>
    </row>
    <row r="121" spans="1:14" s="18" customFormat="1" ht="14.4" customHeight="1">
      <c r="A121" s="113" t="s">
        <v>67</v>
      </c>
      <c r="B121" s="114">
        <f>DATA_FIELD_DESCRIPTORS!R767+DATA_FIELD_DESCRIPTORS!R768</f>
        <v>4028</v>
      </c>
      <c r="C121" s="115">
        <f t="shared" ref="C121:C124" si="20">B121/B$120</f>
        <v>0.27493003890519419</v>
      </c>
      <c r="D121" s="14"/>
      <c r="E121" s="29"/>
      <c r="F121" s="29"/>
      <c r="H121" s="24"/>
      <c r="I121" s="30"/>
      <c r="J121"/>
      <c r="K121"/>
      <c r="L121"/>
      <c r="M121"/>
      <c r="N121" s="26" t="s">
        <v>145</v>
      </c>
    </row>
    <row r="122" spans="1:14" s="18" customFormat="1" ht="14.4" customHeight="1">
      <c r="A122" s="14" t="s">
        <v>68</v>
      </c>
      <c r="B122" s="2">
        <f>DATA_FIELD_DESCRIPTORS!R841+DATA_FIELD_DESCRIPTORS!R842</f>
        <v>10679</v>
      </c>
      <c r="C122" s="44" t="s">
        <v>1446</v>
      </c>
      <c r="D122" s="14"/>
      <c r="E122" s="13"/>
      <c r="F122" s="23"/>
      <c r="J122"/>
      <c r="K122"/>
      <c r="L122"/>
      <c r="M122"/>
      <c r="N122" s="40" t="s">
        <v>1421</v>
      </c>
    </row>
    <row r="123" spans="1:14" s="18" customFormat="1" ht="14.4" customHeight="1">
      <c r="A123" s="14" t="s">
        <v>69</v>
      </c>
      <c r="B123" s="41">
        <f>B122/B121</f>
        <v>2.6511916583912614</v>
      </c>
      <c r="C123" s="44" t="s">
        <v>1446</v>
      </c>
      <c r="D123" s="14"/>
      <c r="E123" s="23"/>
      <c r="F123" s="23"/>
      <c r="J123"/>
      <c r="K123"/>
      <c r="L123"/>
      <c r="M123"/>
      <c r="N123" s="26"/>
    </row>
    <row r="124" spans="1:14" s="18" customFormat="1" ht="14.4" customHeight="1">
      <c r="A124" s="113" t="s">
        <v>70</v>
      </c>
      <c r="B124" s="114">
        <f>DATA_FIELD_DESCRIPTORS!R769</f>
        <v>10623</v>
      </c>
      <c r="C124" s="115">
        <f t="shared" si="20"/>
        <v>0.72506996109480581</v>
      </c>
      <c r="D124" s="14"/>
      <c r="E124" s="29"/>
      <c r="F124" s="29"/>
      <c r="H124" s="24"/>
      <c r="I124" s="30"/>
      <c r="J124"/>
      <c r="K124"/>
      <c r="L124"/>
      <c r="M124"/>
      <c r="N124" s="26">
        <v>8791</v>
      </c>
    </row>
    <row r="125" spans="1:14">
      <c r="A125" s="9" t="s">
        <v>71</v>
      </c>
      <c r="B125" s="2">
        <f>DATA_FIELD_DESCRIPTORS!R843</f>
        <v>29600</v>
      </c>
      <c r="C125" s="44" t="s">
        <v>1446</v>
      </c>
      <c r="D125" s="9"/>
      <c r="N125" s="10">
        <v>8865</v>
      </c>
    </row>
    <row r="126" spans="1:14">
      <c r="A126" s="9" t="s">
        <v>72</v>
      </c>
      <c r="B126" s="42">
        <f>B125/B124</f>
        <v>2.7864068530546926</v>
      </c>
      <c r="C126" s="44" t="s">
        <v>1446</v>
      </c>
      <c r="D126" s="9"/>
      <c r="N126" s="10"/>
    </row>
    <row r="127" spans="1:14">
      <c r="A127" s="9"/>
      <c r="B127" s="15"/>
      <c r="C127" s="11"/>
      <c r="D127" s="9"/>
      <c r="N127" s="10"/>
    </row>
    <row r="128" spans="1:14" ht="14.4" customHeight="1">
      <c r="B128" s="9"/>
      <c r="C128" s="14"/>
      <c r="D128" s="9"/>
      <c r="N128" s="9"/>
    </row>
    <row r="129" spans="1:14">
      <c r="A129" s="106" t="s">
        <v>1460</v>
      </c>
      <c r="B129" s="107" t="s">
        <v>1437</v>
      </c>
      <c r="C129" s="73"/>
      <c r="E129" s="5"/>
      <c r="F129" s="5"/>
    </row>
    <row r="130" spans="1:14">
      <c r="A130" s="9" t="s">
        <v>1462</v>
      </c>
      <c r="B130" s="72">
        <f>B111+B112+B124</f>
        <v>11235</v>
      </c>
      <c r="C130" s="27"/>
      <c r="E130" s="5"/>
      <c r="F130" s="5"/>
    </row>
    <row r="131" spans="1:14">
      <c r="A131" s="9" t="s">
        <v>1463</v>
      </c>
      <c r="B131" s="72">
        <f>B113+B114+B121</f>
        <v>4140</v>
      </c>
      <c r="C131" s="5"/>
      <c r="E131" s="5"/>
      <c r="F131" s="5"/>
    </row>
    <row r="132" spans="1:14">
      <c r="A132" s="9" t="s">
        <v>1464</v>
      </c>
      <c r="B132" s="39">
        <f>B111/B130</f>
        <v>5.1624388072986201E-2</v>
      </c>
      <c r="C132" s="5"/>
      <c r="E132" s="5"/>
      <c r="F132" s="5"/>
      <c r="N132" s="5"/>
    </row>
    <row r="133" spans="1:14">
      <c r="A133" s="9" t="s">
        <v>1465</v>
      </c>
      <c r="B133" s="39">
        <f>B113/B131</f>
        <v>2.4637681159420291E-2</v>
      </c>
      <c r="C133" s="5"/>
      <c r="E133" s="5"/>
      <c r="F133" s="5"/>
      <c r="N133" s="5"/>
    </row>
    <row r="134" spans="1:14">
      <c r="A134" s="9" t="s">
        <v>1466</v>
      </c>
      <c r="B134" s="39">
        <f>B115/B107</f>
        <v>4.0368361296833606E-3</v>
      </c>
      <c r="C134" s="5"/>
      <c r="E134" s="5"/>
      <c r="F134" s="5"/>
      <c r="N134" s="5"/>
    </row>
    <row r="135" spans="1:14">
      <c r="A135" s="9" t="s">
        <v>1</v>
      </c>
      <c r="B135" s="5"/>
      <c r="C135" s="5"/>
      <c r="E135" s="5"/>
      <c r="F135" s="5"/>
      <c r="N135" s="5"/>
    </row>
    <row r="136" spans="1:14">
      <c r="A136" s="123" t="s">
        <v>1467</v>
      </c>
      <c r="B136" s="123"/>
      <c r="C136" s="74"/>
      <c r="E136" s="5"/>
      <c r="F136" s="5"/>
      <c r="N136" s="5"/>
    </row>
    <row r="137" spans="1:14" ht="24" customHeight="1">
      <c r="A137" s="123" t="s">
        <v>1461</v>
      </c>
      <c r="B137" s="123"/>
      <c r="C137" s="74"/>
      <c r="E137" s="5"/>
      <c r="F137" s="5"/>
      <c r="N137" s="5"/>
    </row>
    <row r="138" spans="1:14">
      <c r="A138" s="74"/>
      <c r="B138" s="74"/>
      <c r="C138" s="74"/>
      <c r="E138" s="5"/>
      <c r="F138" s="5"/>
      <c r="N138" s="5"/>
    </row>
    <row r="139" spans="1:14">
      <c r="A139" s="74"/>
      <c r="B139" s="74"/>
      <c r="C139" s="74"/>
      <c r="E139" s="5"/>
      <c r="F139" s="5"/>
      <c r="N139" s="5"/>
    </row>
    <row r="140" spans="1:14">
      <c r="B140" s="5"/>
      <c r="C140" s="5"/>
      <c r="E140" s="5"/>
      <c r="F140" s="5"/>
      <c r="N140" s="5"/>
    </row>
    <row r="141" spans="1:14" ht="57.6">
      <c r="A141" s="9" t="s">
        <v>73</v>
      </c>
      <c r="B141" s="5"/>
      <c r="C141" s="5"/>
      <c r="E141" s="5"/>
      <c r="F141" s="5"/>
      <c r="N141" s="5"/>
    </row>
    <row r="142" spans="1:14">
      <c r="A142" s="9" t="s">
        <v>1</v>
      </c>
      <c r="B142" s="5"/>
      <c r="C142" s="5"/>
      <c r="E142" s="5"/>
      <c r="F142" s="5"/>
      <c r="N142" s="5"/>
    </row>
    <row r="143" spans="1:14">
      <c r="A143" s="9" t="s">
        <v>1</v>
      </c>
      <c r="B143" s="5"/>
      <c r="C143" s="5"/>
      <c r="E143" s="5"/>
      <c r="F143" s="5"/>
      <c r="N143" s="5"/>
    </row>
    <row r="144" spans="1:14">
      <c r="A144" s="9" t="s">
        <v>1</v>
      </c>
      <c r="B144" s="5"/>
      <c r="C144" s="5"/>
      <c r="E144" s="5"/>
      <c r="F144" s="5"/>
      <c r="N144" s="5"/>
    </row>
    <row r="145" spans="1:14">
      <c r="A145" s="9" t="s">
        <v>1</v>
      </c>
      <c r="B145" s="5"/>
      <c r="C145" s="5"/>
      <c r="E145" s="5"/>
      <c r="F145" s="5"/>
      <c r="N145" s="5"/>
    </row>
  </sheetData>
  <mergeCells count="2">
    <mergeCell ref="A136:B136"/>
    <mergeCell ref="A137:B13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Y145"/>
  <sheetViews>
    <sheetView zoomScale="70" zoomScaleNormal="70" workbookViewId="0">
      <selection activeCell="F5" sqref="F5:F23"/>
    </sheetView>
  </sheetViews>
  <sheetFormatPr defaultColWidth="8.88671875" defaultRowHeight="14.4"/>
  <cols>
    <col min="1" max="1" width="44.6640625" style="5" customWidth="1"/>
    <col min="2" max="2" width="10.33203125" style="20" customWidth="1"/>
    <col min="3" max="3" width="8.88671875" style="21" customWidth="1"/>
    <col min="4" max="4" width="10.33203125" style="5" customWidth="1"/>
    <col min="5" max="5" width="8.88671875" style="13" customWidth="1"/>
    <col min="6" max="6" width="10.33203125" style="13" customWidth="1"/>
    <col min="7" max="9" width="8.88671875" style="5"/>
    <col min="10" max="10" width="24.44140625" customWidth="1"/>
    <col min="11" max="11" width="10.5546875" bestFit="1" customWidth="1"/>
    <col min="12" max="13" width="10.6640625" bestFit="1" customWidth="1"/>
    <col min="14" max="14" width="14.33203125" style="22" customWidth="1"/>
    <col min="15" max="25" width="13.33203125" style="5" customWidth="1"/>
    <col min="26" max="16384" width="8.88671875" style="5"/>
  </cols>
  <sheetData>
    <row r="1" spans="1:25" ht="43.2">
      <c r="A1" s="6" t="s">
        <v>1498</v>
      </c>
      <c r="B1" s="6"/>
      <c r="C1" s="8"/>
      <c r="D1" s="9"/>
      <c r="N1" s="7"/>
    </row>
    <row r="2" spans="1:25">
      <c r="A2" s="9" t="s">
        <v>0</v>
      </c>
      <c r="B2" s="9"/>
      <c r="C2" s="11"/>
      <c r="D2" s="9"/>
      <c r="N2" s="10"/>
    </row>
    <row r="3" spans="1:25">
      <c r="K3" t="s">
        <v>87</v>
      </c>
      <c r="L3" t="s">
        <v>89</v>
      </c>
      <c r="M3" t="s">
        <v>136</v>
      </c>
      <c r="O3" s="17" t="s">
        <v>1452</v>
      </c>
      <c r="P3" s="17" t="s">
        <v>1453</v>
      </c>
      <c r="Q3" s="54" t="s">
        <v>1454</v>
      </c>
      <c r="R3" s="66" t="s">
        <v>1455</v>
      </c>
      <c r="S3" s="66" t="s">
        <v>1456</v>
      </c>
      <c r="T3" s="52"/>
      <c r="U3" s="66" t="s">
        <v>1455</v>
      </c>
      <c r="V3" s="66" t="s">
        <v>1456</v>
      </c>
      <c r="W3" s="17"/>
      <c r="X3" s="66" t="s">
        <v>1455</v>
      </c>
      <c r="Y3" s="66" t="s">
        <v>1456</v>
      </c>
    </row>
    <row r="4" spans="1:25" s="43" customFormat="1">
      <c r="A4" s="106" t="s">
        <v>2</v>
      </c>
      <c r="B4" s="107" t="s">
        <v>87</v>
      </c>
      <c r="C4" s="108" t="s">
        <v>1433</v>
      </c>
      <c r="D4" s="109" t="s">
        <v>89</v>
      </c>
      <c r="E4" s="108" t="s">
        <v>1433</v>
      </c>
      <c r="F4" s="107" t="s">
        <v>136</v>
      </c>
      <c r="G4" s="108" t="s">
        <v>1433</v>
      </c>
      <c r="J4" t="s">
        <v>1448</v>
      </c>
      <c r="K4" s="47">
        <f>B5/2</f>
        <v>8103.5</v>
      </c>
      <c r="L4" s="47">
        <f>D5/2</f>
        <v>8794.5</v>
      </c>
      <c r="M4" s="47">
        <f>F5/2</f>
        <v>16898</v>
      </c>
      <c r="O4" s="17" t="s">
        <v>2</v>
      </c>
      <c r="P4" s="17"/>
      <c r="Q4" s="55" t="s">
        <v>87</v>
      </c>
      <c r="R4" s="66"/>
      <c r="S4" s="66"/>
      <c r="T4" s="53" t="s">
        <v>89</v>
      </c>
      <c r="U4" s="66"/>
      <c r="V4" s="66"/>
      <c r="W4" s="56" t="s">
        <v>136</v>
      </c>
      <c r="X4" s="66"/>
      <c r="Y4" s="66"/>
    </row>
    <row r="5" spans="1:25">
      <c r="A5" s="9" t="s">
        <v>3</v>
      </c>
      <c r="B5" s="2">
        <f>DATA_FIELD_DESCRIPTORS!S371</f>
        <v>16207</v>
      </c>
      <c r="C5" s="11">
        <f t="shared" ref="C5:C23" si="0">B5/B$5</f>
        <v>1</v>
      </c>
      <c r="D5" s="15">
        <f>DATA_FIELD_DESCRIPTORS!S395</f>
        <v>17589</v>
      </c>
      <c r="E5" s="11">
        <f t="shared" ref="E5:E23" si="1">D5/D$5</f>
        <v>1</v>
      </c>
      <c r="F5" s="15">
        <f t="shared" ref="F5:F23" si="2">B5+D5</f>
        <v>33796</v>
      </c>
      <c r="G5" s="11">
        <f t="shared" ref="G5:G23" si="3">F5/F$5</f>
        <v>1</v>
      </c>
      <c r="J5" t="s">
        <v>1457</v>
      </c>
      <c r="K5" s="46">
        <f>K4-R9</f>
        <v>4052.5</v>
      </c>
      <c r="L5" s="46">
        <f>L4-U9</f>
        <v>3961.5</v>
      </c>
      <c r="M5" s="67">
        <f>M4-X9</f>
        <v>8014</v>
      </c>
      <c r="N5" s="10" t="s">
        <v>142</v>
      </c>
      <c r="O5" s="48"/>
      <c r="P5" s="48"/>
      <c r="Q5" s="5">
        <v>16207</v>
      </c>
      <c r="T5" s="15">
        <v>17589</v>
      </c>
      <c r="W5" s="5">
        <v>33796</v>
      </c>
    </row>
    <row r="6" spans="1:25">
      <c r="A6" s="9" t="s">
        <v>4</v>
      </c>
      <c r="B6" s="2">
        <f>DATA_FIELD_DESCRIPTORS!S372</f>
        <v>136</v>
      </c>
      <c r="C6" s="11">
        <f t="shared" si="0"/>
        <v>8.3914357993459619E-3</v>
      </c>
      <c r="D6" s="15">
        <f>DATA_FIELD_DESCRIPTORS!S396</f>
        <v>160</v>
      </c>
      <c r="E6" s="11">
        <f t="shared" si="1"/>
        <v>9.096594462448121E-3</v>
      </c>
      <c r="F6" s="15">
        <f t="shared" si="2"/>
        <v>296</v>
      </c>
      <c r="G6" s="11">
        <f t="shared" si="3"/>
        <v>8.7584329506450471E-3</v>
      </c>
      <c r="J6" t="s">
        <v>1449</v>
      </c>
      <c r="K6">
        <f>K5/Q10</f>
        <v>0.61625608272506083</v>
      </c>
      <c r="L6" s="68">
        <f>L5/T10</f>
        <v>0.52805918421754194</v>
      </c>
      <c r="M6">
        <f>M5/W10</f>
        <v>0.56925699673249042</v>
      </c>
      <c r="N6" s="10"/>
      <c r="O6" s="9">
        <v>0</v>
      </c>
      <c r="P6" s="9">
        <v>4</v>
      </c>
      <c r="Q6" s="5">
        <v>136</v>
      </c>
      <c r="R6" s="60">
        <f>Q6</f>
        <v>136</v>
      </c>
      <c r="S6" s="39">
        <f>R6/$Q5</f>
        <v>8.3914357993459619E-3</v>
      </c>
      <c r="T6" s="15">
        <v>160</v>
      </c>
      <c r="U6" s="60">
        <f>T6</f>
        <v>160</v>
      </c>
      <c r="V6" s="39">
        <f>U6/$T5</f>
        <v>9.096594462448121E-3</v>
      </c>
      <c r="W6" s="5">
        <v>296</v>
      </c>
      <c r="X6" s="60">
        <f>W6</f>
        <v>296</v>
      </c>
      <c r="Y6" s="39">
        <f>X6/$W5</f>
        <v>8.7584329506450471E-3</v>
      </c>
    </row>
    <row r="7" spans="1:25">
      <c r="A7" s="9" t="s">
        <v>5</v>
      </c>
      <c r="B7" s="2">
        <f>DATA_FIELD_DESCRIPTORS!S373</f>
        <v>51</v>
      </c>
      <c r="C7" s="11">
        <f t="shared" si="0"/>
        <v>3.1467884247547355E-3</v>
      </c>
      <c r="D7" s="15">
        <f>DATA_FIELD_DESCRIPTORS!S397</f>
        <v>79</v>
      </c>
      <c r="E7" s="11">
        <f t="shared" si="1"/>
        <v>4.4914435158337597E-3</v>
      </c>
      <c r="F7" s="15">
        <f t="shared" si="2"/>
        <v>130</v>
      </c>
      <c r="G7" s="11">
        <f t="shared" si="3"/>
        <v>3.8466090661616759E-3</v>
      </c>
      <c r="J7" t="s">
        <v>1450</v>
      </c>
      <c r="K7" s="58">
        <v>5</v>
      </c>
      <c r="L7" s="58">
        <v>5</v>
      </c>
      <c r="M7" s="58">
        <v>5</v>
      </c>
      <c r="N7" s="10"/>
      <c r="O7" s="9">
        <v>5</v>
      </c>
      <c r="P7" s="9">
        <v>9</v>
      </c>
      <c r="Q7" s="5">
        <v>51</v>
      </c>
      <c r="R7" s="60">
        <f>R6+Q7</f>
        <v>187</v>
      </c>
      <c r="S7" s="39">
        <f>R7/$Q5</f>
        <v>1.1538224224100698E-2</v>
      </c>
      <c r="T7" s="15">
        <v>79</v>
      </c>
      <c r="U7" s="60">
        <f>U6+T7</f>
        <v>239</v>
      </c>
      <c r="V7" s="39">
        <f>U7/$T5</f>
        <v>1.3588037978281882E-2</v>
      </c>
      <c r="W7" s="5">
        <v>130</v>
      </c>
      <c r="X7" s="60">
        <f>X6+W7</f>
        <v>426</v>
      </c>
      <c r="Y7" s="39">
        <f>X7/$W5</f>
        <v>1.2605042016806723E-2</v>
      </c>
    </row>
    <row r="8" spans="1:25">
      <c r="A8" s="9" t="s">
        <v>6</v>
      </c>
      <c r="B8" s="2">
        <f>DATA_FIELD_DESCRIPTORS!S374</f>
        <v>66</v>
      </c>
      <c r="C8" s="11">
        <f t="shared" si="0"/>
        <v>4.0723144320355398E-3</v>
      </c>
      <c r="D8" s="15">
        <f>DATA_FIELD_DESCRIPTORS!S398</f>
        <v>66</v>
      </c>
      <c r="E8" s="11">
        <f t="shared" si="1"/>
        <v>3.7523452157598499E-3</v>
      </c>
      <c r="F8" s="15">
        <f t="shared" si="2"/>
        <v>132</v>
      </c>
      <c r="G8" s="11">
        <f t="shared" si="3"/>
        <v>3.9057876671795477E-3</v>
      </c>
      <c r="J8" t="s">
        <v>1451</v>
      </c>
      <c r="K8">
        <f>K7*K6</f>
        <v>3.0812804136253042</v>
      </c>
      <c r="L8">
        <f t="shared" ref="L8:M8" si="4">L7*L6</f>
        <v>2.6402959210877097</v>
      </c>
      <c r="M8">
        <f t="shared" si="4"/>
        <v>2.8462849836624522</v>
      </c>
      <c r="N8" s="10"/>
      <c r="O8" s="9">
        <v>10</v>
      </c>
      <c r="P8" s="9">
        <v>14</v>
      </c>
      <c r="Q8" s="5">
        <v>66</v>
      </c>
      <c r="R8" s="60">
        <f t="shared" ref="R8:R23" si="5">R7+Q8</f>
        <v>253</v>
      </c>
      <c r="S8" s="39">
        <f>R8/$Q5</f>
        <v>1.5610538656136238E-2</v>
      </c>
      <c r="T8" s="15">
        <v>66</v>
      </c>
      <c r="U8" s="60">
        <f t="shared" ref="U8:U23" si="6">U7+T8</f>
        <v>305</v>
      </c>
      <c r="V8" s="39">
        <f>U8/$T5</f>
        <v>1.7340383194041731E-2</v>
      </c>
      <c r="W8" s="5">
        <v>132</v>
      </c>
      <c r="X8" s="60">
        <f t="shared" ref="X8:X23" si="7">X7+W8</f>
        <v>558</v>
      </c>
      <c r="Y8" s="39">
        <f>X8/$W5</f>
        <v>1.6510829683986272E-2</v>
      </c>
    </row>
    <row r="9" spans="1:25">
      <c r="A9" s="9" t="s">
        <v>7</v>
      </c>
      <c r="B9" s="2">
        <f>DATA_FIELD_DESCRIPTORS!S375+DATA_FIELD_DESCRIPTORS!S376</f>
        <v>3798</v>
      </c>
      <c r="C9" s="11">
        <f t="shared" si="0"/>
        <v>0.23434318504349971</v>
      </c>
      <c r="D9" s="15">
        <f>DATA_FIELD_DESCRIPTORS!S399+DATA_FIELD_DESCRIPTORS!S400</f>
        <v>4528</v>
      </c>
      <c r="E9" s="11">
        <f t="shared" si="1"/>
        <v>0.25743362328728181</v>
      </c>
      <c r="F9" s="15">
        <f t="shared" si="2"/>
        <v>8326</v>
      </c>
      <c r="G9" s="11">
        <f t="shared" si="3"/>
        <v>0.24636051603740089</v>
      </c>
      <c r="J9" t="s">
        <v>1447</v>
      </c>
      <c r="K9">
        <f>20+K8</f>
        <v>23.081280413625304</v>
      </c>
      <c r="L9">
        <f t="shared" ref="L9:M9" si="8">20+L8</f>
        <v>22.640295921087709</v>
      </c>
      <c r="M9">
        <f t="shared" si="8"/>
        <v>22.846284983662454</v>
      </c>
      <c r="N9" s="10"/>
      <c r="O9" s="9">
        <v>15</v>
      </c>
      <c r="P9" s="9">
        <v>19</v>
      </c>
      <c r="Q9" s="5">
        <v>3798</v>
      </c>
      <c r="R9" s="60">
        <f t="shared" si="5"/>
        <v>4051</v>
      </c>
      <c r="S9" s="39">
        <f>R9/$Q5</f>
        <v>0.24995372369963595</v>
      </c>
      <c r="T9" s="15">
        <v>4528</v>
      </c>
      <c r="U9" s="60">
        <f t="shared" si="6"/>
        <v>4833</v>
      </c>
      <c r="V9" s="39">
        <f>U9/$Q5</f>
        <v>0.29820447954587526</v>
      </c>
      <c r="W9" s="5">
        <v>8326</v>
      </c>
      <c r="X9" s="60">
        <f t="shared" si="7"/>
        <v>8884</v>
      </c>
      <c r="Y9" s="39">
        <f>X9/$W5</f>
        <v>0.26287134572138715</v>
      </c>
    </row>
    <row r="10" spans="1:25">
      <c r="A10" s="9" t="s">
        <v>8</v>
      </c>
      <c r="B10" s="2">
        <f>DATA_FIELD_DESCRIPTORS!S377+DATA_FIELD_DESCRIPTORS!S378+DATA_FIELD_DESCRIPTORS!S379</f>
        <v>6576</v>
      </c>
      <c r="C10" s="11">
        <f t="shared" si="0"/>
        <v>0.40575060159190474</v>
      </c>
      <c r="D10" s="15">
        <f>DATA_FIELD_DESCRIPTORS!S401+DATA_FIELD_DESCRIPTORS!S402+DATA_FIELD_DESCRIPTORS!S403</f>
        <v>7502</v>
      </c>
      <c r="E10" s="11">
        <f t="shared" si="1"/>
        <v>0.42651657285803629</v>
      </c>
      <c r="F10" s="15">
        <f t="shared" si="2"/>
        <v>14078</v>
      </c>
      <c r="G10" s="11">
        <f t="shared" si="3"/>
        <v>0.41655817256480054</v>
      </c>
      <c r="N10" s="10"/>
      <c r="O10" s="9">
        <v>20</v>
      </c>
      <c r="P10" s="9">
        <v>24</v>
      </c>
      <c r="Q10" s="5">
        <v>6576</v>
      </c>
      <c r="R10" s="60">
        <f t="shared" si="5"/>
        <v>10627</v>
      </c>
      <c r="S10" s="39">
        <f>R10/$Q5</f>
        <v>0.65570432529154066</v>
      </c>
      <c r="T10" s="15">
        <v>7502</v>
      </c>
      <c r="U10" s="60">
        <f t="shared" si="6"/>
        <v>12335</v>
      </c>
      <c r="V10" s="39">
        <f>U10/$T5</f>
        <v>0.70129057933935979</v>
      </c>
      <c r="W10" s="5">
        <v>14078</v>
      </c>
      <c r="X10" s="60">
        <f t="shared" si="7"/>
        <v>22962</v>
      </c>
      <c r="Y10" s="39">
        <f>X10/$W5</f>
        <v>0.67942951828618769</v>
      </c>
    </row>
    <row r="11" spans="1:25">
      <c r="A11" s="9" t="s">
        <v>9</v>
      </c>
      <c r="B11" s="2">
        <f>DATA_FIELD_DESCRIPTORS!S380</f>
        <v>1963</v>
      </c>
      <c r="C11" s="11">
        <f t="shared" si="0"/>
        <v>0.12112050348614796</v>
      </c>
      <c r="D11" s="2">
        <f>DATA_FIELD_DESCRIPTORS!S404</f>
        <v>2061</v>
      </c>
      <c r="E11" s="11">
        <f t="shared" si="1"/>
        <v>0.11717550741940985</v>
      </c>
      <c r="F11" s="15">
        <f t="shared" si="2"/>
        <v>4024</v>
      </c>
      <c r="G11" s="11">
        <f t="shared" si="3"/>
        <v>0.11906734524795834</v>
      </c>
      <c r="N11" s="10"/>
      <c r="O11" s="9">
        <v>25</v>
      </c>
      <c r="P11" s="9">
        <v>29</v>
      </c>
      <c r="Q11" s="5">
        <v>1963</v>
      </c>
      <c r="R11" s="60">
        <f t="shared" si="5"/>
        <v>12590</v>
      </c>
      <c r="S11" s="39">
        <f>R11/$Q5</f>
        <v>0.77682482877768866</v>
      </c>
      <c r="T11" s="2">
        <v>2061</v>
      </c>
      <c r="U11" s="60">
        <f t="shared" si="6"/>
        <v>14396</v>
      </c>
      <c r="V11" s="39">
        <f>U11/$T5</f>
        <v>0.81846608675876964</v>
      </c>
      <c r="W11" s="5">
        <v>4024</v>
      </c>
      <c r="X11" s="60">
        <f t="shared" si="7"/>
        <v>26986</v>
      </c>
      <c r="Y11" s="39">
        <f>X11/$W5</f>
        <v>0.79849686353414606</v>
      </c>
    </row>
    <row r="12" spans="1:25">
      <c r="A12" s="9" t="s">
        <v>10</v>
      </c>
      <c r="B12" s="2">
        <f>DATA_FIELD_DESCRIPTORS!S381</f>
        <v>1037</v>
      </c>
      <c r="C12" s="11">
        <f t="shared" si="0"/>
        <v>6.3984697970012952E-2</v>
      </c>
      <c r="D12" s="2">
        <f>DATA_FIELD_DESCRIPTORS!S405</f>
        <v>879</v>
      </c>
      <c r="E12" s="11">
        <f t="shared" si="1"/>
        <v>4.9974415828074367E-2</v>
      </c>
      <c r="F12" s="15">
        <f t="shared" si="2"/>
        <v>1916</v>
      </c>
      <c r="G12" s="11">
        <f t="shared" si="3"/>
        <v>5.6693099775121318E-2</v>
      </c>
      <c r="N12" s="10"/>
      <c r="O12" s="64">
        <v>30</v>
      </c>
      <c r="P12" s="64">
        <v>34</v>
      </c>
      <c r="Q12" s="5">
        <v>1037</v>
      </c>
      <c r="R12" s="60">
        <f t="shared" si="5"/>
        <v>13627</v>
      </c>
      <c r="S12" s="39">
        <f>R12/$Q5</f>
        <v>0.8408095267477016</v>
      </c>
      <c r="T12" s="2">
        <v>879</v>
      </c>
      <c r="U12" s="60">
        <f t="shared" si="6"/>
        <v>15275</v>
      </c>
      <c r="V12" s="39">
        <f>U12/$T5</f>
        <v>0.86844050258684402</v>
      </c>
      <c r="W12" s="5">
        <v>1916</v>
      </c>
      <c r="X12" s="60">
        <f t="shared" si="7"/>
        <v>28902</v>
      </c>
      <c r="Y12" s="39">
        <f>X12/$W5</f>
        <v>0.85518996330926733</v>
      </c>
    </row>
    <row r="13" spans="1:25">
      <c r="A13" s="9" t="s">
        <v>11</v>
      </c>
      <c r="B13" s="2">
        <f>DATA_FIELD_DESCRIPTORS!S382</f>
        <v>482</v>
      </c>
      <c r="C13" s="11">
        <f t="shared" si="0"/>
        <v>2.9740235700623188E-2</v>
      </c>
      <c r="D13" s="2">
        <f>DATA_FIELD_DESCRIPTORS!S406</f>
        <v>389</v>
      </c>
      <c r="E13" s="11">
        <f t="shared" si="1"/>
        <v>2.2116095286826995E-2</v>
      </c>
      <c r="F13" s="15">
        <f t="shared" si="2"/>
        <v>871</v>
      </c>
      <c r="G13" s="11">
        <f t="shared" si="3"/>
        <v>2.5772280743283228E-2</v>
      </c>
      <c r="N13" s="10"/>
      <c r="O13" s="64">
        <v>35</v>
      </c>
      <c r="P13" s="64">
        <v>39</v>
      </c>
      <c r="Q13" s="5">
        <v>482</v>
      </c>
      <c r="R13" s="60">
        <f t="shared" si="5"/>
        <v>14109</v>
      </c>
      <c r="S13" s="39">
        <f>R13/$Q5</f>
        <v>0.87054976244832483</v>
      </c>
      <c r="T13" s="2">
        <v>389</v>
      </c>
      <c r="U13" s="60">
        <f t="shared" si="6"/>
        <v>15664</v>
      </c>
      <c r="V13" s="39">
        <f>U13/$T5</f>
        <v>0.89055659787367103</v>
      </c>
      <c r="W13" s="5">
        <v>871</v>
      </c>
      <c r="X13" s="60">
        <f t="shared" si="7"/>
        <v>29773</v>
      </c>
      <c r="Y13" s="39">
        <f>X13/$W5</f>
        <v>0.88096224405255064</v>
      </c>
    </row>
    <row r="14" spans="1:25">
      <c r="A14" s="9" t="s">
        <v>12</v>
      </c>
      <c r="B14" s="2">
        <f>DATA_FIELD_DESCRIPTORS!S383</f>
        <v>326</v>
      </c>
      <c r="C14" s="11">
        <f t="shared" si="0"/>
        <v>2.0114765224902818E-2</v>
      </c>
      <c r="D14" s="2">
        <f>DATA_FIELD_DESCRIPTORS!S407</f>
        <v>250</v>
      </c>
      <c r="E14" s="11">
        <f t="shared" si="1"/>
        <v>1.4213428847575189E-2</v>
      </c>
      <c r="F14" s="15">
        <f t="shared" si="2"/>
        <v>576</v>
      </c>
      <c r="G14" s="11">
        <f t="shared" si="3"/>
        <v>1.7043437093147117E-2</v>
      </c>
      <c r="N14" s="10"/>
      <c r="O14" s="9">
        <v>40</v>
      </c>
      <c r="P14" s="9">
        <v>44</v>
      </c>
      <c r="Q14" s="5">
        <v>326</v>
      </c>
      <c r="R14" s="60">
        <f t="shared" si="5"/>
        <v>14435</v>
      </c>
      <c r="S14" s="39">
        <f>R14/$Q5</f>
        <v>0.89066452767322757</v>
      </c>
      <c r="T14" s="2">
        <v>250</v>
      </c>
      <c r="U14" s="60">
        <f t="shared" si="6"/>
        <v>15914</v>
      </c>
      <c r="V14" s="39">
        <f>U14/$T5</f>
        <v>0.90477002672124618</v>
      </c>
      <c r="W14" s="5">
        <v>576</v>
      </c>
      <c r="X14" s="60">
        <f t="shared" si="7"/>
        <v>30349</v>
      </c>
      <c r="Y14" s="39">
        <f>X14/$W5</f>
        <v>0.89800568114569768</v>
      </c>
    </row>
    <row r="15" spans="1:25">
      <c r="A15" s="9" t="s">
        <v>13</v>
      </c>
      <c r="B15" s="2">
        <f>DATA_FIELD_DESCRIPTORS!S384</f>
        <v>323</v>
      </c>
      <c r="C15" s="11">
        <f t="shared" si="0"/>
        <v>1.992966002344666E-2</v>
      </c>
      <c r="D15" s="2">
        <f>DATA_FIELD_DESCRIPTORS!S408</f>
        <v>183</v>
      </c>
      <c r="E15" s="11">
        <f t="shared" si="1"/>
        <v>1.0404229916425039E-2</v>
      </c>
      <c r="F15" s="15">
        <f t="shared" si="2"/>
        <v>506</v>
      </c>
      <c r="G15" s="11">
        <f t="shared" si="3"/>
        <v>1.4972186057521601E-2</v>
      </c>
      <c r="N15" s="10"/>
      <c r="O15" s="9">
        <v>45</v>
      </c>
      <c r="P15" s="9">
        <v>49</v>
      </c>
      <c r="Q15" s="5">
        <v>323</v>
      </c>
      <c r="R15" s="60">
        <f t="shared" si="5"/>
        <v>14758</v>
      </c>
      <c r="S15" s="39">
        <f>R15/$Q5</f>
        <v>0.91059418769667433</v>
      </c>
      <c r="T15" s="2">
        <v>183</v>
      </c>
      <c r="U15" s="60">
        <f t="shared" si="6"/>
        <v>16097</v>
      </c>
      <c r="V15" s="39">
        <f>U15/$T5</f>
        <v>0.91517425663767127</v>
      </c>
      <c r="W15" s="5">
        <v>506</v>
      </c>
      <c r="X15" s="60">
        <f t="shared" si="7"/>
        <v>30855</v>
      </c>
      <c r="Y15" s="39">
        <f>X15/$W5</f>
        <v>0.91297786720321927</v>
      </c>
    </row>
    <row r="16" spans="1:25">
      <c r="A16" s="9" t="s">
        <v>14</v>
      </c>
      <c r="B16" s="2">
        <f>DATA_FIELD_DESCRIPTORS!S385</f>
        <v>293</v>
      </c>
      <c r="C16" s="11">
        <f t="shared" si="0"/>
        <v>1.8078608008885048E-2</v>
      </c>
      <c r="D16" s="2">
        <f>DATA_FIELD_DESCRIPTORS!S409</f>
        <v>189</v>
      </c>
      <c r="E16" s="11">
        <f t="shared" si="1"/>
        <v>1.0745352208766844E-2</v>
      </c>
      <c r="F16" s="15">
        <f t="shared" si="2"/>
        <v>482</v>
      </c>
      <c r="G16" s="11">
        <f t="shared" si="3"/>
        <v>1.4262042845307138E-2</v>
      </c>
      <c r="N16" s="10"/>
      <c r="O16" s="9">
        <v>50</v>
      </c>
      <c r="P16" s="9">
        <v>54</v>
      </c>
      <c r="Q16" s="5">
        <v>293</v>
      </c>
      <c r="R16" s="60">
        <f t="shared" si="5"/>
        <v>15051</v>
      </c>
      <c r="S16" s="39">
        <f>R16/$Q5</f>
        <v>0.92867279570555927</v>
      </c>
      <c r="T16" s="2">
        <v>189</v>
      </c>
      <c r="U16" s="60">
        <f t="shared" si="6"/>
        <v>16286</v>
      </c>
      <c r="V16" s="39">
        <f>U16/$T5</f>
        <v>0.92591960884643809</v>
      </c>
      <c r="W16" s="5">
        <v>482</v>
      </c>
      <c r="X16" s="60">
        <f t="shared" si="7"/>
        <v>31337</v>
      </c>
      <c r="Y16" s="39">
        <f>X16/$W5</f>
        <v>0.92723991004852646</v>
      </c>
    </row>
    <row r="17" spans="1:25">
      <c r="A17" s="9" t="s">
        <v>15</v>
      </c>
      <c r="B17" s="2">
        <f>DATA_FIELD_DESCRIPTORS!S386</f>
        <v>289</v>
      </c>
      <c r="C17" s="11">
        <f t="shared" si="0"/>
        <v>1.7831801073610168E-2</v>
      </c>
      <c r="D17" s="2">
        <f>DATA_FIELD_DESCRIPTORS!S410</f>
        <v>213</v>
      </c>
      <c r="E17" s="11">
        <f t="shared" si="1"/>
        <v>1.2109841378134062E-2</v>
      </c>
      <c r="F17" s="15">
        <f t="shared" si="2"/>
        <v>502</v>
      </c>
      <c r="G17" s="11">
        <f t="shared" si="3"/>
        <v>1.4853828855485857E-2</v>
      </c>
      <c r="N17" s="10"/>
      <c r="O17" s="9">
        <v>55</v>
      </c>
      <c r="P17" s="9">
        <v>59</v>
      </c>
      <c r="Q17" s="5">
        <v>289</v>
      </c>
      <c r="R17" s="60">
        <f t="shared" si="5"/>
        <v>15340</v>
      </c>
      <c r="S17" s="39">
        <f>R17/$Q5</f>
        <v>0.94650459677916954</v>
      </c>
      <c r="T17" s="2">
        <v>213</v>
      </c>
      <c r="U17" s="60">
        <f t="shared" si="6"/>
        <v>16499</v>
      </c>
      <c r="V17" s="39">
        <f>U17/$T5</f>
        <v>0.93802945022457218</v>
      </c>
      <c r="W17" s="5">
        <v>502</v>
      </c>
      <c r="X17" s="60">
        <f t="shared" si="7"/>
        <v>31839</v>
      </c>
      <c r="Y17" s="39">
        <f>X17/$W5</f>
        <v>0.94209373890401227</v>
      </c>
    </row>
    <row r="18" spans="1:25">
      <c r="A18" s="9" t="s">
        <v>16</v>
      </c>
      <c r="B18" s="2">
        <f>DATA_FIELD_DESCRIPTORS!S387+DATA_FIELD_DESCRIPTORS!S388</f>
        <v>227</v>
      </c>
      <c r="C18" s="11">
        <f t="shared" si="0"/>
        <v>1.4006293576849509E-2</v>
      </c>
      <c r="D18" s="2">
        <f>DATA_FIELD_DESCRIPTORS!S411+DATA_FIELD_DESCRIPTORS!S412</f>
        <v>205</v>
      </c>
      <c r="E18" s="11">
        <f t="shared" si="1"/>
        <v>1.1655011655011656E-2</v>
      </c>
      <c r="F18" s="15">
        <f t="shared" si="2"/>
        <v>432</v>
      </c>
      <c r="G18" s="11">
        <f t="shared" si="3"/>
        <v>1.2782577819860339E-2</v>
      </c>
      <c r="N18" s="10"/>
      <c r="O18" s="9">
        <v>60</v>
      </c>
      <c r="P18" s="9">
        <v>64</v>
      </c>
      <c r="Q18" s="5">
        <v>227</v>
      </c>
      <c r="R18" s="60">
        <f t="shared" si="5"/>
        <v>15567</v>
      </c>
      <c r="S18" s="39">
        <f>R18/$Q5</f>
        <v>0.960510890356019</v>
      </c>
      <c r="T18" s="2">
        <v>205</v>
      </c>
      <c r="U18" s="60">
        <f t="shared" si="6"/>
        <v>16704</v>
      </c>
      <c r="V18" s="39">
        <f>U18/$T5</f>
        <v>0.94968446187958389</v>
      </c>
      <c r="W18" s="5">
        <v>432</v>
      </c>
      <c r="X18" s="60">
        <f t="shared" si="7"/>
        <v>32271</v>
      </c>
      <c r="Y18" s="39">
        <f>X18/$W5</f>
        <v>0.95487631672387263</v>
      </c>
    </row>
    <row r="19" spans="1:25">
      <c r="A19" s="9" t="s">
        <v>17</v>
      </c>
      <c r="B19" s="15">
        <f>DATA_FIELD_DESCRIPTORS!S389+DATA_FIELD_DESCRIPTORS!S390</f>
        <v>179</v>
      </c>
      <c r="C19" s="11">
        <f t="shared" si="0"/>
        <v>1.1044610353550935E-2</v>
      </c>
      <c r="D19" s="2">
        <f>DATA_FIELD_DESCRIPTORS!S413+DATA_FIELD_DESCRIPTORS!S414</f>
        <v>190</v>
      </c>
      <c r="E19" s="11">
        <f t="shared" si="1"/>
        <v>1.0802205924157144E-2</v>
      </c>
      <c r="F19" s="15">
        <f t="shared" si="2"/>
        <v>369</v>
      </c>
      <c r="G19" s="11">
        <f t="shared" si="3"/>
        <v>1.0918451887797373E-2</v>
      </c>
      <c r="N19" s="10"/>
      <c r="O19" s="9">
        <v>65</v>
      </c>
      <c r="P19" s="9">
        <v>69</v>
      </c>
      <c r="Q19" s="5">
        <v>179</v>
      </c>
      <c r="R19" s="60">
        <f t="shared" si="5"/>
        <v>15746</v>
      </c>
      <c r="S19" s="39">
        <f>R19/$Q5</f>
        <v>0.97155550070956997</v>
      </c>
      <c r="T19" s="2">
        <v>190</v>
      </c>
      <c r="U19" s="60">
        <f t="shared" si="6"/>
        <v>16894</v>
      </c>
      <c r="V19" s="39">
        <f>U19/$T5</f>
        <v>0.96048666780374092</v>
      </c>
      <c r="W19" s="5">
        <v>369</v>
      </c>
      <c r="X19" s="60">
        <f t="shared" si="7"/>
        <v>32640</v>
      </c>
      <c r="Y19" s="39">
        <f>X19/$W5</f>
        <v>0.96579476861167002</v>
      </c>
    </row>
    <row r="20" spans="1:25">
      <c r="A20" s="9" t="s">
        <v>18</v>
      </c>
      <c r="B20" s="15">
        <f>DATA_FIELD_DESCRIPTORS!S391</f>
        <v>157</v>
      </c>
      <c r="C20" s="11">
        <f t="shared" si="0"/>
        <v>9.6871722095390883E-3</v>
      </c>
      <c r="D20" s="2">
        <f>DATA_FIELD_DESCRIPTORS!S415</f>
        <v>221</v>
      </c>
      <c r="E20" s="11">
        <f t="shared" si="1"/>
        <v>1.2564671101256468E-2</v>
      </c>
      <c r="F20" s="15">
        <f t="shared" si="2"/>
        <v>378</v>
      </c>
      <c r="G20" s="11">
        <f t="shared" si="3"/>
        <v>1.1184755592377795E-2</v>
      </c>
      <c r="N20" s="10"/>
      <c r="O20" s="9">
        <v>70</v>
      </c>
      <c r="P20" s="9">
        <v>74</v>
      </c>
      <c r="Q20" s="5">
        <v>157</v>
      </c>
      <c r="R20" s="60">
        <f t="shared" si="5"/>
        <v>15903</v>
      </c>
      <c r="S20" s="39">
        <f>R20/$Q5</f>
        <v>0.98124267291910905</v>
      </c>
      <c r="T20" s="2">
        <v>221</v>
      </c>
      <c r="U20" s="60">
        <f t="shared" si="6"/>
        <v>17115</v>
      </c>
      <c r="V20" s="39">
        <f>U20/$T5</f>
        <v>0.9730513389049974</v>
      </c>
      <c r="W20" s="5">
        <v>378</v>
      </c>
      <c r="X20" s="60">
        <f t="shared" si="7"/>
        <v>33018</v>
      </c>
      <c r="Y20" s="39">
        <f>X20/$W5</f>
        <v>0.97697952420404777</v>
      </c>
    </row>
    <row r="21" spans="1:25">
      <c r="A21" s="9" t="s">
        <v>19</v>
      </c>
      <c r="B21" s="15">
        <f>DATA_FIELD_DESCRIPTORS!S392</f>
        <v>142</v>
      </c>
      <c r="C21" s="11">
        <f t="shared" si="0"/>
        <v>8.7616462022582827E-3</v>
      </c>
      <c r="D21" s="2">
        <f>DATA_FIELD_DESCRIPTORS!S416</f>
        <v>183</v>
      </c>
      <c r="E21" s="11">
        <f t="shared" si="1"/>
        <v>1.0404229916425039E-2</v>
      </c>
      <c r="F21" s="15">
        <f t="shared" si="2"/>
        <v>325</v>
      </c>
      <c r="G21" s="11">
        <f t="shared" si="3"/>
        <v>9.6165226654041907E-3</v>
      </c>
      <c r="N21" s="10"/>
      <c r="O21" s="9">
        <v>75</v>
      </c>
      <c r="P21" s="9">
        <v>79</v>
      </c>
      <c r="Q21" s="5">
        <v>142</v>
      </c>
      <c r="R21" s="60">
        <f t="shared" si="5"/>
        <v>16045</v>
      </c>
      <c r="S21" s="39">
        <f>R21/$Q5</f>
        <v>0.99000431912136733</v>
      </c>
      <c r="T21" s="2">
        <v>183</v>
      </c>
      <c r="U21" s="60">
        <f t="shared" si="6"/>
        <v>17298</v>
      </c>
      <c r="V21" s="39">
        <f>U21/$T5</f>
        <v>0.98345556882142249</v>
      </c>
      <c r="W21" s="5">
        <v>325</v>
      </c>
      <c r="X21" s="60">
        <f t="shared" si="7"/>
        <v>33343</v>
      </c>
      <c r="Y21" s="39">
        <f>X21/$W5</f>
        <v>0.98659604686945201</v>
      </c>
    </row>
    <row r="22" spans="1:25">
      <c r="A22" s="9" t="s">
        <v>20</v>
      </c>
      <c r="B22" s="15">
        <f>DATA_FIELD_DESCRIPTORS!S393</f>
        <v>95</v>
      </c>
      <c r="C22" s="11">
        <f t="shared" si="0"/>
        <v>5.8616647127784291E-3</v>
      </c>
      <c r="D22" s="2">
        <f>DATA_FIELD_DESCRIPTORS!S417</f>
        <v>138</v>
      </c>
      <c r="E22" s="11">
        <f t="shared" si="1"/>
        <v>7.8458127238615043E-3</v>
      </c>
      <c r="F22" s="15">
        <f t="shared" si="2"/>
        <v>233</v>
      </c>
      <c r="G22" s="11">
        <f t="shared" si="3"/>
        <v>6.8943070185820809E-3</v>
      </c>
      <c r="N22" s="10"/>
      <c r="O22" s="9">
        <v>80</v>
      </c>
      <c r="P22" s="9">
        <v>84</v>
      </c>
      <c r="Q22" s="5">
        <v>95</v>
      </c>
      <c r="R22" s="60">
        <f t="shared" si="5"/>
        <v>16140</v>
      </c>
      <c r="S22" s="39">
        <f>R22/$Q5</f>
        <v>0.99586598383414571</v>
      </c>
      <c r="T22" s="2">
        <v>138</v>
      </c>
      <c r="U22" s="60">
        <f t="shared" si="6"/>
        <v>17436</v>
      </c>
      <c r="V22" s="39">
        <f>U22/$T5</f>
        <v>0.99130138154528402</v>
      </c>
      <c r="W22" s="5">
        <v>233</v>
      </c>
      <c r="X22" s="60">
        <f t="shared" si="7"/>
        <v>33576</v>
      </c>
      <c r="Y22" s="39">
        <f>X22/$W5</f>
        <v>0.99349035388803408</v>
      </c>
    </row>
    <row r="23" spans="1:25">
      <c r="A23" s="9" t="s">
        <v>21</v>
      </c>
      <c r="B23" s="15">
        <f>DATA_FIELD_DESCRIPTORS!S394</f>
        <v>67</v>
      </c>
      <c r="C23" s="11">
        <f t="shared" si="0"/>
        <v>4.1340161658542608E-3</v>
      </c>
      <c r="D23" s="2">
        <f>DATA_FIELD_DESCRIPTORS!S418</f>
        <v>153</v>
      </c>
      <c r="E23" s="11">
        <f t="shared" si="1"/>
        <v>8.6986184547160166E-3</v>
      </c>
      <c r="F23" s="15">
        <f t="shared" si="2"/>
        <v>220</v>
      </c>
      <c r="G23" s="11">
        <f t="shared" si="3"/>
        <v>6.5096461119659131E-3</v>
      </c>
      <c r="N23" s="10"/>
      <c r="O23" s="9">
        <v>85</v>
      </c>
      <c r="P23" s="9">
        <v>100</v>
      </c>
      <c r="Q23" s="5">
        <v>67</v>
      </c>
      <c r="R23" s="60">
        <f t="shared" si="5"/>
        <v>16207</v>
      </c>
      <c r="S23" s="39">
        <f>R23/$Q5</f>
        <v>1</v>
      </c>
      <c r="T23" s="2">
        <v>153</v>
      </c>
      <c r="U23" s="60">
        <f t="shared" si="6"/>
        <v>17589</v>
      </c>
      <c r="V23" s="39">
        <f>U23/$T5</f>
        <v>1</v>
      </c>
      <c r="W23" s="5">
        <v>220</v>
      </c>
      <c r="X23" s="60">
        <f t="shared" si="7"/>
        <v>33796</v>
      </c>
      <c r="Y23" s="39">
        <f>X23/$W5</f>
        <v>1</v>
      </c>
    </row>
    <row r="24" spans="1:25">
      <c r="A24" s="9" t="s">
        <v>22</v>
      </c>
      <c r="B24" s="46">
        <f>K9</f>
        <v>23.081280413625304</v>
      </c>
      <c r="C24" s="11"/>
      <c r="D24" s="19">
        <f>L9</f>
        <v>22.640295921087709</v>
      </c>
      <c r="E24" s="11"/>
      <c r="F24" s="19">
        <f>M9</f>
        <v>22.846284983662454</v>
      </c>
      <c r="G24" s="11"/>
      <c r="N24" s="10">
        <v>422</v>
      </c>
    </row>
    <row r="25" spans="1:25">
      <c r="A25" s="9"/>
      <c r="B25" s="12"/>
      <c r="C25" s="11"/>
      <c r="D25" s="9"/>
      <c r="N25" s="10"/>
    </row>
    <row r="26" spans="1:25">
      <c r="A26" s="9"/>
      <c r="B26" s="12"/>
      <c r="C26" s="11"/>
      <c r="D26" s="9"/>
      <c r="N26" s="10"/>
    </row>
    <row r="27" spans="1:25">
      <c r="A27" s="106" t="s">
        <v>1436</v>
      </c>
      <c r="B27" s="107" t="s">
        <v>1437</v>
      </c>
      <c r="C27" s="108" t="s">
        <v>1433</v>
      </c>
      <c r="D27" s="20"/>
      <c r="E27" s="21"/>
      <c r="F27" s="20"/>
      <c r="G27" s="21"/>
      <c r="N27" s="5"/>
    </row>
    <row r="28" spans="1:25">
      <c r="A28" s="9" t="s">
        <v>3</v>
      </c>
      <c r="B28" s="2">
        <f>DATA_FIELD_DESCRIPTORS!S14</f>
        <v>33796</v>
      </c>
      <c r="C28" s="11">
        <f>B28/B$28</f>
        <v>1</v>
      </c>
      <c r="D28" s="9"/>
      <c r="N28" s="10">
        <v>14</v>
      </c>
    </row>
    <row r="29" spans="1:25">
      <c r="A29" s="9" t="s">
        <v>23</v>
      </c>
      <c r="B29" s="2">
        <f>DATA_FIELD_DESCRIPTORS!S15</f>
        <v>23523</v>
      </c>
      <c r="C29" s="11">
        <f t="shared" ref="C29:C35" si="9">B29/B$28</f>
        <v>0.6960291158717008</v>
      </c>
      <c r="D29" s="9"/>
      <c r="N29" s="10">
        <v>15</v>
      </c>
    </row>
    <row r="30" spans="1:25">
      <c r="A30" s="9" t="s">
        <v>24</v>
      </c>
      <c r="B30" s="2">
        <f>DATA_FIELD_DESCRIPTORS!S16</f>
        <v>1854</v>
      </c>
      <c r="C30" s="11">
        <f t="shared" si="9"/>
        <v>5.4858563143567289E-2</v>
      </c>
      <c r="D30" s="9"/>
      <c r="N30" s="10">
        <v>16</v>
      </c>
    </row>
    <row r="31" spans="1:25">
      <c r="A31" s="9" t="s">
        <v>25</v>
      </c>
      <c r="B31" s="2">
        <f>DATA_FIELD_DESCRIPTORS!S17</f>
        <v>73</v>
      </c>
      <c r="C31" s="11">
        <f t="shared" si="9"/>
        <v>2.1600189371523259E-3</v>
      </c>
      <c r="D31" s="9"/>
      <c r="N31" s="10">
        <v>17</v>
      </c>
    </row>
    <row r="32" spans="1:25">
      <c r="A32" s="9" t="s">
        <v>26</v>
      </c>
      <c r="B32" s="2">
        <f>DATA_FIELD_DESCRIPTORS!S18</f>
        <v>6277</v>
      </c>
      <c r="C32" s="11">
        <f t="shared" si="9"/>
        <v>0.18573203929459109</v>
      </c>
      <c r="D32" s="9"/>
      <c r="N32" s="10">
        <v>18</v>
      </c>
    </row>
    <row r="33" spans="1:14">
      <c r="A33" s="9" t="s">
        <v>27</v>
      </c>
      <c r="B33" s="2">
        <f>DATA_FIELD_DESCRIPTORS!S19</f>
        <v>14</v>
      </c>
      <c r="C33" s="11">
        <f t="shared" si="9"/>
        <v>4.1425020712510354E-4</v>
      </c>
      <c r="D33" s="9"/>
      <c r="N33" s="10">
        <v>19</v>
      </c>
    </row>
    <row r="34" spans="1:14">
      <c r="A34" s="9" t="s">
        <v>28</v>
      </c>
      <c r="B34" s="2">
        <f>DATA_FIELD_DESCRIPTORS!S20</f>
        <v>893</v>
      </c>
      <c r="C34" s="11">
        <f t="shared" si="9"/>
        <v>2.6423245354479818E-2</v>
      </c>
      <c r="D34" s="9"/>
      <c r="N34" s="10">
        <v>20</v>
      </c>
    </row>
    <row r="35" spans="1:14">
      <c r="A35" s="9" t="s">
        <v>38</v>
      </c>
      <c r="B35" s="2">
        <f>DATA_FIELD_DESCRIPTORS!S21</f>
        <v>1162</v>
      </c>
      <c r="C35" s="11">
        <f t="shared" si="9"/>
        <v>3.4382767191383598E-2</v>
      </c>
      <c r="D35" s="9"/>
      <c r="N35" s="10">
        <v>21</v>
      </c>
    </row>
    <row r="36" spans="1:14">
      <c r="A36" s="9"/>
      <c r="B36" s="2"/>
      <c r="C36" s="11"/>
      <c r="D36" s="9"/>
      <c r="N36" s="10"/>
    </row>
    <row r="37" spans="1:14">
      <c r="A37" s="9"/>
      <c r="B37" s="2"/>
      <c r="C37" s="11"/>
      <c r="D37" s="9"/>
      <c r="N37" s="10"/>
    </row>
    <row r="38" spans="1:14" s="4" customFormat="1">
      <c r="A38" s="110" t="s">
        <v>1098</v>
      </c>
      <c r="B38" s="111" t="s">
        <v>1437</v>
      </c>
      <c r="C38" s="112" t="s">
        <v>1433</v>
      </c>
      <c r="D38" s="16"/>
      <c r="E38" s="1"/>
      <c r="F38" s="16"/>
      <c r="G38" s="1"/>
      <c r="J38"/>
      <c r="K38"/>
      <c r="L38"/>
      <c r="M38"/>
    </row>
    <row r="39" spans="1:14">
      <c r="A39" s="9" t="s">
        <v>3</v>
      </c>
      <c r="B39" s="2">
        <f>DATA_FIELD_DESCRIPTORS!S24</f>
        <v>33796</v>
      </c>
      <c r="C39" s="11">
        <f>B39/B$39</f>
        <v>1</v>
      </c>
      <c r="D39" s="9"/>
      <c r="N39" s="10">
        <v>24</v>
      </c>
    </row>
    <row r="40" spans="1:14">
      <c r="A40" s="9" t="s">
        <v>29</v>
      </c>
      <c r="B40" s="2">
        <f>DATA_FIELD_DESCRIPTORS!S26</f>
        <v>2840</v>
      </c>
      <c r="C40" s="11">
        <f t="shared" ref="C40:C41" si="10">B40/B$39</f>
        <v>8.4033613445378158E-2</v>
      </c>
      <c r="D40" s="9"/>
      <c r="N40" s="10">
        <v>26</v>
      </c>
    </row>
    <row r="41" spans="1:14">
      <c r="A41" s="9" t="s">
        <v>30</v>
      </c>
      <c r="B41" s="2">
        <f>DATA_FIELD_DESCRIPTORS!S25</f>
        <v>30956</v>
      </c>
      <c r="C41" s="11">
        <f t="shared" si="10"/>
        <v>0.91596638655462181</v>
      </c>
      <c r="D41" s="9"/>
      <c r="N41" s="10">
        <v>25</v>
      </c>
    </row>
    <row r="42" spans="1:14">
      <c r="A42" s="9"/>
      <c r="B42" s="2"/>
      <c r="C42" s="11"/>
      <c r="D42" s="9"/>
      <c r="N42" s="10"/>
    </row>
    <row r="43" spans="1:14">
      <c r="A43" s="9"/>
      <c r="B43" s="2"/>
      <c r="C43" s="11"/>
      <c r="D43" s="9"/>
      <c r="N43" s="10"/>
    </row>
    <row r="44" spans="1:14" s="4" customFormat="1">
      <c r="A44" s="110" t="s">
        <v>1438</v>
      </c>
      <c r="B44" s="111" t="s">
        <v>1437</v>
      </c>
      <c r="C44" s="112" t="s">
        <v>1433</v>
      </c>
      <c r="D44" s="16"/>
      <c r="E44" s="1"/>
      <c r="F44" s="16"/>
      <c r="G44" s="1"/>
      <c r="J44"/>
      <c r="K44"/>
      <c r="L44"/>
      <c r="M44"/>
    </row>
    <row r="45" spans="1:14">
      <c r="A45" s="9" t="s">
        <v>3</v>
      </c>
      <c r="B45" s="2">
        <f>DATA_FIELD_DESCRIPTORS!S29</f>
        <v>33796</v>
      </c>
      <c r="C45" s="11">
        <f>B45/B$45</f>
        <v>1</v>
      </c>
      <c r="D45" s="9"/>
      <c r="N45" s="10">
        <v>29</v>
      </c>
    </row>
    <row r="46" spans="1:14">
      <c r="A46" s="113" t="s">
        <v>31</v>
      </c>
      <c r="B46" s="114">
        <f>DATA_FIELD_DESCRIPTORS!S38</f>
        <v>2840</v>
      </c>
      <c r="C46" s="115">
        <f t="shared" ref="C46:C55" si="11">B46/B$45</f>
        <v>8.4033613445378158E-2</v>
      </c>
      <c r="D46" s="9"/>
      <c r="N46" s="10">
        <v>38</v>
      </c>
    </row>
    <row r="47" spans="1:14">
      <c r="A47" s="9" t="s">
        <v>32</v>
      </c>
      <c r="B47" s="2">
        <f>DATA_FIELD_DESCRIPTORS!S39</f>
        <v>1656</v>
      </c>
      <c r="C47" s="11">
        <f>B47/B$46</f>
        <v>0.58309859154929577</v>
      </c>
      <c r="D47" s="9"/>
      <c r="N47" s="10">
        <v>39</v>
      </c>
    </row>
    <row r="48" spans="1:14">
      <c r="A48" s="9" t="s">
        <v>33</v>
      </c>
      <c r="B48" s="2">
        <f>DATA_FIELD_DESCRIPTORS!S40</f>
        <v>126</v>
      </c>
      <c r="C48" s="11">
        <f t="shared" ref="C48:C53" si="12">B48/B$46</f>
        <v>4.4366197183098595E-2</v>
      </c>
      <c r="D48" s="9"/>
      <c r="N48" s="10">
        <v>40</v>
      </c>
    </row>
    <row r="49" spans="1:14">
      <c r="A49" s="9" t="s">
        <v>34</v>
      </c>
      <c r="B49" s="2">
        <f>DATA_FIELD_DESCRIPTORS!S41</f>
        <v>24</v>
      </c>
      <c r="C49" s="11">
        <f t="shared" si="12"/>
        <v>8.4507042253521118E-3</v>
      </c>
      <c r="D49" s="9"/>
      <c r="N49" s="10">
        <v>41</v>
      </c>
    </row>
    <row r="50" spans="1:14">
      <c r="A50" s="9" t="s">
        <v>35</v>
      </c>
      <c r="B50" s="2">
        <f>DATA_FIELD_DESCRIPTORS!S42</f>
        <v>42</v>
      </c>
      <c r="C50" s="11">
        <f t="shared" si="12"/>
        <v>1.4788732394366197E-2</v>
      </c>
      <c r="D50" s="9"/>
      <c r="N50" s="10">
        <v>42</v>
      </c>
    </row>
    <row r="51" spans="1:14">
      <c r="A51" s="9" t="s">
        <v>36</v>
      </c>
      <c r="B51" s="2">
        <f>DATA_FIELD_DESCRIPTORS!S43</f>
        <v>3</v>
      </c>
      <c r="C51" s="11">
        <f t="shared" si="12"/>
        <v>1.056338028169014E-3</v>
      </c>
      <c r="D51" s="9"/>
      <c r="N51" s="10">
        <v>43</v>
      </c>
    </row>
    <row r="52" spans="1:14">
      <c r="A52" s="9" t="s">
        <v>37</v>
      </c>
      <c r="B52" s="2">
        <f>DATA_FIELD_DESCRIPTORS!S44</f>
        <v>782</v>
      </c>
      <c r="C52" s="11">
        <f t="shared" si="12"/>
        <v>0.27535211267605636</v>
      </c>
      <c r="D52" s="9"/>
      <c r="N52" s="10">
        <v>44</v>
      </c>
    </row>
    <row r="53" spans="1:14">
      <c r="A53" s="9" t="s">
        <v>38</v>
      </c>
      <c r="B53" s="2">
        <f>DATA_FIELD_DESCRIPTORS!S45</f>
        <v>207</v>
      </c>
      <c r="C53" s="11">
        <f t="shared" si="12"/>
        <v>7.2887323943661972E-2</v>
      </c>
      <c r="D53" s="9"/>
      <c r="N53" s="10">
        <v>45</v>
      </c>
    </row>
    <row r="54" spans="1:14" ht="3.6" customHeight="1">
      <c r="A54" s="9"/>
      <c r="B54" s="2"/>
      <c r="C54" s="11"/>
      <c r="D54" s="9"/>
      <c r="N54" s="10"/>
    </row>
    <row r="55" spans="1:14">
      <c r="A55" s="113" t="s">
        <v>30</v>
      </c>
      <c r="B55" s="114">
        <f>DATA_FIELD_DESCRIPTORS!S30</f>
        <v>30956</v>
      </c>
      <c r="C55" s="115">
        <f t="shared" si="11"/>
        <v>0.91596638655462181</v>
      </c>
      <c r="D55" s="9"/>
      <c r="N55" s="10">
        <v>30</v>
      </c>
    </row>
    <row r="56" spans="1:14">
      <c r="A56" s="9" t="s">
        <v>32</v>
      </c>
      <c r="B56" s="2">
        <f>DATA_FIELD_DESCRIPTORS!S31</f>
        <v>21867</v>
      </c>
      <c r="C56" s="11">
        <f>B56/B$55</f>
        <v>0.70638971443338938</v>
      </c>
      <c r="D56" s="9"/>
      <c r="N56" s="10">
        <v>31</v>
      </c>
    </row>
    <row r="57" spans="1:14">
      <c r="A57" s="9" t="s">
        <v>33</v>
      </c>
      <c r="B57" s="2">
        <f>DATA_FIELD_DESCRIPTORS!S32</f>
        <v>1728</v>
      </c>
      <c r="C57" s="11">
        <f t="shared" ref="C57:C62" si="13">B57/B$55</f>
        <v>5.582116552526166E-2</v>
      </c>
      <c r="D57" s="9"/>
      <c r="N57" s="10">
        <v>32</v>
      </c>
    </row>
    <row r="58" spans="1:14">
      <c r="A58" s="9" t="s">
        <v>34</v>
      </c>
      <c r="B58" s="2">
        <f>DATA_FIELD_DESCRIPTORS!S33</f>
        <v>49</v>
      </c>
      <c r="C58" s="11">
        <f t="shared" si="13"/>
        <v>1.5828918464917947E-3</v>
      </c>
      <c r="D58" s="9"/>
      <c r="N58" s="10">
        <v>33</v>
      </c>
    </row>
    <row r="59" spans="1:14">
      <c r="A59" s="9" t="s">
        <v>35</v>
      </c>
      <c r="B59" s="2">
        <f>DATA_FIELD_DESCRIPTORS!S34</f>
        <v>6235</v>
      </c>
      <c r="C59" s="11">
        <f t="shared" si="13"/>
        <v>0.20141491148727225</v>
      </c>
      <c r="D59" s="9"/>
      <c r="N59" s="10">
        <v>34</v>
      </c>
    </row>
    <row r="60" spans="1:14">
      <c r="A60" s="9" t="s">
        <v>36</v>
      </c>
      <c r="B60" s="2">
        <f>DATA_FIELD_DESCRIPTORS!S35</f>
        <v>11</v>
      </c>
      <c r="C60" s="11">
        <f t="shared" si="13"/>
        <v>3.5534306757979066E-4</v>
      </c>
      <c r="D60" s="9"/>
      <c r="N60" s="10">
        <v>35</v>
      </c>
    </row>
    <row r="61" spans="1:14">
      <c r="A61" s="9" t="s">
        <v>37</v>
      </c>
      <c r="B61" s="2">
        <f>DATA_FIELD_DESCRIPTORS!S36</f>
        <v>111</v>
      </c>
      <c r="C61" s="11">
        <f t="shared" si="13"/>
        <v>3.5857345910324332E-3</v>
      </c>
      <c r="D61" s="9"/>
      <c r="N61" s="10">
        <v>36</v>
      </c>
    </row>
    <row r="62" spans="1:14">
      <c r="A62" s="9" t="s">
        <v>38</v>
      </c>
      <c r="B62" s="2">
        <f>DATA_FIELD_DESCRIPTORS!S37</f>
        <v>955</v>
      </c>
      <c r="C62" s="11">
        <f t="shared" si="13"/>
        <v>3.0850239048972737E-2</v>
      </c>
      <c r="D62" s="9"/>
      <c r="N62" s="10">
        <v>37</v>
      </c>
    </row>
    <row r="63" spans="1:14">
      <c r="A63" s="9"/>
      <c r="B63" s="2"/>
      <c r="C63" s="11"/>
      <c r="D63" s="9"/>
      <c r="N63" s="10"/>
    </row>
    <row r="64" spans="1:14">
      <c r="A64" s="9"/>
      <c r="B64" s="2"/>
      <c r="C64" s="11"/>
      <c r="D64" s="9"/>
      <c r="N64" s="10"/>
    </row>
    <row r="65" spans="1:14" s="4" customFormat="1">
      <c r="A65" s="110" t="s">
        <v>1439</v>
      </c>
      <c r="B65" s="111" t="s">
        <v>1437</v>
      </c>
      <c r="C65" s="112" t="s">
        <v>1433</v>
      </c>
      <c r="D65" s="20"/>
      <c r="E65" s="1"/>
      <c r="F65" s="20"/>
      <c r="G65" s="1"/>
      <c r="J65"/>
      <c r="K65"/>
      <c r="L65"/>
      <c r="M65"/>
    </row>
    <row r="66" spans="1:14">
      <c r="A66" s="9" t="s">
        <v>3</v>
      </c>
      <c r="B66" s="2">
        <f>DATA_FIELD_DESCRIPTORS!S705</f>
        <v>33796</v>
      </c>
      <c r="C66" s="11">
        <f>B66/B$66</f>
        <v>1</v>
      </c>
      <c r="D66" s="9"/>
      <c r="N66" s="10">
        <v>705</v>
      </c>
    </row>
    <row r="67" spans="1:14">
      <c r="A67" s="113" t="s">
        <v>1434</v>
      </c>
      <c r="B67" s="114">
        <f>B66-B69-B76</f>
        <v>15627</v>
      </c>
      <c r="C67" s="115">
        <f t="shared" ref="C67" si="14">B67/B$66</f>
        <v>0.46239199905314238</v>
      </c>
      <c r="D67" s="9"/>
      <c r="N67" s="10"/>
    </row>
    <row r="68" spans="1:14" ht="3.6" customHeight="1">
      <c r="A68" s="9"/>
      <c r="B68" s="2"/>
      <c r="C68" s="11"/>
      <c r="D68" s="9"/>
      <c r="N68" s="10"/>
    </row>
    <row r="69" spans="1:14">
      <c r="A69" s="113" t="s">
        <v>1435</v>
      </c>
      <c r="B69" s="114">
        <f>DATA_FIELD_DESCRIPTORS!S707</f>
        <v>4202</v>
      </c>
      <c r="C69" s="115">
        <f t="shared" ref="C69:C76" si="15">B69/B$66</f>
        <v>0.12433424073854894</v>
      </c>
      <c r="D69" s="9"/>
      <c r="N69" s="10">
        <v>706</v>
      </c>
    </row>
    <row r="70" spans="1:14">
      <c r="A70" s="9" t="s">
        <v>39</v>
      </c>
      <c r="B70" s="2">
        <f>DATA_FIELD_DESCRIPTORS!S708</f>
        <v>1779</v>
      </c>
      <c r="C70" s="11">
        <f>B70/B$69</f>
        <v>0.42336982389338412</v>
      </c>
      <c r="D70" s="9"/>
      <c r="N70" s="10">
        <v>708</v>
      </c>
    </row>
    <row r="71" spans="1:14">
      <c r="A71" s="9" t="s">
        <v>1445</v>
      </c>
      <c r="B71" s="2">
        <f>DATA_FIELD_DESCRIPTORS!S711</f>
        <v>1198</v>
      </c>
      <c r="C71" s="11">
        <f t="shared" ref="C71:C74" si="16">B71/B$69</f>
        <v>0.28510233222275105</v>
      </c>
      <c r="D71" s="9"/>
      <c r="N71" s="10">
        <v>711</v>
      </c>
    </row>
    <row r="72" spans="1:14">
      <c r="A72" s="9" t="s">
        <v>40</v>
      </c>
      <c r="B72" s="2">
        <f>DATA_FIELD_DESCRIPTORS!S712+DATA_FIELD_DESCRIPTORS!S713+DATA_FIELD_DESCRIPTORS!S714</f>
        <v>749</v>
      </c>
      <c r="C72" s="11">
        <f t="shared" si="16"/>
        <v>0.17824845311756307</v>
      </c>
      <c r="D72" s="9"/>
      <c r="N72" s="10" t="s">
        <v>143</v>
      </c>
    </row>
    <row r="73" spans="1:14">
      <c r="A73" s="9" t="s">
        <v>41</v>
      </c>
      <c r="B73" s="2">
        <f>DATA_FIELD_DESCRIPTORS!S715+DATA_FIELD_DESCRIPTORS!S716+DATA_FIELD_DESCRIPTORS!S717+DATA_FIELD_DESCRIPTORS!S718+DATA_FIELD_DESCRIPTORS!S719+DATA_FIELD_DESCRIPTORS!S720</f>
        <v>378</v>
      </c>
      <c r="C73" s="11">
        <f t="shared" si="16"/>
        <v>8.9957163255592582E-2</v>
      </c>
      <c r="D73" s="9"/>
      <c r="N73" s="10" t="s">
        <v>144</v>
      </c>
    </row>
    <row r="74" spans="1:14">
      <c r="A74" s="9" t="s">
        <v>42</v>
      </c>
      <c r="B74" s="2">
        <f>DATA_FIELD_DESCRIPTORS!S721</f>
        <v>98</v>
      </c>
      <c r="C74" s="11">
        <f t="shared" si="16"/>
        <v>2.3322227510709188E-2</v>
      </c>
      <c r="D74" s="9"/>
      <c r="N74" s="10">
        <v>721</v>
      </c>
    </row>
    <row r="75" spans="1:14" ht="3.6" customHeight="1">
      <c r="A75" s="9"/>
      <c r="B75" s="2"/>
      <c r="C75" s="11"/>
      <c r="D75" s="9"/>
      <c r="N75" s="10"/>
    </row>
    <row r="76" spans="1:14">
      <c r="A76" s="113" t="s">
        <v>43</v>
      </c>
      <c r="B76" s="114">
        <f>DATA_FIELD_DESCRIPTORS!S730</f>
        <v>13967</v>
      </c>
      <c r="C76" s="115">
        <f t="shared" si="15"/>
        <v>0.41327376020830869</v>
      </c>
      <c r="D76" s="9"/>
      <c r="N76" s="10">
        <v>730</v>
      </c>
    </row>
    <row r="77" spans="1:14">
      <c r="A77" s="9" t="s">
        <v>44</v>
      </c>
      <c r="B77" s="2">
        <f>DATA_FIELD_DESCRIPTORS!S731</f>
        <v>143</v>
      </c>
      <c r="C77" s="11">
        <f>B77/B$76</f>
        <v>1.0238419130808333E-2</v>
      </c>
      <c r="D77" s="9"/>
      <c r="N77" s="10">
        <v>731</v>
      </c>
    </row>
    <row r="78" spans="1:14" ht="14.4" customHeight="1">
      <c r="A78" s="9" t="s">
        <v>47</v>
      </c>
      <c r="B78" s="2">
        <f>DATA_FIELD_DESCRIPTORS!S732</f>
        <v>13824</v>
      </c>
      <c r="C78" s="11">
        <f>B78/B$76</f>
        <v>0.98976158086919164</v>
      </c>
      <c r="D78" s="9"/>
      <c r="N78" s="10">
        <v>732</v>
      </c>
    </row>
    <row r="79" spans="1:14" ht="14.4" customHeight="1">
      <c r="A79" s="9"/>
      <c r="B79" s="2"/>
      <c r="C79" s="11"/>
      <c r="D79" s="9"/>
      <c r="N79" s="10"/>
    </row>
    <row r="80" spans="1:14" ht="14.4" customHeight="1">
      <c r="A80" s="9"/>
      <c r="B80" s="2"/>
      <c r="C80" s="11"/>
      <c r="D80" s="9"/>
      <c r="N80" s="10"/>
    </row>
    <row r="81" spans="1:14" s="4" customFormat="1">
      <c r="A81" s="110" t="s">
        <v>1440</v>
      </c>
      <c r="B81" s="111" t="s">
        <v>1437</v>
      </c>
      <c r="C81" s="112" t="s">
        <v>1433</v>
      </c>
      <c r="D81" s="20"/>
      <c r="E81" s="1"/>
      <c r="F81" s="20"/>
      <c r="G81" s="1"/>
      <c r="J81"/>
      <c r="K81"/>
      <c r="L81"/>
      <c r="M81"/>
    </row>
    <row r="82" spans="1:14" ht="14.4" customHeight="1">
      <c r="A82" s="14" t="s">
        <v>48</v>
      </c>
      <c r="B82" s="2">
        <f>DATA_FIELD_DESCRIPTORS!S932</f>
        <v>12266</v>
      </c>
      <c r="C82" s="27">
        <f>B82/B$82</f>
        <v>1</v>
      </c>
      <c r="D82" s="14"/>
      <c r="E82" s="23"/>
      <c r="F82" s="23"/>
      <c r="G82" s="18"/>
      <c r="H82" s="24"/>
      <c r="I82" s="25"/>
      <c r="N82" s="26">
        <v>8954</v>
      </c>
    </row>
    <row r="83" spans="1:14" ht="14.4" customHeight="1">
      <c r="A83" s="14" t="s">
        <v>155</v>
      </c>
      <c r="B83" s="2">
        <f>DATA_FIELD_DESCRIPTORS!S1005+DATA_FIELD_DESCRIPTORS!S1008</f>
        <v>445</v>
      </c>
      <c r="C83" s="27">
        <f t="shared" ref="C83:C84" si="17">B83/B$82</f>
        <v>3.6279145605739443E-2</v>
      </c>
      <c r="D83" s="14"/>
      <c r="E83" s="23"/>
      <c r="F83" s="23"/>
      <c r="G83" s="18"/>
      <c r="H83" s="24"/>
      <c r="I83" s="25"/>
      <c r="N83" s="26" t="s">
        <v>156</v>
      </c>
    </row>
    <row r="84" spans="1:14">
      <c r="A84" s="14" t="s">
        <v>161</v>
      </c>
      <c r="B84" s="2">
        <f>DATA_FIELD_DESCRIPTORS!S1006+DATA_FIELD_DESCRIPTORS!S1009</f>
        <v>11821</v>
      </c>
      <c r="C84" s="27">
        <f t="shared" si="17"/>
        <v>0.96372085439426058</v>
      </c>
      <c r="D84" s="14"/>
      <c r="E84" s="23"/>
      <c r="F84" s="23"/>
      <c r="G84" s="18"/>
      <c r="H84" s="24"/>
      <c r="I84" s="25"/>
      <c r="N84" s="26" t="s">
        <v>157</v>
      </c>
    </row>
    <row r="85" spans="1:14" ht="3.6" customHeight="1">
      <c r="A85" s="14"/>
      <c r="B85" s="2"/>
      <c r="C85" s="27"/>
      <c r="D85" s="14"/>
      <c r="E85" s="23"/>
      <c r="F85" s="23"/>
      <c r="G85" s="18"/>
      <c r="H85" s="24"/>
      <c r="I85" s="25"/>
      <c r="N85" s="26"/>
    </row>
    <row r="86" spans="1:14" ht="14.4" customHeight="1">
      <c r="A86" s="113" t="s">
        <v>1444</v>
      </c>
      <c r="B86" s="114">
        <f>DATA_FIELD_DESCRIPTORS!S934+DATA_FIELD_DESCRIPTORS!S968</f>
        <v>1779</v>
      </c>
      <c r="C86" s="115">
        <f>B86/B$82</f>
        <v>0.14503505625305724</v>
      </c>
      <c r="D86" s="14"/>
      <c r="E86" s="23"/>
      <c r="F86" s="23"/>
      <c r="G86" s="18"/>
      <c r="H86" s="24"/>
      <c r="I86" s="25"/>
      <c r="N86" s="26" t="s">
        <v>146</v>
      </c>
    </row>
    <row r="87" spans="1:14" ht="14.4" customHeight="1">
      <c r="A87" s="14" t="s">
        <v>49</v>
      </c>
      <c r="B87" s="2">
        <f>DATA_FIELD_DESCRIPTORS!S935+DATA_FIELD_DESCRIPTORS!S969</f>
        <v>1198</v>
      </c>
      <c r="C87" s="27">
        <f t="shared" ref="C87:C92" si="18">B87/B$86</f>
        <v>0.6734120292299044</v>
      </c>
      <c r="D87" s="14"/>
      <c r="E87" s="29"/>
      <c r="F87" s="29"/>
      <c r="G87" s="18"/>
      <c r="H87" s="24"/>
      <c r="I87" s="30"/>
      <c r="N87" s="26" t="s">
        <v>147</v>
      </c>
    </row>
    <row r="88" spans="1:14" ht="14.4" customHeight="1">
      <c r="A88" s="14" t="s">
        <v>155</v>
      </c>
      <c r="B88" s="2">
        <f>DATA_FIELD_DESCRIPTORS!S538+DATA_FIELD_DESCRIPTORS!S539+DATA_FIELD_DESCRIPTORS!S540</f>
        <v>206</v>
      </c>
      <c r="C88" s="27">
        <f t="shared" si="18"/>
        <v>0.11579539066891512</v>
      </c>
      <c r="D88" s="14"/>
      <c r="E88" s="29"/>
      <c r="F88" s="29"/>
      <c r="G88" s="18"/>
      <c r="H88" s="24"/>
      <c r="I88" s="30"/>
      <c r="N88" s="26" t="s">
        <v>158</v>
      </c>
    </row>
    <row r="89" spans="1:14" ht="14.4" customHeight="1">
      <c r="A89" s="14" t="s">
        <v>50</v>
      </c>
      <c r="B89" s="2">
        <f>DATA_FIELD_DESCRIPTORS!S940+DATA_FIELD_DESCRIPTORS!S974</f>
        <v>159</v>
      </c>
      <c r="C89" s="27">
        <f t="shared" si="18"/>
        <v>8.9376053962900506E-2</v>
      </c>
      <c r="D89" s="14"/>
      <c r="E89" s="23"/>
      <c r="F89" s="23"/>
      <c r="G89" s="18"/>
      <c r="H89" s="24"/>
      <c r="I89" s="25"/>
      <c r="N89" s="26" t="s">
        <v>148</v>
      </c>
    </row>
    <row r="90" spans="1:14" ht="14.4" customHeight="1">
      <c r="A90" s="14" t="s">
        <v>155</v>
      </c>
      <c r="B90" s="2">
        <f>DATA_FIELD_DESCRIPTORS!S543+DATA_FIELD_DESCRIPTORS!S544+DATA_FIELD_DESCRIPTORS!S545</f>
        <v>25</v>
      </c>
      <c r="C90" s="27">
        <f t="shared" si="18"/>
        <v>1.4052838673412029E-2</v>
      </c>
      <c r="D90" s="14"/>
      <c r="E90" s="23"/>
      <c r="F90" s="23"/>
      <c r="G90" s="18"/>
      <c r="H90" s="24"/>
      <c r="I90" s="25"/>
      <c r="N90" s="26" t="s">
        <v>159</v>
      </c>
    </row>
    <row r="91" spans="1:14" ht="14.4" customHeight="1">
      <c r="A91" s="14" t="s">
        <v>51</v>
      </c>
      <c r="B91" s="2">
        <f>DATA_FIELD_DESCRIPTORS!S944+DATA_FIELD_DESCRIPTORS!S978</f>
        <v>422</v>
      </c>
      <c r="C91" s="27">
        <f t="shared" si="18"/>
        <v>0.23721191680719506</v>
      </c>
      <c r="D91" s="14"/>
      <c r="E91" s="23"/>
      <c r="F91" s="23"/>
      <c r="G91" s="18"/>
      <c r="H91" s="24"/>
      <c r="I91" s="25"/>
      <c r="N91" s="26" t="s">
        <v>149</v>
      </c>
    </row>
    <row r="92" spans="1:14" ht="14.4" customHeight="1">
      <c r="A92" s="14" t="s">
        <v>155</v>
      </c>
      <c r="B92" s="2">
        <f>DATA_FIELD_DESCRIPTORS!S547+DATA_FIELD_DESCRIPTORS!S548+DATA_FIELD_DESCRIPTORS!S549</f>
        <v>205</v>
      </c>
      <c r="C92" s="27">
        <f t="shared" si="18"/>
        <v>0.11523327712197864</v>
      </c>
      <c r="D92" s="14"/>
      <c r="E92" s="23"/>
      <c r="F92" s="23"/>
      <c r="G92" s="18"/>
      <c r="H92" s="24"/>
      <c r="I92" s="25"/>
      <c r="N92" s="26"/>
    </row>
    <row r="93" spans="1:14" ht="3.6" customHeight="1">
      <c r="A93" s="14"/>
      <c r="B93" s="2"/>
      <c r="C93" s="27"/>
      <c r="D93" s="14"/>
      <c r="E93" s="23"/>
      <c r="F93" s="23"/>
      <c r="G93" s="18"/>
      <c r="H93" s="24"/>
      <c r="I93" s="25"/>
      <c r="N93" s="26"/>
    </row>
    <row r="94" spans="1:14" ht="14.4" customHeight="1">
      <c r="A94" s="113" t="s">
        <v>1443</v>
      </c>
      <c r="B94" s="114">
        <f>DATA_FIELD_DESCRIPTORS!S948+DATA_FIELD_DESCRIPTORS!S982</f>
        <v>10487</v>
      </c>
      <c r="C94" s="115">
        <f>B94/B$82</f>
        <v>0.85496494374694276</v>
      </c>
      <c r="D94" s="14"/>
      <c r="E94" s="23"/>
      <c r="F94" s="23"/>
      <c r="G94" s="18"/>
      <c r="H94" s="24"/>
      <c r="I94" s="25"/>
      <c r="N94" s="26" t="s">
        <v>150</v>
      </c>
    </row>
    <row r="95" spans="1:14" ht="14.4" customHeight="1">
      <c r="A95" s="14" t="s">
        <v>52</v>
      </c>
      <c r="B95" s="31">
        <f>B96+B98</f>
        <v>6757</v>
      </c>
      <c r="C95" s="27">
        <f t="shared" ref="C95:C98" si="19">B95/B$94</f>
        <v>0.64432154095546867</v>
      </c>
      <c r="D95" s="14"/>
      <c r="E95" s="23"/>
      <c r="F95" s="23"/>
      <c r="G95" s="18"/>
      <c r="H95" s="24"/>
      <c r="I95" s="25"/>
      <c r="N95" s="26" t="s">
        <v>1420</v>
      </c>
    </row>
    <row r="96" spans="1:14" ht="14.4" customHeight="1">
      <c r="A96" s="14" t="s">
        <v>45</v>
      </c>
      <c r="B96" s="2">
        <f>DATA_FIELD_DESCRIPTORS!S950+DATA_FIELD_DESCRIPTORS!S984</f>
        <v>3321</v>
      </c>
      <c r="C96" s="27">
        <f t="shared" si="19"/>
        <v>0.31667779155144465</v>
      </c>
      <c r="D96" s="14"/>
      <c r="E96" s="23"/>
      <c r="F96" s="23"/>
      <c r="G96" s="18"/>
      <c r="H96" s="18"/>
      <c r="I96" s="18"/>
      <c r="N96" s="26" t="s">
        <v>151</v>
      </c>
    </row>
    <row r="97" spans="1:14" ht="14.4" customHeight="1">
      <c r="A97" s="14" t="s">
        <v>53</v>
      </c>
      <c r="B97" s="2">
        <f>DATA_FIELD_DESCRIPTORS!S953+DATA_FIELD_DESCRIPTORS!S987</f>
        <v>331</v>
      </c>
      <c r="C97" s="27">
        <f>B97/B96</f>
        <v>9.9668774465522428E-2</v>
      </c>
      <c r="D97" s="14"/>
      <c r="E97" s="23"/>
      <c r="F97" s="23"/>
      <c r="G97" s="18"/>
      <c r="H97" s="18"/>
      <c r="I97" s="18"/>
      <c r="N97" s="26" t="s">
        <v>152</v>
      </c>
    </row>
    <row r="98" spans="1:14" ht="14.4" customHeight="1">
      <c r="A98" s="14" t="s">
        <v>46</v>
      </c>
      <c r="B98" s="31">
        <f>DATA_FIELD_DESCRIPTORS!S959+DATA_FIELD_DESCRIPTORS!S993</f>
        <v>3436</v>
      </c>
      <c r="C98" s="27">
        <f t="shared" si="19"/>
        <v>0.32764374940402402</v>
      </c>
      <c r="D98" s="14"/>
      <c r="E98" s="23"/>
      <c r="F98" s="23"/>
      <c r="G98" s="18"/>
      <c r="H98" s="18"/>
      <c r="I98" s="18"/>
      <c r="N98" s="26" t="s">
        <v>153</v>
      </c>
    </row>
    <row r="99" spans="1:14">
      <c r="A99" s="14" t="s">
        <v>53</v>
      </c>
      <c r="B99" s="31">
        <f>DATA_FIELD_DESCRIPTORS!S962+DATA_FIELD_DESCRIPTORS!S996</f>
        <v>591</v>
      </c>
      <c r="C99" s="27">
        <f>B99/B98</f>
        <v>0.17200232828870779</v>
      </c>
      <c r="D99" s="14"/>
      <c r="E99" s="23"/>
      <c r="F99" s="23"/>
      <c r="G99" s="18"/>
      <c r="H99" s="18"/>
      <c r="I99" s="18"/>
      <c r="N99" s="26" t="s">
        <v>154</v>
      </c>
    </row>
    <row r="100" spans="1:14" ht="3" customHeight="1">
      <c r="A100" s="14"/>
      <c r="B100" s="31"/>
      <c r="C100" s="27"/>
      <c r="D100" s="14"/>
      <c r="E100" s="23"/>
      <c r="F100" s="23"/>
      <c r="G100" s="18"/>
      <c r="H100" s="18"/>
      <c r="I100" s="18"/>
      <c r="N100" s="26"/>
    </row>
    <row r="101" spans="1:14" ht="14.4" customHeight="1">
      <c r="A101" s="14" t="s">
        <v>54</v>
      </c>
      <c r="B101" s="2">
        <f>DATA_FIELD_DESCRIPTORS!S535</f>
        <v>449</v>
      </c>
      <c r="C101" s="27">
        <f>B101/B82</f>
        <v>3.6605250285341596E-2</v>
      </c>
      <c r="D101" s="14"/>
      <c r="E101" s="23"/>
      <c r="F101" s="23"/>
      <c r="G101" s="18"/>
      <c r="H101" s="18"/>
      <c r="I101" s="18"/>
      <c r="N101" s="26">
        <v>535</v>
      </c>
    </row>
    <row r="102" spans="1:14" ht="14.4" customHeight="1">
      <c r="A102" s="14" t="s">
        <v>55</v>
      </c>
      <c r="B102" s="2">
        <f>DATA_FIELD_DESCRIPTORS!S657</f>
        <v>1276</v>
      </c>
      <c r="C102" s="27">
        <f>B102/B82</f>
        <v>0.10402739279308658</v>
      </c>
      <c r="D102" s="14"/>
      <c r="E102" s="23"/>
      <c r="F102" s="23"/>
      <c r="G102" s="18"/>
      <c r="H102" s="18"/>
      <c r="I102" s="18"/>
      <c r="N102" s="26">
        <v>657</v>
      </c>
    </row>
    <row r="103" spans="1:14" ht="14.4" customHeight="1">
      <c r="A103" s="14" t="s">
        <v>56</v>
      </c>
      <c r="B103" s="34">
        <f>(B67+B69)/B82</f>
        <v>1.6165824229577694</v>
      </c>
      <c r="C103" s="44" t="s">
        <v>1446</v>
      </c>
      <c r="D103" s="14"/>
      <c r="E103" s="23"/>
      <c r="F103" s="23"/>
      <c r="G103" s="18"/>
      <c r="H103" s="18"/>
      <c r="I103" s="18"/>
      <c r="N103" s="26"/>
    </row>
    <row r="104" spans="1:14" ht="14.4" customHeight="1">
      <c r="A104" s="14"/>
      <c r="B104" s="34"/>
      <c r="C104" s="27"/>
      <c r="D104" s="14"/>
      <c r="E104" s="23"/>
      <c r="F104" s="23"/>
      <c r="G104" s="18"/>
      <c r="H104" s="18"/>
      <c r="I104" s="18"/>
      <c r="N104" s="26"/>
    </row>
    <row r="105" spans="1:14" ht="14.4" customHeight="1">
      <c r="A105" s="14"/>
      <c r="B105" s="31"/>
      <c r="C105" s="27"/>
      <c r="D105" s="14"/>
      <c r="E105" s="23"/>
      <c r="F105" s="23"/>
      <c r="G105" s="18"/>
      <c r="H105" s="18"/>
      <c r="I105" s="18"/>
      <c r="N105" s="26"/>
    </row>
    <row r="106" spans="1:14" s="4" customFormat="1">
      <c r="A106" s="106" t="s">
        <v>1441</v>
      </c>
      <c r="B106" s="107" t="s">
        <v>1437</v>
      </c>
      <c r="C106" s="112" t="s">
        <v>1433</v>
      </c>
      <c r="D106" s="20"/>
      <c r="E106" s="1"/>
      <c r="F106" s="20"/>
      <c r="G106" s="1"/>
      <c r="J106"/>
      <c r="K106"/>
      <c r="L106"/>
      <c r="M106"/>
    </row>
    <row r="107" spans="1:14" ht="14.4" customHeight="1">
      <c r="A107" s="14" t="s">
        <v>57</v>
      </c>
      <c r="B107" s="2">
        <f>DATA_FIELD_DESCRIPTORS!S750</f>
        <v>12836</v>
      </c>
      <c r="C107" s="27">
        <f>B107/B$107</f>
        <v>1</v>
      </c>
      <c r="D107" s="14"/>
      <c r="E107" s="29"/>
      <c r="F107" s="29"/>
      <c r="G107" s="18"/>
      <c r="H107" s="24"/>
      <c r="I107" s="30"/>
      <c r="N107" s="26">
        <v>8772</v>
      </c>
    </row>
    <row r="108" spans="1:14" ht="14.4" customHeight="1">
      <c r="A108" s="14" t="s">
        <v>58</v>
      </c>
      <c r="B108" s="2">
        <f>DATA_FIELD_DESCRIPTORS!S762</f>
        <v>12266</v>
      </c>
      <c r="C108" s="27">
        <f t="shared" ref="C108:C110" si="20">B108/B$107</f>
        <v>0.95559364287940163</v>
      </c>
      <c r="D108" s="14"/>
      <c r="E108" s="29"/>
      <c r="F108" s="29"/>
      <c r="G108" s="18"/>
      <c r="H108" s="24"/>
      <c r="I108" s="30"/>
      <c r="N108" s="26">
        <v>8784</v>
      </c>
    </row>
    <row r="109" spans="1:14" ht="3.6" customHeight="1">
      <c r="A109" s="14"/>
      <c r="B109" s="2"/>
      <c r="C109" s="27"/>
      <c r="D109" s="14"/>
      <c r="E109" s="29"/>
      <c r="F109" s="29"/>
      <c r="G109" s="18"/>
      <c r="H109" s="24"/>
      <c r="I109" s="30"/>
      <c r="N109" s="26"/>
    </row>
    <row r="110" spans="1:14" ht="14.4" customHeight="1">
      <c r="A110" s="14" t="s">
        <v>59</v>
      </c>
      <c r="B110" s="2">
        <f>DATA_FIELD_DESCRIPTORS!S772</f>
        <v>570</v>
      </c>
      <c r="C110" s="27">
        <f t="shared" si="20"/>
        <v>4.4406357120598317E-2</v>
      </c>
      <c r="D110" s="14"/>
      <c r="E110" s="29"/>
      <c r="F110" s="29"/>
      <c r="G110" s="18"/>
      <c r="H110" s="24"/>
      <c r="I110" s="30"/>
      <c r="N110" s="26">
        <v>8794</v>
      </c>
    </row>
    <row r="111" spans="1:14" ht="14.4" customHeight="1">
      <c r="A111" s="14" t="s">
        <v>60</v>
      </c>
      <c r="B111" s="2">
        <f>DATA_FIELD_DESCRIPTORS!S773</f>
        <v>372</v>
      </c>
      <c r="C111" s="27">
        <f>B111/B$110</f>
        <v>0.65263157894736845</v>
      </c>
      <c r="D111" s="14"/>
      <c r="E111" s="29"/>
      <c r="F111" s="23"/>
      <c r="G111" s="18"/>
      <c r="H111" s="24"/>
      <c r="I111" s="25"/>
      <c r="N111" s="26">
        <v>8795</v>
      </c>
    </row>
    <row r="112" spans="1:14" ht="14.4" customHeight="1">
      <c r="A112" s="14" t="s">
        <v>61</v>
      </c>
      <c r="B112" s="2">
        <f>DATA_FIELD_DESCRIPTORS!S774</f>
        <v>22</v>
      </c>
      <c r="C112" s="27">
        <f t="shared" ref="C112:C116" si="21">B112/B$110</f>
        <v>3.8596491228070177E-2</v>
      </c>
      <c r="D112" s="14"/>
      <c r="E112" s="29"/>
      <c r="F112" s="35"/>
      <c r="G112" s="18"/>
      <c r="H112" s="36"/>
      <c r="I112" s="37"/>
      <c r="N112" s="26">
        <v>8796</v>
      </c>
    </row>
    <row r="113" spans="1:14" ht="14.4" customHeight="1">
      <c r="A113" s="14" t="s">
        <v>62</v>
      </c>
      <c r="B113" s="2">
        <f>DATA_FIELD_DESCRIPTORS!S775</f>
        <v>12</v>
      </c>
      <c r="C113" s="27">
        <f t="shared" si="21"/>
        <v>2.1052631578947368E-2</v>
      </c>
      <c r="D113" s="14"/>
      <c r="E113" s="29"/>
      <c r="F113" s="23"/>
      <c r="G113" s="18"/>
      <c r="H113" s="24"/>
      <c r="I113" s="25"/>
      <c r="N113" s="26">
        <v>8797</v>
      </c>
    </row>
    <row r="114" spans="1:14" ht="14.4" customHeight="1">
      <c r="A114" s="14" t="s">
        <v>63</v>
      </c>
      <c r="B114" s="2">
        <f>DATA_FIELD_DESCRIPTORS!S776</f>
        <v>6</v>
      </c>
      <c r="C114" s="27">
        <f t="shared" si="21"/>
        <v>1.0526315789473684E-2</v>
      </c>
      <c r="D114" s="14"/>
      <c r="E114" s="29"/>
      <c r="F114" s="35"/>
      <c r="G114" s="18"/>
      <c r="H114" s="35"/>
      <c r="I114" s="18"/>
      <c r="N114" s="26">
        <v>8798</v>
      </c>
    </row>
    <row r="115" spans="1:14" ht="14.4" customHeight="1">
      <c r="A115" s="9" t="s">
        <v>64</v>
      </c>
      <c r="B115" s="2">
        <f>DATA_FIELD_DESCRIPTORS!S777</f>
        <v>119</v>
      </c>
      <c r="C115" s="27">
        <f t="shared" si="21"/>
        <v>0.20877192982456141</v>
      </c>
      <c r="D115" s="9"/>
      <c r="E115" s="29"/>
      <c r="H115" s="38"/>
      <c r="I115" s="39"/>
      <c r="N115" s="10">
        <v>8799</v>
      </c>
    </row>
    <row r="116" spans="1:14" ht="14.4" customHeight="1">
      <c r="A116" s="9" t="s">
        <v>65</v>
      </c>
      <c r="B116" s="2">
        <f>DATA_FIELD_DESCRIPTORS!S779</f>
        <v>39</v>
      </c>
      <c r="C116" s="27">
        <f t="shared" si="21"/>
        <v>6.8421052631578952E-2</v>
      </c>
      <c r="D116" s="9"/>
      <c r="E116" s="29"/>
      <c r="H116" s="38"/>
      <c r="I116" s="39"/>
      <c r="N116" s="10">
        <v>8801</v>
      </c>
    </row>
    <row r="117" spans="1:14" ht="14.4" customHeight="1">
      <c r="A117" s="9"/>
      <c r="B117" s="15"/>
      <c r="C117" s="11"/>
      <c r="D117" s="9"/>
      <c r="E117" s="39"/>
      <c r="F117" s="39"/>
      <c r="H117" s="39"/>
      <c r="I117" s="39"/>
      <c r="N117" s="10"/>
    </row>
    <row r="118" spans="1:14" ht="14.4" customHeight="1">
      <c r="A118" s="9"/>
      <c r="B118" s="15"/>
      <c r="C118" s="11"/>
      <c r="D118" s="9"/>
      <c r="E118" s="39"/>
      <c r="F118" s="39"/>
      <c r="H118" s="39"/>
      <c r="I118" s="39"/>
      <c r="N118" s="10"/>
    </row>
    <row r="119" spans="1:14" s="4" customFormat="1">
      <c r="A119" s="106" t="s">
        <v>1442</v>
      </c>
      <c r="B119" s="107" t="s">
        <v>1437</v>
      </c>
      <c r="C119" s="108" t="s">
        <v>1433</v>
      </c>
      <c r="D119" s="20"/>
      <c r="E119" s="1"/>
      <c r="F119" s="20"/>
      <c r="G119" s="1"/>
      <c r="J119"/>
      <c r="K119"/>
      <c r="L119"/>
      <c r="M119"/>
    </row>
    <row r="120" spans="1:14" ht="14.4" customHeight="1">
      <c r="A120" s="9" t="s">
        <v>66</v>
      </c>
      <c r="B120" s="2">
        <f>DATA_FIELD_DESCRIPTORS!S766</f>
        <v>12266</v>
      </c>
      <c r="C120" s="11">
        <f>B120/B$120</f>
        <v>1</v>
      </c>
      <c r="D120" s="9"/>
      <c r="H120" s="38"/>
      <c r="I120" s="39"/>
      <c r="N120" s="10">
        <v>8788</v>
      </c>
    </row>
    <row r="121" spans="1:14" s="18" customFormat="1" ht="14.4" customHeight="1">
      <c r="A121" s="113" t="s">
        <v>67</v>
      </c>
      <c r="B121" s="114">
        <f>DATA_FIELD_DESCRIPTORS!S767+DATA_FIELD_DESCRIPTORS!S768</f>
        <v>1113</v>
      </c>
      <c r="C121" s="115">
        <f t="shared" ref="C121:C124" si="22">B121/B$120</f>
        <v>9.0738627099298877E-2</v>
      </c>
      <c r="D121" s="14"/>
      <c r="E121" s="29"/>
      <c r="F121" s="29"/>
      <c r="H121" s="24"/>
      <c r="I121" s="30"/>
      <c r="J121"/>
      <c r="K121"/>
      <c r="L121"/>
      <c r="M121"/>
      <c r="N121" s="26" t="s">
        <v>145</v>
      </c>
    </row>
    <row r="122" spans="1:14" s="18" customFormat="1" ht="14.4" customHeight="1">
      <c r="A122" s="14" t="s">
        <v>68</v>
      </c>
      <c r="B122" s="2">
        <f>DATA_FIELD_DESCRIPTORS!S841+DATA_FIELD_DESCRIPTORS!S842</f>
        <v>1702</v>
      </c>
      <c r="C122" s="44" t="s">
        <v>1446</v>
      </c>
      <c r="D122" s="14"/>
      <c r="E122" s="13"/>
      <c r="F122" s="23"/>
      <c r="J122"/>
      <c r="K122"/>
      <c r="L122"/>
      <c r="M122"/>
      <c r="N122" s="40" t="s">
        <v>1421</v>
      </c>
    </row>
    <row r="123" spans="1:14" s="18" customFormat="1" ht="14.4" customHeight="1">
      <c r="A123" s="14" t="s">
        <v>69</v>
      </c>
      <c r="B123" s="41">
        <f>B122/B121</f>
        <v>1.5292003593890386</v>
      </c>
      <c r="C123" s="44" t="s">
        <v>1446</v>
      </c>
      <c r="D123" s="14"/>
      <c r="E123" s="23"/>
      <c r="F123" s="23"/>
      <c r="J123"/>
      <c r="K123"/>
      <c r="L123"/>
      <c r="M123"/>
      <c r="N123" s="26"/>
    </row>
    <row r="124" spans="1:14" s="18" customFormat="1" ht="14.4" customHeight="1">
      <c r="A124" s="113" t="s">
        <v>70</v>
      </c>
      <c r="B124" s="114">
        <f>DATA_FIELD_DESCRIPTORS!S769</f>
        <v>11153</v>
      </c>
      <c r="C124" s="115">
        <f t="shared" si="22"/>
        <v>0.90926137290070108</v>
      </c>
      <c r="D124" s="14"/>
      <c r="E124" s="29"/>
      <c r="F124" s="29"/>
      <c r="H124" s="24"/>
      <c r="I124" s="30"/>
      <c r="J124"/>
      <c r="K124"/>
      <c r="L124"/>
      <c r="M124"/>
      <c r="N124" s="26">
        <v>8791</v>
      </c>
    </row>
    <row r="125" spans="1:14">
      <c r="A125" s="9" t="s">
        <v>71</v>
      </c>
      <c r="B125" s="2">
        <f>DATA_FIELD_DESCRIPTORS!S843</f>
        <v>18127</v>
      </c>
      <c r="C125" s="44" t="s">
        <v>1446</v>
      </c>
      <c r="D125" s="9"/>
      <c r="N125" s="10">
        <v>8865</v>
      </c>
    </row>
    <row r="126" spans="1:14">
      <c r="A126" s="9" t="s">
        <v>72</v>
      </c>
      <c r="B126" s="42">
        <f>B125/B124</f>
        <v>1.6253026091634537</v>
      </c>
      <c r="C126" s="44" t="s">
        <v>1446</v>
      </c>
      <c r="D126" s="9"/>
      <c r="N126" s="10"/>
    </row>
    <row r="127" spans="1:14">
      <c r="A127" s="9"/>
      <c r="B127" s="15"/>
      <c r="C127" s="11"/>
      <c r="D127" s="9"/>
      <c r="N127" s="10"/>
    </row>
    <row r="128" spans="1:14" ht="14.4" customHeight="1">
      <c r="B128" s="9"/>
      <c r="C128" s="14"/>
      <c r="D128" s="9"/>
      <c r="N128" s="9"/>
    </row>
    <row r="129" spans="1:14">
      <c r="A129" s="106" t="s">
        <v>1460</v>
      </c>
      <c r="B129" s="107" t="s">
        <v>1437</v>
      </c>
      <c r="C129" s="73"/>
      <c r="E129" s="5"/>
      <c r="F129" s="5"/>
    </row>
    <row r="130" spans="1:14">
      <c r="A130" s="9" t="s">
        <v>1462</v>
      </c>
      <c r="B130" s="72">
        <f>B111+B112+B124</f>
        <v>11547</v>
      </c>
      <c r="C130" s="27"/>
      <c r="E130" s="5"/>
      <c r="F130" s="5"/>
    </row>
    <row r="131" spans="1:14">
      <c r="A131" s="9" t="s">
        <v>1463</v>
      </c>
      <c r="B131" s="72">
        <f>B113+B114+B121</f>
        <v>1131</v>
      </c>
      <c r="C131" s="5"/>
      <c r="E131" s="5"/>
      <c r="F131" s="5"/>
    </row>
    <row r="132" spans="1:14">
      <c r="A132" s="9" t="s">
        <v>1464</v>
      </c>
      <c r="B132" s="39">
        <f>B111/B130</f>
        <v>3.2216160041569242E-2</v>
      </c>
      <c r="C132" s="5"/>
      <c r="E132" s="5"/>
      <c r="F132" s="5"/>
      <c r="N132" s="5"/>
    </row>
    <row r="133" spans="1:14">
      <c r="A133" s="9" t="s">
        <v>1465</v>
      </c>
      <c r="B133" s="39">
        <f>B113/B131</f>
        <v>1.0610079575596816E-2</v>
      </c>
      <c r="C133" s="5"/>
      <c r="E133" s="5"/>
      <c r="F133" s="5"/>
      <c r="N133" s="5"/>
    </row>
    <row r="134" spans="1:14">
      <c r="A134" s="9" t="s">
        <v>1466</v>
      </c>
      <c r="B134" s="39">
        <f>B115/B107</f>
        <v>9.2708008725459652E-3</v>
      </c>
      <c r="C134" s="5"/>
      <c r="E134" s="5"/>
      <c r="F134" s="5"/>
      <c r="N134" s="5"/>
    </row>
    <row r="135" spans="1:14">
      <c r="A135" s="9" t="s">
        <v>1</v>
      </c>
      <c r="B135" s="5"/>
      <c r="C135" s="5"/>
      <c r="E135" s="5"/>
      <c r="F135" s="5"/>
      <c r="N135" s="5"/>
    </row>
    <row r="136" spans="1:14">
      <c r="A136" s="123" t="s">
        <v>1467</v>
      </c>
      <c r="B136" s="123"/>
      <c r="C136" s="74"/>
      <c r="E136" s="5"/>
      <c r="F136" s="5"/>
      <c r="N136" s="5"/>
    </row>
    <row r="137" spans="1:14" ht="24" customHeight="1">
      <c r="A137" s="123" t="s">
        <v>1461</v>
      </c>
      <c r="B137" s="123"/>
      <c r="C137" s="74"/>
      <c r="E137" s="5"/>
      <c r="F137" s="5"/>
      <c r="N137" s="5"/>
    </row>
    <row r="138" spans="1:14">
      <c r="A138" s="74"/>
      <c r="B138" s="74"/>
      <c r="C138" s="74"/>
      <c r="E138" s="5"/>
      <c r="F138" s="5"/>
      <c r="N138" s="5"/>
    </row>
    <row r="139" spans="1:14">
      <c r="A139" s="74"/>
      <c r="B139" s="74"/>
      <c r="C139" s="74"/>
      <c r="E139" s="5"/>
      <c r="F139" s="5"/>
      <c r="N139" s="5"/>
    </row>
    <row r="140" spans="1:14">
      <c r="B140" s="5"/>
      <c r="C140" s="5"/>
      <c r="E140" s="5"/>
      <c r="F140" s="5"/>
      <c r="N140" s="5"/>
    </row>
    <row r="141" spans="1:14" ht="57.6">
      <c r="A141" s="9" t="s">
        <v>73</v>
      </c>
      <c r="B141" s="5"/>
      <c r="C141" s="5"/>
      <c r="E141" s="5"/>
      <c r="F141" s="5"/>
      <c r="N141" s="5"/>
    </row>
    <row r="142" spans="1:14">
      <c r="A142" s="9" t="s">
        <v>1</v>
      </c>
      <c r="B142" s="5"/>
      <c r="C142" s="5"/>
      <c r="E142" s="5"/>
      <c r="F142" s="5"/>
      <c r="N142" s="5"/>
    </row>
    <row r="143" spans="1:14">
      <c r="A143" s="9" t="s">
        <v>1</v>
      </c>
      <c r="B143" s="5"/>
      <c r="C143" s="5"/>
      <c r="E143" s="5"/>
      <c r="F143" s="5"/>
      <c r="N143" s="5"/>
    </row>
    <row r="144" spans="1:14">
      <c r="A144" s="9" t="s">
        <v>1</v>
      </c>
      <c r="B144" s="5"/>
      <c r="C144" s="5"/>
      <c r="E144" s="5"/>
      <c r="F144" s="5"/>
      <c r="N144" s="5"/>
    </row>
    <row r="145" spans="1:14">
      <c r="A145" s="9" t="s">
        <v>1</v>
      </c>
      <c r="B145" s="5"/>
      <c r="C145" s="5"/>
      <c r="E145" s="5"/>
      <c r="F145" s="5"/>
      <c r="N145" s="5"/>
    </row>
  </sheetData>
  <mergeCells count="2">
    <mergeCell ref="A136:B136"/>
    <mergeCell ref="A137:B13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Y145"/>
  <sheetViews>
    <sheetView zoomScale="70" zoomScaleNormal="70" workbookViewId="0">
      <selection activeCell="F5" sqref="F5:F23"/>
    </sheetView>
  </sheetViews>
  <sheetFormatPr defaultColWidth="8.88671875" defaultRowHeight="14.4"/>
  <cols>
    <col min="1" max="1" width="44.6640625" style="5" customWidth="1"/>
    <col min="2" max="2" width="10.33203125" style="20" customWidth="1"/>
    <col min="3" max="3" width="8.88671875" style="21" customWidth="1"/>
    <col min="4" max="4" width="10.33203125" style="5" customWidth="1"/>
    <col min="5" max="5" width="8.88671875" style="13" customWidth="1"/>
    <col min="6" max="6" width="10.33203125" style="13" customWidth="1"/>
    <col min="7" max="9" width="8.88671875" style="5"/>
    <col min="10" max="10" width="24.44140625" customWidth="1"/>
    <col min="11" max="11" width="10.5546875" bestFit="1" customWidth="1"/>
    <col min="12" max="13" width="10.6640625" bestFit="1" customWidth="1"/>
    <col min="14" max="14" width="14.33203125" style="22" customWidth="1"/>
    <col min="15" max="25" width="13.33203125" style="5" customWidth="1"/>
    <col min="26" max="16384" width="8.88671875" style="5"/>
  </cols>
  <sheetData>
    <row r="1" spans="1:25" ht="43.2">
      <c r="A1" s="6" t="s">
        <v>1424</v>
      </c>
      <c r="B1" s="6"/>
      <c r="C1" s="8"/>
      <c r="D1" s="9"/>
      <c r="N1" s="7"/>
    </row>
    <row r="2" spans="1:25">
      <c r="A2" s="9" t="s">
        <v>0</v>
      </c>
      <c r="B2" s="9"/>
      <c r="C2" s="11"/>
      <c r="D2" s="9"/>
      <c r="N2" s="10"/>
    </row>
    <row r="3" spans="1:25">
      <c r="K3" t="s">
        <v>87</v>
      </c>
      <c r="L3" t="s">
        <v>89</v>
      </c>
      <c r="M3" t="s">
        <v>136</v>
      </c>
      <c r="O3" s="17" t="s">
        <v>1452</v>
      </c>
      <c r="P3" s="17" t="s">
        <v>1453</v>
      </c>
      <c r="Q3" s="54" t="s">
        <v>1454</v>
      </c>
      <c r="R3" s="66" t="s">
        <v>1455</v>
      </c>
      <c r="S3" s="66" t="s">
        <v>1456</v>
      </c>
      <c r="T3" s="52"/>
      <c r="U3" s="66" t="s">
        <v>1455</v>
      </c>
      <c r="V3" s="66" t="s">
        <v>1456</v>
      </c>
      <c r="W3" s="17"/>
      <c r="X3" s="66" t="s">
        <v>1455</v>
      </c>
      <c r="Y3" s="66" t="s">
        <v>1456</v>
      </c>
    </row>
    <row r="4" spans="1:25" s="43" customFormat="1">
      <c r="A4" s="106" t="s">
        <v>2</v>
      </c>
      <c r="B4" s="107" t="s">
        <v>87</v>
      </c>
      <c r="C4" s="108" t="s">
        <v>1433</v>
      </c>
      <c r="D4" s="109" t="s">
        <v>89</v>
      </c>
      <c r="E4" s="108" t="s">
        <v>1433</v>
      </c>
      <c r="F4" s="107" t="s">
        <v>136</v>
      </c>
      <c r="G4" s="108" t="s">
        <v>1433</v>
      </c>
      <c r="J4" t="s">
        <v>1448</v>
      </c>
      <c r="K4" s="47">
        <f>B5/2</f>
        <v>213.5</v>
      </c>
      <c r="L4" s="47">
        <f>D5/2</f>
        <v>54</v>
      </c>
      <c r="M4" s="47">
        <f>F5/2</f>
        <v>267.5</v>
      </c>
      <c r="O4" s="17" t="s">
        <v>2</v>
      </c>
      <c r="P4" s="17"/>
      <c r="Q4" s="55" t="s">
        <v>87</v>
      </c>
      <c r="R4" s="66"/>
      <c r="S4" s="66"/>
      <c r="T4" s="53" t="s">
        <v>89</v>
      </c>
      <c r="U4" s="66"/>
      <c r="V4" s="66"/>
      <c r="W4" s="56" t="s">
        <v>136</v>
      </c>
      <c r="X4" s="66"/>
      <c r="Y4" s="66"/>
    </row>
    <row r="5" spans="1:25">
      <c r="A5" s="9" t="s">
        <v>3</v>
      </c>
      <c r="B5" s="2">
        <f>DATA_FIELD_DESCRIPTORS!T371</f>
        <v>427</v>
      </c>
      <c r="C5" s="11">
        <f t="shared" ref="C5:C23" si="0">B5/B$5</f>
        <v>1</v>
      </c>
      <c r="D5" s="15">
        <f>DATA_FIELD_DESCRIPTORS!T395</f>
        <v>108</v>
      </c>
      <c r="E5" s="11">
        <f t="shared" ref="E5:E23" si="1">D5/D$5</f>
        <v>1</v>
      </c>
      <c r="F5" s="15">
        <f t="shared" ref="F5:F23" si="2">B5+D5</f>
        <v>535</v>
      </c>
      <c r="G5" s="11">
        <f t="shared" ref="G5:G23" si="3">F5/F$5</f>
        <v>1</v>
      </c>
      <c r="J5" t="s">
        <v>1457</v>
      </c>
      <c r="K5" s="46">
        <f>K4-R14</f>
        <v>22.5</v>
      </c>
      <c r="L5" s="57">
        <f>L4-U13</f>
        <v>3</v>
      </c>
      <c r="M5" s="57">
        <f>M4-X14</f>
        <v>6.5</v>
      </c>
      <c r="N5" s="10" t="s">
        <v>142</v>
      </c>
      <c r="O5" s="48"/>
      <c r="P5" s="48"/>
      <c r="Q5" s="5">
        <v>427</v>
      </c>
      <c r="T5" s="5">
        <v>108</v>
      </c>
      <c r="W5" s="5">
        <v>535</v>
      </c>
    </row>
    <row r="6" spans="1:25">
      <c r="A6" s="9" t="s">
        <v>4</v>
      </c>
      <c r="B6" s="2">
        <f>DATA_FIELD_DESCRIPTORS!T372</f>
        <v>4</v>
      </c>
      <c r="C6" s="11">
        <f t="shared" si="0"/>
        <v>9.3676814988290398E-3</v>
      </c>
      <c r="D6" s="15">
        <f>DATA_FIELD_DESCRIPTORS!T396</f>
        <v>0</v>
      </c>
      <c r="E6" s="11">
        <f t="shared" si="1"/>
        <v>0</v>
      </c>
      <c r="F6" s="15">
        <f t="shared" si="2"/>
        <v>4</v>
      </c>
      <c r="G6" s="11">
        <f t="shared" si="3"/>
        <v>7.4766355140186919E-3</v>
      </c>
      <c r="J6" t="s">
        <v>1449</v>
      </c>
      <c r="K6">
        <f>K5/80</f>
        <v>0.28125</v>
      </c>
      <c r="L6" s="68">
        <f>L5/T14</f>
        <v>0.15789473684210525</v>
      </c>
      <c r="M6" s="68">
        <f>M5/W15</f>
        <v>6.5656565656565663E-2</v>
      </c>
      <c r="N6" s="10"/>
      <c r="O6" s="9">
        <v>0</v>
      </c>
      <c r="P6" s="9">
        <v>4</v>
      </c>
      <c r="Q6" s="5">
        <v>4</v>
      </c>
      <c r="R6" s="60">
        <f>Q6</f>
        <v>4</v>
      </c>
      <c r="S6" s="39">
        <f>R6/$Q5</f>
        <v>9.3676814988290398E-3</v>
      </c>
      <c r="T6" s="5">
        <v>0</v>
      </c>
      <c r="U6" s="60">
        <f>T6</f>
        <v>0</v>
      </c>
      <c r="V6" s="39">
        <f>U6/$T5</f>
        <v>0</v>
      </c>
      <c r="W6" s="5">
        <v>4</v>
      </c>
      <c r="X6" s="60">
        <f>W6</f>
        <v>4</v>
      </c>
      <c r="Y6" s="39">
        <f>X6/$W5</f>
        <v>7.4766355140186919E-3</v>
      </c>
    </row>
    <row r="7" spans="1:25">
      <c r="A7" s="9" t="s">
        <v>5</v>
      </c>
      <c r="B7" s="2">
        <f>DATA_FIELD_DESCRIPTORS!T373</f>
        <v>0</v>
      </c>
      <c r="C7" s="11">
        <f t="shared" si="0"/>
        <v>0</v>
      </c>
      <c r="D7" s="15">
        <f>DATA_FIELD_DESCRIPTORS!T397</f>
        <v>0</v>
      </c>
      <c r="E7" s="11">
        <f t="shared" si="1"/>
        <v>0</v>
      </c>
      <c r="F7" s="15">
        <f t="shared" si="2"/>
        <v>0</v>
      </c>
      <c r="G7" s="11">
        <f t="shared" si="3"/>
        <v>0</v>
      </c>
      <c r="J7" t="s">
        <v>1450</v>
      </c>
      <c r="K7" s="58">
        <v>5</v>
      </c>
      <c r="L7" s="58">
        <v>5</v>
      </c>
      <c r="M7" s="58">
        <v>5</v>
      </c>
      <c r="N7" s="10"/>
      <c r="O7" s="9">
        <v>5</v>
      </c>
      <c r="P7" s="9">
        <v>9</v>
      </c>
      <c r="Q7" s="5">
        <v>0</v>
      </c>
      <c r="R7" s="60">
        <f>R6+Q7</f>
        <v>4</v>
      </c>
      <c r="S7" s="39">
        <f>R7/$Q5</f>
        <v>9.3676814988290398E-3</v>
      </c>
      <c r="T7" s="5">
        <v>0</v>
      </c>
      <c r="U7" s="60">
        <f>U6+T7</f>
        <v>0</v>
      </c>
      <c r="V7" s="39">
        <f>U7/$T5</f>
        <v>0</v>
      </c>
      <c r="W7" s="5">
        <v>0</v>
      </c>
      <c r="X7" s="60">
        <f>X6+W7</f>
        <v>4</v>
      </c>
      <c r="Y7" s="39">
        <f>X7/$W5</f>
        <v>7.4766355140186919E-3</v>
      </c>
    </row>
    <row r="8" spans="1:25">
      <c r="A8" s="9" t="s">
        <v>6</v>
      </c>
      <c r="B8" s="2">
        <f>DATA_FIELD_DESCRIPTORS!T374</f>
        <v>1</v>
      </c>
      <c r="C8" s="11">
        <f t="shared" si="0"/>
        <v>2.34192037470726E-3</v>
      </c>
      <c r="D8" s="15">
        <f>DATA_FIELD_DESCRIPTORS!T398</f>
        <v>0</v>
      </c>
      <c r="E8" s="11">
        <f t="shared" si="1"/>
        <v>0</v>
      </c>
      <c r="F8" s="15">
        <f t="shared" si="2"/>
        <v>1</v>
      </c>
      <c r="G8" s="11">
        <f t="shared" si="3"/>
        <v>1.869158878504673E-3</v>
      </c>
      <c r="J8" t="s">
        <v>1451</v>
      </c>
      <c r="K8">
        <f>K7*K6</f>
        <v>1.40625</v>
      </c>
      <c r="L8">
        <f t="shared" ref="L8:M8" si="4">L7*L6</f>
        <v>0.78947368421052633</v>
      </c>
      <c r="M8">
        <f t="shared" si="4"/>
        <v>0.32828282828282829</v>
      </c>
      <c r="N8" s="10"/>
      <c r="O8" s="9">
        <v>10</v>
      </c>
      <c r="P8" s="9">
        <v>14</v>
      </c>
      <c r="Q8" s="5">
        <v>1</v>
      </c>
      <c r="R8" s="60">
        <f t="shared" ref="R8:R23" si="5">R7+Q8</f>
        <v>5</v>
      </c>
      <c r="S8" s="39">
        <f>R8/$Q5</f>
        <v>1.1709601873536301E-2</v>
      </c>
      <c r="T8" s="5">
        <v>0</v>
      </c>
      <c r="U8" s="60">
        <f t="shared" ref="U8:U23" si="6">U7+T8</f>
        <v>0</v>
      </c>
      <c r="V8" s="39">
        <f>U8/$T5</f>
        <v>0</v>
      </c>
      <c r="W8" s="5">
        <v>1</v>
      </c>
      <c r="X8" s="60">
        <f t="shared" ref="X8:X23" si="7">X7+W8</f>
        <v>5</v>
      </c>
      <c r="Y8" s="39">
        <f>X8/$W5</f>
        <v>9.3457943925233638E-3</v>
      </c>
    </row>
    <row r="9" spans="1:25">
      <c r="A9" s="9" t="s">
        <v>7</v>
      </c>
      <c r="B9" s="2">
        <f>DATA_FIELD_DESCRIPTORS!T375+DATA_FIELD_DESCRIPTORS!T376</f>
        <v>6</v>
      </c>
      <c r="C9" s="11">
        <f t="shared" si="0"/>
        <v>1.405152224824356E-2</v>
      </c>
      <c r="D9" s="15">
        <f>DATA_FIELD_DESCRIPTORS!T399+DATA_FIELD_DESCRIPTORS!T400</f>
        <v>3</v>
      </c>
      <c r="E9" s="11">
        <f t="shared" si="1"/>
        <v>2.7777777777777776E-2</v>
      </c>
      <c r="F9" s="15">
        <f t="shared" si="2"/>
        <v>9</v>
      </c>
      <c r="G9" s="11">
        <f t="shared" si="3"/>
        <v>1.6822429906542057E-2</v>
      </c>
      <c r="J9" t="s">
        <v>1447</v>
      </c>
      <c r="K9">
        <f>45+K8</f>
        <v>46.40625</v>
      </c>
      <c r="L9">
        <f>40+L8</f>
        <v>40.789473684210527</v>
      </c>
      <c r="M9">
        <f>O15+M8</f>
        <v>45.328282828282831</v>
      </c>
      <c r="N9" s="10"/>
      <c r="O9" s="9">
        <v>15</v>
      </c>
      <c r="P9" s="9">
        <v>19</v>
      </c>
      <c r="Q9" s="5">
        <v>6</v>
      </c>
      <c r="R9" s="60">
        <f t="shared" si="5"/>
        <v>11</v>
      </c>
      <c r="S9" s="39">
        <f>R9/$Q5</f>
        <v>2.576112412177986E-2</v>
      </c>
      <c r="T9" s="5">
        <v>3</v>
      </c>
      <c r="U9" s="60">
        <f t="shared" si="6"/>
        <v>3</v>
      </c>
      <c r="V9" s="39">
        <f>U9/$Q5</f>
        <v>7.0257611241217799E-3</v>
      </c>
      <c r="W9" s="5">
        <v>9</v>
      </c>
      <c r="X9" s="60">
        <f t="shared" si="7"/>
        <v>14</v>
      </c>
      <c r="Y9" s="39">
        <f>X9/$W5</f>
        <v>2.6168224299065422E-2</v>
      </c>
    </row>
    <row r="10" spans="1:25">
      <c r="A10" s="9" t="s">
        <v>8</v>
      </c>
      <c r="B10" s="2">
        <f>DATA_FIELD_DESCRIPTORS!T377+DATA_FIELD_DESCRIPTORS!T378+DATA_FIELD_DESCRIPTORS!T379</f>
        <v>19</v>
      </c>
      <c r="C10" s="11">
        <f t="shared" si="0"/>
        <v>4.449648711943794E-2</v>
      </c>
      <c r="D10" s="15">
        <f>DATA_FIELD_DESCRIPTORS!T401+DATA_FIELD_DESCRIPTORS!T402+DATA_FIELD_DESCRIPTORS!T403</f>
        <v>10</v>
      </c>
      <c r="E10" s="11">
        <f t="shared" si="1"/>
        <v>9.2592592592592587E-2</v>
      </c>
      <c r="F10" s="15">
        <f t="shared" si="2"/>
        <v>29</v>
      </c>
      <c r="G10" s="11">
        <f t="shared" si="3"/>
        <v>5.4205607476635512E-2</v>
      </c>
      <c r="N10" s="10"/>
      <c r="O10" s="9">
        <v>20</v>
      </c>
      <c r="P10" s="9">
        <v>24</v>
      </c>
      <c r="Q10" s="5">
        <v>19</v>
      </c>
      <c r="R10" s="60">
        <f t="shared" si="5"/>
        <v>30</v>
      </c>
      <c r="S10" s="39">
        <f>R10/$Q5</f>
        <v>7.0257611241217793E-2</v>
      </c>
      <c r="T10" s="5">
        <v>10</v>
      </c>
      <c r="U10" s="60">
        <f t="shared" si="6"/>
        <v>13</v>
      </c>
      <c r="V10" s="39">
        <f>U10/$T5</f>
        <v>0.12037037037037036</v>
      </c>
      <c r="W10" s="5">
        <v>29</v>
      </c>
      <c r="X10" s="60">
        <f t="shared" si="7"/>
        <v>43</v>
      </c>
      <c r="Y10" s="39">
        <f>X10/$W5</f>
        <v>8.0373831775700941E-2</v>
      </c>
    </row>
    <row r="11" spans="1:25">
      <c r="A11" s="9" t="s">
        <v>9</v>
      </c>
      <c r="B11" s="2">
        <f>DATA_FIELD_DESCRIPTORS!T380</f>
        <v>28</v>
      </c>
      <c r="C11" s="11">
        <f t="shared" si="0"/>
        <v>6.5573770491803282E-2</v>
      </c>
      <c r="D11" s="2">
        <f>DATA_FIELD_DESCRIPTORS!T404</f>
        <v>16</v>
      </c>
      <c r="E11" s="11">
        <f t="shared" si="1"/>
        <v>0.14814814814814814</v>
      </c>
      <c r="F11" s="15">
        <f t="shared" si="2"/>
        <v>44</v>
      </c>
      <c r="G11" s="11">
        <f t="shared" si="3"/>
        <v>8.2242990654205608E-2</v>
      </c>
      <c r="N11" s="10"/>
      <c r="O11" s="9">
        <v>25</v>
      </c>
      <c r="P11" s="9">
        <v>29</v>
      </c>
      <c r="Q11" s="5">
        <v>28</v>
      </c>
      <c r="R11" s="60">
        <f t="shared" si="5"/>
        <v>58</v>
      </c>
      <c r="S11" s="39">
        <f>R11/$Q5</f>
        <v>0.13583138173302109</v>
      </c>
      <c r="T11" s="5">
        <v>16</v>
      </c>
      <c r="U11" s="60">
        <f t="shared" si="6"/>
        <v>29</v>
      </c>
      <c r="V11" s="39">
        <f>U11/$T5</f>
        <v>0.26851851851851855</v>
      </c>
      <c r="W11" s="5">
        <v>44</v>
      </c>
      <c r="X11" s="60">
        <f t="shared" si="7"/>
        <v>87</v>
      </c>
      <c r="Y11" s="39">
        <f>X11/$W5</f>
        <v>0.16261682242990655</v>
      </c>
    </row>
    <row r="12" spans="1:25">
      <c r="A12" s="9" t="s">
        <v>10</v>
      </c>
      <c r="B12" s="2">
        <f>DATA_FIELD_DESCRIPTORS!T381</f>
        <v>17</v>
      </c>
      <c r="C12" s="11">
        <f t="shared" si="0"/>
        <v>3.9812646370023422E-2</v>
      </c>
      <c r="D12" s="2">
        <f>DATA_FIELD_DESCRIPTORS!T405</f>
        <v>10</v>
      </c>
      <c r="E12" s="11">
        <f t="shared" si="1"/>
        <v>9.2592592592592587E-2</v>
      </c>
      <c r="F12" s="15">
        <f t="shared" si="2"/>
        <v>27</v>
      </c>
      <c r="G12" s="11">
        <f t="shared" si="3"/>
        <v>5.046728971962617E-2</v>
      </c>
      <c r="N12" s="10"/>
      <c r="O12" s="64">
        <v>30</v>
      </c>
      <c r="P12" s="64">
        <v>34</v>
      </c>
      <c r="Q12" s="5">
        <v>17</v>
      </c>
      <c r="R12" s="60">
        <f t="shared" si="5"/>
        <v>75</v>
      </c>
      <c r="S12" s="39">
        <f>R12/$Q5</f>
        <v>0.1756440281030445</v>
      </c>
      <c r="T12" s="5">
        <v>10</v>
      </c>
      <c r="U12" s="60">
        <f t="shared" si="6"/>
        <v>39</v>
      </c>
      <c r="V12" s="39">
        <f>U12/$T5</f>
        <v>0.3611111111111111</v>
      </c>
      <c r="W12" s="5">
        <v>27</v>
      </c>
      <c r="X12" s="60">
        <f t="shared" si="7"/>
        <v>114</v>
      </c>
      <c r="Y12" s="39">
        <f>X12/$W5</f>
        <v>0.21308411214953271</v>
      </c>
    </row>
    <row r="13" spans="1:25">
      <c r="A13" s="9" t="s">
        <v>11</v>
      </c>
      <c r="B13" s="2">
        <f>DATA_FIELD_DESCRIPTORS!T382</f>
        <v>48</v>
      </c>
      <c r="C13" s="11">
        <f t="shared" si="0"/>
        <v>0.11241217798594848</v>
      </c>
      <c r="D13" s="2">
        <f>DATA_FIELD_DESCRIPTORS!T406</f>
        <v>12</v>
      </c>
      <c r="E13" s="11">
        <f t="shared" si="1"/>
        <v>0.1111111111111111</v>
      </c>
      <c r="F13" s="15">
        <f t="shared" si="2"/>
        <v>60</v>
      </c>
      <c r="G13" s="11">
        <f t="shared" si="3"/>
        <v>0.11214953271028037</v>
      </c>
      <c r="N13" s="10"/>
      <c r="O13" s="64">
        <v>35</v>
      </c>
      <c r="P13" s="64">
        <v>39</v>
      </c>
      <c r="Q13" s="5">
        <v>48</v>
      </c>
      <c r="R13" s="60">
        <f t="shared" si="5"/>
        <v>123</v>
      </c>
      <c r="S13" s="39">
        <f>R13/$Q5</f>
        <v>0.28805620608899296</v>
      </c>
      <c r="T13" s="5">
        <v>12</v>
      </c>
      <c r="U13" s="60">
        <f t="shared" si="6"/>
        <v>51</v>
      </c>
      <c r="V13" s="39">
        <f>U13/$T5</f>
        <v>0.47222222222222221</v>
      </c>
      <c r="W13" s="5">
        <v>60</v>
      </c>
      <c r="X13" s="60">
        <f t="shared" si="7"/>
        <v>174</v>
      </c>
      <c r="Y13" s="39">
        <f>X13/$W5</f>
        <v>0.3252336448598131</v>
      </c>
    </row>
    <row r="14" spans="1:25">
      <c r="A14" s="9" t="s">
        <v>12</v>
      </c>
      <c r="B14" s="2">
        <f>DATA_FIELD_DESCRIPTORS!T383</f>
        <v>68</v>
      </c>
      <c r="C14" s="11">
        <f t="shared" si="0"/>
        <v>0.15925058548009369</v>
      </c>
      <c r="D14" s="2">
        <f>DATA_FIELD_DESCRIPTORS!T407</f>
        <v>19</v>
      </c>
      <c r="E14" s="11">
        <f t="shared" si="1"/>
        <v>0.17592592592592593</v>
      </c>
      <c r="F14" s="15">
        <f t="shared" si="2"/>
        <v>87</v>
      </c>
      <c r="G14" s="11">
        <f t="shared" si="3"/>
        <v>0.16261682242990655</v>
      </c>
      <c r="N14" s="10"/>
      <c r="O14" s="9">
        <v>40</v>
      </c>
      <c r="P14" s="9">
        <v>44</v>
      </c>
      <c r="Q14" s="5">
        <v>68</v>
      </c>
      <c r="R14" s="60">
        <f t="shared" si="5"/>
        <v>191</v>
      </c>
      <c r="S14" s="39">
        <f>R14/$Q5</f>
        <v>0.44730679156908665</v>
      </c>
      <c r="T14" s="5">
        <v>19</v>
      </c>
      <c r="U14" s="60">
        <f t="shared" si="6"/>
        <v>70</v>
      </c>
      <c r="V14" s="39">
        <f>U14/$T5</f>
        <v>0.64814814814814814</v>
      </c>
      <c r="W14" s="5">
        <v>87</v>
      </c>
      <c r="X14" s="60">
        <f t="shared" si="7"/>
        <v>261</v>
      </c>
      <c r="Y14" s="39">
        <f>X14/$W5</f>
        <v>0.48785046728971965</v>
      </c>
    </row>
    <row r="15" spans="1:25">
      <c r="A15" s="9" t="s">
        <v>13</v>
      </c>
      <c r="B15" s="2">
        <f>DATA_FIELD_DESCRIPTORS!T384</f>
        <v>80</v>
      </c>
      <c r="C15" s="11">
        <f t="shared" si="0"/>
        <v>0.18735362997658081</v>
      </c>
      <c r="D15" s="2">
        <f>DATA_FIELD_DESCRIPTORS!T408</f>
        <v>19</v>
      </c>
      <c r="E15" s="11">
        <f t="shared" si="1"/>
        <v>0.17592592592592593</v>
      </c>
      <c r="F15" s="15">
        <f t="shared" si="2"/>
        <v>99</v>
      </c>
      <c r="G15" s="11">
        <f t="shared" si="3"/>
        <v>0.18504672897196262</v>
      </c>
      <c r="N15" s="10"/>
      <c r="O15" s="9">
        <v>45</v>
      </c>
      <c r="P15" s="9">
        <v>49</v>
      </c>
      <c r="Q15" s="5">
        <v>80</v>
      </c>
      <c r="R15" s="60">
        <f t="shared" si="5"/>
        <v>271</v>
      </c>
      <c r="S15" s="39">
        <f>R15/$Q5</f>
        <v>0.63466042154566749</v>
      </c>
      <c r="T15" s="5">
        <v>19</v>
      </c>
      <c r="U15" s="60">
        <f t="shared" si="6"/>
        <v>89</v>
      </c>
      <c r="V15" s="39">
        <f>U15/$T5</f>
        <v>0.82407407407407407</v>
      </c>
      <c r="W15" s="5">
        <v>99</v>
      </c>
      <c r="X15" s="60">
        <f t="shared" si="7"/>
        <v>360</v>
      </c>
      <c r="Y15" s="39">
        <f>X15/$W5</f>
        <v>0.67289719626168221</v>
      </c>
    </row>
    <row r="16" spans="1:25">
      <c r="A16" s="9" t="s">
        <v>14</v>
      </c>
      <c r="B16" s="2">
        <f>DATA_FIELD_DESCRIPTORS!T385</f>
        <v>65</v>
      </c>
      <c r="C16" s="11">
        <f t="shared" si="0"/>
        <v>0.1522248243559719</v>
      </c>
      <c r="D16" s="2">
        <f>DATA_FIELD_DESCRIPTORS!T409</f>
        <v>13</v>
      </c>
      <c r="E16" s="11">
        <f t="shared" si="1"/>
        <v>0.12037037037037036</v>
      </c>
      <c r="F16" s="15">
        <f t="shared" si="2"/>
        <v>78</v>
      </c>
      <c r="G16" s="11">
        <f t="shared" si="3"/>
        <v>0.14579439252336449</v>
      </c>
      <c r="N16" s="10"/>
      <c r="O16" s="9">
        <v>50</v>
      </c>
      <c r="P16" s="9">
        <v>54</v>
      </c>
      <c r="Q16" s="5">
        <v>65</v>
      </c>
      <c r="R16" s="60">
        <f t="shared" si="5"/>
        <v>336</v>
      </c>
      <c r="S16" s="39">
        <f>R16/$Q5</f>
        <v>0.78688524590163933</v>
      </c>
      <c r="T16" s="5">
        <v>13</v>
      </c>
      <c r="U16" s="60">
        <f t="shared" si="6"/>
        <v>102</v>
      </c>
      <c r="V16" s="39">
        <f>U16/$T5</f>
        <v>0.94444444444444442</v>
      </c>
      <c r="W16" s="5">
        <v>78</v>
      </c>
      <c r="X16" s="60">
        <f t="shared" si="7"/>
        <v>438</v>
      </c>
      <c r="Y16" s="39">
        <f>X16/$W5</f>
        <v>0.81869158878504678</v>
      </c>
    </row>
    <row r="17" spans="1:25">
      <c r="A17" s="9" t="s">
        <v>15</v>
      </c>
      <c r="B17" s="2">
        <f>DATA_FIELD_DESCRIPTORS!T386</f>
        <v>48</v>
      </c>
      <c r="C17" s="11">
        <f t="shared" si="0"/>
        <v>0.11241217798594848</v>
      </c>
      <c r="D17" s="2">
        <f>DATA_FIELD_DESCRIPTORS!T410</f>
        <v>2</v>
      </c>
      <c r="E17" s="11">
        <f t="shared" si="1"/>
        <v>1.8518518518518517E-2</v>
      </c>
      <c r="F17" s="15">
        <f t="shared" si="2"/>
        <v>50</v>
      </c>
      <c r="G17" s="11">
        <f t="shared" si="3"/>
        <v>9.3457943925233641E-2</v>
      </c>
      <c r="N17" s="10"/>
      <c r="O17" s="9">
        <v>55</v>
      </c>
      <c r="P17" s="9">
        <v>59</v>
      </c>
      <c r="Q17" s="5">
        <v>48</v>
      </c>
      <c r="R17" s="60">
        <f t="shared" si="5"/>
        <v>384</v>
      </c>
      <c r="S17" s="39">
        <f>R17/$Q5</f>
        <v>0.89929742388758782</v>
      </c>
      <c r="T17" s="5">
        <v>2</v>
      </c>
      <c r="U17" s="60">
        <f t="shared" si="6"/>
        <v>104</v>
      </c>
      <c r="V17" s="39">
        <f>U17/$T5</f>
        <v>0.96296296296296291</v>
      </c>
      <c r="W17" s="5">
        <v>50</v>
      </c>
      <c r="X17" s="60">
        <f t="shared" si="7"/>
        <v>488</v>
      </c>
      <c r="Y17" s="39">
        <f>X17/$W5</f>
        <v>0.91214953271028032</v>
      </c>
    </row>
    <row r="18" spans="1:25">
      <c r="A18" s="9" t="s">
        <v>16</v>
      </c>
      <c r="B18" s="2">
        <f>DATA_FIELD_DESCRIPTORS!T387+DATA_FIELD_DESCRIPTORS!T388</f>
        <v>28</v>
      </c>
      <c r="C18" s="11">
        <f t="shared" si="0"/>
        <v>6.5573770491803282E-2</v>
      </c>
      <c r="D18" s="2">
        <f>DATA_FIELD_DESCRIPTORS!T411+DATA_FIELD_DESCRIPTORS!T412</f>
        <v>4</v>
      </c>
      <c r="E18" s="11">
        <f t="shared" si="1"/>
        <v>3.7037037037037035E-2</v>
      </c>
      <c r="F18" s="15">
        <f t="shared" si="2"/>
        <v>32</v>
      </c>
      <c r="G18" s="11">
        <f t="shared" si="3"/>
        <v>5.9813084112149535E-2</v>
      </c>
      <c r="N18" s="10"/>
      <c r="O18" s="9">
        <v>60</v>
      </c>
      <c r="P18" s="9">
        <v>64</v>
      </c>
      <c r="Q18" s="5">
        <v>28</v>
      </c>
      <c r="R18" s="60">
        <f t="shared" si="5"/>
        <v>412</v>
      </c>
      <c r="S18" s="39">
        <f>R18/$Q5</f>
        <v>0.96487119437939106</v>
      </c>
      <c r="T18" s="5">
        <v>4</v>
      </c>
      <c r="U18" s="60">
        <f t="shared" si="6"/>
        <v>108</v>
      </c>
      <c r="V18" s="39">
        <f>U18/$T5</f>
        <v>1</v>
      </c>
      <c r="W18" s="5">
        <v>32</v>
      </c>
      <c r="X18" s="60">
        <f t="shared" si="7"/>
        <v>520</v>
      </c>
      <c r="Y18" s="39">
        <f>X18/$W5</f>
        <v>0.9719626168224299</v>
      </c>
    </row>
    <row r="19" spans="1:25">
      <c r="A19" s="9" t="s">
        <v>17</v>
      </c>
      <c r="B19" s="15">
        <f>DATA_FIELD_DESCRIPTORS!T389+DATA_FIELD_DESCRIPTORS!T390</f>
        <v>11</v>
      </c>
      <c r="C19" s="11">
        <f t="shared" si="0"/>
        <v>2.576112412177986E-2</v>
      </c>
      <c r="D19" s="2">
        <f>DATA_FIELD_DESCRIPTORS!T413+DATA_FIELD_DESCRIPTORS!T414</f>
        <v>0</v>
      </c>
      <c r="E19" s="11">
        <f t="shared" si="1"/>
        <v>0</v>
      </c>
      <c r="F19" s="15">
        <f t="shared" si="2"/>
        <v>11</v>
      </c>
      <c r="G19" s="11">
        <f t="shared" si="3"/>
        <v>2.0560747663551402E-2</v>
      </c>
      <c r="N19" s="10"/>
      <c r="O19" s="9">
        <v>65</v>
      </c>
      <c r="P19" s="9">
        <v>69</v>
      </c>
      <c r="Q19" s="5">
        <v>11</v>
      </c>
      <c r="R19" s="60">
        <f t="shared" si="5"/>
        <v>423</v>
      </c>
      <c r="S19" s="39">
        <f>R19/$Q5</f>
        <v>0.99063231850117095</v>
      </c>
      <c r="T19" s="5">
        <v>0</v>
      </c>
      <c r="U19" s="60">
        <f t="shared" si="6"/>
        <v>108</v>
      </c>
      <c r="V19" s="39">
        <f>U19/$T5</f>
        <v>1</v>
      </c>
      <c r="W19" s="5">
        <v>11</v>
      </c>
      <c r="X19" s="60">
        <f t="shared" si="7"/>
        <v>531</v>
      </c>
      <c r="Y19" s="39">
        <f>X19/$W5</f>
        <v>0.99252336448598133</v>
      </c>
    </row>
    <row r="20" spans="1:25">
      <c r="A20" s="9" t="s">
        <v>18</v>
      </c>
      <c r="B20" s="15">
        <f>DATA_FIELD_DESCRIPTORS!T391</f>
        <v>1</v>
      </c>
      <c r="C20" s="11">
        <f t="shared" si="0"/>
        <v>2.34192037470726E-3</v>
      </c>
      <c r="D20" s="2">
        <f>DATA_FIELD_DESCRIPTORS!T415</f>
        <v>0</v>
      </c>
      <c r="E20" s="11">
        <f t="shared" si="1"/>
        <v>0</v>
      </c>
      <c r="F20" s="15">
        <f t="shared" si="2"/>
        <v>1</v>
      </c>
      <c r="G20" s="11">
        <f t="shared" si="3"/>
        <v>1.869158878504673E-3</v>
      </c>
      <c r="N20" s="10"/>
      <c r="O20" s="9">
        <v>70</v>
      </c>
      <c r="P20" s="9">
        <v>74</v>
      </c>
      <c r="Q20" s="5">
        <v>1</v>
      </c>
      <c r="R20" s="60">
        <f t="shared" si="5"/>
        <v>424</v>
      </c>
      <c r="S20" s="39">
        <f>R20/$Q5</f>
        <v>0.99297423887587821</v>
      </c>
      <c r="T20" s="5">
        <v>0</v>
      </c>
      <c r="U20" s="60">
        <f t="shared" si="6"/>
        <v>108</v>
      </c>
      <c r="V20" s="39">
        <f>U20/$T5</f>
        <v>1</v>
      </c>
      <c r="W20" s="5">
        <v>1</v>
      </c>
      <c r="X20" s="60">
        <f t="shared" si="7"/>
        <v>532</v>
      </c>
      <c r="Y20" s="39">
        <f>X20/$W5</f>
        <v>0.99439252336448603</v>
      </c>
    </row>
    <row r="21" spans="1:25">
      <c r="A21" s="9" t="s">
        <v>19</v>
      </c>
      <c r="B21" s="15">
        <f>DATA_FIELD_DESCRIPTORS!T392</f>
        <v>3</v>
      </c>
      <c r="C21" s="11">
        <f t="shared" si="0"/>
        <v>7.0257611241217799E-3</v>
      </c>
      <c r="D21" s="2">
        <f>DATA_FIELD_DESCRIPTORS!T416</f>
        <v>0</v>
      </c>
      <c r="E21" s="11">
        <f t="shared" si="1"/>
        <v>0</v>
      </c>
      <c r="F21" s="15">
        <f t="shared" si="2"/>
        <v>3</v>
      </c>
      <c r="G21" s="11">
        <f t="shared" si="3"/>
        <v>5.6074766355140183E-3</v>
      </c>
      <c r="N21" s="10"/>
      <c r="O21" s="9">
        <v>75</v>
      </c>
      <c r="P21" s="9">
        <v>79</v>
      </c>
      <c r="Q21" s="5">
        <v>3</v>
      </c>
      <c r="R21" s="60">
        <f t="shared" si="5"/>
        <v>427</v>
      </c>
      <c r="S21" s="39">
        <f>R21/$Q5</f>
        <v>1</v>
      </c>
      <c r="T21" s="5">
        <v>0</v>
      </c>
      <c r="U21" s="60">
        <f t="shared" si="6"/>
        <v>108</v>
      </c>
      <c r="V21" s="39">
        <f>U21/$T5</f>
        <v>1</v>
      </c>
      <c r="W21" s="5">
        <v>3</v>
      </c>
      <c r="X21" s="60">
        <f t="shared" si="7"/>
        <v>535</v>
      </c>
      <c r="Y21" s="39">
        <f>X21/$W5</f>
        <v>1</v>
      </c>
    </row>
    <row r="22" spans="1:25">
      <c r="A22" s="9" t="s">
        <v>20</v>
      </c>
      <c r="B22" s="15">
        <f>DATA_FIELD_DESCRIPTORS!T393</f>
        <v>0</v>
      </c>
      <c r="C22" s="11">
        <f t="shared" si="0"/>
        <v>0</v>
      </c>
      <c r="D22" s="2">
        <f>DATA_FIELD_DESCRIPTORS!T417</f>
        <v>0</v>
      </c>
      <c r="E22" s="11">
        <f t="shared" si="1"/>
        <v>0</v>
      </c>
      <c r="F22" s="15">
        <f t="shared" si="2"/>
        <v>0</v>
      </c>
      <c r="G22" s="11">
        <f t="shared" si="3"/>
        <v>0</v>
      </c>
      <c r="N22" s="10"/>
      <c r="O22" s="9">
        <v>80</v>
      </c>
      <c r="P22" s="9">
        <v>84</v>
      </c>
      <c r="Q22" s="5">
        <v>0</v>
      </c>
      <c r="R22" s="60">
        <f t="shared" si="5"/>
        <v>427</v>
      </c>
      <c r="S22" s="39">
        <f>R22/$Q5</f>
        <v>1</v>
      </c>
      <c r="T22" s="5">
        <v>0</v>
      </c>
      <c r="U22" s="60">
        <f t="shared" si="6"/>
        <v>108</v>
      </c>
      <c r="V22" s="39">
        <f>U22/$T5</f>
        <v>1</v>
      </c>
      <c r="W22" s="5">
        <v>0</v>
      </c>
      <c r="X22" s="60">
        <f t="shared" si="7"/>
        <v>535</v>
      </c>
      <c r="Y22" s="39">
        <f>X22/$W5</f>
        <v>1</v>
      </c>
    </row>
    <row r="23" spans="1:25">
      <c r="A23" s="9" t="s">
        <v>21</v>
      </c>
      <c r="B23" s="15">
        <f>DATA_FIELD_DESCRIPTORS!T394</f>
        <v>0</v>
      </c>
      <c r="C23" s="11">
        <f t="shared" si="0"/>
        <v>0</v>
      </c>
      <c r="D23" s="2">
        <f>DATA_FIELD_DESCRIPTORS!T418</f>
        <v>0</v>
      </c>
      <c r="E23" s="11">
        <f t="shared" si="1"/>
        <v>0</v>
      </c>
      <c r="F23" s="15">
        <f t="shared" si="2"/>
        <v>0</v>
      </c>
      <c r="G23" s="11">
        <f t="shared" si="3"/>
        <v>0</v>
      </c>
      <c r="N23" s="10"/>
      <c r="O23" s="9">
        <v>85</v>
      </c>
      <c r="P23" s="9">
        <v>100</v>
      </c>
      <c r="Q23" s="5">
        <v>0</v>
      </c>
      <c r="R23" s="60">
        <f t="shared" si="5"/>
        <v>427</v>
      </c>
      <c r="S23" s="39">
        <f>R23/$Q5</f>
        <v>1</v>
      </c>
      <c r="T23" s="5">
        <v>0</v>
      </c>
      <c r="U23" s="60">
        <f t="shared" si="6"/>
        <v>108</v>
      </c>
      <c r="V23" s="39">
        <f>U23/$T5</f>
        <v>1</v>
      </c>
      <c r="W23" s="5">
        <v>0</v>
      </c>
      <c r="X23" s="60">
        <f t="shared" si="7"/>
        <v>535</v>
      </c>
      <c r="Y23" s="39">
        <f>X23/$W5</f>
        <v>1</v>
      </c>
    </row>
    <row r="24" spans="1:25">
      <c r="A24" s="9" t="s">
        <v>22</v>
      </c>
      <c r="B24" s="46">
        <f>K9</f>
        <v>46.40625</v>
      </c>
      <c r="C24" s="11"/>
      <c r="D24" s="19">
        <f>L9</f>
        <v>40.789473684210527</v>
      </c>
      <c r="E24" s="11"/>
      <c r="F24" s="19">
        <f>M9</f>
        <v>45.328282828282831</v>
      </c>
      <c r="G24" s="11"/>
      <c r="N24" s="10">
        <v>422</v>
      </c>
    </row>
    <row r="25" spans="1:25">
      <c r="A25" s="9"/>
      <c r="B25" s="12"/>
      <c r="C25" s="11"/>
      <c r="D25" s="9"/>
      <c r="N25" s="10"/>
    </row>
    <row r="26" spans="1:25">
      <c r="A26" s="9"/>
      <c r="B26" s="12"/>
      <c r="C26" s="11"/>
      <c r="D26" s="9"/>
      <c r="N26" s="10"/>
    </row>
    <row r="27" spans="1:25">
      <c r="A27" s="106" t="s">
        <v>1436</v>
      </c>
      <c r="B27" s="107" t="s">
        <v>1437</v>
      </c>
      <c r="C27" s="108" t="s">
        <v>1433</v>
      </c>
      <c r="D27" s="20"/>
      <c r="E27" s="21"/>
      <c r="F27" s="20"/>
      <c r="G27" s="21"/>
      <c r="N27" s="5"/>
    </row>
    <row r="28" spans="1:25">
      <c r="A28" s="9" t="s">
        <v>3</v>
      </c>
      <c r="B28" s="2">
        <f>DATA_FIELD_DESCRIPTORS!T14</f>
        <v>535</v>
      </c>
      <c r="C28" s="11">
        <f>B28/B$28</f>
        <v>1</v>
      </c>
      <c r="D28" s="9"/>
      <c r="N28" s="10">
        <v>14</v>
      </c>
    </row>
    <row r="29" spans="1:25">
      <c r="A29" s="9" t="s">
        <v>23</v>
      </c>
      <c r="B29" s="2">
        <f>DATA_FIELD_DESCRIPTORS!T15</f>
        <v>210</v>
      </c>
      <c r="C29" s="11">
        <f t="shared" ref="C29:C35" si="8">B29/B$28</f>
        <v>0.3925233644859813</v>
      </c>
      <c r="D29" s="9"/>
      <c r="N29" s="10">
        <v>15</v>
      </c>
    </row>
    <row r="30" spans="1:25">
      <c r="A30" s="9" t="s">
        <v>24</v>
      </c>
      <c r="B30" s="2">
        <f>DATA_FIELD_DESCRIPTORS!T16</f>
        <v>217</v>
      </c>
      <c r="C30" s="11">
        <f t="shared" si="8"/>
        <v>0.405607476635514</v>
      </c>
      <c r="D30" s="9"/>
      <c r="N30" s="10">
        <v>16</v>
      </c>
    </row>
    <row r="31" spans="1:25">
      <c r="A31" s="9" t="s">
        <v>25</v>
      </c>
      <c r="B31" s="2">
        <f>DATA_FIELD_DESCRIPTORS!T17</f>
        <v>2</v>
      </c>
      <c r="C31" s="11">
        <f t="shared" si="8"/>
        <v>3.7383177570093459E-3</v>
      </c>
      <c r="D31" s="9"/>
      <c r="N31" s="10">
        <v>17</v>
      </c>
    </row>
    <row r="32" spans="1:25">
      <c r="A32" s="9" t="s">
        <v>26</v>
      </c>
      <c r="B32" s="2">
        <f>DATA_FIELD_DESCRIPTORS!T18</f>
        <v>8</v>
      </c>
      <c r="C32" s="11">
        <f t="shared" si="8"/>
        <v>1.4953271028037384E-2</v>
      </c>
      <c r="D32" s="9"/>
      <c r="N32" s="10">
        <v>18</v>
      </c>
    </row>
    <row r="33" spans="1:14">
      <c r="A33" s="9" t="s">
        <v>27</v>
      </c>
      <c r="B33" s="2">
        <f>DATA_FIELD_DESCRIPTORS!T19</f>
        <v>1</v>
      </c>
      <c r="C33" s="11">
        <f t="shared" si="8"/>
        <v>1.869158878504673E-3</v>
      </c>
      <c r="D33" s="9"/>
      <c r="N33" s="10">
        <v>19</v>
      </c>
    </row>
    <row r="34" spans="1:14">
      <c r="A34" s="9" t="s">
        <v>28</v>
      </c>
      <c r="B34" s="2">
        <f>DATA_FIELD_DESCRIPTORS!T20</f>
        <v>79</v>
      </c>
      <c r="C34" s="11">
        <f t="shared" si="8"/>
        <v>0.14766355140186915</v>
      </c>
      <c r="D34" s="9"/>
      <c r="N34" s="10">
        <v>20</v>
      </c>
    </row>
    <row r="35" spans="1:14">
      <c r="A35" s="9" t="s">
        <v>38</v>
      </c>
      <c r="B35" s="2">
        <f>DATA_FIELD_DESCRIPTORS!T21</f>
        <v>18</v>
      </c>
      <c r="C35" s="11">
        <f t="shared" si="8"/>
        <v>3.3644859813084113E-2</v>
      </c>
      <c r="D35" s="9"/>
      <c r="N35" s="10">
        <v>21</v>
      </c>
    </row>
    <row r="36" spans="1:14">
      <c r="A36" s="9"/>
      <c r="B36" s="2"/>
      <c r="C36" s="11"/>
      <c r="D36" s="9"/>
      <c r="N36" s="10"/>
    </row>
    <row r="37" spans="1:14">
      <c r="A37" s="9"/>
      <c r="B37" s="2"/>
      <c r="C37" s="11"/>
      <c r="D37" s="9"/>
      <c r="N37" s="10"/>
    </row>
    <row r="38" spans="1:14" s="4" customFormat="1">
      <c r="A38" s="110" t="s">
        <v>1098</v>
      </c>
      <c r="B38" s="111" t="s">
        <v>1437</v>
      </c>
      <c r="C38" s="112" t="s">
        <v>1433</v>
      </c>
      <c r="D38" s="16"/>
      <c r="E38" s="1"/>
      <c r="F38" s="16"/>
      <c r="G38" s="1"/>
      <c r="J38"/>
      <c r="K38"/>
      <c r="L38"/>
      <c r="M38"/>
    </row>
    <row r="39" spans="1:14">
      <c r="A39" s="9" t="s">
        <v>3</v>
      </c>
      <c r="B39" s="2">
        <f>DATA_FIELD_DESCRIPTORS!T24</f>
        <v>535</v>
      </c>
      <c r="C39" s="11">
        <f>B39/B$39</f>
        <v>1</v>
      </c>
      <c r="D39" s="9"/>
      <c r="N39" s="10">
        <v>24</v>
      </c>
    </row>
    <row r="40" spans="1:14">
      <c r="A40" s="9" t="s">
        <v>29</v>
      </c>
      <c r="B40" s="2">
        <f>DATA_FIELD_DESCRIPTORS!T26</f>
        <v>134</v>
      </c>
      <c r="C40" s="11">
        <f t="shared" ref="C40:C41" si="9">B40/B$39</f>
        <v>0.25046728971962617</v>
      </c>
      <c r="D40" s="9"/>
      <c r="N40" s="10">
        <v>26</v>
      </c>
    </row>
    <row r="41" spans="1:14">
      <c r="A41" s="9" t="s">
        <v>30</v>
      </c>
      <c r="B41" s="2">
        <f>DATA_FIELD_DESCRIPTORS!T25</f>
        <v>401</v>
      </c>
      <c r="C41" s="11">
        <f t="shared" si="9"/>
        <v>0.74953271028037383</v>
      </c>
      <c r="D41" s="9"/>
      <c r="N41" s="10">
        <v>25</v>
      </c>
    </row>
    <row r="42" spans="1:14">
      <c r="A42" s="9"/>
      <c r="B42" s="2"/>
      <c r="C42" s="11"/>
      <c r="D42" s="9"/>
      <c r="N42" s="10"/>
    </row>
    <row r="43" spans="1:14">
      <c r="A43" s="9"/>
      <c r="B43" s="2"/>
      <c r="C43" s="11"/>
      <c r="D43" s="9"/>
      <c r="N43" s="10"/>
    </row>
    <row r="44" spans="1:14" s="4" customFormat="1">
      <c r="A44" s="110" t="s">
        <v>1438</v>
      </c>
      <c r="B44" s="111" t="s">
        <v>1437</v>
      </c>
      <c r="C44" s="112" t="s">
        <v>1433</v>
      </c>
      <c r="D44" s="16"/>
      <c r="E44" s="1"/>
      <c r="F44" s="16"/>
      <c r="G44" s="1"/>
      <c r="J44"/>
      <c r="K44"/>
      <c r="L44"/>
      <c r="M44"/>
    </row>
    <row r="45" spans="1:14">
      <c r="A45" s="9" t="s">
        <v>3</v>
      </c>
      <c r="B45" s="2">
        <f>DATA_FIELD_DESCRIPTORS!T29</f>
        <v>535</v>
      </c>
      <c r="C45" s="11">
        <f>B45/B$45</f>
        <v>1</v>
      </c>
      <c r="D45" s="9"/>
      <c r="N45" s="10">
        <v>29</v>
      </c>
    </row>
    <row r="46" spans="1:14">
      <c r="A46" s="113" t="s">
        <v>31</v>
      </c>
      <c r="B46" s="114">
        <f>DATA_FIELD_DESCRIPTORS!T38</f>
        <v>134</v>
      </c>
      <c r="C46" s="115">
        <f t="shared" ref="C46:C55" si="10">B46/B$45</f>
        <v>0.25046728971962617</v>
      </c>
      <c r="D46" s="9"/>
      <c r="N46" s="10">
        <v>38</v>
      </c>
    </row>
    <row r="47" spans="1:14">
      <c r="A47" s="9" t="s">
        <v>32</v>
      </c>
      <c r="B47" s="2">
        <f>DATA_FIELD_DESCRIPTORS!T39</f>
        <v>45</v>
      </c>
      <c r="C47" s="11">
        <f>B47/B$46</f>
        <v>0.33582089552238809</v>
      </c>
      <c r="D47" s="9"/>
      <c r="N47" s="10">
        <v>39</v>
      </c>
    </row>
    <row r="48" spans="1:14">
      <c r="A48" s="9" t="s">
        <v>33</v>
      </c>
      <c r="B48" s="2">
        <f>DATA_FIELD_DESCRIPTORS!T40</f>
        <v>13</v>
      </c>
      <c r="C48" s="11">
        <f t="shared" ref="C48:C53" si="11">B48/B$46</f>
        <v>9.7014925373134331E-2</v>
      </c>
      <c r="D48" s="9"/>
      <c r="N48" s="10">
        <v>40</v>
      </c>
    </row>
    <row r="49" spans="1:14">
      <c r="A49" s="9" t="s">
        <v>34</v>
      </c>
      <c r="B49" s="2">
        <f>DATA_FIELD_DESCRIPTORS!T41</f>
        <v>0</v>
      </c>
      <c r="C49" s="11">
        <f t="shared" si="11"/>
        <v>0</v>
      </c>
      <c r="D49" s="9"/>
      <c r="N49" s="10">
        <v>41</v>
      </c>
    </row>
    <row r="50" spans="1:14">
      <c r="A50" s="9" t="s">
        <v>35</v>
      </c>
      <c r="B50" s="2">
        <f>DATA_FIELD_DESCRIPTORS!T42</f>
        <v>0</v>
      </c>
      <c r="C50" s="11">
        <f t="shared" si="11"/>
        <v>0</v>
      </c>
      <c r="D50" s="9"/>
      <c r="N50" s="10">
        <v>42</v>
      </c>
    </row>
    <row r="51" spans="1:14">
      <c r="A51" s="9" t="s">
        <v>36</v>
      </c>
      <c r="B51" s="2">
        <f>DATA_FIELD_DESCRIPTORS!T43</f>
        <v>0</v>
      </c>
      <c r="C51" s="11">
        <f t="shared" si="11"/>
        <v>0</v>
      </c>
      <c r="D51" s="9"/>
      <c r="N51" s="10">
        <v>43</v>
      </c>
    </row>
    <row r="52" spans="1:14">
      <c r="A52" s="9" t="s">
        <v>37</v>
      </c>
      <c r="B52" s="2">
        <f>DATA_FIELD_DESCRIPTORS!T44</f>
        <v>66</v>
      </c>
      <c r="C52" s="11">
        <f t="shared" si="11"/>
        <v>0.4925373134328358</v>
      </c>
      <c r="D52" s="9"/>
      <c r="N52" s="10">
        <v>44</v>
      </c>
    </row>
    <row r="53" spans="1:14">
      <c r="A53" s="9" t="s">
        <v>38</v>
      </c>
      <c r="B53" s="2">
        <f>DATA_FIELD_DESCRIPTORS!T45</f>
        <v>10</v>
      </c>
      <c r="C53" s="11">
        <f t="shared" si="11"/>
        <v>7.4626865671641784E-2</v>
      </c>
      <c r="D53" s="9"/>
      <c r="N53" s="10">
        <v>45</v>
      </c>
    </row>
    <row r="54" spans="1:14" ht="3.6" customHeight="1">
      <c r="A54" s="9"/>
      <c r="B54" s="2"/>
      <c r="C54" s="11"/>
      <c r="D54" s="9"/>
      <c r="N54" s="10"/>
    </row>
    <row r="55" spans="1:14">
      <c r="A55" s="113" t="s">
        <v>30</v>
      </c>
      <c r="B55" s="114">
        <f>DATA_FIELD_DESCRIPTORS!T30</f>
        <v>401</v>
      </c>
      <c r="C55" s="115">
        <f t="shared" si="10"/>
        <v>0.74953271028037383</v>
      </c>
      <c r="D55" s="9"/>
      <c r="N55" s="10">
        <v>30</v>
      </c>
    </row>
    <row r="56" spans="1:14">
      <c r="A56" s="9" t="s">
        <v>32</v>
      </c>
      <c r="B56" s="2">
        <f>DATA_FIELD_DESCRIPTORS!T31</f>
        <v>165</v>
      </c>
      <c r="C56" s="11">
        <f>B56/B$55</f>
        <v>0.41147132169576062</v>
      </c>
      <c r="D56" s="9"/>
      <c r="N56" s="10">
        <v>31</v>
      </c>
    </row>
    <row r="57" spans="1:14">
      <c r="A57" s="9" t="s">
        <v>33</v>
      </c>
      <c r="B57" s="2">
        <f>DATA_FIELD_DESCRIPTORS!T32</f>
        <v>204</v>
      </c>
      <c r="C57" s="11">
        <f t="shared" ref="C57:C62" si="12">B57/B$55</f>
        <v>0.50872817955112215</v>
      </c>
      <c r="D57" s="9"/>
      <c r="N57" s="10">
        <v>32</v>
      </c>
    </row>
    <row r="58" spans="1:14">
      <c r="A58" s="9" t="s">
        <v>34</v>
      </c>
      <c r="B58" s="2">
        <f>DATA_FIELD_DESCRIPTORS!T33</f>
        <v>2</v>
      </c>
      <c r="C58" s="11">
        <f t="shared" si="12"/>
        <v>4.9875311720698253E-3</v>
      </c>
      <c r="D58" s="9"/>
      <c r="N58" s="10">
        <v>33</v>
      </c>
    </row>
    <row r="59" spans="1:14">
      <c r="A59" s="9" t="s">
        <v>35</v>
      </c>
      <c r="B59" s="2">
        <f>DATA_FIELD_DESCRIPTORS!T34</f>
        <v>8</v>
      </c>
      <c r="C59" s="11">
        <f t="shared" si="12"/>
        <v>1.9950124688279301E-2</v>
      </c>
      <c r="D59" s="9"/>
      <c r="N59" s="10">
        <v>34</v>
      </c>
    </row>
    <row r="60" spans="1:14">
      <c r="A60" s="9" t="s">
        <v>36</v>
      </c>
      <c r="B60" s="2">
        <f>DATA_FIELD_DESCRIPTORS!T35</f>
        <v>1</v>
      </c>
      <c r="C60" s="11">
        <f t="shared" si="12"/>
        <v>2.4937655860349127E-3</v>
      </c>
      <c r="D60" s="9"/>
      <c r="N60" s="10">
        <v>35</v>
      </c>
    </row>
    <row r="61" spans="1:14">
      <c r="A61" s="9" t="s">
        <v>37</v>
      </c>
      <c r="B61" s="2">
        <f>DATA_FIELD_DESCRIPTORS!T36</f>
        <v>13</v>
      </c>
      <c r="C61" s="11">
        <f t="shared" si="12"/>
        <v>3.2418952618453865E-2</v>
      </c>
      <c r="D61" s="9"/>
      <c r="N61" s="10">
        <v>36</v>
      </c>
    </row>
    <row r="62" spans="1:14">
      <c r="A62" s="9" t="s">
        <v>38</v>
      </c>
      <c r="B62" s="2">
        <f>DATA_FIELD_DESCRIPTORS!T37</f>
        <v>8</v>
      </c>
      <c r="C62" s="11">
        <f t="shared" si="12"/>
        <v>1.9950124688279301E-2</v>
      </c>
      <c r="D62" s="9"/>
      <c r="N62" s="10">
        <v>37</v>
      </c>
    </row>
    <row r="63" spans="1:14">
      <c r="A63" s="9"/>
      <c r="B63" s="2"/>
      <c r="C63" s="11"/>
      <c r="D63" s="9"/>
      <c r="N63" s="10"/>
    </row>
    <row r="64" spans="1:14">
      <c r="A64" s="9"/>
      <c r="B64" s="2"/>
      <c r="C64" s="11"/>
      <c r="D64" s="9"/>
      <c r="N64" s="10"/>
    </row>
    <row r="65" spans="1:14" s="4" customFormat="1">
      <c r="A65" s="110" t="s">
        <v>1439</v>
      </c>
      <c r="B65" s="111" t="s">
        <v>1437</v>
      </c>
      <c r="C65" s="112" t="s">
        <v>1433</v>
      </c>
      <c r="D65" s="20"/>
      <c r="E65" s="1"/>
      <c r="F65" s="20"/>
      <c r="G65" s="1"/>
      <c r="J65"/>
      <c r="K65"/>
      <c r="L65"/>
      <c r="M65"/>
    </row>
    <row r="66" spans="1:14">
      <c r="A66" s="9" t="s">
        <v>3</v>
      </c>
      <c r="B66" s="2">
        <f>DATA_FIELD_DESCRIPTORS!T705</f>
        <v>535</v>
      </c>
      <c r="C66" s="11">
        <f>B66/B$66</f>
        <v>1</v>
      </c>
      <c r="D66" s="9"/>
      <c r="N66" s="10">
        <v>705</v>
      </c>
    </row>
    <row r="67" spans="1:14">
      <c r="A67" s="116" t="s">
        <v>1434</v>
      </c>
      <c r="B67" s="114">
        <f>DATA_FIELD_DESCRIPTORS!T722</f>
        <v>0</v>
      </c>
      <c r="C67" s="115">
        <f>B67/B$66</f>
        <v>0</v>
      </c>
      <c r="D67" s="9"/>
      <c r="N67" s="10"/>
    </row>
    <row r="68" spans="1:14" ht="3.6" customHeight="1">
      <c r="A68" s="9"/>
      <c r="B68" s="2"/>
      <c r="C68" s="11"/>
      <c r="D68" s="9"/>
      <c r="N68" s="10"/>
    </row>
    <row r="69" spans="1:14">
      <c r="A69" s="113" t="s">
        <v>1435</v>
      </c>
      <c r="B69" s="114">
        <f>DATA_FIELD_DESCRIPTORS!T706</f>
        <v>0</v>
      </c>
      <c r="C69" s="115">
        <f t="shared" ref="C69:C78" si="13">B69/B$66</f>
        <v>0</v>
      </c>
      <c r="D69" s="9"/>
      <c r="N69" s="10">
        <v>706</v>
      </c>
    </row>
    <row r="70" spans="1:14">
      <c r="A70" s="9" t="s">
        <v>39</v>
      </c>
      <c r="B70" s="2">
        <f>DATA_FIELD_DESCRIPTORS!T708</f>
        <v>0</v>
      </c>
      <c r="C70" s="11">
        <f t="shared" si="13"/>
        <v>0</v>
      </c>
      <c r="D70" s="9"/>
      <c r="N70" s="10">
        <v>708</v>
      </c>
    </row>
    <row r="71" spans="1:14">
      <c r="A71" s="9" t="s">
        <v>1445</v>
      </c>
      <c r="B71" s="2">
        <f>DATA_FIELD_DESCRIPTORS!T711</f>
        <v>0</v>
      </c>
      <c r="C71" s="11">
        <f t="shared" si="13"/>
        <v>0</v>
      </c>
      <c r="D71" s="9"/>
      <c r="N71" s="10">
        <v>711</v>
      </c>
    </row>
    <row r="72" spans="1:14">
      <c r="A72" s="9" t="s">
        <v>40</v>
      </c>
      <c r="B72" s="2">
        <f>DATA_FIELD_DESCRIPTORS!T712+DATA_FIELD_DESCRIPTORS!T713+DATA_FIELD_DESCRIPTORS!T714</f>
        <v>0</v>
      </c>
      <c r="C72" s="11">
        <f t="shared" si="13"/>
        <v>0</v>
      </c>
      <c r="D72" s="9"/>
      <c r="N72" s="10" t="s">
        <v>143</v>
      </c>
    </row>
    <row r="73" spans="1:14">
      <c r="A73" s="9" t="s">
        <v>41</v>
      </c>
      <c r="B73" s="2">
        <f>DATA_FIELD_DESCRIPTORS!T715+DATA_FIELD_DESCRIPTORS!T716+DATA_FIELD_DESCRIPTORS!T717+DATA_FIELD_DESCRIPTORS!T718+DATA_FIELD_DESCRIPTORS!T719+DATA_FIELD_DESCRIPTORS!T720</f>
        <v>0</v>
      </c>
      <c r="C73" s="11">
        <f t="shared" si="13"/>
        <v>0</v>
      </c>
      <c r="D73" s="9"/>
      <c r="N73" s="10" t="s">
        <v>144</v>
      </c>
    </row>
    <row r="74" spans="1:14">
      <c r="A74" s="9" t="s">
        <v>42</v>
      </c>
      <c r="B74" s="2">
        <f>DATA_FIELD_DESCRIPTORS!T721</f>
        <v>0</v>
      </c>
      <c r="C74" s="11">
        <f t="shared" si="13"/>
        <v>0</v>
      </c>
      <c r="D74" s="9"/>
      <c r="N74" s="10">
        <v>721</v>
      </c>
    </row>
    <row r="75" spans="1:14" ht="3.6" customHeight="1">
      <c r="A75" s="9"/>
      <c r="B75" s="2"/>
      <c r="C75" s="11">
        <f t="shared" si="13"/>
        <v>0</v>
      </c>
      <c r="D75" s="9"/>
      <c r="N75" s="10"/>
    </row>
    <row r="76" spans="1:14">
      <c r="A76" s="113" t="s">
        <v>43</v>
      </c>
      <c r="B76" s="114">
        <f>DATA_FIELD_DESCRIPTORS!T730</f>
        <v>535</v>
      </c>
      <c r="C76" s="115">
        <f t="shared" si="13"/>
        <v>1</v>
      </c>
      <c r="D76" s="9"/>
      <c r="N76" s="10">
        <v>730</v>
      </c>
    </row>
    <row r="77" spans="1:14">
      <c r="A77" s="9" t="s">
        <v>44</v>
      </c>
      <c r="B77" s="2">
        <f>DATA_FIELD_DESCRIPTORS!T731</f>
        <v>0</v>
      </c>
      <c r="C77" s="11">
        <f t="shared" si="13"/>
        <v>0</v>
      </c>
      <c r="D77" s="9"/>
      <c r="N77" s="10">
        <v>731</v>
      </c>
    </row>
    <row r="78" spans="1:14" ht="14.4" customHeight="1">
      <c r="A78" s="9" t="s">
        <v>47</v>
      </c>
      <c r="B78" s="2">
        <f>DATA_FIELD_DESCRIPTORS!T732</f>
        <v>535</v>
      </c>
      <c r="C78" s="11">
        <f t="shared" si="13"/>
        <v>1</v>
      </c>
      <c r="D78" s="9"/>
      <c r="N78" s="10">
        <v>732</v>
      </c>
    </row>
    <row r="79" spans="1:14" ht="14.4" customHeight="1">
      <c r="A79" s="9"/>
      <c r="B79" s="2"/>
      <c r="C79" s="11"/>
      <c r="D79" s="9"/>
      <c r="N79" s="10"/>
    </row>
    <row r="80" spans="1:14" ht="14.4" customHeight="1">
      <c r="A80" s="9"/>
      <c r="B80" s="2"/>
      <c r="C80" s="11"/>
      <c r="D80" s="9"/>
      <c r="N80" s="10"/>
    </row>
    <row r="81" spans="1:14" s="4" customFormat="1">
      <c r="A81" s="110" t="s">
        <v>1440</v>
      </c>
      <c r="B81" s="111" t="s">
        <v>1437</v>
      </c>
      <c r="C81" s="112" t="s">
        <v>1433</v>
      </c>
      <c r="D81" s="20"/>
      <c r="E81" s="1"/>
      <c r="F81" s="20"/>
      <c r="G81" s="1"/>
      <c r="J81"/>
      <c r="K81"/>
      <c r="L81"/>
      <c r="M81"/>
    </row>
    <row r="82" spans="1:14" ht="14.4" customHeight="1">
      <c r="A82" s="14" t="s">
        <v>48</v>
      </c>
      <c r="B82" s="2">
        <f>DATA_FIELD_DESCRIPTORS!T722+DATA_FIELD_DESCRIPTORS!T723+DATA_FIELD_DESCRIPTORS!T724</f>
        <v>0</v>
      </c>
      <c r="C82" s="11">
        <f t="shared" ref="C82" si="14">B82/B$66</f>
        <v>0</v>
      </c>
      <c r="D82" s="14"/>
      <c r="E82" s="23"/>
      <c r="F82" s="23"/>
      <c r="G82" s="18"/>
      <c r="H82" s="24"/>
      <c r="I82" s="25"/>
      <c r="N82" s="26">
        <v>8954</v>
      </c>
    </row>
    <row r="83" spans="1:14" ht="14.4" customHeight="1">
      <c r="A83" s="14" t="s">
        <v>155</v>
      </c>
      <c r="B83" s="2">
        <f>DATA_FIELD_DESCRIPTORS!T723+DATA_FIELD_DESCRIPTORS!T724+DATA_FIELD_DESCRIPTORS!T725</f>
        <v>0</v>
      </c>
      <c r="C83" s="11">
        <f t="shared" ref="C83:C102" si="15">B83/B$66</f>
        <v>0</v>
      </c>
      <c r="D83" s="14"/>
      <c r="E83" s="23"/>
      <c r="F83" s="23"/>
      <c r="G83" s="18"/>
      <c r="H83" s="24"/>
      <c r="I83" s="25"/>
      <c r="N83" s="26" t="s">
        <v>156</v>
      </c>
    </row>
    <row r="84" spans="1:14">
      <c r="A84" s="14" t="s">
        <v>161</v>
      </c>
      <c r="B84" s="2">
        <f>DATA_FIELD_DESCRIPTORS!T724+DATA_FIELD_DESCRIPTORS!T725+DATA_FIELD_DESCRIPTORS!T726</f>
        <v>0</v>
      </c>
      <c r="C84" s="11">
        <f t="shared" si="15"/>
        <v>0</v>
      </c>
      <c r="D84" s="14"/>
      <c r="E84" s="23"/>
      <c r="F84" s="23"/>
      <c r="G84" s="18"/>
      <c r="H84" s="24"/>
      <c r="I84" s="25"/>
      <c r="N84" s="26" t="s">
        <v>157</v>
      </c>
    </row>
    <row r="85" spans="1:14" ht="3.6" customHeight="1">
      <c r="A85" s="14"/>
      <c r="B85" s="2">
        <f>DATA_FIELD_DESCRIPTORS!T725+DATA_FIELD_DESCRIPTORS!T726+DATA_FIELD_DESCRIPTORS!T727</f>
        <v>0</v>
      </c>
      <c r="C85" s="11">
        <f t="shared" si="15"/>
        <v>0</v>
      </c>
      <c r="D85" s="14"/>
      <c r="E85" s="23"/>
      <c r="F85" s="23"/>
      <c r="G85" s="18"/>
      <c r="H85" s="24"/>
      <c r="I85" s="25"/>
      <c r="N85" s="26"/>
    </row>
    <row r="86" spans="1:14" ht="14.4" customHeight="1">
      <c r="A86" s="113" t="s">
        <v>1444</v>
      </c>
      <c r="B86" s="114">
        <f>DATA_FIELD_DESCRIPTORS!T726+DATA_FIELD_DESCRIPTORS!T727+DATA_FIELD_DESCRIPTORS!T728</f>
        <v>0</v>
      </c>
      <c r="C86" s="115">
        <f t="shared" si="15"/>
        <v>0</v>
      </c>
      <c r="D86" s="14"/>
      <c r="E86" s="23"/>
      <c r="F86" s="23"/>
      <c r="G86" s="18"/>
      <c r="H86" s="24"/>
      <c r="I86" s="25"/>
      <c r="N86" s="26" t="s">
        <v>146</v>
      </c>
    </row>
    <row r="87" spans="1:14" ht="14.4" customHeight="1">
      <c r="A87" s="14" t="s">
        <v>49</v>
      </c>
      <c r="B87" s="2">
        <f>DATA_FIELD_DESCRIPTORS!T727+DATA_FIELD_DESCRIPTORS!T728+DATA_FIELD_DESCRIPTORS!T729</f>
        <v>0</v>
      </c>
      <c r="C87" s="11">
        <f t="shared" si="15"/>
        <v>0</v>
      </c>
      <c r="D87" s="14"/>
      <c r="E87" s="29"/>
      <c r="F87" s="29"/>
      <c r="G87" s="18"/>
      <c r="H87" s="24"/>
      <c r="I87" s="30"/>
      <c r="N87" s="26" t="s">
        <v>147</v>
      </c>
    </row>
    <row r="88" spans="1:14" ht="14.4" customHeight="1">
      <c r="A88" s="14" t="s">
        <v>155</v>
      </c>
      <c r="B88" s="2">
        <v>0</v>
      </c>
      <c r="C88" s="11">
        <f t="shared" si="15"/>
        <v>0</v>
      </c>
      <c r="D88" s="14"/>
      <c r="E88" s="29"/>
      <c r="F88" s="29"/>
      <c r="G88" s="18"/>
      <c r="H88" s="24"/>
      <c r="I88" s="30"/>
      <c r="N88" s="26" t="s">
        <v>158</v>
      </c>
    </row>
    <row r="89" spans="1:14" ht="14.4" customHeight="1">
      <c r="A89" s="14" t="s">
        <v>50</v>
      </c>
      <c r="B89" s="2">
        <v>0</v>
      </c>
      <c r="C89" s="11">
        <f t="shared" si="15"/>
        <v>0</v>
      </c>
      <c r="D89" s="14"/>
      <c r="E89" s="23"/>
      <c r="F89" s="23"/>
      <c r="G89" s="18"/>
      <c r="H89" s="24"/>
      <c r="I89" s="25"/>
      <c r="N89" s="26" t="s">
        <v>148</v>
      </c>
    </row>
    <row r="90" spans="1:14" ht="14.4" customHeight="1">
      <c r="A90" s="14" t="s">
        <v>155</v>
      </c>
      <c r="B90" s="2">
        <v>0</v>
      </c>
      <c r="C90" s="11">
        <f t="shared" si="15"/>
        <v>0</v>
      </c>
      <c r="D90" s="14"/>
      <c r="E90" s="23"/>
      <c r="F90" s="23"/>
      <c r="G90" s="18"/>
      <c r="H90" s="24"/>
      <c r="I90" s="25"/>
      <c r="N90" s="26" t="s">
        <v>159</v>
      </c>
    </row>
    <row r="91" spans="1:14" ht="14.4" customHeight="1">
      <c r="A91" s="14" t="s">
        <v>51</v>
      </c>
      <c r="B91" s="2">
        <v>0</v>
      </c>
      <c r="C91" s="11">
        <f t="shared" si="15"/>
        <v>0</v>
      </c>
      <c r="D91" s="14"/>
      <c r="E91" s="23"/>
      <c r="F91" s="23"/>
      <c r="G91" s="18"/>
      <c r="H91" s="24"/>
      <c r="I91" s="25"/>
      <c r="N91" s="26" t="s">
        <v>149</v>
      </c>
    </row>
    <row r="92" spans="1:14">
      <c r="A92" s="14" t="s">
        <v>155</v>
      </c>
      <c r="B92" s="2">
        <v>0</v>
      </c>
      <c r="C92" s="11">
        <f t="shared" si="15"/>
        <v>0</v>
      </c>
      <c r="D92" s="14"/>
      <c r="E92" s="23"/>
      <c r="F92" s="23"/>
      <c r="G92" s="18"/>
      <c r="H92" s="24"/>
      <c r="I92" s="25"/>
      <c r="N92" s="26" t="s">
        <v>160</v>
      </c>
    </row>
    <row r="93" spans="1:14" ht="3.6" customHeight="1">
      <c r="A93" s="14"/>
      <c r="B93" s="2">
        <f>DATA_FIELD_DESCRIPTORS!T733+DATA_FIELD_DESCRIPTORS!T734+DATA_FIELD_DESCRIPTORS!T735</f>
        <v>0</v>
      </c>
      <c r="C93" s="11">
        <f t="shared" si="15"/>
        <v>0</v>
      </c>
      <c r="D93" s="14"/>
      <c r="E93" s="23"/>
      <c r="F93" s="23"/>
      <c r="G93" s="18"/>
      <c r="H93" s="24"/>
      <c r="I93" s="25"/>
      <c r="N93" s="26"/>
    </row>
    <row r="94" spans="1:14" ht="14.4" customHeight="1">
      <c r="A94" s="113" t="s">
        <v>1443</v>
      </c>
      <c r="B94" s="114">
        <f>DATA_FIELD_DESCRIPTORS!T734+DATA_FIELD_DESCRIPTORS!T735+DATA_FIELD_DESCRIPTORS!T736</f>
        <v>0</v>
      </c>
      <c r="C94" s="115">
        <f t="shared" si="15"/>
        <v>0</v>
      </c>
      <c r="D94" s="14"/>
      <c r="E94" s="23"/>
      <c r="F94" s="23"/>
      <c r="G94" s="18"/>
      <c r="H94" s="24"/>
      <c r="I94" s="25"/>
      <c r="N94" s="26" t="s">
        <v>150</v>
      </c>
    </row>
    <row r="95" spans="1:14" ht="14.4" customHeight="1">
      <c r="A95" s="14" t="s">
        <v>52</v>
      </c>
      <c r="B95" s="2">
        <f>DATA_FIELD_DESCRIPTORS!T735+DATA_FIELD_DESCRIPTORS!T736+DATA_FIELD_DESCRIPTORS!T737</f>
        <v>0</v>
      </c>
      <c r="C95" s="11">
        <f t="shared" si="15"/>
        <v>0</v>
      </c>
      <c r="D95" s="14"/>
      <c r="E95" s="23"/>
      <c r="F95" s="23"/>
      <c r="G95" s="18"/>
      <c r="H95" s="24"/>
      <c r="I95" s="25"/>
      <c r="N95" s="26" t="s">
        <v>1420</v>
      </c>
    </row>
    <row r="96" spans="1:14" ht="14.4" customHeight="1">
      <c r="A96" s="14" t="s">
        <v>45</v>
      </c>
      <c r="B96" s="2">
        <f>DATA_FIELD_DESCRIPTORS!T736+DATA_FIELD_DESCRIPTORS!T737+DATA_FIELD_DESCRIPTORS!T738</f>
        <v>0</v>
      </c>
      <c r="C96" s="11">
        <f t="shared" si="15"/>
        <v>0</v>
      </c>
      <c r="D96" s="14"/>
      <c r="E96" s="23"/>
      <c r="F96" s="23"/>
      <c r="G96" s="18"/>
      <c r="H96" s="18"/>
      <c r="I96" s="18"/>
      <c r="N96" s="26" t="s">
        <v>151</v>
      </c>
    </row>
    <row r="97" spans="1:14" ht="14.4" customHeight="1">
      <c r="A97" s="14" t="s">
        <v>53</v>
      </c>
      <c r="B97" s="2">
        <f>DATA_FIELD_DESCRIPTORS!T737+DATA_FIELD_DESCRIPTORS!T738+DATA_FIELD_DESCRIPTORS!T739</f>
        <v>0</v>
      </c>
      <c r="C97" s="11">
        <v>0</v>
      </c>
      <c r="D97" s="14"/>
      <c r="E97" s="23"/>
      <c r="F97" s="23"/>
      <c r="G97" s="18"/>
      <c r="H97" s="18"/>
      <c r="I97" s="18"/>
      <c r="N97" s="26" t="s">
        <v>152</v>
      </c>
    </row>
    <row r="98" spans="1:14" ht="14.4" customHeight="1">
      <c r="A98" s="14" t="s">
        <v>46</v>
      </c>
      <c r="B98" s="2">
        <f>DATA_FIELD_DESCRIPTORS!T738+DATA_FIELD_DESCRIPTORS!T739+DATA_FIELD_DESCRIPTORS!T740</f>
        <v>0</v>
      </c>
      <c r="C98" s="11">
        <f t="shared" si="15"/>
        <v>0</v>
      </c>
      <c r="D98" s="14"/>
      <c r="E98" s="23"/>
      <c r="F98" s="23"/>
      <c r="G98" s="18"/>
      <c r="H98" s="18"/>
      <c r="I98" s="18"/>
      <c r="N98" s="26" t="s">
        <v>153</v>
      </c>
    </row>
    <row r="99" spans="1:14">
      <c r="A99" s="14" t="s">
        <v>53</v>
      </c>
      <c r="B99" s="2">
        <f>DATA_FIELD_DESCRIPTORS!T739+DATA_FIELD_DESCRIPTORS!T740+DATA_FIELD_DESCRIPTORS!T741</f>
        <v>0</v>
      </c>
      <c r="C99" s="11">
        <v>0</v>
      </c>
      <c r="D99" s="14"/>
      <c r="E99" s="23"/>
      <c r="F99" s="23"/>
      <c r="G99" s="18"/>
      <c r="H99" s="18"/>
      <c r="I99" s="18"/>
      <c r="N99" s="26" t="s">
        <v>154</v>
      </c>
    </row>
    <row r="100" spans="1:14" ht="3.6" customHeight="1">
      <c r="A100" s="14"/>
      <c r="B100" s="2">
        <f>DATA_FIELD_DESCRIPTORS!T740+DATA_FIELD_DESCRIPTORS!T741+DATA_FIELD_DESCRIPTORS!T742</f>
        <v>0</v>
      </c>
      <c r="C100" s="11">
        <f t="shared" si="15"/>
        <v>0</v>
      </c>
      <c r="D100" s="14"/>
      <c r="E100" s="23"/>
      <c r="F100" s="23"/>
      <c r="G100" s="18"/>
      <c r="H100" s="18"/>
      <c r="I100" s="18"/>
      <c r="N100" s="26"/>
    </row>
    <row r="101" spans="1:14" ht="14.4" customHeight="1">
      <c r="A101" s="14" t="s">
        <v>54</v>
      </c>
      <c r="B101" s="2">
        <f>DATA_FIELD_DESCRIPTORS!T741+DATA_FIELD_DESCRIPTORS!T742+DATA_FIELD_DESCRIPTORS!T743</f>
        <v>0</v>
      </c>
      <c r="C101" s="11">
        <f t="shared" si="15"/>
        <v>0</v>
      </c>
      <c r="D101" s="14"/>
      <c r="E101" s="23"/>
      <c r="F101" s="23"/>
      <c r="G101" s="18"/>
      <c r="H101" s="18"/>
      <c r="I101" s="18"/>
      <c r="N101" s="26">
        <v>535</v>
      </c>
    </row>
    <row r="102" spans="1:14" ht="14.4" customHeight="1">
      <c r="A102" s="14" t="s">
        <v>55</v>
      </c>
      <c r="B102" s="2">
        <f>DATA_FIELD_DESCRIPTORS!T742+DATA_FIELD_DESCRIPTORS!T743+DATA_FIELD_DESCRIPTORS!T744</f>
        <v>0</v>
      </c>
      <c r="C102" s="11">
        <f t="shared" si="15"/>
        <v>0</v>
      </c>
      <c r="D102" s="14"/>
      <c r="E102" s="23"/>
      <c r="F102" s="23"/>
      <c r="G102" s="18"/>
      <c r="H102" s="18"/>
      <c r="I102" s="18"/>
      <c r="N102" s="26">
        <v>657</v>
      </c>
    </row>
    <row r="103" spans="1:14" ht="14.4" customHeight="1">
      <c r="A103" s="14" t="s">
        <v>56</v>
      </c>
      <c r="B103" s="34" t="e">
        <f>(B67+B69)/B82</f>
        <v>#DIV/0!</v>
      </c>
      <c r="C103" s="44" t="s">
        <v>1446</v>
      </c>
      <c r="D103" s="14"/>
      <c r="E103" s="23"/>
      <c r="F103" s="23"/>
      <c r="G103" s="18"/>
      <c r="H103" s="18"/>
      <c r="I103" s="18"/>
      <c r="N103" s="26"/>
    </row>
    <row r="104" spans="1:14" ht="14.4" customHeight="1">
      <c r="A104" s="14"/>
      <c r="B104" s="2"/>
      <c r="C104" s="27"/>
      <c r="D104" s="14"/>
      <c r="E104" s="23"/>
      <c r="F104" s="23"/>
      <c r="G104" s="18"/>
      <c r="H104" s="18"/>
      <c r="I104" s="18"/>
      <c r="N104" s="26"/>
    </row>
    <row r="105" spans="1:14" ht="14.4" customHeight="1">
      <c r="A105" s="14"/>
      <c r="B105" s="31"/>
      <c r="C105" s="27"/>
      <c r="D105" s="14"/>
      <c r="E105" s="23"/>
      <c r="F105" s="23"/>
      <c r="G105" s="18"/>
      <c r="H105" s="18"/>
      <c r="I105" s="18"/>
      <c r="N105" s="26"/>
    </row>
    <row r="106" spans="1:14" s="4" customFormat="1">
      <c r="A106" s="106" t="s">
        <v>1441</v>
      </c>
      <c r="B106" s="107" t="s">
        <v>1437</v>
      </c>
      <c r="C106" s="112" t="s">
        <v>1433</v>
      </c>
      <c r="D106" s="20"/>
      <c r="E106" s="1"/>
      <c r="F106" s="20"/>
      <c r="G106" s="1"/>
      <c r="J106"/>
      <c r="K106"/>
      <c r="L106"/>
      <c r="M106"/>
    </row>
    <row r="107" spans="1:14" ht="14.4" customHeight="1">
      <c r="A107" s="14" t="s">
        <v>57</v>
      </c>
      <c r="B107" s="2">
        <f>DATA_FIELD_DESCRIPTORS!T747+DATA_FIELD_DESCRIPTORS!T748+DATA_FIELD_DESCRIPTORS!T749</f>
        <v>0</v>
      </c>
      <c r="C107" s="11">
        <f t="shared" ref="C107" si="16">B107/B$66</f>
        <v>0</v>
      </c>
      <c r="D107" s="14"/>
      <c r="E107" s="29"/>
      <c r="F107" s="29"/>
      <c r="G107" s="18"/>
      <c r="H107" s="24"/>
      <c r="I107" s="30"/>
      <c r="N107" s="26">
        <v>8772</v>
      </c>
    </row>
    <row r="108" spans="1:14" ht="14.4" customHeight="1">
      <c r="A108" s="14" t="s">
        <v>58</v>
      </c>
      <c r="B108" s="2">
        <f>DATA_FIELD_DESCRIPTORS!T748+DATA_FIELD_DESCRIPTORS!T749+DATA_FIELD_DESCRIPTORS!T750</f>
        <v>0</v>
      </c>
      <c r="C108" s="11">
        <f t="shared" ref="C108:C116" si="17">B108/B$66</f>
        <v>0</v>
      </c>
      <c r="D108" s="14"/>
      <c r="E108" s="29"/>
      <c r="F108" s="29"/>
      <c r="G108" s="18"/>
      <c r="H108" s="24"/>
      <c r="I108" s="30"/>
      <c r="N108" s="26">
        <v>8784</v>
      </c>
    </row>
    <row r="109" spans="1:14" ht="3.6" customHeight="1">
      <c r="A109" s="14"/>
      <c r="B109" s="2">
        <f>DATA_FIELD_DESCRIPTORS!T749+DATA_FIELD_DESCRIPTORS!T750+DATA_FIELD_DESCRIPTORS!T751</f>
        <v>0</v>
      </c>
      <c r="C109" s="11">
        <f t="shared" si="17"/>
        <v>0</v>
      </c>
      <c r="D109" s="14"/>
      <c r="E109" s="29"/>
      <c r="F109" s="29"/>
      <c r="G109" s="18"/>
      <c r="H109" s="24"/>
      <c r="I109" s="30"/>
      <c r="N109" s="26"/>
    </row>
    <row r="110" spans="1:14" ht="14.4" customHeight="1">
      <c r="A110" s="14" t="s">
        <v>59</v>
      </c>
      <c r="B110" s="2">
        <f>DATA_FIELD_DESCRIPTORS!T750+DATA_FIELD_DESCRIPTORS!T751+DATA_FIELD_DESCRIPTORS!T752</f>
        <v>0</v>
      </c>
      <c r="C110" s="11">
        <f t="shared" si="17"/>
        <v>0</v>
      </c>
      <c r="D110" s="14"/>
      <c r="E110" s="29"/>
      <c r="F110" s="29"/>
      <c r="G110" s="18"/>
      <c r="H110" s="24"/>
      <c r="I110" s="30"/>
      <c r="N110" s="26">
        <v>8794</v>
      </c>
    </row>
    <row r="111" spans="1:14" ht="14.4" customHeight="1">
      <c r="A111" s="14" t="s">
        <v>60</v>
      </c>
      <c r="B111" s="2">
        <f>DATA_FIELD_DESCRIPTORS!T751+DATA_FIELD_DESCRIPTORS!T752+DATA_FIELD_DESCRIPTORS!T753</f>
        <v>0</v>
      </c>
      <c r="C111" s="11">
        <f t="shared" si="17"/>
        <v>0</v>
      </c>
      <c r="D111" s="14"/>
      <c r="E111" s="29"/>
      <c r="F111" s="23"/>
      <c r="G111" s="18"/>
      <c r="H111" s="24"/>
      <c r="I111" s="25"/>
      <c r="N111" s="26">
        <v>8795</v>
      </c>
    </row>
    <row r="112" spans="1:14" ht="14.4" customHeight="1">
      <c r="A112" s="14" t="s">
        <v>61</v>
      </c>
      <c r="B112" s="2">
        <f>DATA_FIELD_DESCRIPTORS!T752+DATA_FIELD_DESCRIPTORS!T753+DATA_FIELD_DESCRIPTORS!T754</f>
        <v>0</v>
      </c>
      <c r="C112" s="11">
        <f t="shared" si="17"/>
        <v>0</v>
      </c>
      <c r="D112" s="14"/>
      <c r="E112" s="29"/>
      <c r="F112" s="35"/>
      <c r="G112" s="18"/>
      <c r="H112" s="36"/>
      <c r="I112" s="37"/>
      <c r="N112" s="26">
        <v>8796</v>
      </c>
    </row>
    <row r="113" spans="1:14" ht="14.4" customHeight="1">
      <c r="A113" s="14" t="s">
        <v>62</v>
      </c>
      <c r="B113" s="2">
        <f>DATA_FIELD_DESCRIPTORS!T753+DATA_FIELD_DESCRIPTORS!T754+DATA_FIELD_DESCRIPTORS!T755</f>
        <v>0</v>
      </c>
      <c r="C113" s="11">
        <f t="shared" si="17"/>
        <v>0</v>
      </c>
      <c r="D113" s="14"/>
      <c r="E113" s="29"/>
      <c r="F113" s="23"/>
      <c r="G113" s="18"/>
      <c r="H113" s="24"/>
      <c r="I113" s="25"/>
      <c r="N113" s="26">
        <v>8797</v>
      </c>
    </row>
    <row r="114" spans="1:14" ht="14.4" customHeight="1">
      <c r="A114" s="14" t="s">
        <v>63</v>
      </c>
      <c r="B114" s="2">
        <f>DATA_FIELD_DESCRIPTORS!T754+DATA_FIELD_DESCRIPTORS!T755+DATA_FIELD_DESCRIPTORS!T756</f>
        <v>0</v>
      </c>
      <c r="C114" s="11">
        <f t="shared" si="17"/>
        <v>0</v>
      </c>
      <c r="D114" s="14"/>
      <c r="E114" s="29"/>
      <c r="F114" s="35"/>
      <c r="G114" s="18"/>
      <c r="H114" s="35"/>
      <c r="I114" s="18"/>
      <c r="N114" s="26">
        <v>8798</v>
      </c>
    </row>
    <row r="115" spans="1:14" ht="14.4" customHeight="1">
      <c r="A115" s="9" t="s">
        <v>64</v>
      </c>
      <c r="B115" s="2">
        <f>DATA_FIELD_DESCRIPTORS!T755+DATA_FIELD_DESCRIPTORS!T756+DATA_FIELD_DESCRIPTORS!T757</f>
        <v>0</v>
      </c>
      <c r="C115" s="11">
        <f t="shared" si="17"/>
        <v>0</v>
      </c>
      <c r="D115" s="9"/>
      <c r="E115" s="29"/>
      <c r="H115" s="38"/>
      <c r="I115" s="39"/>
      <c r="N115" s="10">
        <v>8799</v>
      </c>
    </row>
    <row r="116" spans="1:14" ht="14.4" customHeight="1">
      <c r="A116" s="9" t="s">
        <v>65</v>
      </c>
      <c r="B116" s="2">
        <f>DATA_FIELD_DESCRIPTORS!T756+DATA_FIELD_DESCRIPTORS!T757+DATA_FIELD_DESCRIPTORS!T758</f>
        <v>0</v>
      </c>
      <c r="C116" s="11">
        <f t="shared" si="17"/>
        <v>0</v>
      </c>
      <c r="D116" s="9"/>
      <c r="E116" s="29"/>
      <c r="H116" s="38"/>
      <c r="I116" s="39"/>
      <c r="N116" s="10">
        <v>8801</v>
      </c>
    </row>
    <row r="117" spans="1:14" ht="14.4" customHeight="1">
      <c r="A117" s="9"/>
      <c r="B117" s="15"/>
      <c r="C117" s="11"/>
      <c r="D117" s="9"/>
      <c r="E117" s="39"/>
      <c r="F117" s="39"/>
      <c r="H117" s="39"/>
      <c r="I117" s="39"/>
      <c r="N117" s="10"/>
    </row>
    <row r="118" spans="1:14" ht="14.4" customHeight="1">
      <c r="A118" s="9"/>
      <c r="B118" s="15"/>
      <c r="C118" s="11"/>
      <c r="D118" s="9"/>
      <c r="E118" s="39"/>
      <c r="F118" s="39"/>
      <c r="H118" s="39"/>
      <c r="I118" s="39"/>
      <c r="N118" s="10"/>
    </row>
    <row r="119" spans="1:14" s="4" customFormat="1">
      <c r="A119" s="106" t="s">
        <v>1442</v>
      </c>
      <c r="B119" s="107" t="s">
        <v>1437</v>
      </c>
      <c r="C119" s="108" t="s">
        <v>1433</v>
      </c>
      <c r="D119" s="20"/>
      <c r="E119" s="1"/>
      <c r="F119" s="20"/>
      <c r="G119" s="1"/>
      <c r="J119"/>
      <c r="K119"/>
      <c r="L119"/>
      <c r="M119"/>
    </row>
    <row r="120" spans="1:14" ht="14.4" customHeight="1">
      <c r="A120" s="9" t="s">
        <v>66</v>
      </c>
      <c r="B120" s="2">
        <f>DATA_FIELD_DESCRIPTORS!T760+DATA_FIELD_DESCRIPTORS!T761+DATA_FIELD_DESCRIPTORS!T762</f>
        <v>0</v>
      </c>
      <c r="C120" s="11">
        <f t="shared" ref="C120:C121" si="18">B120/B$66</f>
        <v>0</v>
      </c>
      <c r="D120" s="9"/>
      <c r="H120" s="38"/>
      <c r="I120" s="39"/>
      <c r="N120" s="10">
        <v>8788</v>
      </c>
    </row>
    <row r="121" spans="1:14" s="18" customFormat="1" ht="14.4" customHeight="1">
      <c r="A121" s="113" t="s">
        <v>67</v>
      </c>
      <c r="B121" s="114">
        <f>DATA_FIELD_DESCRIPTORS!T761+DATA_FIELD_DESCRIPTORS!T762+DATA_FIELD_DESCRIPTORS!T763</f>
        <v>0</v>
      </c>
      <c r="C121" s="115">
        <f t="shared" si="18"/>
        <v>0</v>
      </c>
      <c r="D121" s="14"/>
      <c r="E121" s="29"/>
      <c r="F121" s="29"/>
      <c r="H121" s="24"/>
      <c r="I121" s="30"/>
      <c r="J121"/>
      <c r="K121"/>
      <c r="L121"/>
      <c r="M121"/>
      <c r="N121" s="26" t="s">
        <v>145</v>
      </c>
    </row>
    <row r="122" spans="1:14" s="18" customFormat="1" ht="14.4" customHeight="1">
      <c r="A122" s="14" t="s">
        <v>68</v>
      </c>
      <c r="B122" s="2">
        <f>DATA_FIELD_DESCRIPTORS!T762+DATA_FIELD_DESCRIPTORS!T763+DATA_FIELD_DESCRIPTORS!T764</f>
        <v>0</v>
      </c>
      <c r="C122" s="27" t="s">
        <v>1446</v>
      </c>
      <c r="D122" s="14"/>
      <c r="E122" s="13"/>
      <c r="F122" s="23"/>
      <c r="J122"/>
      <c r="K122"/>
      <c r="L122"/>
      <c r="M122"/>
      <c r="N122" s="40" t="s">
        <v>1421</v>
      </c>
    </row>
    <row r="123" spans="1:14" s="18" customFormat="1" ht="14.4" customHeight="1">
      <c r="A123" s="14" t="s">
        <v>69</v>
      </c>
      <c r="B123" s="2">
        <f>DATA_FIELD_DESCRIPTORS!T763+DATA_FIELD_DESCRIPTORS!T764+DATA_FIELD_DESCRIPTORS!T765</f>
        <v>0</v>
      </c>
      <c r="C123" s="27" t="s">
        <v>1446</v>
      </c>
      <c r="D123" s="14"/>
      <c r="E123" s="23"/>
      <c r="F123" s="23"/>
      <c r="J123"/>
      <c r="K123"/>
      <c r="L123"/>
      <c r="M123"/>
      <c r="N123" s="26"/>
    </row>
    <row r="124" spans="1:14" s="18" customFormat="1" ht="14.4" customHeight="1">
      <c r="A124" s="113" t="s">
        <v>70</v>
      </c>
      <c r="B124" s="114">
        <f>DATA_FIELD_DESCRIPTORS!T764+DATA_FIELD_DESCRIPTORS!T765+DATA_FIELD_DESCRIPTORS!T766</f>
        <v>0</v>
      </c>
      <c r="C124" s="115">
        <f t="shared" ref="C124" si="19">B124/B$66</f>
        <v>0</v>
      </c>
      <c r="D124" s="14"/>
      <c r="E124" s="29"/>
      <c r="F124" s="29"/>
      <c r="H124" s="24"/>
      <c r="I124" s="30"/>
      <c r="J124"/>
      <c r="K124"/>
      <c r="L124"/>
      <c r="M124"/>
      <c r="N124" s="26">
        <v>8791</v>
      </c>
    </row>
    <row r="125" spans="1:14">
      <c r="A125" s="9" t="s">
        <v>71</v>
      </c>
      <c r="B125" s="2">
        <f>DATA_FIELD_DESCRIPTORS!T765+DATA_FIELD_DESCRIPTORS!T766+DATA_FIELD_DESCRIPTORS!T767</f>
        <v>0</v>
      </c>
      <c r="C125" s="27" t="s">
        <v>1446</v>
      </c>
      <c r="D125" s="9"/>
      <c r="N125" s="10">
        <v>8865</v>
      </c>
    </row>
    <row r="126" spans="1:14">
      <c r="A126" s="9" t="s">
        <v>72</v>
      </c>
      <c r="B126" s="2">
        <f>DATA_FIELD_DESCRIPTORS!T766+DATA_FIELD_DESCRIPTORS!T767+DATA_FIELD_DESCRIPTORS!T768</f>
        <v>0</v>
      </c>
      <c r="C126" s="27" t="s">
        <v>1446</v>
      </c>
      <c r="D126" s="9"/>
      <c r="N126" s="10"/>
    </row>
    <row r="127" spans="1:14">
      <c r="A127" s="9"/>
      <c r="B127" s="42"/>
      <c r="C127" s="27"/>
      <c r="D127" s="9"/>
      <c r="N127" s="10"/>
    </row>
    <row r="128" spans="1:14" ht="14.4" customHeight="1">
      <c r="B128" s="42"/>
      <c r="C128" s="27"/>
      <c r="D128" s="9"/>
      <c r="N128" s="9"/>
    </row>
    <row r="129" spans="1:14">
      <c r="A129" s="106" t="s">
        <v>1460</v>
      </c>
      <c r="B129" s="107" t="s">
        <v>1437</v>
      </c>
      <c r="C129" s="73"/>
      <c r="E129" s="5"/>
      <c r="F129" s="5"/>
    </row>
    <row r="130" spans="1:14">
      <c r="A130" s="9" t="s">
        <v>1462</v>
      </c>
      <c r="B130" s="72">
        <f>B111+B112+B124</f>
        <v>0</v>
      </c>
      <c r="C130" s="27"/>
      <c r="E130" s="5"/>
      <c r="F130" s="5"/>
    </row>
    <row r="131" spans="1:14">
      <c r="A131" s="9" t="s">
        <v>1463</v>
      </c>
      <c r="B131" s="72">
        <f>B113+B114+B121</f>
        <v>0</v>
      </c>
      <c r="C131" s="5"/>
      <c r="E131" s="5"/>
      <c r="F131" s="5"/>
    </row>
    <row r="132" spans="1:14">
      <c r="A132" s="9" t="s">
        <v>1464</v>
      </c>
      <c r="B132" s="21" t="s">
        <v>1446</v>
      </c>
      <c r="C132" s="5"/>
      <c r="E132" s="5"/>
      <c r="F132" s="5"/>
      <c r="N132" s="5"/>
    </row>
    <row r="133" spans="1:14">
      <c r="A133" s="9" t="s">
        <v>1465</v>
      </c>
      <c r="B133" s="21" t="s">
        <v>1446</v>
      </c>
      <c r="C133" s="5"/>
      <c r="E133" s="5"/>
      <c r="F133" s="5"/>
      <c r="N133" s="5"/>
    </row>
    <row r="134" spans="1:14">
      <c r="A134" s="9" t="s">
        <v>1466</v>
      </c>
      <c r="B134" s="21" t="s">
        <v>1446</v>
      </c>
      <c r="C134" s="5"/>
      <c r="E134" s="5"/>
      <c r="F134" s="5"/>
      <c r="N134" s="5"/>
    </row>
    <row r="135" spans="1:14">
      <c r="A135" s="9" t="s">
        <v>1</v>
      </c>
      <c r="B135" s="5"/>
      <c r="C135" s="5"/>
      <c r="E135" s="5"/>
      <c r="F135" s="5"/>
      <c r="N135" s="5"/>
    </row>
    <row r="136" spans="1:14">
      <c r="A136" s="123" t="s">
        <v>1467</v>
      </c>
      <c r="B136" s="123"/>
      <c r="C136" s="74"/>
      <c r="E136" s="5"/>
      <c r="F136" s="5"/>
      <c r="N136" s="5"/>
    </row>
    <row r="137" spans="1:14" ht="24" customHeight="1">
      <c r="A137" s="123" t="s">
        <v>1461</v>
      </c>
      <c r="B137" s="123"/>
      <c r="C137" s="74"/>
      <c r="E137" s="5"/>
      <c r="F137" s="5"/>
      <c r="N137" s="5"/>
    </row>
    <row r="138" spans="1:14">
      <c r="A138" s="74"/>
      <c r="B138" s="74"/>
      <c r="C138" s="74"/>
      <c r="E138" s="5"/>
      <c r="F138" s="5"/>
      <c r="N138" s="5"/>
    </row>
    <row r="139" spans="1:14">
      <c r="A139" s="74"/>
      <c r="B139" s="74"/>
      <c r="C139" s="74"/>
      <c r="E139" s="5"/>
      <c r="F139" s="5"/>
      <c r="N139" s="5"/>
    </row>
    <row r="140" spans="1:14">
      <c r="B140" s="5"/>
      <c r="C140" s="5"/>
      <c r="E140" s="5"/>
      <c r="F140" s="5"/>
      <c r="N140" s="5"/>
    </row>
    <row r="141" spans="1:14" ht="57.6">
      <c r="A141" s="9" t="s">
        <v>73</v>
      </c>
      <c r="B141" s="5"/>
      <c r="C141" s="5"/>
      <c r="E141" s="5"/>
      <c r="F141" s="5"/>
      <c r="N141" s="5"/>
    </row>
    <row r="142" spans="1:14">
      <c r="A142" s="9" t="s">
        <v>1</v>
      </c>
      <c r="B142" s="5"/>
      <c r="C142" s="5"/>
      <c r="E142" s="5"/>
      <c r="F142" s="5"/>
      <c r="N142" s="5"/>
    </row>
    <row r="143" spans="1:14">
      <c r="A143" s="9" t="s">
        <v>1</v>
      </c>
      <c r="B143" s="5"/>
      <c r="C143" s="5"/>
      <c r="E143" s="5"/>
      <c r="F143" s="5"/>
      <c r="N143" s="5"/>
    </row>
    <row r="144" spans="1:14">
      <c r="A144" s="9" t="s">
        <v>1</v>
      </c>
      <c r="B144" s="5"/>
      <c r="C144" s="5"/>
      <c r="E144" s="5"/>
      <c r="F144" s="5"/>
      <c r="N144" s="5"/>
    </row>
    <row r="145" spans="1:14">
      <c r="A145" s="9" t="s">
        <v>1</v>
      </c>
      <c r="B145" s="5"/>
      <c r="C145" s="5"/>
      <c r="E145" s="5"/>
      <c r="F145" s="5"/>
      <c r="N145" s="5"/>
    </row>
  </sheetData>
  <mergeCells count="2">
    <mergeCell ref="A136:B136"/>
    <mergeCell ref="A137:B13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Y145"/>
  <sheetViews>
    <sheetView zoomScale="70" zoomScaleNormal="70" workbookViewId="0">
      <selection activeCell="F5" sqref="F5:F23"/>
    </sheetView>
  </sheetViews>
  <sheetFormatPr defaultColWidth="8.88671875" defaultRowHeight="14.4"/>
  <cols>
    <col min="1" max="1" width="44.6640625" style="5" customWidth="1"/>
    <col min="2" max="2" width="10.33203125" style="20" customWidth="1"/>
    <col min="3" max="3" width="8.88671875" style="21" customWidth="1"/>
    <col min="4" max="4" width="10.33203125" style="5" customWidth="1"/>
    <col min="5" max="5" width="8.88671875" style="13" customWidth="1"/>
    <col min="6" max="6" width="10.33203125" style="13" customWidth="1"/>
    <col min="7" max="9" width="8.88671875" style="5"/>
    <col min="10" max="10" width="24.44140625" customWidth="1"/>
    <col min="11" max="11" width="10.5546875" bestFit="1" customWidth="1"/>
    <col min="12" max="13" width="10.6640625" bestFit="1" customWidth="1"/>
    <col min="14" max="14" width="14.33203125" style="22" customWidth="1"/>
    <col min="15" max="25" width="13.33203125" style="5" customWidth="1"/>
    <col min="26" max="16384" width="8.88671875" style="5"/>
  </cols>
  <sheetData>
    <row r="1" spans="1:25" ht="43.2">
      <c r="A1" s="6" t="s">
        <v>1425</v>
      </c>
      <c r="B1" s="6"/>
      <c r="C1" s="8"/>
      <c r="D1" s="9"/>
      <c r="N1" s="7"/>
    </row>
    <row r="2" spans="1:25">
      <c r="A2" s="9" t="s">
        <v>0</v>
      </c>
      <c r="B2" s="9"/>
      <c r="C2" s="11"/>
      <c r="D2" s="9"/>
      <c r="N2" s="10"/>
    </row>
    <row r="3" spans="1:25">
      <c r="K3" t="s">
        <v>87</v>
      </c>
      <c r="L3" t="s">
        <v>89</v>
      </c>
      <c r="M3" t="s">
        <v>136</v>
      </c>
      <c r="O3" s="17" t="s">
        <v>1452</v>
      </c>
      <c r="P3" s="17" t="s">
        <v>1453</v>
      </c>
      <c r="Q3" s="54" t="s">
        <v>1454</v>
      </c>
      <c r="R3" s="66" t="s">
        <v>1455</v>
      </c>
      <c r="S3" s="66" t="s">
        <v>1456</v>
      </c>
      <c r="T3" s="52"/>
      <c r="U3" s="66" t="s">
        <v>1455</v>
      </c>
      <c r="V3" s="66" t="s">
        <v>1456</v>
      </c>
      <c r="W3" s="17"/>
      <c r="X3" s="66" t="s">
        <v>1455</v>
      </c>
      <c r="Y3" s="66" t="s">
        <v>1456</v>
      </c>
    </row>
    <row r="4" spans="1:25" s="43" customFormat="1">
      <c r="A4" s="106" t="s">
        <v>2</v>
      </c>
      <c r="B4" s="107" t="s">
        <v>87</v>
      </c>
      <c r="C4" s="108" t="s">
        <v>1433</v>
      </c>
      <c r="D4" s="109" t="s">
        <v>89</v>
      </c>
      <c r="E4" s="108" t="s">
        <v>1433</v>
      </c>
      <c r="F4" s="107" t="s">
        <v>136</v>
      </c>
      <c r="G4" s="108" t="s">
        <v>1433</v>
      </c>
      <c r="J4" t="s">
        <v>1448</v>
      </c>
      <c r="K4" s="47">
        <f>B5/2</f>
        <v>7227.5</v>
      </c>
      <c r="L4" s="47">
        <f>D5/2</f>
        <v>8091</v>
      </c>
      <c r="M4" s="47">
        <f>F5/2</f>
        <v>15318.5</v>
      </c>
      <c r="O4" s="17" t="s">
        <v>2</v>
      </c>
      <c r="P4" s="17"/>
      <c r="Q4" s="55" t="s">
        <v>87</v>
      </c>
      <c r="R4" s="66"/>
      <c r="S4" s="66"/>
      <c r="T4" s="53" t="s">
        <v>89</v>
      </c>
      <c r="U4" s="66"/>
      <c r="V4" s="66"/>
      <c r="W4" s="56" t="s">
        <v>136</v>
      </c>
      <c r="X4" s="66"/>
      <c r="Y4" s="66"/>
    </row>
    <row r="5" spans="1:25">
      <c r="A5" s="9" t="s">
        <v>3</v>
      </c>
      <c r="B5" s="2">
        <f>DATA_FIELD_DESCRIPTORS!U371</f>
        <v>14455</v>
      </c>
      <c r="C5" s="11">
        <f t="shared" ref="C5:C23" si="0">B5/B$5</f>
        <v>1</v>
      </c>
      <c r="D5" s="15">
        <f>DATA_FIELD_DESCRIPTORS!U395</f>
        <v>16182</v>
      </c>
      <c r="E5" s="11">
        <f t="shared" ref="E5:E23" si="1">D5/D$5</f>
        <v>1</v>
      </c>
      <c r="F5" s="15">
        <f t="shared" ref="F5:F23" si="2">B5+D5</f>
        <v>30637</v>
      </c>
      <c r="G5" s="11">
        <f t="shared" ref="G5:G23" si="3">F5/F$5</f>
        <v>1</v>
      </c>
      <c r="J5" t="s">
        <v>1457</v>
      </c>
      <c r="K5" s="67">
        <f>K4-R12</f>
        <v>128.5</v>
      </c>
      <c r="L5" s="46">
        <f>L4-U13</f>
        <v>143</v>
      </c>
      <c r="M5" s="67">
        <f>M4-X12</f>
        <v>1338.5</v>
      </c>
      <c r="N5" s="10" t="s">
        <v>142</v>
      </c>
      <c r="O5" s="48"/>
      <c r="P5" s="48"/>
      <c r="Q5" s="5">
        <v>14455</v>
      </c>
      <c r="T5" s="5">
        <v>16182</v>
      </c>
      <c r="W5" s="5">
        <v>30637</v>
      </c>
    </row>
    <row r="6" spans="1:25">
      <c r="A6" s="9" t="s">
        <v>4</v>
      </c>
      <c r="B6" s="2">
        <f>DATA_FIELD_DESCRIPTORS!U372</f>
        <v>930</v>
      </c>
      <c r="C6" s="11">
        <f t="shared" si="0"/>
        <v>6.4337599446558286E-2</v>
      </c>
      <c r="D6" s="15">
        <f>DATA_FIELD_DESCRIPTORS!U396</f>
        <v>862</v>
      </c>
      <c r="E6" s="11">
        <f t="shared" si="1"/>
        <v>5.3269064392534912E-2</v>
      </c>
      <c r="F6" s="15">
        <f t="shared" si="2"/>
        <v>1792</v>
      </c>
      <c r="G6" s="11">
        <f t="shared" si="3"/>
        <v>5.8491366648170513E-2</v>
      </c>
      <c r="J6" t="s">
        <v>1449</v>
      </c>
      <c r="K6">
        <f>K5/Q13</f>
        <v>0.1435754189944134</v>
      </c>
      <c r="L6">
        <f>L5/T14</f>
        <v>0.11896838602329451</v>
      </c>
      <c r="M6">
        <f>M5/W13</f>
        <v>0.68221202854230378</v>
      </c>
      <c r="N6" s="10"/>
      <c r="O6" s="9">
        <v>0</v>
      </c>
      <c r="P6" s="9">
        <v>4</v>
      </c>
      <c r="Q6" s="5">
        <v>930</v>
      </c>
      <c r="R6" s="60">
        <f>Q6</f>
        <v>930</v>
      </c>
      <c r="S6" s="39">
        <f>R6/$Q5</f>
        <v>6.4337599446558286E-2</v>
      </c>
      <c r="T6" s="5">
        <v>862</v>
      </c>
      <c r="U6" s="60">
        <f>T6</f>
        <v>862</v>
      </c>
      <c r="V6" s="39">
        <f>U6/$T5</f>
        <v>5.3269064392534912E-2</v>
      </c>
      <c r="W6" s="5">
        <v>1792</v>
      </c>
      <c r="X6" s="60">
        <f>W6</f>
        <v>1792</v>
      </c>
      <c r="Y6" s="39">
        <f>X6/$W5</f>
        <v>5.8491366648170513E-2</v>
      </c>
    </row>
    <row r="7" spans="1:25">
      <c r="A7" s="9" t="s">
        <v>5</v>
      </c>
      <c r="B7" s="2">
        <f>DATA_FIELD_DESCRIPTORS!U373</f>
        <v>955</v>
      </c>
      <c r="C7" s="11">
        <f t="shared" si="0"/>
        <v>6.6067104808024898E-2</v>
      </c>
      <c r="D7" s="15">
        <f>DATA_FIELD_DESCRIPTORS!U397</f>
        <v>916</v>
      </c>
      <c r="E7" s="11">
        <f t="shared" si="1"/>
        <v>5.6606105549375847E-2</v>
      </c>
      <c r="F7" s="15">
        <f t="shared" si="2"/>
        <v>1871</v>
      </c>
      <c r="G7" s="11">
        <f t="shared" si="3"/>
        <v>6.1069948101968211E-2</v>
      </c>
      <c r="J7" t="s">
        <v>1450</v>
      </c>
      <c r="K7" s="58">
        <v>5</v>
      </c>
      <c r="L7" s="58">
        <v>5</v>
      </c>
      <c r="M7" s="58">
        <v>5</v>
      </c>
      <c r="N7" s="10"/>
      <c r="O7" s="9">
        <v>5</v>
      </c>
      <c r="P7" s="9">
        <v>9</v>
      </c>
      <c r="Q7" s="5">
        <v>955</v>
      </c>
      <c r="R7" s="60">
        <f>R6+Q7</f>
        <v>1885</v>
      </c>
      <c r="S7" s="39">
        <f>R7/$Q5</f>
        <v>0.1304047042545832</v>
      </c>
      <c r="T7" s="5">
        <v>916</v>
      </c>
      <c r="U7" s="60">
        <f>U6+T7</f>
        <v>1778</v>
      </c>
      <c r="V7" s="39">
        <f>U7/$T5</f>
        <v>0.10987516994191077</v>
      </c>
      <c r="W7" s="5">
        <v>1871</v>
      </c>
      <c r="X7" s="60">
        <f>X6+W7</f>
        <v>3663</v>
      </c>
      <c r="Y7" s="39">
        <f>X7/$W5</f>
        <v>0.11956131475013872</v>
      </c>
    </row>
    <row r="8" spans="1:25">
      <c r="A8" s="9" t="s">
        <v>6</v>
      </c>
      <c r="B8" s="2">
        <f>DATA_FIELD_DESCRIPTORS!U374</f>
        <v>1071</v>
      </c>
      <c r="C8" s="11">
        <f t="shared" si="0"/>
        <v>7.4092009685230026E-2</v>
      </c>
      <c r="D8" s="15">
        <f>DATA_FIELD_DESCRIPTORS!U398</f>
        <v>1039</v>
      </c>
      <c r="E8" s="11">
        <f t="shared" si="1"/>
        <v>6.4207143739957978E-2</v>
      </c>
      <c r="F8" s="15">
        <f t="shared" si="2"/>
        <v>2110</v>
      </c>
      <c r="G8" s="11">
        <f t="shared" si="3"/>
        <v>6.8870973006495417E-2</v>
      </c>
      <c r="J8" t="s">
        <v>1451</v>
      </c>
      <c r="K8">
        <f>K7*K6</f>
        <v>0.71787709497206698</v>
      </c>
      <c r="L8">
        <f t="shared" ref="L8:M8" si="4">L7*L6</f>
        <v>0.59484193011647257</v>
      </c>
      <c r="M8">
        <f t="shared" si="4"/>
        <v>3.411060142711519</v>
      </c>
      <c r="N8" s="10"/>
      <c r="O8" s="9">
        <v>10</v>
      </c>
      <c r="P8" s="9">
        <v>14</v>
      </c>
      <c r="Q8" s="5">
        <v>1071</v>
      </c>
      <c r="R8" s="60">
        <f t="shared" ref="R8:R23" si="5">R7+Q8</f>
        <v>2956</v>
      </c>
      <c r="S8" s="39">
        <f>R8/$Q5</f>
        <v>0.20449671393981322</v>
      </c>
      <c r="T8" s="5">
        <v>1039</v>
      </c>
      <c r="U8" s="60">
        <f t="shared" ref="U8:U23" si="6">U7+T8</f>
        <v>2817</v>
      </c>
      <c r="V8" s="39">
        <f>U8/$T5</f>
        <v>0.17408231368186874</v>
      </c>
      <c r="W8" s="5">
        <v>2110</v>
      </c>
      <c r="X8" s="60">
        <f t="shared" ref="X8:X23" si="7">X7+W8</f>
        <v>5773</v>
      </c>
      <c r="Y8" s="39">
        <f>X8/$W5</f>
        <v>0.18843228775663415</v>
      </c>
    </row>
    <row r="9" spans="1:25">
      <c r="A9" s="9" t="s">
        <v>7</v>
      </c>
      <c r="B9" s="2">
        <f>DATA_FIELD_DESCRIPTORS!U375+DATA_FIELD_DESCRIPTORS!U376</f>
        <v>1239</v>
      </c>
      <c r="C9" s="11">
        <f t="shared" si="0"/>
        <v>8.5714285714285715E-2</v>
      </c>
      <c r="D9" s="15">
        <f>DATA_FIELD_DESCRIPTORS!U399+DATA_FIELD_DESCRIPTORS!U400</f>
        <v>1105</v>
      </c>
      <c r="E9" s="11">
        <f t="shared" si="1"/>
        <v>6.8285749598319123E-2</v>
      </c>
      <c r="F9" s="15">
        <f t="shared" si="2"/>
        <v>2344</v>
      </c>
      <c r="G9" s="11">
        <f t="shared" si="3"/>
        <v>7.6508796553187319E-2</v>
      </c>
      <c r="J9" t="s">
        <v>1447</v>
      </c>
      <c r="K9">
        <f>35+K8</f>
        <v>35.717877094972067</v>
      </c>
      <c r="L9">
        <f>40+L8</f>
        <v>40.594841930116473</v>
      </c>
      <c r="M9">
        <f>35+M8</f>
        <v>38.41106014271152</v>
      </c>
      <c r="N9" s="10"/>
      <c r="O9" s="9">
        <v>15</v>
      </c>
      <c r="P9" s="9">
        <v>19</v>
      </c>
      <c r="Q9" s="5">
        <v>1239</v>
      </c>
      <c r="R9" s="60">
        <f t="shared" si="5"/>
        <v>4195</v>
      </c>
      <c r="S9" s="39">
        <f>R9/$Q5</f>
        <v>0.29021099965409891</v>
      </c>
      <c r="T9" s="5">
        <v>1105</v>
      </c>
      <c r="U9" s="60">
        <f t="shared" si="6"/>
        <v>3922</v>
      </c>
      <c r="V9" s="39">
        <f>U9/$Q5</f>
        <v>0.27132480110688345</v>
      </c>
      <c r="W9" s="5">
        <v>2344</v>
      </c>
      <c r="X9" s="60">
        <f t="shared" si="7"/>
        <v>8117</v>
      </c>
      <c r="Y9" s="39">
        <f>X9/$W5</f>
        <v>0.26494108430982144</v>
      </c>
    </row>
    <row r="10" spans="1:25">
      <c r="A10" s="9" t="s">
        <v>8</v>
      </c>
      <c r="B10" s="2">
        <f>DATA_FIELD_DESCRIPTORS!U377+DATA_FIELD_DESCRIPTORS!U378+DATA_FIELD_DESCRIPTORS!U379</f>
        <v>1117</v>
      </c>
      <c r="C10" s="11">
        <f t="shared" si="0"/>
        <v>7.7274299550328607E-2</v>
      </c>
      <c r="D10" s="15">
        <f>DATA_FIELD_DESCRIPTORS!U401+DATA_FIELD_DESCRIPTORS!U402+DATA_FIELD_DESCRIPTORS!U403</f>
        <v>1046</v>
      </c>
      <c r="E10" s="11">
        <f t="shared" si="1"/>
        <v>6.4639723149178097E-2</v>
      </c>
      <c r="F10" s="15">
        <f t="shared" si="2"/>
        <v>2163</v>
      </c>
      <c r="G10" s="11">
        <f t="shared" si="3"/>
        <v>7.0600907399549565E-2</v>
      </c>
      <c r="N10" s="10"/>
      <c r="O10" s="9">
        <v>20</v>
      </c>
      <c r="P10" s="9">
        <v>24</v>
      </c>
      <c r="Q10" s="5">
        <v>1117</v>
      </c>
      <c r="R10" s="60">
        <f t="shared" si="5"/>
        <v>5312</v>
      </c>
      <c r="S10" s="39">
        <f>R10/$Q5</f>
        <v>0.36748529920442752</v>
      </c>
      <c r="T10" s="5">
        <v>1046</v>
      </c>
      <c r="U10" s="60">
        <f t="shared" si="6"/>
        <v>4968</v>
      </c>
      <c r="V10" s="39">
        <f>U10/$T5</f>
        <v>0.30700778642936594</v>
      </c>
      <c r="W10" s="5">
        <v>2163</v>
      </c>
      <c r="X10" s="60">
        <f t="shared" si="7"/>
        <v>10280</v>
      </c>
      <c r="Y10" s="39">
        <f>X10/$W5</f>
        <v>0.33554199170937105</v>
      </c>
    </row>
    <row r="11" spans="1:25">
      <c r="A11" s="9" t="s">
        <v>9</v>
      </c>
      <c r="B11" s="2">
        <f>DATA_FIELD_DESCRIPTORS!U380</f>
        <v>945</v>
      </c>
      <c r="C11" s="11">
        <f t="shared" si="0"/>
        <v>6.5375302663438259E-2</v>
      </c>
      <c r="D11" s="2">
        <f>DATA_FIELD_DESCRIPTORS!U404</f>
        <v>959</v>
      </c>
      <c r="E11" s="11">
        <f t="shared" si="1"/>
        <v>5.9263379063156596E-2</v>
      </c>
      <c r="F11" s="15">
        <f t="shared" si="2"/>
        <v>1904</v>
      </c>
      <c r="G11" s="11">
        <f t="shared" si="3"/>
        <v>6.2147077063681166E-2</v>
      </c>
      <c r="N11" s="10"/>
      <c r="O11" s="9">
        <v>25</v>
      </c>
      <c r="P11" s="9">
        <v>29</v>
      </c>
      <c r="Q11" s="5">
        <v>945</v>
      </c>
      <c r="R11" s="60">
        <f t="shared" si="5"/>
        <v>6257</v>
      </c>
      <c r="S11" s="39">
        <f>R11/$Q5</f>
        <v>0.43286060186786579</v>
      </c>
      <c r="T11" s="5">
        <v>959</v>
      </c>
      <c r="U11" s="60">
        <f t="shared" si="6"/>
        <v>5927</v>
      </c>
      <c r="V11" s="39">
        <f>U11/$T5</f>
        <v>0.36627116549252253</v>
      </c>
      <c r="W11" s="5">
        <v>1904</v>
      </c>
      <c r="X11" s="60">
        <f t="shared" si="7"/>
        <v>12184</v>
      </c>
      <c r="Y11" s="39">
        <f>X11/$W5</f>
        <v>0.39768906877305221</v>
      </c>
    </row>
    <row r="12" spans="1:25">
      <c r="A12" s="9" t="s">
        <v>10</v>
      </c>
      <c r="B12" s="2">
        <f>DATA_FIELD_DESCRIPTORS!U381</f>
        <v>842</v>
      </c>
      <c r="C12" s="11">
        <f t="shared" si="0"/>
        <v>5.8249740574195782E-2</v>
      </c>
      <c r="D12" s="2">
        <f>DATA_FIELD_DESCRIPTORS!U405</f>
        <v>954</v>
      </c>
      <c r="E12" s="11">
        <f t="shared" si="1"/>
        <v>5.8954393770856504E-2</v>
      </c>
      <c r="F12" s="15">
        <f t="shared" si="2"/>
        <v>1796</v>
      </c>
      <c r="G12" s="11">
        <f t="shared" si="3"/>
        <v>5.862192773443875E-2</v>
      </c>
      <c r="N12" s="10"/>
      <c r="O12" s="64">
        <v>30</v>
      </c>
      <c r="P12" s="64">
        <v>34</v>
      </c>
      <c r="Q12" s="5">
        <v>842</v>
      </c>
      <c r="R12" s="60">
        <f t="shared" si="5"/>
        <v>7099</v>
      </c>
      <c r="S12" s="39">
        <f>R12/$Q5</f>
        <v>0.49111034244206159</v>
      </c>
      <c r="T12" s="5">
        <v>954</v>
      </c>
      <c r="U12" s="60">
        <f t="shared" si="6"/>
        <v>6881</v>
      </c>
      <c r="V12" s="39">
        <f>U12/$T5</f>
        <v>0.42522555926337907</v>
      </c>
      <c r="W12" s="5">
        <v>1796</v>
      </c>
      <c r="X12" s="60">
        <f t="shared" si="7"/>
        <v>13980</v>
      </c>
      <c r="Y12" s="39">
        <f>X12/$W5</f>
        <v>0.45631099650749096</v>
      </c>
    </row>
    <row r="13" spans="1:25">
      <c r="A13" s="9" t="s">
        <v>11</v>
      </c>
      <c r="B13" s="2">
        <f>DATA_FIELD_DESCRIPTORS!U382</f>
        <v>895</v>
      </c>
      <c r="C13" s="11">
        <f t="shared" si="0"/>
        <v>6.1916291940505012E-2</v>
      </c>
      <c r="D13" s="2">
        <f>DATA_FIELD_DESCRIPTORS!U406</f>
        <v>1067</v>
      </c>
      <c r="E13" s="11">
        <f t="shared" si="1"/>
        <v>6.5937461376838466E-2</v>
      </c>
      <c r="F13" s="15">
        <f t="shared" si="2"/>
        <v>1962</v>
      </c>
      <c r="G13" s="11">
        <f t="shared" si="3"/>
        <v>6.4040212814570618E-2</v>
      </c>
      <c r="N13" s="10"/>
      <c r="O13" s="64">
        <v>35</v>
      </c>
      <c r="P13" s="64">
        <v>39</v>
      </c>
      <c r="Q13" s="5">
        <v>895</v>
      </c>
      <c r="R13" s="60">
        <f t="shared" si="5"/>
        <v>7994</v>
      </c>
      <c r="S13" s="39">
        <f>R13/$Q5</f>
        <v>0.55302663438256661</v>
      </c>
      <c r="T13" s="5">
        <v>1067</v>
      </c>
      <c r="U13" s="60">
        <f t="shared" si="6"/>
        <v>7948</v>
      </c>
      <c r="V13" s="39">
        <f>U13/$T5</f>
        <v>0.49116302064021755</v>
      </c>
      <c r="W13" s="5">
        <v>1962</v>
      </c>
      <c r="X13" s="60">
        <f t="shared" si="7"/>
        <v>15942</v>
      </c>
      <c r="Y13" s="39">
        <f>X13/$W5</f>
        <v>0.52035120932206158</v>
      </c>
    </row>
    <row r="14" spans="1:25">
      <c r="A14" s="9" t="s">
        <v>12</v>
      </c>
      <c r="B14" s="2">
        <f>DATA_FIELD_DESCRIPTORS!U383</f>
        <v>963</v>
      </c>
      <c r="C14" s="11">
        <f t="shared" si="0"/>
        <v>6.662054652369423E-2</v>
      </c>
      <c r="D14" s="2">
        <f>DATA_FIELD_DESCRIPTORS!U407</f>
        <v>1202</v>
      </c>
      <c r="E14" s="11">
        <f t="shared" si="1"/>
        <v>7.4280064268940793E-2</v>
      </c>
      <c r="F14" s="15">
        <f t="shared" si="2"/>
        <v>2165</v>
      </c>
      <c r="G14" s="11">
        <f t="shared" si="3"/>
        <v>7.0666187942683686E-2</v>
      </c>
      <c r="N14" s="10"/>
      <c r="O14" s="9">
        <v>40</v>
      </c>
      <c r="P14" s="9">
        <v>44</v>
      </c>
      <c r="Q14" s="5">
        <v>963</v>
      </c>
      <c r="R14" s="60">
        <f t="shared" si="5"/>
        <v>8957</v>
      </c>
      <c r="S14" s="39">
        <f>R14/$Q5</f>
        <v>0.61964718090626081</v>
      </c>
      <c r="T14" s="5">
        <v>1202</v>
      </c>
      <c r="U14" s="60">
        <f t="shared" si="6"/>
        <v>9150</v>
      </c>
      <c r="V14" s="39">
        <f>U14/$T5</f>
        <v>0.56544308490915829</v>
      </c>
      <c r="W14" s="5">
        <v>2165</v>
      </c>
      <c r="X14" s="60">
        <f t="shared" si="7"/>
        <v>18107</v>
      </c>
      <c r="Y14" s="39">
        <f>X14/$W5</f>
        <v>0.59101739726474523</v>
      </c>
    </row>
    <row r="15" spans="1:25">
      <c r="A15" s="9" t="s">
        <v>13</v>
      </c>
      <c r="B15" s="2">
        <f>DATA_FIELD_DESCRIPTORS!U384</f>
        <v>1125</v>
      </c>
      <c r="C15" s="11">
        <f t="shared" si="0"/>
        <v>7.7827741265997924E-2</v>
      </c>
      <c r="D15" s="2">
        <f>DATA_FIELD_DESCRIPTORS!U408</f>
        <v>1327</v>
      </c>
      <c r="E15" s="11">
        <f t="shared" si="1"/>
        <v>8.2004696576442965E-2</v>
      </c>
      <c r="F15" s="15">
        <f t="shared" si="2"/>
        <v>2452</v>
      </c>
      <c r="G15" s="11">
        <f t="shared" si="3"/>
        <v>8.0033945882429736E-2</v>
      </c>
      <c r="N15" s="10"/>
      <c r="O15" s="9">
        <v>45</v>
      </c>
      <c r="P15" s="9">
        <v>49</v>
      </c>
      <c r="Q15" s="5">
        <v>1125</v>
      </c>
      <c r="R15" s="60">
        <f t="shared" si="5"/>
        <v>10082</v>
      </c>
      <c r="S15" s="39">
        <f>R15/$Q5</f>
        <v>0.6974749221722587</v>
      </c>
      <c r="T15" s="5">
        <v>1327</v>
      </c>
      <c r="U15" s="60">
        <f t="shared" si="6"/>
        <v>10477</v>
      </c>
      <c r="V15" s="39">
        <f>U15/$T5</f>
        <v>0.64744778148560134</v>
      </c>
      <c r="W15" s="5">
        <v>2452</v>
      </c>
      <c r="X15" s="60">
        <f t="shared" si="7"/>
        <v>20559</v>
      </c>
      <c r="Y15" s="39">
        <f>X15/$W5</f>
        <v>0.67105134314717496</v>
      </c>
    </row>
    <row r="16" spans="1:25">
      <c r="A16" s="9" t="s">
        <v>14</v>
      </c>
      <c r="B16" s="2">
        <f>DATA_FIELD_DESCRIPTORS!U385</f>
        <v>1094</v>
      </c>
      <c r="C16" s="11">
        <f t="shared" si="0"/>
        <v>7.5683154617779316E-2</v>
      </c>
      <c r="D16" s="2">
        <f>DATA_FIELD_DESCRIPTORS!U409</f>
        <v>1320</v>
      </c>
      <c r="E16" s="11">
        <f t="shared" si="1"/>
        <v>8.1572117167222846E-2</v>
      </c>
      <c r="F16" s="15">
        <f t="shared" si="2"/>
        <v>2414</v>
      </c>
      <c r="G16" s="11">
        <f t="shared" si="3"/>
        <v>7.8793615562881489E-2</v>
      </c>
      <c r="N16" s="10"/>
      <c r="O16" s="9">
        <v>50</v>
      </c>
      <c r="P16" s="9">
        <v>54</v>
      </c>
      <c r="Q16" s="5">
        <v>1094</v>
      </c>
      <c r="R16" s="60">
        <f t="shared" si="5"/>
        <v>11176</v>
      </c>
      <c r="S16" s="39">
        <f>R16/$Q5</f>
        <v>0.77315807679003801</v>
      </c>
      <c r="T16" s="5">
        <v>1320</v>
      </c>
      <c r="U16" s="60">
        <f t="shared" si="6"/>
        <v>11797</v>
      </c>
      <c r="V16" s="39">
        <f>U16/$T5</f>
        <v>0.72901989865282413</v>
      </c>
      <c r="W16" s="5">
        <v>2414</v>
      </c>
      <c r="X16" s="60">
        <f t="shared" si="7"/>
        <v>22973</v>
      </c>
      <c r="Y16" s="39">
        <f>X16/$W5</f>
        <v>0.74984495871005652</v>
      </c>
    </row>
    <row r="17" spans="1:25">
      <c r="A17" s="9" t="s">
        <v>15</v>
      </c>
      <c r="B17" s="2">
        <f>DATA_FIELD_DESCRIPTORS!U386</f>
        <v>961</v>
      </c>
      <c r="C17" s="11">
        <f t="shared" si="0"/>
        <v>6.6482186094776893E-2</v>
      </c>
      <c r="D17" s="2">
        <f>DATA_FIELD_DESCRIPTORS!U410</f>
        <v>1105</v>
      </c>
      <c r="E17" s="11">
        <f t="shared" si="1"/>
        <v>6.8285749598319123E-2</v>
      </c>
      <c r="F17" s="15">
        <f t="shared" si="2"/>
        <v>2066</v>
      </c>
      <c r="G17" s="11">
        <f t="shared" si="3"/>
        <v>6.7434801057544805E-2</v>
      </c>
      <c r="N17" s="10"/>
      <c r="O17" s="9">
        <v>55</v>
      </c>
      <c r="P17" s="9">
        <v>59</v>
      </c>
      <c r="Q17" s="5">
        <v>961</v>
      </c>
      <c r="R17" s="60">
        <f t="shared" si="5"/>
        <v>12137</v>
      </c>
      <c r="S17" s="39">
        <f>R17/$Q5</f>
        <v>0.83964026288481497</v>
      </c>
      <c r="T17" s="5">
        <v>1105</v>
      </c>
      <c r="U17" s="60">
        <f t="shared" si="6"/>
        <v>12902</v>
      </c>
      <c r="V17" s="39">
        <f>U17/$T5</f>
        <v>0.79730564825114325</v>
      </c>
      <c r="W17" s="5">
        <v>2066</v>
      </c>
      <c r="X17" s="60">
        <f t="shared" si="7"/>
        <v>25039</v>
      </c>
      <c r="Y17" s="39">
        <f>X17/$W5</f>
        <v>0.81727975976760125</v>
      </c>
    </row>
    <row r="18" spans="1:25">
      <c r="A18" s="9" t="s">
        <v>16</v>
      </c>
      <c r="B18" s="2">
        <f>DATA_FIELD_DESCRIPTORS!U387+DATA_FIELD_DESCRIPTORS!U388</f>
        <v>753</v>
      </c>
      <c r="C18" s="11">
        <f t="shared" si="0"/>
        <v>5.2092701487374611E-2</v>
      </c>
      <c r="D18" s="2">
        <f>DATA_FIELD_DESCRIPTORS!U411+DATA_FIELD_DESCRIPTORS!U412</f>
        <v>901</v>
      </c>
      <c r="E18" s="11">
        <f t="shared" si="1"/>
        <v>5.5679149672475593E-2</v>
      </c>
      <c r="F18" s="15">
        <f t="shared" si="2"/>
        <v>1654</v>
      </c>
      <c r="G18" s="11">
        <f t="shared" si="3"/>
        <v>5.398700917191631E-2</v>
      </c>
      <c r="N18" s="10"/>
      <c r="O18" s="9">
        <v>60</v>
      </c>
      <c r="P18" s="9">
        <v>64</v>
      </c>
      <c r="Q18" s="5">
        <v>753</v>
      </c>
      <c r="R18" s="60">
        <f t="shared" si="5"/>
        <v>12890</v>
      </c>
      <c r="S18" s="39">
        <f>R18/$Q5</f>
        <v>0.89173296437218952</v>
      </c>
      <c r="T18" s="5">
        <v>901</v>
      </c>
      <c r="U18" s="60">
        <f t="shared" si="6"/>
        <v>13803</v>
      </c>
      <c r="V18" s="39">
        <f>U18/$T5</f>
        <v>0.85298479792361881</v>
      </c>
      <c r="W18" s="5">
        <v>1654</v>
      </c>
      <c r="X18" s="60">
        <f t="shared" si="7"/>
        <v>26693</v>
      </c>
      <c r="Y18" s="39">
        <f>X18/$W5</f>
        <v>0.8712667689395176</v>
      </c>
    </row>
    <row r="19" spans="1:25">
      <c r="A19" s="9" t="s">
        <v>17</v>
      </c>
      <c r="B19" s="15">
        <f>DATA_FIELD_DESCRIPTORS!U389+DATA_FIELD_DESCRIPTORS!U390</f>
        <v>552</v>
      </c>
      <c r="C19" s="11">
        <f t="shared" si="0"/>
        <v>3.8187478381182985E-2</v>
      </c>
      <c r="D19" s="2">
        <f>DATA_FIELD_DESCRIPTORS!U413+DATA_FIELD_DESCRIPTORS!U414</f>
        <v>671</v>
      </c>
      <c r="E19" s="11">
        <f t="shared" si="1"/>
        <v>4.1465826226671609E-2</v>
      </c>
      <c r="F19" s="15">
        <f t="shared" si="2"/>
        <v>1223</v>
      </c>
      <c r="G19" s="11">
        <f t="shared" si="3"/>
        <v>3.9919052126513692E-2</v>
      </c>
      <c r="N19" s="10"/>
      <c r="O19" s="9">
        <v>65</v>
      </c>
      <c r="P19" s="9">
        <v>69</v>
      </c>
      <c r="Q19" s="5">
        <v>552</v>
      </c>
      <c r="R19" s="60">
        <f t="shared" si="5"/>
        <v>13442</v>
      </c>
      <c r="S19" s="39">
        <f>R19/$Q5</f>
        <v>0.92992044275337249</v>
      </c>
      <c r="T19" s="5">
        <v>671</v>
      </c>
      <c r="U19" s="60">
        <f t="shared" si="6"/>
        <v>14474</v>
      </c>
      <c r="V19" s="39">
        <f>U19/$T5</f>
        <v>0.89445062415029042</v>
      </c>
      <c r="W19" s="5">
        <v>1223</v>
      </c>
      <c r="X19" s="60">
        <f t="shared" si="7"/>
        <v>27916</v>
      </c>
      <c r="Y19" s="39">
        <f>X19/$W5</f>
        <v>0.9111858210660313</v>
      </c>
    </row>
    <row r="20" spans="1:25">
      <c r="A20" s="9" t="s">
        <v>18</v>
      </c>
      <c r="B20" s="15">
        <f>DATA_FIELD_DESCRIPTORS!U391</f>
        <v>371</v>
      </c>
      <c r="C20" s="11">
        <f t="shared" si="0"/>
        <v>2.5665859564164648E-2</v>
      </c>
      <c r="D20" s="2">
        <f>DATA_FIELD_DESCRIPTORS!U415</f>
        <v>543</v>
      </c>
      <c r="E20" s="11">
        <f t="shared" si="1"/>
        <v>3.3555802743789394E-2</v>
      </c>
      <c r="F20" s="15">
        <f t="shared" si="2"/>
        <v>914</v>
      </c>
      <c r="G20" s="11">
        <f t="shared" si="3"/>
        <v>2.9833208212292326E-2</v>
      </c>
      <c r="N20" s="10"/>
      <c r="O20" s="9">
        <v>70</v>
      </c>
      <c r="P20" s="9">
        <v>74</v>
      </c>
      <c r="Q20" s="5">
        <v>371</v>
      </c>
      <c r="R20" s="60">
        <f t="shared" si="5"/>
        <v>13813</v>
      </c>
      <c r="S20" s="39">
        <f>R20/$Q5</f>
        <v>0.95558630231753716</v>
      </c>
      <c r="T20" s="5">
        <v>543</v>
      </c>
      <c r="U20" s="60">
        <f t="shared" si="6"/>
        <v>15017</v>
      </c>
      <c r="V20" s="39">
        <f>U20/$T5</f>
        <v>0.92800642689407986</v>
      </c>
      <c r="W20" s="5">
        <v>914</v>
      </c>
      <c r="X20" s="60">
        <f t="shared" si="7"/>
        <v>28830</v>
      </c>
      <c r="Y20" s="39">
        <f>X20/$W5</f>
        <v>0.94101902927832359</v>
      </c>
    </row>
    <row r="21" spans="1:25">
      <c r="A21" s="9" t="s">
        <v>19</v>
      </c>
      <c r="B21" s="15">
        <f>DATA_FIELD_DESCRIPTORS!U392</f>
        <v>271</v>
      </c>
      <c r="C21" s="11">
        <f t="shared" si="0"/>
        <v>1.8747838118298166E-2</v>
      </c>
      <c r="D21" s="2">
        <f>DATA_FIELD_DESCRIPTORS!U416</f>
        <v>442</v>
      </c>
      <c r="E21" s="11">
        <f t="shared" si="1"/>
        <v>2.7314299839327649E-2</v>
      </c>
      <c r="F21" s="15">
        <f t="shared" si="2"/>
        <v>713</v>
      </c>
      <c r="G21" s="11">
        <f t="shared" si="3"/>
        <v>2.327251362731338E-2</v>
      </c>
      <c r="N21" s="10"/>
      <c r="O21" s="9">
        <v>75</v>
      </c>
      <c r="P21" s="9">
        <v>79</v>
      </c>
      <c r="Q21" s="5">
        <v>271</v>
      </c>
      <c r="R21" s="60">
        <f t="shared" si="5"/>
        <v>14084</v>
      </c>
      <c r="S21" s="39">
        <f>R21/$Q5</f>
        <v>0.97433414043583533</v>
      </c>
      <c r="T21" s="5">
        <v>442</v>
      </c>
      <c r="U21" s="60">
        <f t="shared" si="6"/>
        <v>15459</v>
      </c>
      <c r="V21" s="39">
        <f>U21/$T5</f>
        <v>0.95532072673340751</v>
      </c>
      <c r="W21" s="5">
        <v>713</v>
      </c>
      <c r="X21" s="60">
        <f t="shared" si="7"/>
        <v>29543</v>
      </c>
      <c r="Y21" s="39">
        <f>X21/$W5</f>
        <v>0.96429154290563701</v>
      </c>
    </row>
    <row r="22" spans="1:25">
      <c r="A22" s="9" t="s">
        <v>20</v>
      </c>
      <c r="B22" s="15">
        <f>DATA_FIELD_DESCRIPTORS!U393</f>
        <v>201</v>
      </c>
      <c r="C22" s="11">
        <f t="shared" si="0"/>
        <v>1.390522310619163E-2</v>
      </c>
      <c r="D22" s="2">
        <f>DATA_FIELD_DESCRIPTORS!U417</f>
        <v>380</v>
      </c>
      <c r="E22" s="11">
        <f t="shared" si="1"/>
        <v>2.3482882214806575E-2</v>
      </c>
      <c r="F22" s="15">
        <f t="shared" si="2"/>
        <v>581</v>
      </c>
      <c r="G22" s="11">
        <f t="shared" si="3"/>
        <v>1.8963997780461532E-2</v>
      </c>
      <c r="N22" s="10"/>
      <c r="O22" s="9">
        <v>80</v>
      </c>
      <c r="P22" s="9">
        <v>84</v>
      </c>
      <c r="Q22" s="5">
        <v>201</v>
      </c>
      <c r="R22" s="60">
        <f t="shared" si="5"/>
        <v>14285</v>
      </c>
      <c r="S22" s="39">
        <f>R22/$Q5</f>
        <v>0.98823936354202702</v>
      </c>
      <c r="T22" s="5">
        <v>380</v>
      </c>
      <c r="U22" s="60">
        <f t="shared" si="6"/>
        <v>15839</v>
      </c>
      <c r="V22" s="39">
        <f>U22/$T5</f>
        <v>0.97880360894821405</v>
      </c>
      <c r="W22" s="5">
        <v>581</v>
      </c>
      <c r="X22" s="60">
        <f t="shared" si="7"/>
        <v>30124</v>
      </c>
      <c r="Y22" s="39">
        <f>X22/$W5</f>
        <v>0.98325554068609855</v>
      </c>
    </row>
    <row r="23" spans="1:25">
      <c r="A23" s="9" t="s">
        <v>21</v>
      </c>
      <c r="B23" s="15">
        <f>DATA_FIELD_DESCRIPTORS!U394</f>
        <v>170</v>
      </c>
      <c r="C23" s="11">
        <f t="shared" si="0"/>
        <v>1.176063645797302E-2</v>
      </c>
      <c r="D23" s="2">
        <f>DATA_FIELD_DESCRIPTORS!U418</f>
        <v>343</v>
      </c>
      <c r="E23" s="11">
        <f t="shared" si="1"/>
        <v>2.1196391051785935E-2</v>
      </c>
      <c r="F23" s="15">
        <f t="shared" si="2"/>
        <v>513</v>
      </c>
      <c r="G23" s="11">
        <f t="shared" si="3"/>
        <v>1.6744459313901491E-2</v>
      </c>
      <c r="N23" s="10"/>
      <c r="O23" s="9">
        <v>85</v>
      </c>
      <c r="P23" s="9">
        <v>100</v>
      </c>
      <c r="Q23" s="5">
        <v>170</v>
      </c>
      <c r="R23" s="60">
        <f t="shared" si="5"/>
        <v>14455</v>
      </c>
      <c r="S23" s="39">
        <f>R23/$Q5</f>
        <v>1</v>
      </c>
      <c r="T23" s="5">
        <v>343</v>
      </c>
      <c r="U23" s="60">
        <f t="shared" si="6"/>
        <v>16182</v>
      </c>
      <c r="V23" s="39">
        <f>U23/$T5</f>
        <v>1</v>
      </c>
      <c r="W23" s="5">
        <v>513</v>
      </c>
      <c r="X23" s="60">
        <f t="shared" si="7"/>
        <v>30637</v>
      </c>
      <c r="Y23" s="39">
        <f>X23/$W5</f>
        <v>1</v>
      </c>
    </row>
    <row r="24" spans="1:25">
      <c r="A24" s="9" t="s">
        <v>22</v>
      </c>
      <c r="B24" s="46">
        <f>K9</f>
        <v>35.717877094972067</v>
      </c>
      <c r="C24" s="11"/>
      <c r="D24" s="19">
        <f>L9</f>
        <v>40.594841930116473</v>
      </c>
      <c r="E24" s="11"/>
      <c r="F24" s="19">
        <f>M9</f>
        <v>38.41106014271152</v>
      </c>
      <c r="G24" s="11"/>
      <c r="N24" s="10">
        <v>422</v>
      </c>
    </row>
    <row r="25" spans="1:25">
      <c r="A25" s="9"/>
      <c r="B25" s="12"/>
      <c r="C25" s="11"/>
      <c r="D25" s="9"/>
      <c r="N25" s="10"/>
    </row>
    <row r="26" spans="1:25">
      <c r="A26" s="9"/>
      <c r="B26" s="12"/>
      <c r="C26" s="11"/>
      <c r="D26" s="9"/>
      <c r="N26" s="10"/>
    </row>
    <row r="27" spans="1:25">
      <c r="A27" s="106" t="s">
        <v>1436</v>
      </c>
      <c r="B27" s="107" t="s">
        <v>1437</v>
      </c>
      <c r="C27" s="108" t="s">
        <v>1433</v>
      </c>
      <c r="D27" s="20"/>
      <c r="E27" s="21"/>
      <c r="F27" s="20"/>
      <c r="G27" s="21"/>
      <c r="N27" s="5"/>
    </row>
    <row r="28" spans="1:25">
      <c r="A28" s="9" t="s">
        <v>3</v>
      </c>
      <c r="B28" s="2">
        <f>DATA_FIELD_DESCRIPTORS!U14</f>
        <v>30637</v>
      </c>
      <c r="C28" s="11">
        <f>B28/B$28</f>
        <v>1</v>
      </c>
      <c r="D28" s="9"/>
      <c r="N28" s="10">
        <v>14</v>
      </c>
    </row>
    <row r="29" spans="1:25">
      <c r="A29" s="9" t="s">
        <v>23</v>
      </c>
      <c r="B29" s="2">
        <f>DATA_FIELD_DESCRIPTORS!U15</f>
        <v>10672</v>
      </c>
      <c r="C29" s="11">
        <f t="shared" ref="C29:C35" si="8">B29/B$28</f>
        <v>0.34833697816365833</v>
      </c>
      <c r="D29" s="9"/>
      <c r="N29" s="10">
        <v>15</v>
      </c>
    </row>
    <row r="30" spans="1:25">
      <c r="A30" s="9" t="s">
        <v>24</v>
      </c>
      <c r="B30" s="2">
        <f>DATA_FIELD_DESCRIPTORS!U16</f>
        <v>15366</v>
      </c>
      <c r="C30" s="11">
        <f t="shared" si="8"/>
        <v>0.50155041289943536</v>
      </c>
      <c r="D30" s="9"/>
      <c r="N30" s="10">
        <v>16</v>
      </c>
    </row>
    <row r="31" spans="1:25">
      <c r="A31" s="9" t="s">
        <v>25</v>
      </c>
      <c r="B31" s="2">
        <f>DATA_FIELD_DESCRIPTORS!U17</f>
        <v>148</v>
      </c>
      <c r="C31" s="11">
        <f t="shared" si="8"/>
        <v>4.8307601919247972E-3</v>
      </c>
      <c r="D31" s="9"/>
      <c r="N31" s="10">
        <v>17</v>
      </c>
    </row>
    <row r="32" spans="1:25">
      <c r="A32" s="9" t="s">
        <v>26</v>
      </c>
      <c r="B32" s="2">
        <f>DATA_FIELD_DESCRIPTORS!U18</f>
        <v>504</v>
      </c>
      <c r="C32" s="11">
        <f t="shared" si="8"/>
        <v>1.6450696869797957E-2</v>
      </c>
      <c r="D32" s="9"/>
      <c r="N32" s="10">
        <v>18</v>
      </c>
    </row>
    <row r="33" spans="1:14">
      <c r="A33" s="9" t="s">
        <v>27</v>
      </c>
      <c r="B33" s="2">
        <f>DATA_FIELD_DESCRIPTORS!U19</f>
        <v>19</v>
      </c>
      <c r="C33" s="11">
        <f t="shared" si="8"/>
        <v>6.2016515977412936E-4</v>
      </c>
      <c r="D33" s="9"/>
      <c r="N33" s="10">
        <v>19</v>
      </c>
    </row>
    <row r="34" spans="1:14">
      <c r="A34" s="9" t="s">
        <v>28</v>
      </c>
      <c r="B34" s="2">
        <f>DATA_FIELD_DESCRIPTORS!U20</f>
        <v>2677</v>
      </c>
      <c r="C34" s="11">
        <f t="shared" si="8"/>
        <v>8.7378006985018117E-2</v>
      </c>
      <c r="D34" s="9"/>
      <c r="N34" s="10">
        <v>20</v>
      </c>
    </row>
    <row r="35" spans="1:14">
      <c r="A35" s="9" t="s">
        <v>38</v>
      </c>
      <c r="B35" s="2">
        <f>DATA_FIELD_DESCRIPTORS!U21</f>
        <v>1251</v>
      </c>
      <c r="C35" s="11">
        <f t="shared" si="8"/>
        <v>4.0832979730391357E-2</v>
      </c>
      <c r="D35" s="9"/>
      <c r="N35" s="10">
        <v>21</v>
      </c>
    </row>
    <row r="36" spans="1:14">
      <c r="A36" s="9"/>
      <c r="B36" s="2"/>
      <c r="C36" s="11"/>
      <c r="D36" s="9"/>
      <c r="N36" s="10"/>
    </row>
    <row r="37" spans="1:14">
      <c r="A37" s="9"/>
      <c r="B37" s="2"/>
      <c r="C37" s="11"/>
      <c r="D37" s="9"/>
      <c r="N37" s="10"/>
    </row>
    <row r="38" spans="1:14" s="4" customFormat="1">
      <c r="A38" s="110" t="s">
        <v>1098</v>
      </c>
      <c r="B38" s="111" t="s">
        <v>1437</v>
      </c>
      <c r="C38" s="112" t="s">
        <v>1433</v>
      </c>
      <c r="D38" s="16"/>
      <c r="E38" s="1"/>
      <c r="F38" s="16"/>
      <c r="G38" s="1"/>
      <c r="J38"/>
      <c r="K38"/>
      <c r="L38"/>
      <c r="M38"/>
    </row>
    <row r="39" spans="1:14">
      <c r="A39" s="9" t="s">
        <v>3</v>
      </c>
      <c r="B39" s="2">
        <f>DATA_FIELD_DESCRIPTORS!U24</f>
        <v>30637</v>
      </c>
      <c r="C39" s="11">
        <f>B39/B$39</f>
        <v>1</v>
      </c>
      <c r="D39" s="9"/>
      <c r="N39" s="10">
        <v>24</v>
      </c>
    </row>
    <row r="40" spans="1:14">
      <c r="A40" s="9" t="s">
        <v>29</v>
      </c>
      <c r="B40" s="2">
        <f>DATA_FIELD_DESCRIPTORS!U26</f>
        <v>6034</v>
      </c>
      <c r="C40" s="11">
        <f t="shared" ref="C40:C41" si="9">B40/B$39</f>
        <v>0.19695139863563665</v>
      </c>
      <c r="D40" s="9"/>
      <c r="N40" s="10">
        <v>26</v>
      </c>
    </row>
    <row r="41" spans="1:14">
      <c r="A41" s="9" t="s">
        <v>30</v>
      </c>
      <c r="B41" s="2">
        <f>DATA_FIELD_DESCRIPTORS!U25</f>
        <v>24603</v>
      </c>
      <c r="C41" s="11">
        <f t="shared" si="9"/>
        <v>0.8030486013643634</v>
      </c>
      <c r="D41" s="9"/>
      <c r="N41" s="10">
        <v>25</v>
      </c>
    </row>
    <row r="42" spans="1:14">
      <c r="A42" s="9"/>
      <c r="B42" s="2"/>
      <c r="C42" s="11"/>
      <c r="D42" s="9"/>
      <c r="N42" s="10"/>
    </row>
    <row r="43" spans="1:14">
      <c r="A43" s="9"/>
      <c r="B43" s="2"/>
      <c r="C43" s="11"/>
      <c r="D43" s="9"/>
      <c r="N43" s="10"/>
    </row>
    <row r="44" spans="1:14" s="4" customFormat="1">
      <c r="A44" s="110" t="s">
        <v>1438</v>
      </c>
      <c r="B44" s="111" t="s">
        <v>1437</v>
      </c>
      <c r="C44" s="112" t="s">
        <v>1433</v>
      </c>
      <c r="D44" s="16"/>
      <c r="E44" s="1"/>
      <c r="F44" s="16"/>
      <c r="G44" s="1"/>
      <c r="J44"/>
      <c r="K44"/>
      <c r="L44"/>
      <c r="M44"/>
    </row>
    <row r="45" spans="1:14">
      <c r="A45" s="9" t="s">
        <v>3</v>
      </c>
      <c r="B45" s="2">
        <f>DATA_FIELD_DESCRIPTORS!U29</f>
        <v>30637</v>
      </c>
      <c r="C45" s="11">
        <f>B45/B$45</f>
        <v>1</v>
      </c>
      <c r="D45" s="9"/>
      <c r="N45" s="10">
        <v>29</v>
      </c>
    </row>
    <row r="46" spans="1:14">
      <c r="A46" s="113" t="s">
        <v>31</v>
      </c>
      <c r="B46" s="114">
        <f>DATA_FIELD_DESCRIPTORS!U38</f>
        <v>6034</v>
      </c>
      <c r="C46" s="115">
        <f t="shared" ref="C46:C55" si="10">B46/B$45</f>
        <v>0.19695139863563665</v>
      </c>
      <c r="D46" s="9"/>
      <c r="N46" s="10">
        <v>38</v>
      </c>
    </row>
    <row r="47" spans="1:14">
      <c r="A47" s="9" t="s">
        <v>32</v>
      </c>
      <c r="B47" s="2">
        <f>DATA_FIELD_DESCRIPTORS!U39</f>
        <v>2022</v>
      </c>
      <c r="C47" s="11">
        <f>B47/B$46</f>
        <v>0.33510109380178987</v>
      </c>
      <c r="D47" s="9"/>
      <c r="N47" s="10">
        <v>39</v>
      </c>
    </row>
    <row r="48" spans="1:14">
      <c r="A48" s="9" t="s">
        <v>33</v>
      </c>
      <c r="B48" s="2">
        <f>DATA_FIELD_DESCRIPTORS!U40</f>
        <v>890</v>
      </c>
      <c r="C48" s="11">
        <f t="shared" ref="C48:C53" si="11">B48/B$46</f>
        <v>0.14749751408684122</v>
      </c>
      <c r="D48" s="9"/>
      <c r="N48" s="10">
        <v>40</v>
      </c>
    </row>
    <row r="49" spans="1:14">
      <c r="A49" s="9" t="s">
        <v>34</v>
      </c>
      <c r="B49" s="2">
        <f>DATA_FIELD_DESCRIPTORS!U41</f>
        <v>69</v>
      </c>
      <c r="C49" s="11">
        <f t="shared" si="11"/>
        <v>1.143520053032814E-2</v>
      </c>
      <c r="D49" s="9"/>
      <c r="N49" s="10">
        <v>41</v>
      </c>
    </row>
    <row r="50" spans="1:14">
      <c r="A50" s="9" t="s">
        <v>35</v>
      </c>
      <c r="B50" s="2">
        <f>DATA_FIELD_DESCRIPTORS!U42</f>
        <v>19</v>
      </c>
      <c r="C50" s="11">
        <f t="shared" si="11"/>
        <v>3.1488233344381836E-3</v>
      </c>
      <c r="D50" s="9"/>
      <c r="N50" s="10">
        <v>42</v>
      </c>
    </row>
    <row r="51" spans="1:14">
      <c r="A51" s="9" t="s">
        <v>36</v>
      </c>
      <c r="B51" s="2">
        <f>DATA_FIELD_DESCRIPTORS!U43</f>
        <v>12</v>
      </c>
      <c r="C51" s="11">
        <f t="shared" si="11"/>
        <v>1.9887305270135896E-3</v>
      </c>
      <c r="D51" s="9"/>
      <c r="N51" s="10">
        <v>43</v>
      </c>
    </row>
    <row r="52" spans="1:14">
      <c r="A52" s="9" t="s">
        <v>37</v>
      </c>
      <c r="B52" s="2">
        <f>DATA_FIELD_DESCRIPTORS!U44</f>
        <v>2426</v>
      </c>
      <c r="C52" s="11">
        <f t="shared" si="11"/>
        <v>0.40205502154458073</v>
      </c>
      <c r="D52" s="9"/>
      <c r="N52" s="10">
        <v>44</v>
      </c>
    </row>
    <row r="53" spans="1:14">
      <c r="A53" s="9" t="s">
        <v>38</v>
      </c>
      <c r="B53" s="2">
        <f>DATA_FIELD_DESCRIPTORS!U45</f>
        <v>596</v>
      </c>
      <c r="C53" s="11">
        <f t="shared" si="11"/>
        <v>9.877361617500828E-2</v>
      </c>
      <c r="D53" s="9"/>
      <c r="N53" s="10">
        <v>45</v>
      </c>
    </row>
    <row r="54" spans="1:14" ht="3.6" customHeight="1">
      <c r="A54" s="9"/>
      <c r="B54" s="2"/>
      <c r="C54" s="11"/>
      <c r="D54" s="9"/>
      <c r="N54" s="10"/>
    </row>
    <row r="55" spans="1:14">
      <c r="A55" s="113" t="s">
        <v>30</v>
      </c>
      <c r="B55" s="114">
        <f>DATA_FIELD_DESCRIPTORS!U30</f>
        <v>24603</v>
      </c>
      <c r="C55" s="115">
        <f t="shared" si="10"/>
        <v>0.8030486013643634</v>
      </c>
      <c r="D55" s="9"/>
      <c r="N55" s="10">
        <v>30</v>
      </c>
    </row>
    <row r="56" spans="1:14">
      <c r="A56" s="9" t="s">
        <v>32</v>
      </c>
      <c r="B56" s="2">
        <f>DATA_FIELD_DESCRIPTORS!U31</f>
        <v>8650</v>
      </c>
      <c r="C56" s="11">
        <f>B56/B$55</f>
        <v>0.35158314026744708</v>
      </c>
      <c r="D56" s="9"/>
      <c r="N56" s="10">
        <v>31</v>
      </c>
    </row>
    <row r="57" spans="1:14">
      <c r="A57" s="9" t="s">
        <v>33</v>
      </c>
      <c r="B57" s="2">
        <f>DATA_FIELD_DESCRIPTORS!U32</f>
        <v>14476</v>
      </c>
      <c r="C57" s="11">
        <f t="shared" ref="C57:C62" si="12">B57/B$55</f>
        <v>0.58838353046376457</v>
      </c>
      <c r="D57" s="9"/>
      <c r="N57" s="10">
        <v>32</v>
      </c>
    </row>
    <row r="58" spans="1:14">
      <c r="A58" s="9" t="s">
        <v>34</v>
      </c>
      <c r="B58" s="2">
        <f>DATA_FIELD_DESCRIPTORS!U33</f>
        <v>79</v>
      </c>
      <c r="C58" s="11">
        <f t="shared" si="12"/>
        <v>3.2109905296102102E-3</v>
      </c>
      <c r="D58" s="9"/>
      <c r="N58" s="10">
        <v>33</v>
      </c>
    </row>
    <row r="59" spans="1:14">
      <c r="A59" s="9" t="s">
        <v>35</v>
      </c>
      <c r="B59" s="2">
        <f>DATA_FIELD_DESCRIPTORS!U34</f>
        <v>485</v>
      </c>
      <c r="C59" s="11">
        <f t="shared" si="12"/>
        <v>1.9713043124822176E-2</v>
      </c>
      <c r="D59" s="9"/>
      <c r="N59" s="10">
        <v>34</v>
      </c>
    </row>
    <row r="60" spans="1:14">
      <c r="A60" s="9" t="s">
        <v>36</v>
      </c>
      <c r="B60" s="2">
        <f>DATA_FIELD_DESCRIPTORS!U35</f>
        <v>7</v>
      </c>
      <c r="C60" s="11">
        <f t="shared" si="12"/>
        <v>2.8451814819330977E-4</v>
      </c>
      <c r="D60" s="9"/>
      <c r="N60" s="10">
        <v>35</v>
      </c>
    </row>
    <row r="61" spans="1:14">
      <c r="A61" s="9" t="s">
        <v>37</v>
      </c>
      <c r="B61" s="2">
        <f>DATA_FIELD_DESCRIPTORS!U36</f>
        <v>251</v>
      </c>
      <c r="C61" s="11">
        <f t="shared" si="12"/>
        <v>1.0202007885217249E-2</v>
      </c>
      <c r="D61" s="9"/>
      <c r="N61" s="10">
        <v>36</v>
      </c>
    </row>
    <row r="62" spans="1:14">
      <c r="A62" s="9" t="s">
        <v>38</v>
      </c>
      <c r="B62" s="2">
        <f>DATA_FIELD_DESCRIPTORS!U37</f>
        <v>655</v>
      </c>
      <c r="C62" s="11">
        <f t="shared" si="12"/>
        <v>2.6622769580945414E-2</v>
      </c>
      <c r="D62" s="9"/>
      <c r="N62" s="10">
        <v>37</v>
      </c>
    </row>
    <row r="63" spans="1:14">
      <c r="A63" s="9"/>
      <c r="B63" s="2"/>
      <c r="C63" s="11"/>
      <c r="D63" s="9"/>
      <c r="N63" s="10"/>
    </row>
    <row r="64" spans="1:14">
      <c r="A64" s="9"/>
      <c r="B64" s="2"/>
      <c r="C64" s="11"/>
      <c r="D64" s="9"/>
      <c r="N64" s="10"/>
    </row>
    <row r="65" spans="1:14" s="4" customFormat="1">
      <c r="A65" s="110" t="s">
        <v>1439</v>
      </c>
      <c r="B65" s="111" t="s">
        <v>1437</v>
      </c>
      <c r="C65" s="112" t="s">
        <v>1433</v>
      </c>
      <c r="D65" s="20"/>
      <c r="E65" s="1"/>
      <c r="F65" s="20"/>
      <c r="G65" s="1"/>
      <c r="J65"/>
      <c r="K65"/>
      <c r="L65"/>
      <c r="M65"/>
    </row>
    <row r="66" spans="1:14">
      <c r="A66" s="9" t="s">
        <v>3</v>
      </c>
      <c r="B66" s="2">
        <f>DATA_FIELD_DESCRIPTORS!U705</f>
        <v>30637</v>
      </c>
      <c r="C66" s="11">
        <f>B66/B$66</f>
        <v>1</v>
      </c>
      <c r="D66" s="9"/>
      <c r="N66" s="10">
        <v>705</v>
      </c>
    </row>
    <row r="67" spans="1:14">
      <c r="A67" s="113" t="s">
        <v>1434</v>
      </c>
      <c r="B67" s="114">
        <f>B66-B69-B76</f>
        <v>4348</v>
      </c>
      <c r="C67" s="115">
        <f>B67/B$66</f>
        <v>0.14191990077357444</v>
      </c>
      <c r="D67" s="9"/>
      <c r="N67" s="10"/>
    </row>
    <row r="68" spans="1:14" ht="3.6" customHeight="1">
      <c r="A68" s="9"/>
      <c r="B68" s="2"/>
      <c r="C68" s="11"/>
      <c r="D68" s="9"/>
      <c r="N68" s="10"/>
    </row>
    <row r="69" spans="1:14">
      <c r="A69" s="113" t="s">
        <v>1435</v>
      </c>
      <c r="B69" s="114">
        <f>DATA_FIELD_DESCRIPTORS!U707</f>
        <v>25994</v>
      </c>
      <c r="C69" s="115">
        <f t="shared" ref="C69:C76" si="13">B69/B$66</f>
        <v>0.84845121911414301</v>
      </c>
      <c r="D69" s="9"/>
      <c r="N69" s="10">
        <v>706</v>
      </c>
    </row>
    <row r="70" spans="1:14">
      <c r="A70" s="9" t="s">
        <v>39</v>
      </c>
      <c r="B70" s="2">
        <f>DATA_FIELD_DESCRIPTORS!U708</f>
        <v>7485</v>
      </c>
      <c r="C70" s="11">
        <f>B70/B$69</f>
        <v>0.28795106563053013</v>
      </c>
      <c r="D70" s="9"/>
      <c r="N70" s="10">
        <v>708</v>
      </c>
    </row>
    <row r="71" spans="1:14">
      <c r="A71" s="9" t="s">
        <v>1445</v>
      </c>
      <c r="B71" s="2">
        <f>DATA_FIELD_DESCRIPTORS!U711</f>
        <v>4183</v>
      </c>
      <c r="C71" s="11">
        <f t="shared" ref="C71:C74" si="14">B71/B$69</f>
        <v>0.1609217511733477</v>
      </c>
      <c r="D71" s="9"/>
      <c r="N71" s="10">
        <v>711</v>
      </c>
    </row>
    <row r="72" spans="1:14">
      <c r="A72" s="9" t="s">
        <v>40</v>
      </c>
      <c r="B72" s="2">
        <f>DATA_FIELD_DESCRIPTORS!U712+DATA_FIELD_DESCRIPTORS!U713+DATA_FIELD_DESCRIPTORS!U714</f>
        <v>10184</v>
      </c>
      <c r="C72" s="11">
        <f t="shared" si="14"/>
        <v>0.39178271908902057</v>
      </c>
      <c r="D72" s="9"/>
      <c r="N72" s="10" t="s">
        <v>143</v>
      </c>
    </row>
    <row r="73" spans="1:14">
      <c r="A73" s="9" t="s">
        <v>41</v>
      </c>
      <c r="B73" s="2">
        <f>DATA_FIELD_DESCRIPTORS!U715+DATA_FIELD_DESCRIPTORS!U716+DATA_FIELD_DESCRIPTORS!U717+DATA_FIELD_DESCRIPTORS!U718+DATA_FIELD_DESCRIPTORS!U719+DATA_FIELD_DESCRIPTORS!U720</f>
        <v>3250</v>
      </c>
      <c r="C73" s="11">
        <f t="shared" si="14"/>
        <v>0.12502885281218742</v>
      </c>
      <c r="D73" s="9"/>
      <c r="N73" s="10" t="s">
        <v>144</v>
      </c>
    </row>
    <row r="74" spans="1:14">
      <c r="A74" s="9" t="s">
        <v>42</v>
      </c>
      <c r="B74" s="2">
        <f>DATA_FIELD_DESCRIPTORS!U721</f>
        <v>892</v>
      </c>
      <c r="C74" s="11">
        <f t="shared" si="14"/>
        <v>3.4315611294914214E-2</v>
      </c>
      <c r="D74" s="9"/>
      <c r="N74" s="10">
        <v>721</v>
      </c>
    </row>
    <row r="75" spans="1:14" ht="3.6" customHeight="1">
      <c r="A75" s="9"/>
      <c r="B75" s="2"/>
      <c r="C75" s="11"/>
      <c r="D75" s="9"/>
      <c r="N75" s="10"/>
    </row>
    <row r="76" spans="1:14">
      <c r="A76" s="113" t="s">
        <v>43</v>
      </c>
      <c r="B76" s="114">
        <f>DATA_FIELD_DESCRIPTORS!U730</f>
        <v>295</v>
      </c>
      <c r="C76" s="115">
        <f t="shared" si="13"/>
        <v>9.6288801122825333E-3</v>
      </c>
      <c r="D76" s="9"/>
      <c r="N76" s="10">
        <v>730</v>
      </c>
    </row>
    <row r="77" spans="1:14">
      <c r="A77" s="9" t="s">
        <v>44</v>
      </c>
      <c r="B77" s="2">
        <f>DATA_FIELD_DESCRIPTORS!U731</f>
        <v>193</v>
      </c>
      <c r="C77" s="11">
        <f>B77/B$76</f>
        <v>0.65423728813559323</v>
      </c>
      <c r="D77" s="9"/>
      <c r="N77" s="10">
        <v>731</v>
      </c>
    </row>
    <row r="78" spans="1:14" ht="14.4" customHeight="1">
      <c r="A78" s="9" t="s">
        <v>47</v>
      </c>
      <c r="B78" s="2">
        <f>DATA_FIELD_DESCRIPTORS!U732</f>
        <v>102</v>
      </c>
      <c r="C78" s="11">
        <f>B78/B$76</f>
        <v>0.34576271186440677</v>
      </c>
      <c r="D78" s="9"/>
      <c r="N78" s="10">
        <v>732</v>
      </c>
    </row>
    <row r="79" spans="1:14" ht="14.4" customHeight="1">
      <c r="A79" s="9"/>
      <c r="B79" s="2"/>
      <c r="C79" s="11"/>
      <c r="D79" s="9"/>
      <c r="N79" s="10"/>
    </row>
    <row r="80" spans="1:14" ht="14.4" customHeight="1">
      <c r="A80" s="9"/>
      <c r="B80" s="2"/>
      <c r="C80" s="11"/>
      <c r="D80" s="9"/>
      <c r="N80" s="10"/>
    </row>
    <row r="81" spans="1:14" s="4" customFormat="1">
      <c r="A81" s="110" t="s">
        <v>1440</v>
      </c>
      <c r="B81" s="111" t="s">
        <v>1437</v>
      </c>
      <c r="C81" s="112" t="s">
        <v>1433</v>
      </c>
      <c r="D81" s="20"/>
      <c r="E81" s="1"/>
      <c r="F81" s="20"/>
      <c r="G81" s="1"/>
      <c r="J81"/>
      <c r="K81"/>
      <c r="L81"/>
      <c r="M81"/>
    </row>
    <row r="82" spans="1:14" ht="14.4" customHeight="1">
      <c r="A82" s="14" t="s">
        <v>48</v>
      </c>
      <c r="B82" s="2">
        <f>DATA_FIELD_DESCRIPTORS!U932</f>
        <v>11079</v>
      </c>
      <c r="C82" s="27">
        <f>B82/B$82</f>
        <v>1</v>
      </c>
      <c r="D82" s="14"/>
      <c r="E82" s="23"/>
      <c r="F82" s="23"/>
      <c r="G82" s="18"/>
      <c r="H82" s="24"/>
      <c r="I82" s="25"/>
      <c r="N82" s="26">
        <v>8954</v>
      </c>
    </row>
    <row r="83" spans="1:14" ht="14.4" customHeight="1">
      <c r="A83" s="14" t="s">
        <v>155</v>
      </c>
      <c r="B83" s="2">
        <f>DATA_FIELD_DESCRIPTORS!U1005+DATA_FIELD_DESCRIPTORS!U1008</f>
        <v>3983</v>
      </c>
      <c r="C83" s="27">
        <f t="shared" ref="C83:C84" si="15">B83/B$82</f>
        <v>0.35950898095495981</v>
      </c>
      <c r="D83" s="14"/>
      <c r="E83" s="23"/>
      <c r="F83" s="23"/>
      <c r="G83" s="18"/>
      <c r="H83" s="24"/>
      <c r="I83" s="25"/>
      <c r="N83" s="26" t="s">
        <v>156</v>
      </c>
    </row>
    <row r="84" spans="1:14">
      <c r="A84" s="14" t="s">
        <v>161</v>
      </c>
      <c r="B84" s="2">
        <f>DATA_FIELD_DESCRIPTORS!U1006+DATA_FIELD_DESCRIPTORS!U1009</f>
        <v>7096</v>
      </c>
      <c r="C84" s="27">
        <f t="shared" si="15"/>
        <v>0.64049101904504013</v>
      </c>
      <c r="D84" s="14"/>
      <c r="E84" s="23"/>
      <c r="F84" s="23"/>
      <c r="G84" s="18"/>
      <c r="H84" s="24"/>
      <c r="I84" s="25"/>
      <c r="N84" s="26" t="s">
        <v>157</v>
      </c>
    </row>
    <row r="85" spans="1:14" ht="3.6" customHeight="1">
      <c r="A85" s="14"/>
      <c r="B85" s="2"/>
      <c r="C85" s="27"/>
      <c r="D85" s="14"/>
      <c r="E85" s="23"/>
      <c r="F85" s="23"/>
      <c r="G85" s="18"/>
      <c r="H85" s="24"/>
      <c r="I85" s="25"/>
      <c r="N85" s="26"/>
    </row>
    <row r="86" spans="1:14" ht="13.95" customHeight="1">
      <c r="A86" s="113" t="s">
        <v>1444</v>
      </c>
      <c r="B86" s="114">
        <f>DATA_FIELD_DESCRIPTORS!U934+DATA_FIELD_DESCRIPTORS!U968</f>
        <v>7485</v>
      </c>
      <c r="C86" s="115">
        <f>B86/B$82</f>
        <v>0.67560249119956672</v>
      </c>
      <c r="D86" s="14"/>
      <c r="E86" s="23"/>
      <c r="F86" s="23"/>
      <c r="G86" s="18"/>
      <c r="H86" s="24"/>
      <c r="I86" s="25"/>
      <c r="N86" s="26" t="s">
        <v>146</v>
      </c>
    </row>
    <row r="87" spans="1:14" ht="14.4" customHeight="1">
      <c r="A87" s="14" t="s">
        <v>49</v>
      </c>
      <c r="B87" s="2">
        <f>DATA_FIELD_DESCRIPTORS!U935+DATA_FIELD_DESCRIPTORS!U969</f>
        <v>4183</v>
      </c>
      <c r="C87" s="27">
        <f t="shared" ref="C87:C92" si="16">B87/B$86</f>
        <v>0.55885103540414161</v>
      </c>
      <c r="D87" s="14"/>
      <c r="E87" s="29"/>
      <c r="F87" s="29"/>
      <c r="G87" s="18"/>
      <c r="H87" s="24"/>
      <c r="I87" s="30"/>
      <c r="N87" s="26" t="s">
        <v>147</v>
      </c>
    </row>
    <row r="88" spans="1:14" ht="14.4" customHeight="1">
      <c r="A88" s="14" t="s">
        <v>155</v>
      </c>
      <c r="B88" s="2">
        <f>DATA_FIELD_DESCRIPTORS!U538+DATA_FIELD_DESCRIPTORS!U539+DATA_FIELD_DESCRIPTORS!U540</f>
        <v>2114</v>
      </c>
      <c r="C88" s="27">
        <f t="shared" si="16"/>
        <v>0.2824315297261189</v>
      </c>
      <c r="D88" s="14"/>
      <c r="E88" s="29"/>
      <c r="F88" s="29"/>
      <c r="G88" s="18"/>
      <c r="H88" s="24"/>
      <c r="I88" s="30"/>
      <c r="N88" s="26" t="s">
        <v>158</v>
      </c>
    </row>
    <row r="89" spans="1:14" ht="14.4" customHeight="1">
      <c r="A89" s="14" t="s">
        <v>50</v>
      </c>
      <c r="B89" s="2">
        <f>DATA_FIELD_DESCRIPTORS!U940+DATA_FIELD_DESCRIPTORS!U974</f>
        <v>682</v>
      </c>
      <c r="C89" s="27">
        <f t="shared" si="16"/>
        <v>9.1115564462257853E-2</v>
      </c>
      <c r="D89" s="14"/>
      <c r="E89" s="23"/>
      <c r="F89" s="23"/>
      <c r="G89" s="18"/>
      <c r="H89" s="24"/>
      <c r="I89" s="25"/>
      <c r="N89" s="26" t="s">
        <v>148</v>
      </c>
    </row>
    <row r="90" spans="1:14" ht="14.4" customHeight="1">
      <c r="A90" s="14" t="s">
        <v>155</v>
      </c>
      <c r="B90" s="2">
        <f>DATA_FIELD_DESCRIPTORS!U543+DATA_FIELD_DESCRIPTORS!U544+DATA_FIELD_DESCRIPTORS!U545</f>
        <v>296</v>
      </c>
      <c r="C90" s="27">
        <f t="shared" si="16"/>
        <v>3.9545758183032735E-2</v>
      </c>
      <c r="D90" s="14"/>
      <c r="E90" s="23"/>
      <c r="F90" s="23"/>
      <c r="G90" s="18"/>
      <c r="H90" s="24"/>
      <c r="I90" s="25"/>
      <c r="N90" s="26" t="s">
        <v>159</v>
      </c>
    </row>
    <row r="91" spans="1:14" ht="14.4" customHeight="1">
      <c r="A91" s="14" t="s">
        <v>51</v>
      </c>
      <c r="B91" s="2">
        <f>DATA_FIELD_DESCRIPTORS!U944+DATA_FIELD_DESCRIPTORS!U978</f>
        <v>2620</v>
      </c>
      <c r="C91" s="27">
        <f t="shared" si="16"/>
        <v>0.35003340013360051</v>
      </c>
      <c r="D91" s="14"/>
      <c r="E91" s="23"/>
      <c r="F91" s="23"/>
      <c r="G91" s="18"/>
      <c r="H91" s="24"/>
      <c r="I91" s="25"/>
      <c r="N91" s="26" t="s">
        <v>149</v>
      </c>
    </row>
    <row r="92" spans="1:14" ht="14.4" customHeight="1">
      <c r="A92" s="14" t="s">
        <v>155</v>
      </c>
      <c r="B92" s="2">
        <f>DATA_FIELD_DESCRIPTORS!U547+DATA_FIELD_DESCRIPTORS!U548+DATA_FIELD_DESCRIPTORS!U549</f>
        <v>1562</v>
      </c>
      <c r="C92" s="27">
        <f t="shared" si="16"/>
        <v>0.20868403473613895</v>
      </c>
      <c r="D92" s="14"/>
      <c r="E92" s="23"/>
      <c r="F92" s="23"/>
      <c r="G92" s="18"/>
      <c r="H92" s="24"/>
      <c r="I92" s="25"/>
      <c r="N92" s="26"/>
    </row>
    <row r="93" spans="1:14" ht="3.6" customHeight="1">
      <c r="A93" s="14"/>
      <c r="B93" s="2"/>
      <c r="C93" s="27"/>
      <c r="D93" s="14"/>
      <c r="E93" s="23"/>
      <c r="F93" s="23"/>
      <c r="G93" s="18"/>
      <c r="H93" s="24"/>
      <c r="I93" s="25"/>
      <c r="N93" s="26"/>
    </row>
    <row r="94" spans="1:14" ht="14.4" customHeight="1">
      <c r="A94" s="113" t="s">
        <v>1443</v>
      </c>
      <c r="B94" s="114">
        <f>DATA_FIELD_DESCRIPTORS!U948+DATA_FIELD_DESCRIPTORS!U982</f>
        <v>3594</v>
      </c>
      <c r="C94" s="115">
        <f>B94/B$82</f>
        <v>0.32439750880043328</v>
      </c>
      <c r="D94" s="14"/>
      <c r="E94" s="23"/>
      <c r="F94" s="23"/>
      <c r="G94" s="18"/>
      <c r="H94" s="24"/>
      <c r="I94" s="25"/>
      <c r="N94" s="26" t="s">
        <v>150</v>
      </c>
    </row>
    <row r="95" spans="1:14" ht="14.4" customHeight="1">
      <c r="A95" s="14" t="s">
        <v>52</v>
      </c>
      <c r="B95" s="31">
        <f>B96+B98</f>
        <v>2999</v>
      </c>
      <c r="C95" s="27">
        <f t="shared" ref="C95:C98" si="17">B95/B$94</f>
        <v>0.83444629938786863</v>
      </c>
      <c r="D95" s="14"/>
      <c r="E95" s="23"/>
      <c r="F95" s="23"/>
      <c r="G95" s="18"/>
      <c r="H95" s="24"/>
      <c r="I95" s="25"/>
      <c r="N95" s="26" t="s">
        <v>1420</v>
      </c>
    </row>
    <row r="96" spans="1:14" ht="14.4" customHeight="1">
      <c r="A96" s="14" t="s">
        <v>45</v>
      </c>
      <c r="B96" s="2">
        <f>DATA_FIELD_DESCRIPTORS!U950+DATA_FIELD_DESCRIPTORS!U984</f>
        <v>1234</v>
      </c>
      <c r="C96" s="27">
        <f t="shared" si="17"/>
        <v>0.34335002782415136</v>
      </c>
      <c r="D96" s="14"/>
      <c r="E96" s="23"/>
      <c r="F96" s="23"/>
      <c r="G96" s="18"/>
      <c r="H96" s="18"/>
      <c r="I96" s="18"/>
      <c r="N96" s="26" t="s">
        <v>151</v>
      </c>
    </row>
    <row r="97" spans="1:14" ht="14.4" customHeight="1">
      <c r="A97" s="14" t="s">
        <v>53</v>
      </c>
      <c r="B97" s="2">
        <f>DATA_FIELD_DESCRIPTORS!U953+DATA_FIELD_DESCRIPTORS!U987</f>
        <v>352</v>
      </c>
      <c r="C97" s="27">
        <f>B97/B96</f>
        <v>0.28525121555915722</v>
      </c>
      <c r="D97" s="14"/>
      <c r="E97" s="23"/>
      <c r="F97" s="23"/>
      <c r="G97" s="18"/>
      <c r="H97" s="18"/>
      <c r="I97" s="18"/>
      <c r="N97" s="26" t="s">
        <v>152</v>
      </c>
    </row>
    <row r="98" spans="1:14" ht="14.4" customHeight="1">
      <c r="A98" s="14" t="s">
        <v>46</v>
      </c>
      <c r="B98" s="31">
        <f>DATA_FIELD_DESCRIPTORS!U959+DATA_FIELD_DESCRIPTORS!U993</f>
        <v>1765</v>
      </c>
      <c r="C98" s="27">
        <f t="shared" si="17"/>
        <v>0.49109627156371732</v>
      </c>
      <c r="D98" s="14"/>
      <c r="E98" s="23"/>
      <c r="F98" s="23"/>
      <c r="G98" s="18"/>
      <c r="H98" s="18"/>
      <c r="I98" s="18"/>
      <c r="N98" s="26" t="s">
        <v>153</v>
      </c>
    </row>
    <row r="99" spans="1:14">
      <c r="A99" s="14" t="s">
        <v>53</v>
      </c>
      <c r="B99" s="31">
        <f>DATA_FIELD_DESCRIPTORS!U962+DATA_FIELD_DESCRIPTORS!U996</f>
        <v>812</v>
      </c>
      <c r="C99" s="27">
        <f>B99/B98</f>
        <v>0.46005665722379602</v>
      </c>
      <c r="D99" s="14"/>
      <c r="E99" s="23"/>
      <c r="F99" s="23"/>
      <c r="G99" s="18"/>
      <c r="H99" s="18"/>
      <c r="I99" s="18"/>
      <c r="N99" s="26" t="s">
        <v>154</v>
      </c>
    </row>
    <row r="100" spans="1:14" ht="3.6" customHeight="1">
      <c r="A100" s="14"/>
      <c r="B100" s="31"/>
      <c r="C100" s="27"/>
      <c r="D100" s="14"/>
      <c r="E100" s="23"/>
      <c r="F100" s="23"/>
      <c r="G100" s="18"/>
      <c r="H100" s="18"/>
      <c r="I100" s="18"/>
      <c r="N100" s="26"/>
    </row>
    <row r="101" spans="1:14" ht="14.4" customHeight="1">
      <c r="A101" s="14" t="s">
        <v>54</v>
      </c>
      <c r="B101" s="2">
        <f>DATA_FIELD_DESCRIPTORS!U535</f>
        <v>3986</v>
      </c>
      <c r="C101" s="27">
        <f>B101/B82</f>
        <v>0.35977976351656288</v>
      </c>
      <c r="D101" s="14"/>
      <c r="E101" s="23"/>
      <c r="F101" s="23"/>
      <c r="G101" s="18"/>
      <c r="H101" s="18"/>
      <c r="I101" s="18"/>
      <c r="N101" s="26">
        <v>535</v>
      </c>
    </row>
    <row r="102" spans="1:14" ht="14.4" customHeight="1">
      <c r="A102" s="14" t="s">
        <v>55</v>
      </c>
      <c r="B102" s="2">
        <f>DATA_FIELD_DESCRIPTORS!U657</f>
        <v>3077</v>
      </c>
      <c r="C102" s="27">
        <f>B102/B82</f>
        <v>0.27773264735084396</v>
      </c>
      <c r="D102" s="14"/>
      <c r="E102" s="23"/>
      <c r="F102" s="23"/>
      <c r="G102" s="18"/>
      <c r="H102" s="18"/>
      <c r="I102" s="18"/>
      <c r="N102" s="26">
        <v>657</v>
      </c>
    </row>
    <row r="103" spans="1:14" ht="14.4" customHeight="1">
      <c r="A103" s="14" t="s">
        <v>56</v>
      </c>
      <c r="B103" s="34">
        <f>(B67+B69)/B82</f>
        <v>2.7386948280530734</v>
      </c>
      <c r="C103" s="44" t="s">
        <v>1446</v>
      </c>
      <c r="D103" s="14"/>
      <c r="E103" s="23"/>
      <c r="F103" s="23"/>
      <c r="G103" s="18"/>
      <c r="H103" s="18"/>
      <c r="I103" s="18"/>
      <c r="N103" s="26"/>
    </row>
    <row r="104" spans="1:14" ht="14.4" customHeight="1">
      <c r="A104" s="14"/>
      <c r="B104" s="34"/>
      <c r="C104" s="27"/>
      <c r="D104" s="14"/>
      <c r="E104" s="23"/>
      <c r="F104" s="23"/>
      <c r="G104" s="18"/>
      <c r="H104" s="18"/>
      <c r="I104" s="18"/>
      <c r="N104" s="26"/>
    </row>
    <row r="105" spans="1:14" ht="14.4" customHeight="1">
      <c r="A105" s="14"/>
      <c r="B105" s="31"/>
      <c r="C105" s="27"/>
      <c r="D105" s="14"/>
      <c r="E105" s="23"/>
      <c r="F105" s="23"/>
      <c r="G105" s="18"/>
      <c r="H105" s="18"/>
      <c r="I105" s="18"/>
      <c r="N105" s="26"/>
    </row>
    <row r="106" spans="1:14" s="4" customFormat="1">
      <c r="A106" s="106" t="s">
        <v>1441</v>
      </c>
      <c r="B106" s="107" t="s">
        <v>1437</v>
      </c>
      <c r="C106" s="112" t="s">
        <v>1433</v>
      </c>
      <c r="D106" s="20"/>
      <c r="E106" s="1"/>
      <c r="F106" s="20"/>
      <c r="G106" s="1"/>
      <c r="J106"/>
      <c r="K106"/>
      <c r="L106"/>
      <c r="M106"/>
    </row>
    <row r="107" spans="1:14" ht="14.4" customHeight="1">
      <c r="A107" s="14" t="s">
        <v>57</v>
      </c>
      <c r="B107" s="2">
        <f>DATA_FIELD_DESCRIPTORS!U750</f>
        <v>11816</v>
      </c>
      <c r="C107" s="27">
        <f>B107/B$107</f>
        <v>1</v>
      </c>
      <c r="D107" s="14"/>
      <c r="E107" s="29"/>
      <c r="F107" s="29"/>
      <c r="G107" s="18"/>
      <c r="H107" s="24"/>
      <c r="I107" s="30"/>
      <c r="N107" s="26">
        <v>8772</v>
      </c>
    </row>
    <row r="108" spans="1:14" ht="14.4" customHeight="1">
      <c r="A108" s="14" t="s">
        <v>58</v>
      </c>
      <c r="B108" s="2">
        <f>DATA_FIELD_DESCRIPTORS!U762</f>
        <v>11079</v>
      </c>
      <c r="C108" s="27">
        <f t="shared" ref="C108:C110" si="18">B108/B$107</f>
        <v>0.93762694651320244</v>
      </c>
      <c r="D108" s="14"/>
      <c r="E108" s="29"/>
      <c r="F108" s="29"/>
      <c r="G108" s="18"/>
      <c r="H108" s="24"/>
      <c r="I108" s="30"/>
      <c r="N108" s="26">
        <v>8784</v>
      </c>
    </row>
    <row r="109" spans="1:14" ht="3.6" customHeight="1">
      <c r="A109" s="14"/>
      <c r="B109" s="2"/>
      <c r="C109" s="27"/>
      <c r="D109" s="14"/>
      <c r="E109" s="29"/>
      <c r="F109" s="29"/>
      <c r="G109" s="18"/>
      <c r="H109" s="24"/>
      <c r="I109" s="30"/>
      <c r="N109" s="26"/>
    </row>
    <row r="110" spans="1:14" ht="14.4" customHeight="1">
      <c r="A110" s="14" t="s">
        <v>59</v>
      </c>
      <c r="B110" s="2">
        <f>DATA_FIELD_DESCRIPTORS!U772</f>
        <v>737</v>
      </c>
      <c r="C110" s="27">
        <f t="shared" si="18"/>
        <v>6.2373053486797565E-2</v>
      </c>
      <c r="D110" s="14"/>
      <c r="E110" s="29"/>
      <c r="F110" s="29"/>
      <c r="G110" s="18"/>
      <c r="H110" s="24"/>
      <c r="I110" s="30"/>
      <c r="N110" s="26">
        <v>8794</v>
      </c>
    </row>
    <row r="111" spans="1:14" ht="14.4" customHeight="1">
      <c r="A111" s="14" t="s">
        <v>60</v>
      </c>
      <c r="B111" s="2">
        <f>DATA_FIELD_DESCRIPTORS!U773</f>
        <v>355</v>
      </c>
      <c r="C111" s="27">
        <f>B111/B$110</f>
        <v>0.48168249660786971</v>
      </c>
      <c r="D111" s="14"/>
      <c r="E111" s="29"/>
      <c r="F111" s="23"/>
      <c r="G111" s="18"/>
      <c r="H111" s="24"/>
      <c r="I111" s="25"/>
      <c r="N111" s="26">
        <v>8795</v>
      </c>
    </row>
    <row r="112" spans="1:14" ht="14.4" customHeight="1">
      <c r="A112" s="14" t="s">
        <v>61</v>
      </c>
      <c r="B112" s="2">
        <f>DATA_FIELD_DESCRIPTORS!U774</f>
        <v>20</v>
      </c>
      <c r="C112" s="27">
        <f t="shared" ref="C112:C116" si="19">B112/B$110</f>
        <v>2.7137042062415198E-2</v>
      </c>
      <c r="D112" s="14"/>
      <c r="E112" s="29"/>
      <c r="F112" s="35"/>
      <c r="G112" s="18"/>
      <c r="H112" s="36"/>
      <c r="I112" s="37"/>
      <c r="N112" s="26">
        <v>8796</v>
      </c>
    </row>
    <row r="113" spans="1:14" ht="14.4" customHeight="1">
      <c r="A113" s="14" t="s">
        <v>62</v>
      </c>
      <c r="B113" s="2">
        <f>DATA_FIELD_DESCRIPTORS!U775</f>
        <v>77</v>
      </c>
      <c r="C113" s="27">
        <f t="shared" si="19"/>
        <v>0.1044776119402985</v>
      </c>
      <c r="D113" s="14"/>
      <c r="E113" s="29"/>
      <c r="F113" s="23"/>
      <c r="G113" s="18"/>
      <c r="H113" s="24"/>
      <c r="I113" s="25"/>
      <c r="N113" s="26">
        <v>8797</v>
      </c>
    </row>
    <row r="114" spans="1:14" ht="14.4" customHeight="1">
      <c r="A114" s="14" t="s">
        <v>63</v>
      </c>
      <c r="B114" s="2">
        <f>DATA_FIELD_DESCRIPTORS!U776</f>
        <v>32</v>
      </c>
      <c r="C114" s="27">
        <f t="shared" si="19"/>
        <v>4.3419267299864311E-2</v>
      </c>
      <c r="D114" s="14"/>
      <c r="E114" s="29"/>
      <c r="F114" s="35"/>
      <c r="G114" s="18"/>
      <c r="H114" s="35"/>
      <c r="I114" s="18"/>
      <c r="N114" s="26">
        <v>8798</v>
      </c>
    </row>
    <row r="115" spans="1:14" ht="14.4" customHeight="1">
      <c r="A115" s="9" t="s">
        <v>64</v>
      </c>
      <c r="B115" s="2">
        <f>DATA_FIELD_DESCRIPTORS!U777</f>
        <v>21</v>
      </c>
      <c r="C115" s="27">
        <f t="shared" si="19"/>
        <v>2.8493894165535955E-2</v>
      </c>
      <c r="D115" s="9"/>
      <c r="E115" s="29"/>
      <c r="H115" s="38"/>
      <c r="I115" s="39"/>
      <c r="N115" s="10">
        <v>8799</v>
      </c>
    </row>
    <row r="116" spans="1:14" ht="14.4" customHeight="1">
      <c r="A116" s="9" t="s">
        <v>65</v>
      </c>
      <c r="B116" s="2">
        <f>DATA_FIELD_DESCRIPTORS!U779</f>
        <v>232</v>
      </c>
      <c r="C116" s="27">
        <f t="shared" si="19"/>
        <v>0.31478968792401629</v>
      </c>
      <c r="D116" s="9"/>
      <c r="E116" s="29"/>
      <c r="H116" s="38"/>
      <c r="I116" s="39"/>
      <c r="N116" s="10">
        <v>8801</v>
      </c>
    </row>
    <row r="117" spans="1:14" ht="14.4" customHeight="1">
      <c r="A117" s="9"/>
      <c r="B117" s="15"/>
      <c r="C117" s="11"/>
      <c r="D117" s="9"/>
      <c r="E117" s="39"/>
      <c r="F117" s="39"/>
      <c r="H117" s="39"/>
      <c r="I117" s="39"/>
      <c r="N117" s="10"/>
    </row>
    <row r="118" spans="1:14" ht="14.4" customHeight="1">
      <c r="A118" s="9"/>
      <c r="B118" s="15"/>
      <c r="C118" s="11"/>
      <c r="D118" s="9"/>
      <c r="E118" s="39"/>
      <c r="F118" s="39"/>
      <c r="H118" s="39"/>
      <c r="I118" s="39"/>
      <c r="N118" s="10"/>
    </row>
    <row r="119" spans="1:14" s="4" customFormat="1">
      <c r="A119" s="106" t="s">
        <v>1442</v>
      </c>
      <c r="B119" s="107" t="s">
        <v>1437</v>
      </c>
      <c r="C119" s="108" t="s">
        <v>1433</v>
      </c>
      <c r="D119" s="20"/>
      <c r="E119" s="1"/>
      <c r="F119" s="20"/>
      <c r="G119" s="1"/>
      <c r="J119"/>
      <c r="K119"/>
      <c r="L119"/>
      <c r="M119"/>
    </row>
    <row r="120" spans="1:14" ht="14.4" customHeight="1">
      <c r="A120" s="9" t="s">
        <v>66</v>
      </c>
      <c r="B120" s="2">
        <f>DATA_FIELD_DESCRIPTORS!U766</f>
        <v>11079</v>
      </c>
      <c r="C120" s="11">
        <f>B120/B$120</f>
        <v>1</v>
      </c>
      <c r="D120" s="9"/>
      <c r="H120" s="38"/>
      <c r="I120" s="39"/>
      <c r="N120" s="10">
        <v>8788</v>
      </c>
    </row>
    <row r="121" spans="1:14" s="18" customFormat="1" ht="14.4" customHeight="1">
      <c r="A121" s="113" t="s">
        <v>67</v>
      </c>
      <c r="B121" s="114">
        <f>DATA_FIELD_DESCRIPTORS!U767+DATA_FIELD_DESCRIPTORS!U768</f>
        <v>6431</v>
      </c>
      <c r="C121" s="115">
        <f t="shared" ref="C121:C124" si="20">B121/B$120</f>
        <v>0.58046755122303462</v>
      </c>
      <c r="D121" s="14"/>
      <c r="E121" s="29"/>
      <c r="F121" s="29"/>
      <c r="H121" s="24"/>
      <c r="I121" s="30"/>
      <c r="J121"/>
      <c r="K121"/>
      <c r="L121"/>
      <c r="M121"/>
      <c r="N121" s="26" t="s">
        <v>145</v>
      </c>
    </row>
    <row r="122" spans="1:14" s="18" customFormat="1" ht="14.4" customHeight="1">
      <c r="A122" s="14" t="s">
        <v>68</v>
      </c>
      <c r="B122" s="2">
        <f>DATA_FIELD_DESCRIPTORS!U841+DATA_FIELD_DESCRIPTORS!U842</f>
        <v>18990</v>
      </c>
      <c r="C122" s="44" t="s">
        <v>1446</v>
      </c>
      <c r="D122" s="14"/>
      <c r="E122" s="13"/>
      <c r="F122" s="23"/>
      <c r="J122"/>
      <c r="K122"/>
      <c r="L122"/>
      <c r="M122"/>
      <c r="N122" s="40" t="s">
        <v>1421</v>
      </c>
    </row>
    <row r="123" spans="1:14" s="18" customFormat="1" ht="14.4" customHeight="1">
      <c r="A123" s="14" t="s">
        <v>69</v>
      </c>
      <c r="B123" s="41">
        <f>B122/B121</f>
        <v>2.9528844658684497</v>
      </c>
      <c r="C123" s="44" t="s">
        <v>1446</v>
      </c>
      <c r="D123" s="14"/>
      <c r="E123" s="23"/>
      <c r="F123" s="23"/>
      <c r="J123"/>
      <c r="K123"/>
      <c r="L123"/>
      <c r="M123"/>
      <c r="N123" s="26"/>
    </row>
    <row r="124" spans="1:14" s="18" customFormat="1" ht="14.4" customHeight="1">
      <c r="A124" s="113" t="s">
        <v>70</v>
      </c>
      <c r="B124" s="114">
        <f>DATA_FIELD_DESCRIPTORS!U769</f>
        <v>4648</v>
      </c>
      <c r="C124" s="115">
        <f t="shared" si="20"/>
        <v>0.41953244877696544</v>
      </c>
      <c r="D124" s="14"/>
      <c r="E124" s="29"/>
      <c r="F124" s="29"/>
      <c r="H124" s="24"/>
      <c r="I124" s="30"/>
      <c r="J124"/>
      <c r="K124"/>
      <c r="L124"/>
      <c r="M124"/>
      <c r="N124" s="26">
        <v>8791</v>
      </c>
    </row>
    <row r="125" spans="1:14">
      <c r="A125" s="9" t="s">
        <v>71</v>
      </c>
      <c r="B125" s="2">
        <f>DATA_FIELD_DESCRIPTORS!U843</f>
        <v>11352</v>
      </c>
      <c r="C125" s="44" t="s">
        <v>1446</v>
      </c>
      <c r="D125" s="9"/>
      <c r="N125" s="10">
        <v>8865</v>
      </c>
    </row>
    <row r="126" spans="1:14">
      <c r="A126" s="9" t="s">
        <v>72</v>
      </c>
      <c r="B126" s="42">
        <f>B125/B124</f>
        <v>2.4423407917383821</v>
      </c>
      <c r="C126" s="44" t="s">
        <v>1446</v>
      </c>
      <c r="D126" s="9"/>
      <c r="N126" s="10"/>
    </row>
    <row r="127" spans="1:14">
      <c r="A127" s="9"/>
      <c r="B127" s="15"/>
      <c r="C127" s="11"/>
      <c r="D127" s="9"/>
      <c r="N127" s="10"/>
    </row>
    <row r="128" spans="1:14" ht="14.4" customHeight="1">
      <c r="B128" s="9"/>
      <c r="C128" s="14"/>
      <c r="D128" s="9"/>
      <c r="N128" s="9"/>
    </row>
    <row r="129" spans="1:14">
      <c r="A129" s="106" t="s">
        <v>1460</v>
      </c>
      <c r="B129" s="107" t="s">
        <v>1437</v>
      </c>
      <c r="C129" s="73"/>
      <c r="E129" s="5"/>
      <c r="F129" s="5"/>
    </row>
    <row r="130" spans="1:14">
      <c r="A130" s="9" t="s">
        <v>1462</v>
      </c>
      <c r="B130" s="72">
        <f>B111+B112+B124</f>
        <v>5023</v>
      </c>
      <c r="C130" s="27"/>
      <c r="E130" s="5"/>
      <c r="F130" s="5"/>
    </row>
    <row r="131" spans="1:14">
      <c r="A131" s="9" t="s">
        <v>1463</v>
      </c>
      <c r="B131" s="72">
        <f>B113+B114+B121</f>
        <v>6540</v>
      </c>
      <c r="C131" s="5"/>
      <c r="E131" s="5"/>
      <c r="F131" s="5"/>
    </row>
    <row r="132" spans="1:14">
      <c r="A132" s="9" t="s">
        <v>1464</v>
      </c>
      <c r="B132" s="39">
        <f>B111/B130</f>
        <v>7.0674895480788369E-2</v>
      </c>
      <c r="C132" s="5"/>
      <c r="E132" s="5"/>
      <c r="F132" s="5"/>
      <c r="N132" s="5"/>
    </row>
    <row r="133" spans="1:14">
      <c r="A133" s="9" t="s">
        <v>1465</v>
      </c>
      <c r="B133" s="39">
        <f>B113/B131</f>
        <v>1.1773700305810398E-2</v>
      </c>
      <c r="C133" s="5"/>
      <c r="E133" s="5"/>
      <c r="F133" s="5"/>
      <c r="N133" s="5"/>
    </row>
    <row r="134" spans="1:14">
      <c r="A134" s="9" t="s">
        <v>1466</v>
      </c>
      <c r="B134" s="39">
        <f>B115/B107</f>
        <v>1.7772511848341231E-3</v>
      </c>
      <c r="C134" s="5"/>
      <c r="E134" s="5"/>
      <c r="F134" s="5"/>
      <c r="N134" s="5"/>
    </row>
    <row r="135" spans="1:14">
      <c r="A135" s="9" t="s">
        <v>1</v>
      </c>
      <c r="B135" s="5"/>
      <c r="C135" s="5"/>
      <c r="E135" s="5"/>
      <c r="F135" s="5"/>
      <c r="N135" s="5"/>
    </row>
    <row r="136" spans="1:14">
      <c r="A136" s="123" t="s">
        <v>1467</v>
      </c>
      <c r="B136" s="123"/>
      <c r="C136" s="74"/>
      <c r="E136" s="5"/>
      <c r="F136" s="5"/>
      <c r="N136" s="5"/>
    </row>
    <row r="137" spans="1:14" ht="24" customHeight="1">
      <c r="A137" s="123" t="s">
        <v>1461</v>
      </c>
      <c r="B137" s="123"/>
      <c r="C137" s="74"/>
      <c r="E137" s="5"/>
      <c r="F137" s="5"/>
      <c r="N137" s="5"/>
    </row>
    <row r="138" spans="1:14">
      <c r="A138" s="74"/>
      <c r="B138" s="74"/>
      <c r="C138" s="74"/>
      <c r="E138" s="5"/>
      <c r="F138" s="5"/>
      <c r="N138" s="5"/>
    </row>
    <row r="139" spans="1:14">
      <c r="A139" s="74"/>
      <c r="B139" s="74"/>
      <c r="C139" s="74"/>
      <c r="E139" s="5"/>
      <c r="F139" s="5"/>
      <c r="N139" s="5"/>
    </row>
    <row r="140" spans="1:14">
      <c r="B140" s="5"/>
      <c r="C140" s="5"/>
      <c r="E140" s="5"/>
      <c r="F140" s="5"/>
      <c r="N140" s="5"/>
    </row>
    <row r="141" spans="1:14" ht="57.6">
      <c r="A141" s="9" t="s">
        <v>73</v>
      </c>
      <c r="B141" s="5"/>
      <c r="C141" s="5"/>
      <c r="E141" s="5"/>
      <c r="F141" s="5"/>
      <c r="N141" s="5"/>
    </row>
    <row r="142" spans="1:14">
      <c r="A142" s="9" t="s">
        <v>1</v>
      </c>
      <c r="B142" s="5"/>
      <c r="C142" s="5"/>
      <c r="E142" s="5"/>
      <c r="F142" s="5"/>
      <c r="N142" s="5"/>
    </row>
    <row r="143" spans="1:14">
      <c r="A143" s="9" t="s">
        <v>1</v>
      </c>
      <c r="B143" s="5"/>
      <c r="C143" s="5"/>
      <c r="E143" s="5"/>
      <c r="F143" s="5"/>
      <c r="N143" s="5"/>
    </row>
    <row r="144" spans="1:14">
      <c r="A144" s="9" t="s">
        <v>1</v>
      </c>
      <c r="B144" s="5"/>
      <c r="C144" s="5"/>
      <c r="E144" s="5"/>
      <c r="F144" s="5"/>
      <c r="N144" s="5"/>
    </row>
    <row r="145" spans="1:14">
      <c r="A145" s="9" t="s">
        <v>1</v>
      </c>
      <c r="B145" s="5"/>
      <c r="C145" s="5"/>
      <c r="E145" s="5"/>
      <c r="F145" s="5"/>
      <c r="N145" s="5"/>
    </row>
  </sheetData>
  <mergeCells count="2">
    <mergeCell ref="A136:B136"/>
    <mergeCell ref="A137:B13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Y145"/>
  <sheetViews>
    <sheetView zoomScale="70" zoomScaleNormal="70" workbookViewId="0">
      <selection activeCell="F5" sqref="F5:F23"/>
    </sheetView>
  </sheetViews>
  <sheetFormatPr defaultColWidth="8.88671875" defaultRowHeight="14.4"/>
  <cols>
    <col min="1" max="1" width="44.6640625" style="5" customWidth="1"/>
    <col min="2" max="2" width="10.33203125" style="20" customWidth="1"/>
    <col min="3" max="3" width="8.88671875" style="21" customWidth="1"/>
    <col min="4" max="4" width="10.33203125" style="5" customWidth="1"/>
    <col min="5" max="5" width="8.88671875" style="13" customWidth="1"/>
    <col min="6" max="6" width="10.33203125" style="13" customWidth="1"/>
    <col min="7" max="9" width="8.88671875" style="5"/>
    <col min="10" max="10" width="24.44140625" customWidth="1"/>
    <col min="11" max="11" width="10.5546875" bestFit="1" customWidth="1"/>
    <col min="12" max="13" width="10.6640625" bestFit="1" customWidth="1"/>
    <col min="14" max="14" width="14.33203125" style="22" customWidth="1"/>
    <col min="15" max="25" width="13.33203125" style="5" customWidth="1"/>
    <col min="26" max="16384" width="8.88671875" style="5"/>
  </cols>
  <sheetData>
    <row r="1" spans="1:25" ht="43.2">
      <c r="A1" s="6" t="s">
        <v>1426</v>
      </c>
      <c r="B1" s="6"/>
      <c r="C1" s="8"/>
      <c r="D1" s="9"/>
      <c r="N1" s="7"/>
    </row>
    <row r="2" spans="1:25">
      <c r="A2" s="9" t="s">
        <v>0</v>
      </c>
      <c r="B2" s="9"/>
      <c r="C2" s="11"/>
      <c r="D2" s="9"/>
      <c r="N2" s="10"/>
    </row>
    <row r="3" spans="1:25">
      <c r="K3" t="s">
        <v>87</v>
      </c>
      <c r="L3" t="s">
        <v>89</v>
      </c>
      <c r="M3" t="s">
        <v>136</v>
      </c>
      <c r="O3" s="17" t="s">
        <v>1452</v>
      </c>
      <c r="P3" s="17" t="s">
        <v>1453</v>
      </c>
      <c r="Q3" s="54" t="s">
        <v>1454</v>
      </c>
      <c r="R3" s="66" t="s">
        <v>1455</v>
      </c>
      <c r="S3" s="66" t="s">
        <v>1456</v>
      </c>
      <c r="T3" s="52"/>
      <c r="U3" s="66" t="s">
        <v>1455</v>
      </c>
      <c r="V3" s="66" t="s">
        <v>1456</v>
      </c>
      <c r="W3" s="17"/>
      <c r="X3" s="66" t="s">
        <v>1455</v>
      </c>
      <c r="Y3" s="66" t="s">
        <v>1456</v>
      </c>
    </row>
    <row r="4" spans="1:25" s="43" customFormat="1">
      <c r="A4" s="106" t="s">
        <v>2</v>
      </c>
      <c r="B4" s="107" t="s">
        <v>87</v>
      </c>
      <c r="C4" s="108" t="s">
        <v>1433</v>
      </c>
      <c r="D4" s="109" t="s">
        <v>89</v>
      </c>
      <c r="E4" s="108" t="s">
        <v>1433</v>
      </c>
      <c r="F4" s="107" t="s">
        <v>136</v>
      </c>
      <c r="G4" s="108" t="s">
        <v>1433</v>
      </c>
      <c r="J4" t="s">
        <v>1448</v>
      </c>
      <c r="K4" s="47">
        <f>B5/2</f>
        <v>8552</v>
      </c>
      <c r="L4" s="47">
        <f>D5/2</f>
        <v>10182</v>
      </c>
      <c r="M4" s="47">
        <f>F5/2</f>
        <v>18734</v>
      </c>
      <c r="O4" s="17" t="s">
        <v>2</v>
      </c>
      <c r="P4" s="17"/>
      <c r="Q4" s="55" t="s">
        <v>87</v>
      </c>
      <c r="R4" s="66"/>
      <c r="S4" s="66"/>
      <c r="T4" s="53" t="s">
        <v>89</v>
      </c>
      <c r="U4" s="66"/>
      <c r="V4" s="66"/>
      <c r="W4" s="56" t="s">
        <v>136</v>
      </c>
      <c r="X4" s="66"/>
      <c r="Y4" s="66"/>
    </row>
    <row r="5" spans="1:25">
      <c r="A5" s="9" t="s">
        <v>3</v>
      </c>
      <c r="B5" s="2">
        <f>DATA_FIELD_DESCRIPTORS!V371</f>
        <v>17104</v>
      </c>
      <c r="C5" s="11">
        <f t="shared" ref="C5:C23" si="0">B5/B$5</f>
        <v>1</v>
      </c>
      <c r="D5" s="15">
        <f>DATA_FIELD_DESCRIPTORS!V395</f>
        <v>20364</v>
      </c>
      <c r="E5" s="11">
        <f t="shared" ref="E5:E23" si="1">D5/D$5</f>
        <v>1</v>
      </c>
      <c r="F5" s="15">
        <f t="shared" ref="F5:F23" si="2">B5+D5</f>
        <v>37468</v>
      </c>
      <c r="G5" s="11">
        <f t="shared" ref="G5:G23" si="3">F5/F$5</f>
        <v>1</v>
      </c>
      <c r="J5" t="s">
        <v>1457</v>
      </c>
      <c r="K5" s="67">
        <f>K4-R11</f>
        <v>1649</v>
      </c>
      <c r="L5" s="46">
        <f>L4-U11</f>
        <v>2235</v>
      </c>
      <c r="M5" s="67">
        <f>M4-X11</f>
        <v>3884</v>
      </c>
      <c r="N5" s="10" t="s">
        <v>142</v>
      </c>
      <c r="O5" s="48"/>
      <c r="P5" s="48"/>
      <c r="Q5" s="5">
        <v>17104</v>
      </c>
      <c r="T5" s="5">
        <v>20364</v>
      </c>
      <c r="W5" s="5">
        <v>37468</v>
      </c>
    </row>
    <row r="6" spans="1:25">
      <c r="A6" s="9" t="s">
        <v>4</v>
      </c>
      <c r="B6" s="2">
        <f>DATA_FIELD_DESCRIPTORS!V372</f>
        <v>1131</v>
      </c>
      <c r="C6" s="11">
        <f t="shared" si="0"/>
        <v>6.6124883068288121E-2</v>
      </c>
      <c r="D6" s="15">
        <f>DATA_FIELD_DESCRIPTORS!V396</f>
        <v>1117</v>
      </c>
      <c r="E6" s="11">
        <f t="shared" si="1"/>
        <v>5.48516990768022E-2</v>
      </c>
      <c r="F6" s="15">
        <f t="shared" si="2"/>
        <v>2248</v>
      </c>
      <c r="G6" s="11">
        <f t="shared" si="3"/>
        <v>5.9997864844667452E-2</v>
      </c>
      <c r="J6" t="s">
        <v>1449</v>
      </c>
      <c r="K6">
        <f>K5/Q12</f>
        <v>0.89038876889848817</v>
      </c>
      <c r="L6">
        <f>L5/T12</f>
        <v>0.96377749029754201</v>
      </c>
      <c r="M6">
        <f>M5/W12</f>
        <v>0.9311915607767921</v>
      </c>
      <c r="N6" s="10"/>
      <c r="O6" s="9">
        <v>0</v>
      </c>
      <c r="P6" s="9">
        <v>4</v>
      </c>
      <c r="Q6" s="5">
        <v>1131</v>
      </c>
      <c r="R6" s="60">
        <f>Q6</f>
        <v>1131</v>
      </c>
      <c r="S6" s="39">
        <f>R6/$Q5</f>
        <v>6.6124883068288121E-2</v>
      </c>
      <c r="T6" s="5">
        <v>1117</v>
      </c>
      <c r="U6" s="60">
        <f>T6</f>
        <v>1117</v>
      </c>
      <c r="V6" s="39">
        <f>U6/$T5</f>
        <v>5.48516990768022E-2</v>
      </c>
      <c r="W6" s="5">
        <v>2248</v>
      </c>
      <c r="X6" s="60">
        <f>W6</f>
        <v>2248</v>
      </c>
      <c r="Y6" s="39">
        <f>X6/$W5</f>
        <v>5.9997864844667452E-2</v>
      </c>
    </row>
    <row r="7" spans="1:25">
      <c r="A7" s="9" t="s">
        <v>5</v>
      </c>
      <c r="B7" s="2">
        <f>DATA_FIELD_DESCRIPTORS!V373</f>
        <v>811</v>
      </c>
      <c r="C7" s="11">
        <f t="shared" si="0"/>
        <v>4.7415809167446213E-2</v>
      </c>
      <c r="D7" s="15">
        <f>DATA_FIELD_DESCRIPTORS!V397</f>
        <v>792</v>
      </c>
      <c r="E7" s="11">
        <f t="shared" si="1"/>
        <v>3.8892162639952856E-2</v>
      </c>
      <c r="F7" s="15">
        <f t="shared" si="2"/>
        <v>1603</v>
      </c>
      <c r="G7" s="11">
        <f t="shared" si="3"/>
        <v>4.2783174975979506E-2</v>
      </c>
      <c r="J7" t="s">
        <v>1450</v>
      </c>
      <c r="K7" s="58">
        <v>5</v>
      </c>
      <c r="L7" s="58">
        <v>5</v>
      </c>
      <c r="M7" s="58">
        <v>5</v>
      </c>
      <c r="N7" s="10"/>
      <c r="O7" s="9">
        <v>5</v>
      </c>
      <c r="P7" s="9">
        <v>9</v>
      </c>
      <c r="Q7" s="5">
        <v>811</v>
      </c>
      <c r="R7" s="60">
        <f>R6+Q7</f>
        <v>1942</v>
      </c>
      <c r="S7" s="39">
        <f>R7/$Q5</f>
        <v>0.11354069223573433</v>
      </c>
      <c r="T7" s="5">
        <v>792</v>
      </c>
      <c r="U7" s="60">
        <f>U6+T7</f>
        <v>1909</v>
      </c>
      <c r="V7" s="39">
        <f>U7/$T5</f>
        <v>9.3743861716755056E-2</v>
      </c>
      <c r="W7" s="5">
        <v>1603</v>
      </c>
      <c r="X7" s="60">
        <f>X6+W7</f>
        <v>3851</v>
      </c>
      <c r="Y7" s="39">
        <f>X7/$W5</f>
        <v>0.10278103982064696</v>
      </c>
    </row>
    <row r="8" spans="1:25">
      <c r="A8" s="9" t="s">
        <v>6</v>
      </c>
      <c r="B8" s="2">
        <f>DATA_FIELD_DESCRIPTORS!V374</f>
        <v>734</v>
      </c>
      <c r="C8" s="11">
        <f t="shared" si="0"/>
        <v>4.2913938260056128E-2</v>
      </c>
      <c r="D8" s="15">
        <f>DATA_FIELD_DESCRIPTORS!V398</f>
        <v>774</v>
      </c>
      <c r="E8" s="11">
        <f t="shared" si="1"/>
        <v>3.8008249852681204E-2</v>
      </c>
      <c r="F8" s="15">
        <f t="shared" si="2"/>
        <v>1508</v>
      </c>
      <c r="G8" s="11">
        <f t="shared" si="3"/>
        <v>4.0247678018575851E-2</v>
      </c>
      <c r="J8" t="s">
        <v>1451</v>
      </c>
      <c r="K8">
        <f>K7*K6</f>
        <v>4.4519438444924404</v>
      </c>
      <c r="L8">
        <f t="shared" ref="L8:M8" si="4">L7*L6</f>
        <v>4.8188874514877096</v>
      </c>
      <c r="M8">
        <f t="shared" si="4"/>
        <v>4.6559578038839602</v>
      </c>
      <c r="N8" s="10"/>
      <c r="O8" s="9">
        <v>10</v>
      </c>
      <c r="P8" s="9">
        <v>14</v>
      </c>
      <c r="Q8" s="5">
        <v>734</v>
      </c>
      <c r="R8" s="60">
        <f t="shared" ref="R8:R23" si="5">R7+Q8</f>
        <v>2676</v>
      </c>
      <c r="S8" s="39">
        <f>R8/$Q5</f>
        <v>0.15645463049579045</v>
      </c>
      <c r="T8" s="5">
        <v>774</v>
      </c>
      <c r="U8" s="60">
        <f t="shared" ref="U8:U23" si="6">U7+T8</f>
        <v>2683</v>
      </c>
      <c r="V8" s="39">
        <f>U8/$T5</f>
        <v>0.13175211156943625</v>
      </c>
      <c r="W8" s="5">
        <v>1508</v>
      </c>
      <c r="X8" s="60">
        <f t="shared" ref="X8:X23" si="7">X7+W8</f>
        <v>5359</v>
      </c>
      <c r="Y8" s="39">
        <f>X8/$W5</f>
        <v>0.1430287178392228</v>
      </c>
    </row>
    <row r="9" spans="1:25">
      <c r="A9" s="9" t="s">
        <v>7</v>
      </c>
      <c r="B9" s="2">
        <f>DATA_FIELD_DESCRIPTORS!V375+DATA_FIELD_DESCRIPTORS!V376</f>
        <v>846</v>
      </c>
      <c r="C9" s="11">
        <f t="shared" si="0"/>
        <v>4.9462114125350794E-2</v>
      </c>
      <c r="D9" s="15">
        <f>DATA_FIELD_DESCRIPTORS!V399+DATA_FIELD_DESCRIPTORS!V400</f>
        <v>880</v>
      </c>
      <c r="E9" s="11">
        <f t="shared" si="1"/>
        <v>4.3213514044392068E-2</v>
      </c>
      <c r="F9" s="15">
        <f t="shared" si="2"/>
        <v>1726</v>
      </c>
      <c r="G9" s="11">
        <f t="shared" si="3"/>
        <v>4.606597629977581E-2</v>
      </c>
      <c r="J9" t="s">
        <v>1447</v>
      </c>
      <c r="K9">
        <f>30+K8</f>
        <v>34.45194384449244</v>
      </c>
      <c r="L9">
        <f t="shared" ref="L9:M9" si="8">30+L8</f>
        <v>34.818887451487711</v>
      </c>
      <c r="M9">
        <f t="shared" si="8"/>
        <v>34.655957803883958</v>
      </c>
      <c r="N9" s="10"/>
      <c r="O9" s="9">
        <v>15</v>
      </c>
      <c r="P9" s="9">
        <v>19</v>
      </c>
      <c r="Q9" s="5">
        <v>846</v>
      </c>
      <c r="R9" s="60">
        <f t="shared" si="5"/>
        <v>3522</v>
      </c>
      <c r="S9" s="39">
        <f>R9/$Q5</f>
        <v>0.20591674462114126</v>
      </c>
      <c r="T9" s="5">
        <v>880</v>
      </c>
      <c r="U9" s="60">
        <f t="shared" si="6"/>
        <v>3563</v>
      </c>
      <c r="V9" s="39">
        <f>U9/$Q5</f>
        <v>0.20831384471468661</v>
      </c>
      <c r="W9" s="5">
        <v>1726</v>
      </c>
      <c r="X9" s="60">
        <f t="shared" si="7"/>
        <v>7085</v>
      </c>
      <c r="Y9" s="39">
        <f>X9/$W5</f>
        <v>0.18909469413899863</v>
      </c>
    </row>
    <row r="10" spans="1:25">
      <c r="A10" s="9" t="s">
        <v>8</v>
      </c>
      <c r="B10" s="2">
        <f>DATA_FIELD_DESCRIPTORS!V377+DATA_FIELD_DESCRIPTORS!V378+DATA_FIELD_DESCRIPTORS!V379</f>
        <v>1437</v>
      </c>
      <c r="C10" s="11">
        <f t="shared" si="0"/>
        <v>8.4015434985968196E-2</v>
      </c>
      <c r="D10" s="15">
        <f>DATA_FIELD_DESCRIPTORS!V401+DATA_FIELD_DESCRIPTORS!V402+DATA_FIELD_DESCRIPTORS!V403</f>
        <v>1791</v>
      </c>
      <c r="E10" s="11">
        <f t="shared" si="1"/>
        <v>8.7949322333529756E-2</v>
      </c>
      <c r="F10" s="15">
        <f t="shared" si="2"/>
        <v>3228</v>
      </c>
      <c r="G10" s="11">
        <f t="shared" si="3"/>
        <v>8.6153517668410382E-2</v>
      </c>
      <c r="N10" s="10"/>
      <c r="O10" s="9">
        <v>20</v>
      </c>
      <c r="P10" s="9">
        <v>24</v>
      </c>
      <c r="Q10" s="5">
        <v>1437</v>
      </c>
      <c r="R10" s="60">
        <f t="shared" si="5"/>
        <v>4959</v>
      </c>
      <c r="S10" s="39">
        <f>R10/$Q5</f>
        <v>0.28993217960710943</v>
      </c>
      <c r="T10" s="5">
        <v>1791</v>
      </c>
      <c r="U10" s="60">
        <f t="shared" si="6"/>
        <v>5354</v>
      </c>
      <c r="V10" s="39">
        <f>U10/$T5</f>
        <v>0.26291494794735809</v>
      </c>
      <c r="W10" s="5">
        <v>3228</v>
      </c>
      <c r="X10" s="60">
        <f t="shared" si="7"/>
        <v>10313</v>
      </c>
      <c r="Y10" s="39">
        <f>X10/$W5</f>
        <v>0.27524821180740899</v>
      </c>
    </row>
    <row r="11" spans="1:25">
      <c r="A11" s="9" t="s">
        <v>9</v>
      </c>
      <c r="B11" s="2">
        <f>DATA_FIELD_DESCRIPTORS!V380</f>
        <v>1944</v>
      </c>
      <c r="C11" s="11">
        <f t="shared" si="0"/>
        <v>0.1136576239476146</v>
      </c>
      <c r="D11" s="2">
        <f>DATA_FIELD_DESCRIPTORS!V404</f>
        <v>2593</v>
      </c>
      <c r="E11" s="11">
        <f t="shared" si="1"/>
        <v>0.12733254763307797</v>
      </c>
      <c r="F11" s="15">
        <f t="shared" si="2"/>
        <v>4537</v>
      </c>
      <c r="G11" s="11">
        <f t="shared" si="3"/>
        <v>0.12108999679726701</v>
      </c>
      <c r="N11" s="10"/>
      <c r="O11" s="9">
        <v>25</v>
      </c>
      <c r="P11" s="9">
        <v>29</v>
      </c>
      <c r="Q11" s="5">
        <v>1944</v>
      </c>
      <c r="R11" s="60">
        <f t="shared" si="5"/>
        <v>6903</v>
      </c>
      <c r="S11" s="39">
        <f>R11/$Q5</f>
        <v>0.40358980355472401</v>
      </c>
      <c r="T11" s="5">
        <v>2593</v>
      </c>
      <c r="U11" s="60">
        <f t="shared" si="6"/>
        <v>7947</v>
      </c>
      <c r="V11" s="39">
        <f>U11/$T5</f>
        <v>0.39024749558043609</v>
      </c>
      <c r="W11" s="5">
        <v>4537</v>
      </c>
      <c r="X11" s="60">
        <f t="shared" si="7"/>
        <v>14850</v>
      </c>
      <c r="Y11" s="39">
        <f>X11/$W5</f>
        <v>0.396338208604676</v>
      </c>
    </row>
    <row r="12" spans="1:25">
      <c r="A12" s="9" t="s">
        <v>10</v>
      </c>
      <c r="B12" s="2">
        <f>DATA_FIELD_DESCRIPTORS!V381</f>
        <v>1852</v>
      </c>
      <c r="C12" s="11">
        <f t="shared" si="0"/>
        <v>0.10827876520112255</v>
      </c>
      <c r="D12" s="2">
        <f>DATA_FIELD_DESCRIPTORS!V405</f>
        <v>2319</v>
      </c>
      <c r="E12" s="11">
        <f t="shared" si="1"/>
        <v>0.113877430760165</v>
      </c>
      <c r="F12" s="15">
        <f t="shared" si="2"/>
        <v>4171</v>
      </c>
      <c r="G12" s="11">
        <f t="shared" si="3"/>
        <v>0.11132166115084872</v>
      </c>
      <c r="N12" s="10"/>
      <c r="O12" s="64">
        <v>30</v>
      </c>
      <c r="P12" s="64">
        <v>34</v>
      </c>
      <c r="Q12" s="5">
        <v>1852</v>
      </c>
      <c r="R12" s="60">
        <f t="shared" si="5"/>
        <v>8755</v>
      </c>
      <c r="S12" s="39">
        <f>R12/$Q5</f>
        <v>0.51186856875584663</v>
      </c>
      <c r="T12" s="5">
        <v>2319</v>
      </c>
      <c r="U12" s="60">
        <f t="shared" si="6"/>
        <v>10266</v>
      </c>
      <c r="V12" s="39">
        <f>U12/$T5</f>
        <v>0.50412492634060102</v>
      </c>
      <c r="W12" s="5">
        <v>4171</v>
      </c>
      <c r="X12" s="60">
        <f t="shared" si="7"/>
        <v>19021</v>
      </c>
      <c r="Y12" s="39">
        <f>X12/$W5</f>
        <v>0.50765986975552468</v>
      </c>
    </row>
    <row r="13" spans="1:25">
      <c r="A13" s="9" t="s">
        <v>11</v>
      </c>
      <c r="B13" s="2">
        <f>DATA_FIELD_DESCRIPTORS!V382</f>
        <v>1512</v>
      </c>
      <c r="C13" s="11">
        <f t="shared" si="0"/>
        <v>8.8400374181478017E-2</v>
      </c>
      <c r="D13" s="2">
        <f>DATA_FIELD_DESCRIPTORS!V406</f>
        <v>1608</v>
      </c>
      <c r="E13" s="11">
        <f t="shared" si="1"/>
        <v>7.8962875662934584E-2</v>
      </c>
      <c r="F13" s="15">
        <f t="shared" si="2"/>
        <v>3120</v>
      </c>
      <c r="G13" s="11">
        <f t="shared" si="3"/>
        <v>8.327105796946728E-2</v>
      </c>
      <c r="N13" s="10"/>
      <c r="O13" s="64">
        <v>35</v>
      </c>
      <c r="P13" s="64">
        <v>39</v>
      </c>
      <c r="Q13" s="5">
        <v>1512</v>
      </c>
      <c r="R13" s="60">
        <f t="shared" si="5"/>
        <v>10267</v>
      </c>
      <c r="S13" s="39">
        <f>R13/$Q5</f>
        <v>0.60026894293732458</v>
      </c>
      <c r="T13" s="5">
        <v>1608</v>
      </c>
      <c r="U13" s="60">
        <f t="shared" si="6"/>
        <v>11874</v>
      </c>
      <c r="V13" s="39">
        <f>U13/$T5</f>
        <v>0.5830878020035356</v>
      </c>
      <c r="W13" s="5">
        <v>3120</v>
      </c>
      <c r="X13" s="60">
        <f t="shared" si="7"/>
        <v>22141</v>
      </c>
      <c r="Y13" s="39">
        <f>X13/$W5</f>
        <v>0.59093092772499201</v>
      </c>
    </row>
    <row r="14" spans="1:25">
      <c r="A14" s="9" t="s">
        <v>12</v>
      </c>
      <c r="B14" s="2">
        <f>DATA_FIELD_DESCRIPTORS!V383</f>
        <v>1183</v>
      </c>
      <c r="C14" s="11">
        <f t="shared" si="0"/>
        <v>6.9165107577174936E-2</v>
      </c>
      <c r="D14" s="2">
        <f>DATA_FIELD_DESCRIPTORS!V407</f>
        <v>1227</v>
      </c>
      <c r="E14" s="11">
        <f t="shared" si="1"/>
        <v>6.0253388332351207E-2</v>
      </c>
      <c r="F14" s="15">
        <f t="shared" si="2"/>
        <v>2410</v>
      </c>
      <c r="G14" s="11">
        <f t="shared" si="3"/>
        <v>6.4321554393082098E-2</v>
      </c>
      <c r="N14" s="10"/>
      <c r="O14" s="9">
        <v>40</v>
      </c>
      <c r="P14" s="9">
        <v>44</v>
      </c>
      <c r="Q14" s="5">
        <v>1183</v>
      </c>
      <c r="R14" s="60">
        <f t="shared" si="5"/>
        <v>11450</v>
      </c>
      <c r="S14" s="39">
        <f>R14/$Q5</f>
        <v>0.66943405051449956</v>
      </c>
      <c r="T14" s="5">
        <v>1227</v>
      </c>
      <c r="U14" s="60">
        <f t="shared" si="6"/>
        <v>13101</v>
      </c>
      <c r="V14" s="39">
        <f>U14/$T5</f>
        <v>0.64334119033588688</v>
      </c>
      <c r="W14" s="5">
        <v>2410</v>
      </c>
      <c r="X14" s="60">
        <f t="shared" si="7"/>
        <v>24551</v>
      </c>
      <c r="Y14" s="39">
        <f>X14/$W5</f>
        <v>0.65525248211807408</v>
      </c>
    </row>
    <row r="15" spans="1:25">
      <c r="A15" s="9" t="s">
        <v>13</v>
      </c>
      <c r="B15" s="2">
        <f>DATA_FIELD_DESCRIPTORS!V384</f>
        <v>1156</v>
      </c>
      <c r="C15" s="11">
        <f t="shared" si="0"/>
        <v>6.758652946679139E-2</v>
      </c>
      <c r="D15" s="2">
        <f>DATA_FIELD_DESCRIPTORS!V408</f>
        <v>1284</v>
      </c>
      <c r="E15" s="11">
        <f t="shared" si="1"/>
        <v>6.3052445492044779E-2</v>
      </c>
      <c r="F15" s="15">
        <f t="shared" si="2"/>
        <v>2440</v>
      </c>
      <c r="G15" s="11">
        <f t="shared" si="3"/>
        <v>6.5122237642788516E-2</v>
      </c>
      <c r="N15" s="10"/>
      <c r="O15" s="9">
        <v>45</v>
      </c>
      <c r="P15" s="9">
        <v>49</v>
      </c>
      <c r="Q15" s="5">
        <v>1156</v>
      </c>
      <c r="R15" s="60">
        <f t="shared" si="5"/>
        <v>12606</v>
      </c>
      <c r="S15" s="39">
        <f>R15/$Q5</f>
        <v>0.73702057998129089</v>
      </c>
      <c r="T15" s="5">
        <v>1284</v>
      </c>
      <c r="U15" s="60">
        <f t="shared" si="6"/>
        <v>14385</v>
      </c>
      <c r="V15" s="39">
        <f>U15/$T5</f>
        <v>0.70639363582793169</v>
      </c>
      <c r="W15" s="5">
        <v>2440</v>
      </c>
      <c r="X15" s="60">
        <f t="shared" si="7"/>
        <v>26991</v>
      </c>
      <c r="Y15" s="39">
        <f>X15/$W5</f>
        <v>0.72037471976086265</v>
      </c>
    </row>
    <row r="16" spans="1:25">
      <c r="A16" s="9" t="s">
        <v>14</v>
      </c>
      <c r="B16" s="2">
        <f>DATA_FIELD_DESCRIPTORS!V385</f>
        <v>1098</v>
      </c>
      <c r="C16" s="11">
        <f t="shared" si="0"/>
        <v>6.4195509822263797E-2</v>
      </c>
      <c r="D16" s="2">
        <f>DATA_FIELD_DESCRIPTORS!V409</f>
        <v>1227</v>
      </c>
      <c r="E16" s="11">
        <f t="shared" si="1"/>
        <v>6.0253388332351207E-2</v>
      </c>
      <c r="F16" s="15">
        <f t="shared" si="2"/>
        <v>2325</v>
      </c>
      <c r="G16" s="11">
        <f t="shared" si="3"/>
        <v>6.2052951852247254E-2</v>
      </c>
      <c r="N16" s="10"/>
      <c r="O16" s="9">
        <v>50</v>
      </c>
      <c r="P16" s="9">
        <v>54</v>
      </c>
      <c r="Q16" s="5">
        <v>1098</v>
      </c>
      <c r="R16" s="60">
        <f t="shared" si="5"/>
        <v>13704</v>
      </c>
      <c r="S16" s="39">
        <f>R16/$Q5</f>
        <v>0.80121608980355474</v>
      </c>
      <c r="T16" s="5">
        <v>1227</v>
      </c>
      <c r="U16" s="60">
        <f t="shared" si="6"/>
        <v>15612</v>
      </c>
      <c r="V16" s="39">
        <f>U16/$T5</f>
        <v>0.76664702416028285</v>
      </c>
      <c r="W16" s="5">
        <v>2325</v>
      </c>
      <c r="X16" s="60">
        <f t="shared" si="7"/>
        <v>29316</v>
      </c>
      <c r="Y16" s="39">
        <f>X16/$W5</f>
        <v>0.78242767161310989</v>
      </c>
    </row>
    <row r="17" spans="1:25">
      <c r="A17" s="9" t="s">
        <v>15</v>
      </c>
      <c r="B17" s="2">
        <f>DATA_FIELD_DESCRIPTORS!V386</f>
        <v>1001</v>
      </c>
      <c r="C17" s="11">
        <f t="shared" si="0"/>
        <v>5.8524321796071095E-2</v>
      </c>
      <c r="D17" s="2">
        <f>DATA_FIELD_DESCRIPTORS!V410</f>
        <v>1147</v>
      </c>
      <c r="E17" s="11">
        <f t="shared" si="1"/>
        <v>5.6324887055588295E-2</v>
      </c>
      <c r="F17" s="15">
        <f t="shared" si="2"/>
        <v>2148</v>
      </c>
      <c r="G17" s="11">
        <f t="shared" si="3"/>
        <v>5.7328920678979399E-2</v>
      </c>
      <c r="N17" s="10"/>
      <c r="O17" s="9">
        <v>55</v>
      </c>
      <c r="P17" s="9">
        <v>59</v>
      </c>
      <c r="Q17" s="5">
        <v>1001</v>
      </c>
      <c r="R17" s="60">
        <f t="shared" si="5"/>
        <v>14705</v>
      </c>
      <c r="S17" s="39">
        <f>R17/$Q5</f>
        <v>0.85974041159962578</v>
      </c>
      <c r="T17" s="5">
        <v>1147</v>
      </c>
      <c r="U17" s="60">
        <f t="shared" si="6"/>
        <v>16759</v>
      </c>
      <c r="V17" s="39">
        <f>U17/$T5</f>
        <v>0.8229719112158711</v>
      </c>
      <c r="W17" s="5">
        <v>2148</v>
      </c>
      <c r="X17" s="60">
        <f t="shared" si="7"/>
        <v>31464</v>
      </c>
      <c r="Y17" s="39">
        <f>X17/$W5</f>
        <v>0.83975659229208921</v>
      </c>
    </row>
    <row r="18" spans="1:25">
      <c r="A18" s="9" t="s">
        <v>16</v>
      </c>
      <c r="B18" s="2">
        <f>DATA_FIELD_DESCRIPTORS!V387+DATA_FIELD_DESCRIPTORS!V388</f>
        <v>861</v>
      </c>
      <c r="C18" s="11">
        <f t="shared" si="0"/>
        <v>5.0339101964452758E-2</v>
      </c>
      <c r="D18" s="2">
        <f>DATA_FIELD_DESCRIPTORS!V411+DATA_FIELD_DESCRIPTORS!V412</f>
        <v>1136</v>
      </c>
      <c r="E18" s="11">
        <f t="shared" si="1"/>
        <v>5.5784718130033391E-2</v>
      </c>
      <c r="F18" s="15">
        <f t="shared" si="2"/>
        <v>1997</v>
      </c>
      <c r="G18" s="11">
        <f t="shared" si="3"/>
        <v>5.3298814988790431E-2</v>
      </c>
      <c r="N18" s="10"/>
      <c r="O18" s="9">
        <v>60</v>
      </c>
      <c r="P18" s="9">
        <v>64</v>
      </c>
      <c r="Q18" s="5">
        <v>861</v>
      </c>
      <c r="R18" s="60">
        <f t="shared" si="5"/>
        <v>15566</v>
      </c>
      <c r="S18" s="39">
        <f>R18/$Q5</f>
        <v>0.91007951356407857</v>
      </c>
      <c r="T18" s="5">
        <v>1136</v>
      </c>
      <c r="U18" s="60">
        <f t="shared" si="6"/>
        <v>17895</v>
      </c>
      <c r="V18" s="39">
        <f>U18/$T5</f>
        <v>0.87875662934590448</v>
      </c>
      <c r="W18" s="5">
        <v>1997</v>
      </c>
      <c r="X18" s="60">
        <f t="shared" si="7"/>
        <v>33461</v>
      </c>
      <c r="Y18" s="39">
        <f>X18/$W5</f>
        <v>0.89305540728087973</v>
      </c>
    </row>
    <row r="19" spans="1:25">
      <c r="A19" s="9" t="s">
        <v>17</v>
      </c>
      <c r="B19" s="15">
        <f>DATA_FIELD_DESCRIPTORS!V389+DATA_FIELD_DESCRIPTORS!V390</f>
        <v>547</v>
      </c>
      <c r="C19" s="11">
        <f t="shared" si="0"/>
        <v>3.1980823199251635E-2</v>
      </c>
      <c r="D19" s="2">
        <f>DATA_FIELD_DESCRIPTORS!V413+DATA_FIELD_DESCRIPTORS!V414</f>
        <v>736</v>
      </c>
      <c r="E19" s="11">
        <f t="shared" si="1"/>
        <v>3.6142211746218816E-2</v>
      </c>
      <c r="F19" s="15">
        <f t="shared" si="2"/>
        <v>1283</v>
      </c>
      <c r="G19" s="11">
        <f t="shared" si="3"/>
        <v>3.4242553645777732E-2</v>
      </c>
      <c r="N19" s="10"/>
      <c r="O19" s="9">
        <v>65</v>
      </c>
      <c r="P19" s="9">
        <v>69</v>
      </c>
      <c r="Q19" s="5">
        <v>547</v>
      </c>
      <c r="R19" s="60">
        <f t="shared" si="5"/>
        <v>16113</v>
      </c>
      <c r="S19" s="39">
        <f>R19/$Q5</f>
        <v>0.94206033676333023</v>
      </c>
      <c r="T19" s="5">
        <v>736</v>
      </c>
      <c r="U19" s="60">
        <f t="shared" si="6"/>
        <v>18631</v>
      </c>
      <c r="V19" s="39">
        <f>U19/$T5</f>
        <v>0.91489884109212338</v>
      </c>
      <c r="W19" s="5">
        <v>1283</v>
      </c>
      <c r="X19" s="60">
        <f t="shared" si="7"/>
        <v>34744</v>
      </c>
      <c r="Y19" s="39">
        <f>X19/$W5</f>
        <v>0.92729796092665739</v>
      </c>
    </row>
    <row r="20" spans="1:25">
      <c r="A20" s="9" t="s">
        <v>18</v>
      </c>
      <c r="B20" s="15">
        <f>DATA_FIELD_DESCRIPTORS!V391</f>
        <v>363</v>
      </c>
      <c r="C20" s="11">
        <f t="shared" si="0"/>
        <v>2.122310570626754E-2</v>
      </c>
      <c r="D20" s="2">
        <f>DATA_FIELD_DESCRIPTORS!V415</f>
        <v>494</v>
      </c>
      <c r="E20" s="11">
        <f t="shared" si="1"/>
        <v>2.4258495384011002E-2</v>
      </c>
      <c r="F20" s="15">
        <f t="shared" si="2"/>
        <v>857</v>
      </c>
      <c r="G20" s="11">
        <f t="shared" si="3"/>
        <v>2.2872851499946622E-2</v>
      </c>
      <c r="N20" s="10"/>
      <c r="O20" s="9">
        <v>70</v>
      </c>
      <c r="P20" s="9">
        <v>74</v>
      </c>
      <c r="Q20" s="5">
        <v>363</v>
      </c>
      <c r="R20" s="60">
        <f t="shared" si="5"/>
        <v>16476</v>
      </c>
      <c r="S20" s="39">
        <f>R20/$Q5</f>
        <v>0.96328344246959774</v>
      </c>
      <c r="T20" s="5">
        <v>494</v>
      </c>
      <c r="U20" s="60">
        <f t="shared" si="6"/>
        <v>19125</v>
      </c>
      <c r="V20" s="39">
        <f>U20/$T5</f>
        <v>0.93915733647613431</v>
      </c>
      <c r="W20" s="5">
        <v>857</v>
      </c>
      <c r="X20" s="60">
        <f t="shared" si="7"/>
        <v>35601</v>
      </c>
      <c r="Y20" s="39">
        <f>X20/$W5</f>
        <v>0.95017081242660406</v>
      </c>
    </row>
    <row r="21" spans="1:25">
      <c r="A21" s="9" t="s">
        <v>19</v>
      </c>
      <c r="B21" s="15">
        <f>DATA_FIELD_DESCRIPTORS!V392</f>
        <v>277</v>
      </c>
      <c r="C21" s="11">
        <f t="shared" si="0"/>
        <v>1.6195042095416275E-2</v>
      </c>
      <c r="D21" s="2">
        <f>DATA_FIELD_DESCRIPTORS!V416</f>
        <v>408</v>
      </c>
      <c r="E21" s="11">
        <f t="shared" si="1"/>
        <v>2.0035356511490868E-2</v>
      </c>
      <c r="F21" s="15">
        <f t="shared" si="2"/>
        <v>685</v>
      </c>
      <c r="G21" s="11">
        <f t="shared" si="3"/>
        <v>1.8282267534963169E-2</v>
      </c>
      <c r="N21" s="10"/>
      <c r="O21" s="9">
        <v>75</v>
      </c>
      <c r="P21" s="9">
        <v>79</v>
      </c>
      <c r="Q21" s="5">
        <v>277</v>
      </c>
      <c r="R21" s="60">
        <f t="shared" si="5"/>
        <v>16753</v>
      </c>
      <c r="S21" s="39">
        <f>R21/$Q5</f>
        <v>0.97947848456501407</v>
      </c>
      <c r="T21" s="5">
        <v>408</v>
      </c>
      <c r="U21" s="60">
        <f t="shared" si="6"/>
        <v>19533</v>
      </c>
      <c r="V21" s="39">
        <f>U21/$T5</f>
        <v>0.95919269298762522</v>
      </c>
      <c r="W21" s="5">
        <v>685</v>
      </c>
      <c r="X21" s="60">
        <f t="shared" si="7"/>
        <v>36286</v>
      </c>
      <c r="Y21" s="39">
        <f>X21/$W5</f>
        <v>0.96845307996156715</v>
      </c>
    </row>
    <row r="22" spans="1:25">
      <c r="A22" s="9" t="s">
        <v>20</v>
      </c>
      <c r="B22" s="15">
        <f>DATA_FIELD_DESCRIPTORS!V393</f>
        <v>181</v>
      </c>
      <c r="C22" s="11">
        <f t="shared" si="0"/>
        <v>1.0582319925163704E-2</v>
      </c>
      <c r="D22" s="2">
        <f>DATA_FIELD_DESCRIPTORS!V417</f>
        <v>386</v>
      </c>
      <c r="E22" s="11">
        <f t="shared" si="1"/>
        <v>1.8955018660381063E-2</v>
      </c>
      <c r="F22" s="15">
        <f t="shared" si="2"/>
        <v>567</v>
      </c>
      <c r="G22" s="11">
        <f t="shared" si="3"/>
        <v>1.5132913419451265E-2</v>
      </c>
      <c r="N22" s="10"/>
      <c r="O22" s="9">
        <v>80</v>
      </c>
      <c r="P22" s="9">
        <v>84</v>
      </c>
      <c r="Q22" s="5">
        <v>181</v>
      </c>
      <c r="R22" s="60">
        <f t="shared" si="5"/>
        <v>16934</v>
      </c>
      <c r="S22" s="39">
        <f>R22/$Q5</f>
        <v>0.99006080449017775</v>
      </c>
      <c r="T22" s="5">
        <v>386</v>
      </c>
      <c r="U22" s="60">
        <f t="shared" si="6"/>
        <v>19919</v>
      </c>
      <c r="V22" s="39">
        <f>U22/$T5</f>
        <v>0.97814771164800629</v>
      </c>
      <c r="W22" s="5">
        <v>567</v>
      </c>
      <c r="X22" s="60">
        <f t="shared" si="7"/>
        <v>36853</v>
      </c>
      <c r="Y22" s="39">
        <f>X22/$W5</f>
        <v>0.98358599338101849</v>
      </c>
    </row>
    <row r="23" spans="1:25">
      <c r="A23" s="9" t="s">
        <v>21</v>
      </c>
      <c r="B23" s="15">
        <f>DATA_FIELD_DESCRIPTORS!V394</f>
        <v>170</v>
      </c>
      <c r="C23" s="11">
        <f t="shared" si="0"/>
        <v>9.9391955098222639E-3</v>
      </c>
      <c r="D23" s="2">
        <f>DATA_FIELD_DESCRIPTORS!V418</f>
        <v>445</v>
      </c>
      <c r="E23" s="11">
        <f t="shared" si="1"/>
        <v>2.1852288351993713E-2</v>
      </c>
      <c r="F23" s="15">
        <f t="shared" si="2"/>
        <v>615</v>
      </c>
      <c r="G23" s="11">
        <f t="shared" si="3"/>
        <v>1.6414006618981531E-2</v>
      </c>
      <c r="N23" s="10"/>
      <c r="O23" s="9">
        <v>85</v>
      </c>
      <c r="P23" s="9">
        <v>100</v>
      </c>
      <c r="Q23" s="5">
        <v>170</v>
      </c>
      <c r="R23" s="60">
        <f t="shared" si="5"/>
        <v>17104</v>
      </c>
      <c r="S23" s="39">
        <f>R23/$Q5</f>
        <v>1</v>
      </c>
      <c r="T23" s="5">
        <v>445</v>
      </c>
      <c r="U23" s="60">
        <f t="shared" si="6"/>
        <v>20364</v>
      </c>
      <c r="V23" s="39">
        <f>U23/$T5</f>
        <v>1</v>
      </c>
      <c r="W23" s="5">
        <v>615</v>
      </c>
      <c r="X23" s="60">
        <f t="shared" si="7"/>
        <v>37468</v>
      </c>
      <c r="Y23" s="39">
        <f>X23/$W5</f>
        <v>1</v>
      </c>
    </row>
    <row r="24" spans="1:25">
      <c r="A24" s="9" t="s">
        <v>22</v>
      </c>
      <c r="B24" s="46">
        <f>K9</f>
        <v>34.45194384449244</v>
      </c>
      <c r="C24" s="11"/>
      <c r="D24" s="19">
        <f>L9</f>
        <v>34.818887451487711</v>
      </c>
      <c r="E24" s="11"/>
      <c r="F24" s="19">
        <f>M9</f>
        <v>34.655957803883958</v>
      </c>
      <c r="G24" s="11" t="s">
        <v>1458</v>
      </c>
      <c r="N24" s="10">
        <v>422</v>
      </c>
    </row>
    <row r="25" spans="1:25">
      <c r="A25" s="9"/>
      <c r="B25" s="12"/>
      <c r="C25" s="11"/>
      <c r="D25" s="9"/>
      <c r="N25" s="10"/>
    </row>
    <row r="26" spans="1:25">
      <c r="A26" s="9"/>
      <c r="B26" s="12"/>
      <c r="C26" s="11"/>
      <c r="D26" s="9"/>
      <c r="N26" s="10"/>
    </row>
    <row r="27" spans="1:25">
      <c r="A27" s="106" t="s">
        <v>1436</v>
      </c>
      <c r="B27" s="107" t="s">
        <v>1437</v>
      </c>
      <c r="C27" s="108" t="s">
        <v>1433</v>
      </c>
      <c r="D27" s="20"/>
      <c r="E27" s="21"/>
      <c r="F27" s="20"/>
      <c r="G27" s="21"/>
      <c r="N27" s="5"/>
    </row>
    <row r="28" spans="1:25">
      <c r="A28" s="9" t="s">
        <v>3</v>
      </c>
      <c r="B28" s="2">
        <f>DATA_FIELD_DESCRIPTORS!V14</f>
        <v>37468</v>
      </c>
      <c r="C28" s="11">
        <f>B28/B$28</f>
        <v>1</v>
      </c>
      <c r="D28" s="9"/>
      <c r="N28" s="10">
        <v>14</v>
      </c>
    </row>
    <row r="29" spans="1:25">
      <c r="A29" s="9" t="s">
        <v>23</v>
      </c>
      <c r="B29" s="2">
        <f>DATA_FIELD_DESCRIPTORS!V15</f>
        <v>23571</v>
      </c>
      <c r="C29" s="11">
        <f t="shared" ref="C29:C35" si="9">B29/B$28</f>
        <v>0.62909682929433119</v>
      </c>
      <c r="D29" s="9"/>
      <c r="N29" s="10">
        <v>15</v>
      </c>
    </row>
    <row r="30" spans="1:25">
      <c r="A30" s="9" t="s">
        <v>24</v>
      </c>
      <c r="B30" s="2">
        <f>DATA_FIELD_DESCRIPTORS!V16</f>
        <v>5990</v>
      </c>
      <c r="C30" s="11">
        <f t="shared" si="9"/>
        <v>0.15986975552471441</v>
      </c>
      <c r="D30" s="9"/>
      <c r="N30" s="10">
        <v>16</v>
      </c>
    </row>
    <row r="31" spans="1:25">
      <c r="A31" s="9" t="s">
        <v>25</v>
      </c>
      <c r="B31" s="2">
        <f>DATA_FIELD_DESCRIPTORS!V17</f>
        <v>253</v>
      </c>
      <c r="C31" s="11">
        <f t="shared" si="9"/>
        <v>6.7524287391907759E-3</v>
      </c>
      <c r="D31" s="9"/>
      <c r="N31" s="10">
        <v>17</v>
      </c>
    </row>
    <row r="32" spans="1:25">
      <c r="A32" s="9" t="s">
        <v>26</v>
      </c>
      <c r="B32" s="2">
        <f>DATA_FIELD_DESCRIPTORS!V18</f>
        <v>1688</v>
      </c>
      <c r="C32" s="11">
        <f t="shared" si="9"/>
        <v>4.5051777516814349E-2</v>
      </c>
      <c r="D32" s="9"/>
      <c r="N32" s="10">
        <v>18</v>
      </c>
    </row>
    <row r="33" spans="1:14">
      <c r="A33" s="9" t="s">
        <v>27</v>
      </c>
      <c r="B33" s="2">
        <f>DATA_FIELD_DESCRIPTORS!V19</f>
        <v>8</v>
      </c>
      <c r="C33" s="11">
        <f t="shared" si="9"/>
        <v>2.1351553325504429E-4</v>
      </c>
      <c r="D33" s="9"/>
      <c r="N33" s="10">
        <v>19</v>
      </c>
    </row>
    <row r="34" spans="1:14">
      <c r="A34" s="9" t="s">
        <v>28</v>
      </c>
      <c r="B34" s="2">
        <f>DATA_FIELD_DESCRIPTORS!V20</f>
        <v>4008</v>
      </c>
      <c r="C34" s="11">
        <f t="shared" si="9"/>
        <v>0.1069712821607772</v>
      </c>
      <c r="D34" s="9"/>
      <c r="N34" s="10">
        <v>20</v>
      </c>
    </row>
    <row r="35" spans="1:14">
      <c r="A35" s="9" t="s">
        <v>38</v>
      </c>
      <c r="B35" s="2">
        <f>DATA_FIELD_DESCRIPTORS!V21</f>
        <v>1950</v>
      </c>
      <c r="C35" s="11">
        <f t="shared" si="9"/>
        <v>5.2044411230917048E-2</v>
      </c>
      <c r="D35" s="9"/>
      <c r="N35" s="10">
        <v>21</v>
      </c>
    </row>
    <row r="36" spans="1:14">
      <c r="A36" s="9"/>
      <c r="B36" s="2"/>
      <c r="C36" s="11"/>
      <c r="D36" s="9"/>
      <c r="N36" s="10"/>
    </row>
    <row r="37" spans="1:14">
      <c r="A37" s="9"/>
      <c r="B37" s="2"/>
      <c r="C37" s="11"/>
      <c r="D37" s="9"/>
      <c r="N37" s="10"/>
    </row>
    <row r="38" spans="1:14" s="4" customFormat="1">
      <c r="A38" s="110" t="s">
        <v>1098</v>
      </c>
      <c r="B38" s="111" t="s">
        <v>1437</v>
      </c>
      <c r="C38" s="112" t="s">
        <v>1433</v>
      </c>
      <c r="D38" s="16"/>
      <c r="E38" s="1"/>
      <c r="F38" s="16"/>
      <c r="G38" s="1"/>
      <c r="J38"/>
      <c r="K38"/>
      <c r="L38"/>
      <c r="M38"/>
    </row>
    <row r="39" spans="1:14">
      <c r="A39" s="9" t="s">
        <v>3</v>
      </c>
      <c r="B39" s="2">
        <f>DATA_FIELD_DESCRIPTORS!V24</f>
        <v>37468</v>
      </c>
      <c r="C39" s="11">
        <f>B39/B$39</f>
        <v>1</v>
      </c>
      <c r="D39" s="9"/>
      <c r="N39" s="10">
        <v>24</v>
      </c>
    </row>
    <row r="40" spans="1:14">
      <c r="A40" s="9" t="s">
        <v>29</v>
      </c>
      <c r="B40" s="2">
        <f>DATA_FIELD_DESCRIPTORS!V26</f>
        <v>9464</v>
      </c>
      <c r="C40" s="11">
        <f t="shared" ref="C40:C41" si="10">B40/B$39</f>
        <v>0.25258887584071743</v>
      </c>
      <c r="D40" s="9"/>
      <c r="N40" s="10">
        <v>26</v>
      </c>
    </row>
    <row r="41" spans="1:14">
      <c r="A41" s="9" t="s">
        <v>30</v>
      </c>
      <c r="B41" s="2">
        <f>DATA_FIELD_DESCRIPTORS!V25</f>
        <v>28004</v>
      </c>
      <c r="C41" s="11">
        <f t="shared" si="10"/>
        <v>0.74741112415928257</v>
      </c>
      <c r="D41" s="9"/>
      <c r="N41" s="10">
        <v>25</v>
      </c>
    </row>
    <row r="42" spans="1:14">
      <c r="A42" s="9"/>
      <c r="B42" s="2"/>
      <c r="C42" s="11"/>
      <c r="D42" s="9"/>
      <c r="N42" s="10"/>
    </row>
    <row r="43" spans="1:14">
      <c r="A43" s="9"/>
      <c r="B43" s="2"/>
      <c r="C43" s="11"/>
      <c r="D43" s="9"/>
      <c r="N43" s="10"/>
    </row>
    <row r="44" spans="1:14" s="4" customFormat="1">
      <c r="A44" s="110" t="s">
        <v>1438</v>
      </c>
      <c r="B44" s="111" t="s">
        <v>1437</v>
      </c>
      <c r="C44" s="112" t="s">
        <v>1433</v>
      </c>
      <c r="D44" s="16"/>
      <c r="E44" s="1"/>
      <c r="F44" s="16"/>
      <c r="G44" s="1"/>
      <c r="J44"/>
      <c r="K44"/>
      <c r="L44"/>
      <c r="M44"/>
    </row>
    <row r="45" spans="1:14">
      <c r="A45" s="9" t="s">
        <v>3</v>
      </c>
      <c r="B45" s="2">
        <f>DATA_FIELD_DESCRIPTORS!V29</f>
        <v>37468</v>
      </c>
      <c r="C45" s="11">
        <f>B45/B$45</f>
        <v>1</v>
      </c>
      <c r="D45" s="9"/>
      <c r="N45" s="10">
        <v>29</v>
      </c>
    </row>
    <row r="46" spans="1:14">
      <c r="A46" s="113" t="s">
        <v>31</v>
      </c>
      <c r="B46" s="114">
        <f>DATA_FIELD_DESCRIPTORS!V38</f>
        <v>9464</v>
      </c>
      <c r="C46" s="115">
        <f t="shared" ref="C46:C55" si="11">B46/B$45</f>
        <v>0.25258887584071743</v>
      </c>
      <c r="D46" s="9"/>
      <c r="N46" s="10">
        <v>38</v>
      </c>
    </row>
    <row r="47" spans="1:14">
      <c r="A47" s="9" t="s">
        <v>32</v>
      </c>
      <c r="B47" s="2">
        <f>DATA_FIELD_DESCRIPTORS!V39</f>
        <v>3501</v>
      </c>
      <c r="C47" s="11">
        <f>B47/B$46</f>
        <v>0.36992814877430263</v>
      </c>
      <c r="D47" s="9"/>
      <c r="N47" s="10">
        <v>39</v>
      </c>
    </row>
    <row r="48" spans="1:14">
      <c r="A48" s="9" t="s">
        <v>33</v>
      </c>
      <c r="B48" s="2">
        <f>DATA_FIELD_DESCRIPTORS!V40</f>
        <v>952</v>
      </c>
      <c r="C48" s="11">
        <f t="shared" ref="C48:C53" si="12">B48/B$46</f>
        <v>0.10059171597633136</v>
      </c>
      <c r="D48" s="9"/>
      <c r="N48" s="10">
        <v>40</v>
      </c>
    </row>
    <row r="49" spans="1:14">
      <c r="A49" s="9" t="s">
        <v>34</v>
      </c>
      <c r="B49" s="2">
        <f>DATA_FIELD_DESCRIPTORS!V41</f>
        <v>173</v>
      </c>
      <c r="C49" s="11">
        <f t="shared" si="12"/>
        <v>1.8279797125950972E-2</v>
      </c>
      <c r="D49" s="9"/>
      <c r="N49" s="10">
        <v>41</v>
      </c>
    </row>
    <row r="50" spans="1:14">
      <c r="A50" s="9" t="s">
        <v>35</v>
      </c>
      <c r="B50" s="2">
        <f>DATA_FIELD_DESCRIPTORS!V42</f>
        <v>23</v>
      </c>
      <c r="C50" s="11">
        <f t="shared" si="12"/>
        <v>2.4302620456466612E-3</v>
      </c>
      <c r="D50" s="9"/>
      <c r="N50" s="10">
        <v>42</v>
      </c>
    </row>
    <row r="51" spans="1:14">
      <c r="A51" s="9" t="s">
        <v>36</v>
      </c>
      <c r="B51" s="2">
        <f>DATA_FIELD_DESCRIPTORS!V43</f>
        <v>2</v>
      </c>
      <c r="C51" s="11">
        <f t="shared" si="12"/>
        <v>2.1132713440405747E-4</v>
      </c>
      <c r="D51" s="9"/>
      <c r="N51" s="10">
        <v>43</v>
      </c>
    </row>
    <row r="52" spans="1:14">
      <c r="A52" s="9" t="s">
        <v>37</v>
      </c>
      <c r="B52" s="2">
        <f>DATA_FIELD_DESCRIPTORS!V44</f>
        <v>3802</v>
      </c>
      <c r="C52" s="11">
        <f t="shared" si="12"/>
        <v>0.40173288250211325</v>
      </c>
      <c r="D52" s="9"/>
      <c r="N52" s="10">
        <v>44</v>
      </c>
    </row>
    <row r="53" spans="1:14">
      <c r="A53" s="9" t="s">
        <v>38</v>
      </c>
      <c r="B53" s="2">
        <f>DATA_FIELD_DESCRIPTORS!V45</f>
        <v>1011</v>
      </c>
      <c r="C53" s="11">
        <f t="shared" si="12"/>
        <v>0.10682586644125106</v>
      </c>
      <c r="D53" s="9"/>
      <c r="N53" s="10">
        <v>45</v>
      </c>
    </row>
    <row r="54" spans="1:14" ht="3.6" customHeight="1">
      <c r="A54" s="9"/>
      <c r="B54" s="2"/>
      <c r="C54" s="11"/>
      <c r="D54" s="9"/>
      <c r="N54" s="10"/>
    </row>
    <row r="55" spans="1:14">
      <c r="A55" s="113" t="s">
        <v>30</v>
      </c>
      <c r="B55" s="114">
        <f>DATA_FIELD_DESCRIPTORS!V30</f>
        <v>28004</v>
      </c>
      <c r="C55" s="115">
        <f t="shared" si="11"/>
        <v>0.74741112415928257</v>
      </c>
      <c r="D55" s="9"/>
      <c r="N55" s="10">
        <v>30</v>
      </c>
    </row>
    <row r="56" spans="1:14">
      <c r="A56" s="9" t="s">
        <v>32</v>
      </c>
      <c r="B56" s="2">
        <f>DATA_FIELD_DESCRIPTORS!V31</f>
        <v>20070</v>
      </c>
      <c r="C56" s="11">
        <f>B56/B$55</f>
        <v>0.71668333095272108</v>
      </c>
      <c r="D56" s="9"/>
      <c r="N56" s="10">
        <v>31</v>
      </c>
    </row>
    <row r="57" spans="1:14">
      <c r="A57" s="9" t="s">
        <v>33</v>
      </c>
      <c r="B57" s="2">
        <f>DATA_FIELD_DESCRIPTORS!V32</f>
        <v>5038</v>
      </c>
      <c r="C57" s="11">
        <f t="shared" ref="C57:C62" si="13">B57/B$55</f>
        <v>0.17990287101842595</v>
      </c>
      <c r="D57" s="9"/>
      <c r="N57" s="10">
        <v>32</v>
      </c>
    </row>
    <row r="58" spans="1:14">
      <c r="A58" s="9" t="s">
        <v>34</v>
      </c>
      <c r="B58" s="2">
        <f>DATA_FIELD_DESCRIPTORS!V33</f>
        <v>80</v>
      </c>
      <c r="C58" s="11">
        <f t="shared" si="13"/>
        <v>2.8567347521782603E-3</v>
      </c>
      <c r="D58" s="9"/>
      <c r="N58" s="10">
        <v>33</v>
      </c>
    </row>
    <row r="59" spans="1:14">
      <c r="A59" s="9" t="s">
        <v>35</v>
      </c>
      <c r="B59" s="2">
        <f>DATA_FIELD_DESCRIPTORS!V34</f>
        <v>1665</v>
      </c>
      <c r="C59" s="11">
        <f t="shared" si="13"/>
        <v>5.945579202971004E-2</v>
      </c>
      <c r="D59" s="9"/>
      <c r="N59" s="10">
        <v>34</v>
      </c>
    </row>
    <row r="60" spans="1:14">
      <c r="A60" s="9" t="s">
        <v>36</v>
      </c>
      <c r="B60" s="2">
        <f>DATA_FIELD_DESCRIPTORS!V35</f>
        <v>6</v>
      </c>
      <c r="C60" s="11">
        <f t="shared" si="13"/>
        <v>2.1425510641336952E-4</v>
      </c>
      <c r="D60" s="9"/>
      <c r="N60" s="10">
        <v>35</v>
      </c>
    </row>
    <row r="61" spans="1:14">
      <c r="A61" s="9" t="s">
        <v>37</v>
      </c>
      <c r="B61" s="2">
        <f>DATA_FIELD_DESCRIPTORS!V36</f>
        <v>206</v>
      </c>
      <c r="C61" s="11">
        <f t="shared" si="13"/>
        <v>7.3560919868590202E-3</v>
      </c>
      <c r="D61" s="9"/>
      <c r="N61" s="10">
        <v>36</v>
      </c>
    </row>
    <row r="62" spans="1:14">
      <c r="A62" s="9" t="s">
        <v>38</v>
      </c>
      <c r="B62" s="2">
        <f>DATA_FIELD_DESCRIPTORS!V37</f>
        <v>939</v>
      </c>
      <c r="C62" s="11">
        <f t="shared" si="13"/>
        <v>3.3530924153692326E-2</v>
      </c>
      <c r="D62" s="9"/>
      <c r="N62" s="10">
        <v>37</v>
      </c>
    </row>
    <row r="63" spans="1:14">
      <c r="A63" s="9"/>
      <c r="B63" s="2"/>
      <c r="C63" s="11"/>
      <c r="D63" s="9"/>
      <c r="N63" s="10"/>
    </row>
    <row r="64" spans="1:14">
      <c r="A64" s="9"/>
      <c r="B64" s="2"/>
      <c r="C64" s="11"/>
      <c r="D64" s="9"/>
      <c r="N64" s="10"/>
    </row>
    <row r="65" spans="1:14" s="4" customFormat="1">
      <c r="A65" s="110" t="s">
        <v>1439</v>
      </c>
      <c r="B65" s="111" t="s">
        <v>1437</v>
      </c>
      <c r="C65" s="112" t="s">
        <v>1433</v>
      </c>
      <c r="D65" s="20"/>
      <c r="E65" s="1"/>
      <c r="F65" s="20"/>
      <c r="G65" s="1"/>
      <c r="J65"/>
      <c r="K65"/>
      <c r="L65"/>
      <c r="M65"/>
    </row>
    <row r="66" spans="1:14">
      <c r="A66" s="9" t="s">
        <v>3</v>
      </c>
      <c r="B66" s="2">
        <f>DATA_FIELD_DESCRIPTORS!V705</f>
        <v>37468</v>
      </c>
      <c r="C66" s="11">
        <f>B66/B$66</f>
        <v>1</v>
      </c>
      <c r="D66" s="9"/>
      <c r="N66" s="10">
        <v>705</v>
      </c>
    </row>
    <row r="67" spans="1:14">
      <c r="A67" s="116" t="s">
        <v>1434</v>
      </c>
      <c r="B67" s="114">
        <f>B66-B69-B76</f>
        <v>13432</v>
      </c>
      <c r="C67" s="115">
        <f>B67/B$66</f>
        <v>0.35849258033521941</v>
      </c>
      <c r="D67" s="9"/>
      <c r="N67" s="10"/>
    </row>
    <row r="68" spans="1:14" ht="3.6" customHeight="1">
      <c r="A68" s="9"/>
      <c r="B68" s="2"/>
      <c r="C68" s="11"/>
      <c r="D68" s="9"/>
      <c r="N68" s="10"/>
    </row>
    <row r="69" spans="1:14">
      <c r="A69" s="113" t="s">
        <v>1435</v>
      </c>
      <c r="B69" s="114">
        <f>DATA_FIELD_DESCRIPTORS!V707</f>
        <v>22802</v>
      </c>
      <c r="C69" s="115">
        <f t="shared" ref="C69:C76" si="14">B69/B$66</f>
        <v>0.60857264866019001</v>
      </c>
      <c r="D69" s="9"/>
      <c r="N69" s="10">
        <v>706</v>
      </c>
    </row>
    <row r="70" spans="1:14">
      <c r="A70" s="9" t="s">
        <v>39</v>
      </c>
      <c r="B70" s="2">
        <f>DATA_FIELD_DESCRIPTORS!V708</f>
        <v>7393</v>
      </c>
      <c r="C70" s="11">
        <f>B70/B$69</f>
        <v>0.32422594509253572</v>
      </c>
      <c r="D70" s="9"/>
      <c r="N70" s="10">
        <v>708</v>
      </c>
    </row>
    <row r="71" spans="1:14">
      <c r="A71" s="9" t="s">
        <v>1445</v>
      </c>
      <c r="B71" s="2">
        <f>DATA_FIELD_DESCRIPTORS!V711</f>
        <v>4533</v>
      </c>
      <c r="C71" s="11">
        <f t="shared" ref="C71:C74" si="15">B71/B$69</f>
        <v>0.19879835102184018</v>
      </c>
      <c r="D71" s="9"/>
      <c r="N71" s="10">
        <v>711</v>
      </c>
    </row>
    <row r="72" spans="1:14">
      <c r="A72" s="9" t="s">
        <v>40</v>
      </c>
      <c r="B72" s="2">
        <f>DATA_FIELD_DESCRIPTORS!V712+DATA_FIELD_DESCRIPTORS!V713+DATA_FIELD_DESCRIPTORS!V714</f>
        <v>7983</v>
      </c>
      <c r="C72" s="11">
        <f t="shared" si="15"/>
        <v>0.35010086834488202</v>
      </c>
      <c r="D72" s="9"/>
      <c r="N72" s="10" t="s">
        <v>143</v>
      </c>
    </row>
    <row r="73" spans="1:14">
      <c r="A73" s="9" t="s">
        <v>41</v>
      </c>
      <c r="B73" s="2">
        <f>DATA_FIELD_DESCRIPTORS!V715+DATA_FIELD_DESCRIPTORS!V716+DATA_FIELD_DESCRIPTORS!V717+DATA_FIELD_DESCRIPTORS!V718+DATA_FIELD_DESCRIPTORS!V719+DATA_FIELD_DESCRIPTORS!V720</f>
        <v>1973</v>
      </c>
      <c r="C73" s="11">
        <f t="shared" si="15"/>
        <v>8.6527497587930879E-2</v>
      </c>
      <c r="D73" s="9"/>
      <c r="N73" s="10" t="s">
        <v>144</v>
      </c>
    </row>
    <row r="74" spans="1:14">
      <c r="A74" s="9" t="s">
        <v>42</v>
      </c>
      <c r="B74" s="2">
        <f>DATA_FIELD_DESCRIPTORS!V721</f>
        <v>920</v>
      </c>
      <c r="C74" s="11">
        <f t="shared" si="15"/>
        <v>4.034733795281116E-2</v>
      </c>
      <c r="D74" s="9"/>
      <c r="N74" s="10">
        <v>721</v>
      </c>
    </row>
    <row r="75" spans="1:14" ht="3.6" customHeight="1">
      <c r="A75" s="9"/>
      <c r="B75" s="2"/>
      <c r="C75" s="11"/>
      <c r="D75" s="9"/>
      <c r="N75" s="10"/>
    </row>
    <row r="76" spans="1:14">
      <c r="A76" s="113" t="s">
        <v>43</v>
      </c>
      <c r="B76" s="114">
        <f>DATA_FIELD_DESCRIPTORS!V730</f>
        <v>1234</v>
      </c>
      <c r="C76" s="115">
        <f t="shared" si="14"/>
        <v>3.2934771004590586E-2</v>
      </c>
      <c r="D76" s="9"/>
      <c r="N76" s="10">
        <v>730</v>
      </c>
    </row>
    <row r="77" spans="1:14">
      <c r="A77" s="9" t="s">
        <v>44</v>
      </c>
      <c r="B77" s="2">
        <f>DATA_FIELD_DESCRIPTORS!V731</f>
        <v>799</v>
      </c>
      <c r="C77" s="11">
        <f>B77/B$76</f>
        <v>0.64748784440842788</v>
      </c>
      <c r="D77" s="9"/>
      <c r="N77" s="10">
        <v>731</v>
      </c>
    </row>
    <row r="78" spans="1:14" ht="14.4" customHeight="1">
      <c r="A78" s="9" t="s">
        <v>47</v>
      </c>
      <c r="B78" s="2">
        <f>DATA_FIELD_DESCRIPTORS!V732</f>
        <v>435</v>
      </c>
      <c r="C78" s="11">
        <f>B78/B$76</f>
        <v>0.35251215559157212</v>
      </c>
      <c r="D78" s="9"/>
      <c r="N78" s="10">
        <v>732</v>
      </c>
    </row>
    <row r="79" spans="1:14" ht="14.4" customHeight="1">
      <c r="A79" s="9"/>
      <c r="B79" s="2"/>
      <c r="C79" s="11"/>
      <c r="D79" s="9"/>
      <c r="N79" s="10"/>
    </row>
    <row r="80" spans="1:14" ht="14.4" customHeight="1">
      <c r="A80" s="9"/>
      <c r="B80" s="2"/>
      <c r="C80" s="11"/>
      <c r="D80" s="9"/>
      <c r="N80" s="10"/>
    </row>
    <row r="81" spans="1:14" s="4" customFormat="1">
      <c r="A81" s="110" t="s">
        <v>1440</v>
      </c>
      <c r="B81" s="111" t="s">
        <v>1437</v>
      </c>
      <c r="C81" s="112" t="s">
        <v>1433</v>
      </c>
      <c r="D81" s="20"/>
      <c r="E81" s="1"/>
      <c r="F81" s="20"/>
      <c r="G81" s="1"/>
      <c r="J81"/>
      <c r="K81"/>
      <c r="L81"/>
      <c r="M81"/>
    </row>
    <row r="82" spans="1:14" ht="14.4" customHeight="1">
      <c r="A82" s="14" t="s">
        <v>48</v>
      </c>
      <c r="B82" s="2">
        <f>DATA_FIELD_DESCRIPTORS!V932</f>
        <v>15903</v>
      </c>
      <c r="C82" s="27">
        <f>B82/B$82</f>
        <v>1</v>
      </c>
      <c r="D82" s="14"/>
      <c r="E82" s="23"/>
      <c r="F82" s="23"/>
      <c r="G82" s="18"/>
      <c r="H82" s="24"/>
      <c r="I82" s="25"/>
      <c r="N82" s="26">
        <v>8954</v>
      </c>
    </row>
    <row r="83" spans="1:14" ht="14.4" customHeight="1">
      <c r="A83" s="14" t="s">
        <v>155</v>
      </c>
      <c r="B83" s="2">
        <f>DATA_FIELD_DESCRIPTORS!V1005+DATA_FIELD_DESCRIPTORS!V1008</f>
        <v>3653</v>
      </c>
      <c r="C83" s="27">
        <f t="shared" ref="C83:C84" si="16">B83/B$82</f>
        <v>0.22970508709048607</v>
      </c>
      <c r="D83" s="14"/>
      <c r="E83" s="23"/>
      <c r="F83" s="23"/>
      <c r="G83" s="18"/>
      <c r="H83" s="24"/>
      <c r="I83" s="25"/>
      <c r="N83" s="26" t="s">
        <v>156</v>
      </c>
    </row>
    <row r="84" spans="1:14">
      <c r="A84" s="14" t="s">
        <v>161</v>
      </c>
      <c r="B84" s="2">
        <f>DATA_FIELD_DESCRIPTORS!V1006+DATA_FIELD_DESCRIPTORS!V1009</f>
        <v>12250</v>
      </c>
      <c r="C84" s="27">
        <f t="shared" si="16"/>
        <v>0.77029491290951391</v>
      </c>
      <c r="D84" s="14"/>
      <c r="E84" s="23"/>
      <c r="F84" s="23"/>
      <c r="G84" s="18"/>
      <c r="H84" s="24"/>
      <c r="I84" s="25"/>
      <c r="N84" s="26" t="s">
        <v>157</v>
      </c>
    </row>
    <row r="85" spans="1:14" ht="3.6" customHeight="1">
      <c r="A85" s="14"/>
      <c r="B85" s="2"/>
      <c r="C85" s="27"/>
      <c r="D85" s="14"/>
      <c r="E85" s="23"/>
      <c r="F85" s="23"/>
      <c r="G85" s="18"/>
      <c r="H85" s="24"/>
      <c r="I85" s="25"/>
      <c r="N85" s="26"/>
    </row>
    <row r="86" spans="1:14" ht="14.4" customHeight="1">
      <c r="A86" s="113" t="s">
        <v>1444</v>
      </c>
      <c r="B86" s="114">
        <f>DATA_FIELD_DESCRIPTORS!V934+DATA_FIELD_DESCRIPTORS!V968</f>
        <v>7393</v>
      </c>
      <c r="C86" s="115">
        <f>B86/B$82</f>
        <v>0.46488084009306418</v>
      </c>
      <c r="D86" s="14"/>
      <c r="E86" s="23"/>
      <c r="F86" s="23"/>
      <c r="G86" s="18"/>
      <c r="H86" s="24"/>
      <c r="I86" s="25"/>
      <c r="N86" s="26" t="s">
        <v>146</v>
      </c>
    </row>
    <row r="87" spans="1:14" ht="14.4" customHeight="1">
      <c r="A87" s="14" t="s">
        <v>49</v>
      </c>
      <c r="B87" s="2">
        <f>DATA_FIELD_DESCRIPTORS!V935+DATA_FIELD_DESCRIPTORS!V969</f>
        <v>4533</v>
      </c>
      <c r="C87" s="27">
        <f t="shared" ref="C87:C92" si="17">B87/B$86</f>
        <v>0.61314757202759362</v>
      </c>
      <c r="D87" s="14"/>
      <c r="E87" s="29"/>
      <c r="F87" s="29"/>
      <c r="G87" s="18"/>
      <c r="H87" s="24"/>
      <c r="I87" s="30"/>
      <c r="N87" s="26" t="s">
        <v>147</v>
      </c>
    </row>
    <row r="88" spans="1:14" ht="14.4" customHeight="1">
      <c r="A88" s="14" t="s">
        <v>155</v>
      </c>
      <c r="B88" s="2">
        <f>DATA_FIELD_DESCRIPTORS!V538+DATA_FIELD_DESCRIPTORS!V539+DATA_FIELD_DESCRIPTORS!V540</f>
        <v>1908</v>
      </c>
      <c r="C88" s="27">
        <f t="shared" si="17"/>
        <v>0.2580819694305424</v>
      </c>
      <c r="D88" s="14"/>
      <c r="E88" s="29"/>
      <c r="F88" s="29"/>
      <c r="G88" s="18"/>
      <c r="H88" s="24"/>
      <c r="I88" s="30"/>
      <c r="N88" s="26" t="s">
        <v>158</v>
      </c>
    </row>
    <row r="89" spans="1:14" ht="14.4" customHeight="1">
      <c r="A89" s="14" t="s">
        <v>50</v>
      </c>
      <c r="B89" s="2">
        <f>DATA_FIELD_DESCRIPTORS!V940+DATA_FIELD_DESCRIPTORS!V974</f>
        <v>509</v>
      </c>
      <c r="C89" s="27">
        <f t="shared" si="17"/>
        <v>6.8848911132152038E-2</v>
      </c>
      <c r="D89" s="14"/>
      <c r="E89" s="23"/>
      <c r="F89" s="23"/>
      <c r="G89" s="18"/>
      <c r="H89" s="24"/>
      <c r="I89" s="25"/>
      <c r="N89" s="26" t="s">
        <v>148</v>
      </c>
    </row>
    <row r="90" spans="1:14" ht="14.4" customHeight="1">
      <c r="A90" s="14" t="s">
        <v>155</v>
      </c>
      <c r="B90" s="2">
        <f>DATA_FIELD_DESCRIPTORS!V543+DATA_FIELD_DESCRIPTORS!V544+DATA_FIELD_DESCRIPTORS!V545</f>
        <v>210</v>
      </c>
      <c r="C90" s="27">
        <f t="shared" si="17"/>
        <v>2.8405248207764102E-2</v>
      </c>
      <c r="D90" s="14"/>
      <c r="E90" s="23"/>
      <c r="F90" s="23"/>
      <c r="G90" s="18"/>
      <c r="H90" s="24"/>
      <c r="I90" s="25"/>
      <c r="N90" s="26" t="s">
        <v>159</v>
      </c>
    </row>
    <row r="91" spans="1:14" ht="14.4" customHeight="1">
      <c r="A91" s="14" t="s">
        <v>51</v>
      </c>
      <c r="B91" s="2">
        <f>DATA_FIELD_DESCRIPTORS!V944+DATA_FIELD_DESCRIPTORS!V978</f>
        <v>2351</v>
      </c>
      <c r="C91" s="27">
        <f t="shared" si="17"/>
        <v>0.3180035168402543</v>
      </c>
      <c r="D91" s="14"/>
      <c r="E91" s="23"/>
      <c r="F91" s="23"/>
      <c r="G91" s="18"/>
      <c r="H91" s="24"/>
      <c r="I91" s="25"/>
      <c r="N91" s="26" t="s">
        <v>149</v>
      </c>
    </row>
    <row r="92" spans="1:14" ht="14.4" customHeight="1">
      <c r="A92" s="14" t="s">
        <v>155</v>
      </c>
      <c r="B92" s="2">
        <f>DATA_FIELD_DESCRIPTORS!V547+DATA_FIELD_DESCRIPTORS!V548+DATA_FIELD_DESCRIPTORS!V549</f>
        <v>1515</v>
      </c>
      <c r="C92" s="27">
        <f t="shared" si="17"/>
        <v>0.20492357635601244</v>
      </c>
      <c r="D92" s="14"/>
      <c r="E92" s="23"/>
      <c r="F92" s="23"/>
      <c r="G92" s="18"/>
      <c r="H92" s="24"/>
      <c r="I92" s="25"/>
      <c r="N92" s="26"/>
    </row>
    <row r="93" spans="1:14" ht="3.6" customHeight="1">
      <c r="A93" s="14"/>
      <c r="B93" s="2"/>
      <c r="C93" s="27"/>
      <c r="D93" s="14"/>
      <c r="E93" s="23"/>
      <c r="F93" s="23"/>
      <c r="G93" s="18"/>
      <c r="H93" s="24"/>
      <c r="I93" s="25"/>
      <c r="N93" s="26"/>
    </row>
    <row r="94" spans="1:14" ht="14.4" customHeight="1">
      <c r="A94" s="113" t="s">
        <v>1443</v>
      </c>
      <c r="B94" s="114">
        <f>DATA_FIELD_DESCRIPTORS!V948+DATA_FIELD_DESCRIPTORS!V982</f>
        <v>8510</v>
      </c>
      <c r="C94" s="115">
        <f>B94/B$82</f>
        <v>0.53511915990693582</v>
      </c>
      <c r="D94" s="14"/>
      <c r="E94" s="23"/>
      <c r="F94" s="23"/>
      <c r="G94" s="18"/>
      <c r="H94" s="24"/>
      <c r="I94" s="25"/>
      <c r="N94" s="26" t="s">
        <v>150</v>
      </c>
    </row>
    <row r="95" spans="1:14" ht="14.4" customHeight="1">
      <c r="A95" s="14" t="s">
        <v>52</v>
      </c>
      <c r="B95" s="31">
        <f>B96+B98</f>
        <v>5158</v>
      </c>
      <c r="C95" s="27">
        <f t="shared" ref="C95:C98" si="18">B95/B$94</f>
        <v>0.60611045828437138</v>
      </c>
      <c r="D95" s="14"/>
      <c r="E95" s="23"/>
      <c r="F95" s="23"/>
      <c r="G95" s="18"/>
      <c r="H95" s="24"/>
      <c r="I95" s="25"/>
      <c r="N95" s="26" t="s">
        <v>1420</v>
      </c>
    </row>
    <row r="96" spans="1:14" ht="14.4" customHeight="1">
      <c r="A96" s="14" t="s">
        <v>45</v>
      </c>
      <c r="B96" s="2">
        <f>DATA_FIELD_DESCRIPTORS!V950+DATA_FIELD_DESCRIPTORS!V984</f>
        <v>2068</v>
      </c>
      <c r="C96" s="27">
        <f t="shared" si="18"/>
        <v>0.24300822561692126</v>
      </c>
      <c r="D96" s="14"/>
      <c r="E96" s="23"/>
      <c r="F96" s="23"/>
      <c r="G96" s="18"/>
      <c r="H96" s="18"/>
      <c r="I96" s="18"/>
      <c r="N96" s="26" t="s">
        <v>151</v>
      </c>
    </row>
    <row r="97" spans="1:14" ht="14.4" customHeight="1">
      <c r="A97" s="14" t="s">
        <v>53</v>
      </c>
      <c r="B97" s="2">
        <f>DATA_FIELD_DESCRIPTORS!V953+DATA_FIELD_DESCRIPTORS!V987</f>
        <v>367</v>
      </c>
      <c r="C97" s="27">
        <f>B97/B96</f>
        <v>0.17746615087040618</v>
      </c>
      <c r="D97" s="14"/>
      <c r="E97" s="23"/>
      <c r="F97" s="23"/>
      <c r="G97" s="18"/>
      <c r="H97" s="18"/>
      <c r="I97" s="18"/>
      <c r="N97" s="26" t="s">
        <v>152</v>
      </c>
    </row>
    <row r="98" spans="1:14" ht="14.4" customHeight="1">
      <c r="A98" s="14" t="s">
        <v>46</v>
      </c>
      <c r="B98" s="31">
        <f>DATA_FIELD_DESCRIPTORS!V959+DATA_FIELD_DESCRIPTORS!V993</f>
        <v>3090</v>
      </c>
      <c r="C98" s="27">
        <f t="shared" si="18"/>
        <v>0.36310223266745006</v>
      </c>
      <c r="D98" s="14"/>
      <c r="E98" s="23"/>
      <c r="F98" s="23"/>
      <c r="G98" s="18"/>
      <c r="H98" s="18"/>
      <c r="I98" s="18"/>
      <c r="N98" s="26" t="s">
        <v>153</v>
      </c>
    </row>
    <row r="99" spans="1:14">
      <c r="A99" s="14" t="s">
        <v>53</v>
      </c>
      <c r="B99" s="31">
        <f>DATA_FIELD_DESCRIPTORS!V962+DATA_FIELD_DESCRIPTORS!V996</f>
        <v>939</v>
      </c>
      <c r="C99" s="27">
        <f>B99/B98</f>
        <v>0.30388349514563107</v>
      </c>
      <c r="D99" s="14"/>
      <c r="E99" s="23"/>
      <c r="F99" s="23"/>
      <c r="G99" s="18"/>
      <c r="H99" s="18"/>
      <c r="I99" s="18"/>
      <c r="N99" s="26" t="s">
        <v>154</v>
      </c>
    </row>
    <row r="100" spans="1:14" ht="3.6" customHeight="1">
      <c r="A100" s="14"/>
      <c r="B100" s="31"/>
      <c r="C100" s="27"/>
      <c r="D100" s="14"/>
      <c r="E100" s="23"/>
      <c r="F100" s="23"/>
      <c r="G100" s="18"/>
      <c r="H100" s="18"/>
      <c r="I100" s="18"/>
      <c r="N100" s="26"/>
    </row>
    <row r="101" spans="1:14" ht="14.4" customHeight="1">
      <c r="A101" s="14" t="s">
        <v>54</v>
      </c>
      <c r="B101" s="2">
        <f>DATA_FIELD_DESCRIPTORS!V535</f>
        <v>3655</v>
      </c>
      <c r="C101" s="27">
        <f>B101/B82</f>
        <v>0.22983084952524682</v>
      </c>
      <c r="D101" s="14"/>
      <c r="E101" s="23"/>
      <c r="F101" s="23"/>
      <c r="G101" s="18"/>
      <c r="H101" s="18"/>
      <c r="I101" s="18"/>
      <c r="N101" s="26">
        <v>535</v>
      </c>
    </row>
    <row r="102" spans="1:14" ht="14.4" customHeight="1">
      <c r="A102" s="14" t="s">
        <v>55</v>
      </c>
      <c r="B102" s="2">
        <f>DATA_FIELD_DESCRIPTORS!V657</f>
        <v>2834</v>
      </c>
      <c r="C102" s="27">
        <f>B102/B82</f>
        <v>0.17820537005596429</v>
      </c>
      <c r="D102" s="14"/>
      <c r="E102" s="23"/>
      <c r="F102" s="23"/>
      <c r="G102" s="18"/>
      <c r="H102" s="18"/>
      <c r="I102" s="18"/>
      <c r="N102" s="26">
        <v>657</v>
      </c>
    </row>
    <row r="103" spans="1:14" ht="14.4" customHeight="1">
      <c r="A103" s="14" t="s">
        <v>56</v>
      </c>
      <c r="B103" s="34">
        <f>(B67+B69)/B82</f>
        <v>2.2784380305602716</v>
      </c>
      <c r="C103" s="44" t="s">
        <v>1446</v>
      </c>
      <c r="D103" s="14"/>
      <c r="E103" s="23"/>
      <c r="F103" s="23"/>
      <c r="G103" s="18"/>
      <c r="H103" s="18"/>
      <c r="I103" s="18"/>
      <c r="N103" s="26"/>
    </row>
    <row r="104" spans="1:14" ht="14.4" customHeight="1">
      <c r="A104" s="14"/>
      <c r="B104" s="34"/>
      <c r="C104" s="27"/>
      <c r="D104" s="14"/>
      <c r="E104" s="23"/>
      <c r="F104" s="23"/>
      <c r="G104" s="18"/>
      <c r="H104" s="18"/>
      <c r="I104" s="18"/>
      <c r="N104" s="26"/>
    </row>
    <row r="105" spans="1:14" ht="14.4" customHeight="1">
      <c r="A105" s="14"/>
      <c r="B105" s="31"/>
      <c r="C105" s="27"/>
      <c r="D105" s="14"/>
      <c r="E105" s="23"/>
      <c r="F105" s="23"/>
      <c r="G105" s="18"/>
      <c r="H105" s="18"/>
      <c r="I105" s="18"/>
      <c r="N105" s="26"/>
    </row>
    <row r="106" spans="1:14" s="4" customFormat="1">
      <c r="A106" s="106" t="s">
        <v>1441</v>
      </c>
      <c r="B106" s="107" t="s">
        <v>1437</v>
      </c>
      <c r="C106" s="112" t="s">
        <v>1433</v>
      </c>
      <c r="D106" s="20"/>
      <c r="E106" s="1"/>
      <c r="F106" s="20"/>
      <c r="G106" s="1"/>
      <c r="J106"/>
      <c r="K106"/>
      <c r="L106"/>
      <c r="M106"/>
    </row>
    <row r="107" spans="1:14" ht="14.4" customHeight="1">
      <c r="A107" s="14" t="s">
        <v>57</v>
      </c>
      <c r="B107" s="2">
        <f>DATA_FIELD_DESCRIPTORS!V750</f>
        <v>16797</v>
      </c>
      <c r="C107" s="27">
        <f>B107/B$107</f>
        <v>1</v>
      </c>
      <c r="D107" s="14"/>
      <c r="E107" s="29"/>
      <c r="F107" s="29"/>
      <c r="G107" s="18"/>
      <c r="H107" s="24"/>
      <c r="I107" s="30"/>
      <c r="N107" s="26">
        <v>8772</v>
      </c>
    </row>
    <row r="108" spans="1:14" ht="14.4" customHeight="1">
      <c r="A108" s="14" t="s">
        <v>58</v>
      </c>
      <c r="B108" s="2">
        <f>DATA_FIELD_DESCRIPTORS!V762</f>
        <v>15903</v>
      </c>
      <c r="C108" s="27">
        <f t="shared" ref="C108:C110" si="19">B108/B$107</f>
        <v>0.94677621003750667</v>
      </c>
      <c r="D108" s="14"/>
      <c r="E108" s="29"/>
      <c r="F108" s="29"/>
      <c r="G108" s="18"/>
      <c r="H108" s="24"/>
      <c r="I108" s="30"/>
      <c r="N108" s="26">
        <v>8784</v>
      </c>
    </row>
    <row r="109" spans="1:14" ht="3.6" customHeight="1">
      <c r="A109" s="14"/>
      <c r="B109" s="2"/>
      <c r="C109" s="27"/>
      <c r="D109" s="14"/>
      <c r="E109" s="29"/>
      <c r="F109" s="29"/>
      <c r="G109" s="18"/>
      <c r="H109" s="24"/>
      <c r="I109" s="30"/>
      <c r="N109" s="26"/>
    </row>
    <row r="110" spans="1:14" ht="14.4" customHeight="1">
      <c r="A110" s="14" t="s">
        <v>59</v>
      </c>
      <c r="B110" s="2">
        <f>DATA_FIELD_DESCRIPTORS!V772</f>
        <v>894</v>
      </c>
      <c r="C110" s="27">
        <f t="shared" si="19"/>
        <v>5.3223789962493301E-2</v>
      </c>
      <c r="D110" s="14"/>
      <c r="E110" s="29"/>
      <c r="F110" s="29"/>
      <c r="G110" s="18"/>
      <c r="H110" s="24"/>
      <c r="I110" s="30"/>
      <c r="N110" s="26">
        <v>8794</v>
      </c>
    </row>
    <row r="111" spans="1:14" ht="14.4" customHeight="1">
      <c r="A111" s="14" t="s">
        <v>60</v>
      </c>
      <c r="B111" s="2">
        <f>DATA_FIELD_DESCRIPTORS!V773</f>
        <v>386</v>
      </c>
      <c r="C111" s="27">
        <f>B111/B$110</f>
        <v>0.43176733780760629</v>
      </c>
      <c r="D111" s="14"/>
      <c r="E111" s="29"/>
      <c r="F111" s="23"/>
      <c r="G111" s="18"/>
      <c r="H111" s="24"/>
      <c r="I111" s="25"/>
      <c r="N111" s="26">
        <v>8795</v>
      </c>
    </row>
    <row r="112" spans="1:14" ht="14.4" customHeight="1">
      <c r="A112" s="14" t="s">
        <v>61</v>
      </c>
      <c r="B112" s="2">
        <f>DATA_FIELD_DESCRIPTORS!V774</f>
        <v>24</v>
      </c>
      <c r="C112" s="27">
        <f t="shared" ref="C112:C116" si="20">B112/B$110</f>
        <v>2.6845637583892617E-2</v>
      </c>
      <c r="D112" s="14"/>
      <c r="E112" s="29"/>
      <c r="F112" s="35"/>
      <c r="G112" s="18"/>
      <c r="H112" s="36"/>
      <c r="I112" s="37"/>
      <c r="N112" s="26">
        <v>8796</v>
      </c>
    </row>
    <row r="113" spans="1:14" ht="14.4" customHeight="1">
      <c r="A113" s="14" t="s">
        <v>62</v>
      </c>
      <c r="B113" s="2">
        <f>DATA_FIELD_DESCRIPTORS!V775</f>
        <v>123</v>
      </c>
      <c r="C113" s="27">
        <f t="shared" si="20"/>
        <v>0.13758389261744966</v>
      </c>
      <c r="D113" s="14"/>
      <c r="E113" s="29"/>
      <c r="F113" s="23"/>
      <c r="G113" s="18"/>
      <c r="H113" s="24"/>
      <c r="I113" s="25"/>
      <c r="N113" s="26">
        <v>8797</v>
      </c>
    </row>
    <row r="114" spans="1:14" ht="14.4" customHeight="1">
      <c r="A114" s="14" t="s">
        <v>63</v>
      </c>
      <c r="B114" s="2">
        <f>DATA_FIELD_DESCRIPTORS!V776</f>
        <v>29</v>
      </c>
      <c r="C114" s="27">
        <f t="shared" si="20"/>
        <v>3.2438478747203577E-2</v>
      </c>
      <c r="D114" s="14"/>
      <c r="E114" s="29"/>
      <c r="F114" s="35"/>
      <c r="G114" s="18"/>
      <c r="H114" s="35"/>
      <c r="I114" s="18"/>
      <c r="N114" s="26">
        <v>8798</v>
      </c>
    </row>
    <row r="115" spans="1:14" ht="14.4" customHeight="1">
      <c r="A115" s="9" t="s">
        <v>64</v>
      </c>
      <c r="B115" s="2">
        <f>DATA_FIELD_DESCRIPTORS!V777</f>
        <v>46</v>
      </c>
      <c r="C115" s="27">
        <f t="shared" si="20"/>
        <v>5.145413870246085E-2</v>
      </c>
      <c r="D115" s="9"/>
      <c r="E115" s="29"/>
      <c r="H115" s="38"/>
      <c r="I115" s="39"/>
      <c r="N115" s="10">
        <v>8799</v>
      </c>
    </row>
    <row r="116" spans="1:14" ht="14.4" customHeight="1">
      <c r="A116" s="9" t="s">
        <v>65</v>
      </c>
      <c r="B116" s="2">
        <f>DATA_FIELD_DESCRIPTORS!V779</f>
        <v>285</v>
      </c>
      <c r="C116" s="27">
        <f t="shared" si="20"/>
        <v>0.31879194630872482</v>
      </c>
      <c r="D116" s="9"/>
      <c r="E116" s="29"/>
      <c r="H116" s="38"/>
      <c r="I116" s="39"/>
      <c r="N116" s="10">
        <v>8801</v>
      </c>
    </row>
    <row r="117" spans="1:14" ht="14.4" customHeight="1">
      <c r="A117" s="9"/>
      <c r="B117" s="15"/>
      <c r="C117" s="11"/>
      <c r="D117" s="9"/>
      <c r="E117" s="39"/>
      <c r="F117" s="39"/>
      <c r="H117" s="39"/>
      <c r="I117" s="39"/>
      <c r="N117" s="10"/>
    </row>
    <row r="118" spans="1:14" ht="14.4" customHeight="1">
      <c r="A118" s="9"/>
      <c r="B118" s="15"/>
      <c r="C118" s="11"/>
      <c r="D118" s="9"/>
      <c r="E118" s="39"/>
      <c r="F118" s="39"/>
      <c r="H118" s="39"/>
      <c r="I118" s="39"/>
      <c r="N118" s="10"/>
    </row>
    <row r="119" spans="1:14" s="4" customFormat="1">
      <c r="A119" s="106" t="s">
        <v>1442</v>
      </c>
      <c r="B119" s="107" t="s">
        <v>1437</v>
      </c>
      <c r="C119" s="108" t="s">
        <v>1433</v>
      </c>
      <c r="D119" s="20"/>
      <c r="E119" s="1"/>
      <c r="F119" s="20"/>
      <c r="G119" s="1"/>
      <c r="J119"/>
      <c r="K119"/>
      <c r="L119"/>
      <c r="M119"/>
    </row>
    <row r="120" spans="1:14" ht="14.4" customHeight="1">
      <c r="A120" s="9" t="s">
        <v>66</v>
      </c>
      <c r="B120" s="2">
        <f>DATA_FIELD_DESCRIPTORS!V766</f>
        <v>15903</v>
      </c>
      <c r="C120" s="11">
        <f>B120/B$120</f>
        <v>1</v>
      </c>
      <c r="D120" s="9"/>
      <c r="H120" s="38"/>
      <c r="I120" s="39"/>
      <c r="N120" s="10">
        <v>8788</v>
      </c>
    </row>
    <row r="121" spans="1:14" s="18" customFormat="1" ht="14.4" customHeight="1">
      <c r="A121" s="113" t="s">
        <v>67</v>
      </c>
      <c r="B121" s="114">
        <f>DATA_FIELD_DESCRIPTORS!V767+DATA_FIELD_DESCRIPTORS!V768</f>
        <v>7061</v>
      </c>
      <c r="C121" s="115">
        <f t="shared" ref="C121:C124" si="21">B121/B$120</f>
        <v>0.44400427592278185</v>
      </c>
      <c r="D121" s="14"/>
      <c r="E121" s="29"/>
      <c r="F121" s="29"/>
      <c r="H121" s="24"/>
      <c r="I121" s="30"/>
      <c r="J121"/>
      <c r="K121"/>
      <c r="L121"/>
      <c r="M121"/>
      <c r="N121" s="26" t="s">
        <v>145</v>
      </c>
    </row>
    <row r="122" spans="1:14" s="18" customFormat="1" ht="14.4" customHeight="1">
      <c r="A122" s="14" t="s">
        <v>68</v>
      </c>
      <c r="B122" s="2">
        <f>DATA_FIELD_DESCRIPTORS!V841+DATA_FIELD_DESCRIPTORS!V842</f>
        <v>15830</v>
      </c>
      <c r="C122" s="44" t="s">
        <v>1446</v>
      </c>
      <c r="D122" s="14"/>
      <c r="E122" s="13"/>
      <c r="F122" s="23"/>
      <c r="J122"/>
      <c r="K122"/>
      <c r="L122"/>
      <c r="M122"/>
      <c r="N122" s="40" t="s">
        <v>1421</v>
      </c>
    </row>
    <row r="123" spans="1:14" s="18" customFormat="1" ht="14.4" customHeight="1">
      <c r="A123" s="14" t="s">
        <v>69</v>
      </c>
      <c r="B123" s="41">
        <f>B122/B121</f>
        <v>2.2418920832743239</v>
      </c>
      <c r="C123" s="44" t="s">
        <v>1446</v>
      </c>
      <c r="D123" s="14"/>
      <c r="E123" s="23"/>
      <c r="F123" s="23"/>
      <c r="J123"/>
      <c r="K123"/>
      <c r="L123"/>
      <c r="M123"/>
      <c r="N123" s="26"/>
    </row>
    <row r="124" spans="1:14" s="18" customFormat="1" ht="14.4" customHeight="1">
      <c r="A124" s="113" t="s">
        <v>70</v>
      </c>
      <c r="B124" s="114">
        <f>DATA_FIELD_DESCRIPTORS!V769</f>
        <v>8842</v>
      </c>
      <c r="C124" s="115">
        <f t="shared" si="21"/>
        <v>0.55599572407721809</v>
      </c>
      <c r="D124" s="14"/>
      <c r="E124" s="29"/>
      <c r="F124" s="29"/>
      <c r="H124" s="24"/>
      <c r="I124" s="30"/>
      <c r="J124"/>
      <c r="K124"/>
      <c r="L124"/>
      <c r="M124"/>
      <c r="N124" s="26">
        <v>8791</v>
      </c>
    </row>
    <row r="125" spans="1:14">
      <c r="A125" s="9" t="s">
        <v>71</v>
      </c>
      <c r="B125" s="2">
        <f>DATA_FIELD_DESCRIPTORS!V843</f>
        <v>20404</v>
      </c>
      <c r="C125" s="44" t="s">
        <v>1446</v>
      </c>
      <c r="D125" s="9"/>
      <c r="N125" s="10">
        <v>8865</v>
      </c>
    </row>
    <row r="126" spans="1:14">
      <c r="A126" s="9" t="s">
        <v>72</v>
      </c>
      <c r="B126" s="42">
        <f>B125/B124</f>
        <v>2.3076227097941642</v>
      </c>
      <c r="C126" s="44" t="s">
        <v>1446</v>
      </c>
      <c r="D126" s="9"/>
      <c r="N126" s="10"/>
    </row>
    <row r="127" spans="1:14">
      <c r="A127" s="9"/>
      <c r="B127" s="15"/>
      <c r="C127" s="11"/>
      <c r="D127" s="9"/>
      <c r="N127" s="10"/>
    </row>
    <row r="128" spans="1:14" ht="14.4" customHeight="1">
      <c r="B128" s="9"/>
      <c r="C128" s="14"/>
      <c r="D128" s="9"/>
      <c r="N128" s="9"/>
    </row>
    <row r="129" spans="1:14">
      <c r="A129" s="106" t="s">
        <v>1460</v>
      </c>
      <c r="B129" s="107" t="s">
        <v>1437</v>
      </c>
      <c r="C129" s="73"/>
      <c r="E129" s="5"/>
      <c r="F129" s="5"/>
    </row>
    <row r="130" spans="1:14">
      <c r="A130" s="9" t="s">
        <v>1462</v>
      </c>
      <c r="B130" s="72">
        <f>B111+B112+B124</f>
        <v>9252</v>
      </c>
      <c r="C130" s="27"/>
      <c r="E130" s="5"/>
      <c r="F130" s="5"/>
    </row>
    <row r="131" spans="1:14">
      <c r="A131" s="9" t="s">
        <v>1463</v>
      </c>
      <c r="B131" s="72">
        <f>B113+B114+B121</f>
        <v>7213</v>
      </c>
      <c r="C131" s="5"/>
      <c r="E131" s="5"/>
      <c r="F131" s="5"/>
    </row>
    <row r="132" spans="1:14">
      <c r="A132" s="9" t="s">
        <v>1464</v>
      </c>
      <c r="B132" s="39">
        <f>B111/B130</f>
        <v>4.1720709035884131E-2</v>
      </c>
      <c r="C132" s="5"/>
      <c r="E132" s="5"/>
      <c r="F132" s="5"/>
      <c r="N132" s="5"/>
    </row>
    <row r="133" spans="1:14">
      <c r="A133" s="9" t="s">
        <v>1465</v>
      </c>
      <c r="B133" s="39">
        <f>B113/B131</f>
        <v>1.7052544017745738E-2</v>
      </c>
      <c r="C133" s="5"/>
      <c r="E133" s="5"/>
      <c r="F133" s="5"/>
      <c r="N133" s="5"/>
    </row>
    <row r="134" spans="1:14">
      <c r="A134" s="9" t="s">
        <v>1466</v>
      </c>
      <c r="B134" s="39">
        <f>B115/B107</f>
        <v>2.738584271000774E-3</v>
      </c>
      <c r="C134" s="5"/>
      <c r="E134" s="5"/>
      <c r="F134" s="5"/>
      <c r="N134" s="5"/>
    </row>
    <row r="135" spans="1:14">
      <c r="A135" s="9" t="s">
        <v>1</v>
      </c>
      <c r="B135" s="5"/>
      <c r="C135" s="5"/>
      <c r="E135" s="5"/>
      <c r="F135" s="5"/>
      <c r="N135" s="5"/>
    </row>
    <row r="136" spans="1:14">
      <c r="A136" s="123" t="s">
        <v>1467</v>
      </c>
      <c r="B136" s="123"/>
      <c r="C136" s="74"/>
      <c r="E136" s="5"/>
      <c r="F136" s="5"/>
      <c r="N136" s="5"/>
    </row>
    <row r="137" spans="1:14" ht="24" customHeight="1">
      <c r="A137" s="123" t="s">
        <v>1461</v>
      </c>
      <c r="B137" s="123"/>
      <c r="C137" s="74"/>
      <c r="E137" s="5"/>
      <c r="F137" s="5"/>
      <c r="N137" s="5"/>
    </row>
    <row r="138" spans="1:14">
      <c r="A138" s="74"/>
      <c r="B138" s="74"/>
      <c r="C138" s="74"/>
      <c r="E138" s="5"/>
      <c r="F138" s="5"/>
      <c r="N138" s="5"/>
    </row>
    <row r="139" spans="1:14">
      <c r="A139" s="74"/>
      <c r="B139" s="74"/>
      <c r="C139" s="74"/>
      <c r="E139" s="5"/>
      <c r="F139" s="5"/>
      <c r="N139" s="5"/>
    </row>
    <row r="140" spans="1:14">
      <c r="B140" s="5"/>
      <c r="C140" s="5"/>
      <c r="E140" s="5"/>
      <c r="F140" s="5"/>
      <c r="N140" s="5"/>
    </row>
    <row r="141" spans="1:14" ht="57.6">
      <c r="A141" s="9" t="s">
        <v>73</v>
      </c>
      <c r="B141" s="5"/>
      <c r="C141" s="5"/>
      <c r="E141" s="5"/>
      <c r="F141" s="5"/>
      <c r="N141" s="5"/>
    </row>
    <row r="142" spans="1:14">
      <c r="A142" s="9" t="s">
        <v>1</v>
      </c>
      <c r="B142" s="5"/>
      <c r="C142" s="5"/>
      <c r="E142" s="5"/>
      <c r="F142" s="5"/>
      <c r="N142" s="5"/>
    </row>
    <row r="143" spans="1:14">
      <c r="A143" s="9" t="s">
        <v>1</v>
      </c>
      <c r="B143" s="5"/>
      <c r="C143" s="5"/>
      <c r="E143" s="5"/>
      <c r="F143" s="5"/>
      <c r="N143" s="5"/>
    </row>
    <row r="144" spans="1:14">
      <c r="A144" s="9" t="s">
        <v>1</v>
      </c>
      <c r="B144" s="5"/>
      <c r="C144" s="5"/>
      <c r="E144" s="5"/>
      <c r="F144" s="5"/>
      <c r="N144" s="5"/>
    </row>
    <row r="145" spans="1:14">
      <c r="A145" s="9" t="s">
        <v>1</v>
      </c>
      <c r="B145" s="5"/>
      <c r="C145" s="5"/>
      <c r="E145" s="5"/>
      <c r="F145" s="5"/>
      <c r="N145" s="5"/>
    </row>
  </sheetData>
  <mergeCells count="2">
    <mergeCell ref="A136:B136"/>
    <mergeCell ref="A137:B13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Y145"/>
  <sheetViews>
    <sheetView zoomScale="70" zoomScaleNormal="70" workbookViewId="0">
      <selection activeCell="F5" sqref="F5:F23"/>
    </sheetView>
  </sheetViews>
  <sheetFormatPr defaultColWidth="8.88671875" defaultRowHeight="14.4"/>
  <cols>
    <col min="1" max="1" width="44.6640625" style="5" customWidth="1"/>
    <col min="2" max="2" width="10.33203125" style="20" customWidth="1"/>
    <col min="3" max="3" width="8.88671875" style="21" customWidth="1"/>
    <col min="4" max="4" width="10.33203125" style="5" customWidth="1"/>
    <col min="5" max="5" width="8.88671875" style="13" customWidth="1"/>
    <col min="6" max="6" width="10.33203125" style="13" customWidth="1"/>
    <col min="7" max="9" width="8.88671875" style="5"/>
    <col min="10" max="10" width="24.44140625" customWidth="1"/>
    <col min="11" max="11" width="10.5546875" bestFit="1" customWidth="1"/>
    <col min="12" max="13" width="10.6640625" bestFit="1" customWidth="1"/>
    <col min="14" max="14" width="14.33203125" style="22" customWidth="1"/>
    <col min="15" max="25" width="13.33203125" style="5" customWidth="1"/>
    <col min="26" max="16384" width="8.88671875" style="5"/>
  </cols>
  <sheetData>
    <row r="1" spans="1:25" ht="43.2">
      <c r="A1" s="6" t="s">
        <v>1472</v>
      </c>
      <c r="B1" s="6"/>
      <c r="C1" s="8"/>
      <c r="D1" s="9"/>
      <c r="N1" s="7"/>
    </row>
    <row r="2" spans="1:25">
      <c r="A2" s="9" t="s">
        <v>0</v>
      </c>
      <c r="B2" s="9"/>
      <c r="C2" s="11"/>
      <c r="D2" s="9"/>
      <c r="N2" s="10"/>
    </row>
    <row r="3" spans="1:25">
      <c r="K3" t="s">
        <v>87</v>
      </c>
      <c r="L3" t="s">
        <v>89</v>
      </c>
      <c r="M3" t="s">
        <v>136</v>
      </c>
      <c r="O3" s="77" t="s">
        <v>1452</v>
      </c>
      <c r="P3" s="77" t="s">
        <v>1453</v>
      </c>
      <c r="Q3" s="54" t="s">
        <v>1454</v>
      </c>
      <c r="R3" s="76" t="s">
        <v>1455</v>
      </c>
      <c r="S3" s="76" t="s">
        <v>1456</v>
      </c>
      <c r="T3" s="52"/>
      <c r="U3" s="76" t="s">
        <v>1455</v>
      </c>
      <c r="V3" s="76" t="s">
        <v>1456</v>
      </c>
      <c r="W3" s="77"/>
      <c r="X3" s="76" t="s">
        <v>1455</v>
      </c>
      <c r="Y3" s="76" t="s">
        <v>1456</v>
      </c>
    </row>
    <row r="4" spans="1:25" s="43" customFormat="1">
      <c r="A4" s="106" t="s">
        <v>2</v>
      </c>
      <c r="B4" s="107" t="s">
        <v>87</v>
      </c>
      <c r="C4" s="108" t="s">
        <v>1433</v>
      </c>
      <c r="D4" s="109" t="s">
        <v>89</v>
      </c>
      <c r="E4" s="108" t="s">
        <v>1433</v>
      </c>
      <c r="F4" s="107" t="s">
        <v>136</v>
      </c>
      <c r="G4" s="108" t="s">
        <v>1433</v>
      </c>
      <c r="J4" t="s">
        <v>1448</v>
      </c>
      <c r="K4" s="47">
        <f>B5/2</f>
        <v>184.5</v>
      </c>
      <c r="L4" s="47">
        <f>D5/2</f>
        <v>135</v>
      </c>
      <c r="M4" s="47">
        <f>F5/2</f>
        <v>319.5</v>
      </c>
      <c r="O4" s="77" t="s">
        <v>2</v>
      </c>
      <c r="P4" s="77"/>
      <c r="Q4" s="55" t="s">
        <v>87</v>
      </c>
      <c r="R4" s="76"/>
      <c r="S4" s="76"/>
      <c r="T4" s="53" t="s">
        <v>89</v>
      </c>
      <c r="U4" s="76"/>
      <c r="V4" s="76"/>
      <c r="W4" s="56" t="s">
        <v>136</v>
      </c>
      <c r="X4" s="76"/>
      <c r="Y4" s="76"/>
    </row>
    <row r="5" spans="1:25">
      <c r="A5" s="9" t="s">
        <v>3</v>
      </c>
      <c r="B5" s="2">
        <f>DATA_FIELD_DESCRIPTORS!W371</f>
        <v>369</v>
      </c>
      <c r="C5" s="11">
        <f t="shared" ref="C5:C23" si="0">B5/B$5</f>
        <v>1</v>
      </c>
      <c r="D5" s="15">
        <f>DATA_FIELD_DESCRIPTORS!W395</f>
        <v>270</v>
      </c>
      <c r="E5" s="11">
        <f t="shared" ref="E5:E23" si="1">D5/D$5</f>
        <v>1</v>
      </c>
      <c r="F5" s="15">
        <f t="shared" ref="F5:F23" si="2">B5+D5</f>
        <v>639</v>
      </c>
      <c r="G5" s="11">
        <f t="shared" ref="G5:G23" si="3">F5/F$5</f>
        <v>1</v>
      </c>
      <c r="J5" t="s">
        <v>1457</v>
      </c>
      <c r="K5" s="67">
        <f>K4-R11</f>
        <v>94.5</v>
      </c>
      <c r="L5" s="46">
        <f>L4-U11</f>
        <v>66</v>
      </c>
      <c r="M5" s="67">
        <f>M4-X11</f>
        <v>160.5</v>
      </c>
      <c r="N5" s="10" t="s">
        <v>142</v>
      </c>
      <c r="O5" s="48"/>
      <c r="P5" s="48"/>
      <c r="Q5" s="5">
        <v>369</v>
      </c>
      <c r="T5" s="5">
        <v>270</v>
      </c>
      <c r="W5" s="5">
        <v>639</v>
      </c>
    </row>
    <row r="6" spans="1:25">
      <c r="A6" s="9" t="s">
        <v>4</v>
      </c>
      <c r="B6" s="2">
        <f>DATA_FIELD_DESCRIPTORS!W372</f>
        <v>14</v>
      </c>
      <c r="C6" s="11">
        <f t="shared" si="0"/>
        <v>3.7940379403794036E-2</v>
      </c>
      <c r="D6" s="15">
        <f>DATA_FIELD_DESCRIPTORS!W396</f>
        <v>19</v>
      </c>
      <c r="E6" s="11">
        <f t="shared" si="1"/>
        <v>7.0370370370370375E-2</v>
      </c>
      <c r="F6" s="15">
        <f t="shared" si="2"/>
        <v>33</v>
      </c>
      <c r="G6" s="11">
        <f t="shared" si="3"/>
        <v>5.1643192488262914E-2</v>
      </c>
      <c r="J6" t="s">
        <v>1449</v>
      </c>
      <c r="K6">
        <f>K5/Q12</f>
        <v>1.3125</v>
      </c>
      <c r="L6">
        <f>L5/T12</f>
        <v>1.32</v>
      </c>
      <c r="M6">
        <f>M5/W12</f>
        <v>1.3155737704918034</v>
      </c>
      <c r="N6" s="10"/>
      <c r="O6" s="9">
        <v>0</v>
      </c>
      <c r="P6" s="9">
        <v>4</v>
      </c>
      <c r="Q6" s="5">
        <v>14</v>
      </c>
      <c r="R6" s="60">
        <f>Q6</f>
        <v>14</v>
      </c>
      <c r="S6" s="39">
        <f>R6/$Q5</f>
        <v>3.7940379403794036E-2</v>
      </c>
      <c r="T6" s="5">
        <v>19</v>
      </c>
      <c r="U6" s="60">
        <f>T6</f>
        <v>19</v>
      </c>
      <c r="V6" s="39">
        <f>U6/$T5</f>
        <v>7.0370370370370375E-2</v>
      </c>
      <c r="W6" s="5">
        <v>33</v>
      </c>
      <c r="X6" s="60">
        <f>W6</f>
        <v>33</v>
      </c>
      <c r="Y6" s="39">
        <f>X6/$W5</f>
        <v>5.1643192488262914E-2</v>
      </c>
    </row>
    <row r="7" spans="1:25">
      <c r="A7" s="9" t="s">
        <v>5</v>
      </c>
      <c r="B7" s="2">
        <f>DATA_FIELD_DESCRIPTORS!W373</f>
        <v>6</v>
      </c>
      <c r="C7" s="11">
        <f t="shared" si="0"/>
        <v>1.6260162601626018E-2</v>
      </c>
      <c r="D7" s="15">
        <f>DATA_FIELD_DESCRIPTORS!W397</f>
        <v>1</v>
      </c>
      <c r="E7" s="11">
        <f t="shared" si="1"/>
        <v>3.7037037037037038E-3</v>
      </c>
      <c r="F7" s="15">
        <f t="shared" si="2"/>
        <v>7</v>
      </c>
      <c r="G7" s="11">
        <f t="shared" si="3"/>
        <v>1.0954616588419406E-2</v>
      </c>
      <c r="J7" t="s">
        <v>1450</v>
      </c>
      <c r="K7" s="58">
        <v>5</v>
      </c>
      <c r="L7" s="58">
        <v>5</v>
      </c>
      <c r="M7" s="58">
        <v>5</v>
      </c>
      <c r="N7" s="10"/>
      <c r="O7" s="9">
        <v>5</v>
      </c>
      <c r="P7" s="9">
        <v>9</v>
      </c>
      <c r="Q7" s="5">
        <v>6</v>
      </c>
      <c r="R7" s="60">
        <f>R6+Q7</f>
        <v>20</v>
      </c>
      <c r="S7" s="39">
        <f>R7/$Q5</f>
        <v>5.4200542005420058E-2</v>
      </c>
      <c r="T7" s="5">
        <v>1</v>
      </c>
      <c r="U7" s="60">
        <f>U6+T7</f>
        <v>20</v>
      </c>
      <c r="V7" s="39">
        <f>U7/$T5</f>
        <v>7.407407407407407E-2</v>
      </c>
      <c r="W7" s="5">
        <v>7</v>
      </c>
      <c r="X7" s="60">
        <f>X6+W7</f>
        <v>40</v>
      </c>
      <c r="Y7" s="39">
        <f>X7/$W5</f>
        <v>6.2597809076682318E-2</v>
      </c>
    </row>
    <row r="8" spans="1:25">
      <c r="A8" s="9" t="s">
        <v>6</v>
      </c>
      <c r="B8" s="2">
        <f>DATA_FIELD_DESCRIPTORS!W374</f>
        <v>4</v>
      </c>
      <c r="C8" s="11">
        <f t="shared" si="0"/>
        <v>1.0840108401084011E-2</v>
      </c>
      <c r="D8" s="15">
        <f>DATA_FIELD_DESCRIPTORS!W398</f>
        <v>1</v>
      </c>
      <c r="E8" s="11">
        <f t="shared" si="1"/>
        <v>3.7037037037037038E-3</v>
      </c>
      <c r="F8" s="15">
        <f t="shared" si="2"/>
        <v>5</v>
      </c>
      <c r="G8" s="11">
        <f t="shared" si="3"/>
        <v>7.8247261345852897E-3</v>
      </c>
      <c r="J8" t="s">
        <v>1451</v>
      </c>
      <c r="K8">
        <f>K7*K6</f>
        <v>6.5625</v>
      </c>
      <c r="L8">
        <f t="shared" ref="L8:M8" si="4">L7*L6</f>
        <v>6.6000000000000005</v>
      </c>
      <c r="M8">
        <f t="shared" si="4"/>
        <v>6.5778688524590168</v>
      </c>
      <c r="N8" s="10"/>
      <c r="O8" s="9">
        <v>10</v>
      </c>
      <c r="P8" s="9">
        <v>14</v>
      </c>
      <c r="Q8" s="5">
        <v>4</v>
      </c>
      <c r="R8" s="60">
        <f t="shared" ref="R8:R23" si="5">R7+Q8</f>
        <v>24</v>
      </c>
      <c r="S8" s="39">
        <f>R8/$Q5</f>
        <v>6.5040650406504072E-2</v>
      </c>
      <c r="T8" s="5">
        <v>1</v>
      </c>
      <c r="U8" s="60">
        <f t="shared" ref="U8:U23" si="6">U7+T8</f>
        <v>21</v>
      </c>
      <c r="V8" s="39">
        <f>U8/$T5</f>
        <v>7.7777777777777779E-2</v>
      </c>
      <c r="W8" s="5">
        <v>5</v>
      </c>
      <c r="X8" s="60">
        <f t="shared" ref="X8:X23" si="7">X7+W8</f>
        <v>45</v>
      </c>
      <c r="Y8" s="39">
        <f>X8/$W5</f>
        <v>7.0422535211267609E-2</v>
      </c>
    </row>
    <row r="9" spans="1:25">
      <c r="A9" s="9" t="s">
        <v>7</v>
      </c>
      <c r="B9" s="2">
        <f>DATA_FIELD_DESCRIPTORS!W375+DATA_FIELD_DESCRIPTORS!W376</f>
        <v>7</v>
      </c>
      <c r="C9" s="11">
        <f t="shared" si="0"/>
        <v>1.8970189701897018E-2</v>
      </c>
      <c r="D9" s="15">
        <f>DATA_FIELD_DESCRIPTORS!W399+DATA_FIELD_DESCRIPTORS!W400</f>
        <v>3</v>
      </c>
      <c r="E9" s="11">
        <f t="shared" si="1"/>
        <v>1.1111111111111112E-2</v>
      </c>
      <c r="F9" s="15">
        <f t="shared" si="2"/>
        <v>10</v>
      </c>
      <c r="G9" s="11">
        <f t="shared" si="3"/>
        <v>1.5649452269170579E-2</v>
      </c>
      <c r="J9" t="s">
        <v>1447</v>
      </c>
      <c r="K9">
        <f>30+K8</f>
        <v>36.5625</v>
      </c>
      <c r="L9">
        <f t="shared" ref="L9:M9" si="8">30+L8</f>
        <v>36.6</v>
      </c>
      <c r="M9">
        <f t="shared" si="8"/>
        <v>36.577868852459019</v>
      </c>
      <c r="N9" s="10"/>
      <c r="O9" s="9">
        <v>15</v>
      </c>
      <c r="P9" s="9">
        <v>19</v>
      </c>
      <c r="Q9" s="5">
        <v>7</v>
      </c>
      <c r="R9" s="60">
        <f t="shared" si="5"/>
        <v>31</v>
      </c>
      <c r="S9" s="39">
        <f>R9/$Q5</f>
        <v>8.4010840108401083E-2</v>
      </c>
      <c r="T9" s="5">
        <v>3</v>
      </c>
      <c r="U9" s="60">
        <f t="shared" si="6"/>
        <v>24</v>
      </c>
      <c r="V9" s="39">
        <f>U9/$Q5</f>
        <v>6.5040650406504072E-2</v>
      </c>
      <c r="W9" s="5">
        <v>10</v>
      </c>
      <c r="X9" s="60">
        <f t="shared" si="7"/>
        <v>55</v>
      </c>
      <c r="Y9" s="39">
        <f>X9/$W5</f>
        <v>8.6071987480438178E-2</v>
      </c>
    </row>
    <row r="10" spans="1:25">
      <c r="A10" s="9" t="s">
        <v>8</v>
      </c>
      <c r="B10" s="2">
        <f>DATA_FIELD_DESCRIPTORS!W377+DATA_FIELD_DESCRIPTORS!W378+DATA_FIELD_DESCRIPTORS!W379</f>
        <v>13</v>
      </c>
      <c r="C10" s="11">
        <f t="shared" si="0"/>
        <v>3.5230352303523033E-2</v>
      </c>
      <c r="D10" s="15">
        <f>DATA_FIELD_DESCRIPTORS!W401+DATA_FIELD_DESCRIPTORS!W402+DATA_FIELD_DESCRIPTORS!W403</f>
        <v>12</v>
      </c>
      <c r="E10" s="11">
        <f t="shared" si="1"/>
        <v>4.4444444444444446E-2</v>
      </c>
      <c r="F10" s="15">
        <f t="shared" si="2"/>
        <v>25</v>
      </c>
      <c r="G10" s="11">
        <f t="shared" si="3"/>
        <v>3.912363067292645E-2</v>
      </c>
      <c r="N10" s="10"/>
      <c r="O10" s="9">
        <v>20</v>
      </c>
      <c r="P10" s="9">
        <v>24</v>
      </c>
      <c r="Q10" s="5">
        <v>13</v>
      </c>
      <c r="R10" s="60">
        <f t="shared" si="5"/>
        <v>44</v>
      </c>
      <c r="S10" s="39">
        <f>R10/$Q5</f>
        <v>0.11924119241192412</v>
      </c>
      <c r="T10" s="5">
        <v>12</v>
      </c>
      <c r="U10" s="60">
        <f t="shared" si="6"/>
        <v>36</v>
      </c>
      <c r="V10" s="39">
        <f>U10/$T5</f>
        <v>0.13333333333333333</v>
      </c>
      <c r="W10" s="5">
        <v>25</v>
      </c>
      <c r="X10" s="60">
        <f t="shared" si="7"/>
        <v>80</v>
      </c>
      <c r="Y10" s="39">
        <f>X10/$W5</f>
        <v>0.12519561815336464</v>
      </c>
    </row>
    <row r="11" spans="1:25">
      <c r="A11" s="9" t="s">
        <v>9</v>
      </c>
      <c r="B11" s="2">
        <f>DATA_FIELD_DESCRIPTORS!W380</f>
        <v>46</v>
      </c>
      <c r="C11" s="11">
        <f t="shared" si="0"/>
        <v>0.12466124661246612</v>
      </c>
      <c r="D11" s="2">
        <f>DATA_FIELD_DESCRIPTORS!W404</f>
        <v>33</v>
      </c>
      <c r="E11" s="11">
        <f t="shared" si="1"/>
        <v>0.12222222222222222</v>
      </c>
      <c r="F11" s="15">
        <f t="shared" si="2"/>
        <v>79</v>
      </c>
      <c r="G11" s="11">
        <f t="shared" si="3"/>
        <v>0.12363067292644757</v>
      </c>
      <c r="N11" s="10"/>
      <c r="O11" s="9">
        <v>25</v>
      </c>
      <c r="P11" s="9">
        <v>29</v>
      </c>
      <c r="Q11" s="5">
        <v>46</v>
      </c>
      <c r="R11" s="60">
        <f t="shared" si="5"/>
        <v>90</v>
      </c>
      <c r="S11" s="39">
        <f>R11/$Q5</f>
        <v>0.24390243902439024</v>
      </c>
      <c r="T11" s="5">
        <v>33</v>
      </c>
      <c r="U11" s="60">
        <f t="shared" si="6"/>
        <v>69</v>
      </c>
      <c r="V11" s="39">
        <f>U11/$T5</f>
        <v>0.25555555555555554</v>
      </c>
      <c r="W11" s="5">
        <v>79</v>
      </c>
      <c r="X11" s="60">
        <f t="shared" si="7"/>
        <v>159</v>
      </c>
      <c r="Y11" s="39">
        <f>X11/$W5</f>
        <v>0.24882629107981222</v>
      </c>
    </row>
    <row r="12" spans="1:25">
      <c r="A12" s="9" t="s">
        <v>10</v>
      </c>
      <c r="B12" s="2">
        <f>DATA_FIELD_DESCRIPTORS!W381</f>
        <v>72</v>
      </c>
      <c r="C12" s="11">
        <f t="shared" si="0"/>
        <v>0.1951219512195122</v>
      </c>
      <c r="D12" s="2">
        <f>DATA_FIELD_DESCRIPTORS!W405</f>
        <v>50</v>
      </c>
      <c r="E12" s="11">
        <f t="shared" si="1"/>
        <v>0.18518518518518517</v>
      </c>
      <c r="F12" s="15">
        <f t="shared" si="2"/>
        <v>122</v>
      </c>
      <c r="G12" s="11">
        <f t="shared" si="3"/>
        <v>0.19092331768388107</v>
      </c>
      <c r="N12" s="10"/>
      <c r="O12" s="64">
        <v>30</v>
      </c>
      <c r="P12" s="64">
        <v>34</v>
      </c>
      <c r="Q12" s="5">
        <v>72</v>
      </c>
      <c r="R12" s="60">
        <f t="shared" si="5"/>
        <v>162</v>
      </c>
      <c r="S12" s="39">
        <f>R12/$Q5</f>
        <v>0.43902439024390244</v>
      </c>
      <c r="T12" s="5">
        <v>50</v>
      </c>
      <c r="U12" s="60">
        <f t="shared" si="6"/>
        <v>119</v>
      </c>
      <c r="V12" s="39">
        <f>U12/$T5</f>
        <v>0.44074074074074077</v>
      </c>
      <c r="W12" s="5">
        <v>122</v>
      </c>
      <c r="X12" s="60">
        <f t="shared" si="7"/>
        <v>281</v>
      </c>
      <c r="Y12" s="39">
        <f>X12/$W5</f>
        <v>0.43974960876369329</v>
      </c>
    </row>
    <row r="13" spans="1:25">
      <c r="A13" s="9" t="s">
        <v>11</v>
      </c>
      <c r="B13" s="2">
        <f>DATA_FIELD_DESCRIPTORS!W382</f>
        <v>67</v>
      </c>
      <c r="C13" s="11">
        <f t="shared" si="0"/>
        <v>0.18157181571815717</v>
      </c>
      <c r="D13" s="2">
        <f>DATA_FIELD_DESCRIPTORS!W406</f>
        <v>62</v>
      </c>
      <c r="E13" s="11">
        <f t="shared" si="1"/>
        <v>0.22962962962962963</v>
      </c>
      <c r="F13" s="15">
        <f t="shared" si="2"/>
        <v>129</v>
      </c>
      <c r="G13" s="11">
        <f t="shared" si="3"/>
        <v>0.20187793427230047</v>
      </c>
      <c r="N13" s="10"/>
      <c r="O13" s="64">
        <v>35</v>
      </c>
      <c r="P13" s="64">
        <v>39</v>
      </c>
      <c r="Q13" s="5">
        <v>67</v>
      </c>
      <c r="R13" s="60">
        <f t="shared" si="5"/>
        <v>229</v>
      </c>
      <c r="S13" s="39">
        <f>R13/$Q5</f>
        <v>0.62059620596205967</v>
      </c>
      <c r="T13" s="5">
        <v>62</v>
      </c>
      <c r="U13" s="60">
        <f t="shared" si="6"/>
        <v>181</v>
      </c>
      <c r="V13" s="39">
        <f>U13/$T5</f>
        <v>0.67037037037037039</v>
      </c>
      <c r="W13" s="5">
        <v>129</v>
      </c>
      <c r="X13" s="60">
        <f t="shared" si="7"/>
        <v>410</v>
      </c>
      <c r="Y13" s="39">
        <f>X13/$W5</f>
        <v>0.64162754303599379</v>
      </c>
    </row>
    <row r="14" spans="1:25">
      <c r="A14" s="9" t="s">
        <v>12</v>
      </c>
      <c r="B14" s="2">
        <f>DATA_FIELD_DESCRIPTORS!W383</f>
        <v>44</v>
      </c>
      <c r="C14" s="11">
        <f t="shared" si="0"/>
        <v>0.11924119241192412</v>
      </c>
      <c r="D14" s="2">
        <f>DATA_FIELD_DESCRIPTORS!W407</f>
        <v>20</v>
      </c>
      <c r="E14" s="11">
        <f t="shared" si="1"/>
        <v>7.407407407407407E-2</v>
      </c>
      <c r="F14" s="15">
        <f t="shared" si="2"/>
        <v>64</v>
      </c>
      <c r="G14" s="11">
        <f t="shared" si="3"/>
        <v>0.10015649452269171</v>
      </c>
      <c r="N14" s="10"/>
      <c r="O14" s="9">
        <v>40</v>
      </c>
      <c r="P14" s="9">
        <v>44</v>
      </c>
      <c r="Q14" s="5">
        <v>44</v>
      </c>
      <c r="R14" s="60">
        <f t="shared" si="5"/>
        <v>273</v>
      </c>
      <c r="S14" s="39">
        <f>R14/$Q5</f>
        <v>0.73983739837398377</v>
      </c>
      <c r="T14" s="5">
        <v>20</v>
      </c>
      <c r="U14" s="60">
        <f t="shared" si="6"/>
        <v>201</v>
      </c>
      <c r="V14" s="39">
        <f>U14/$T5</f>
        <v>0.74444444444444446</v>
      </c>
      <c r="W14" s="5">
        <v>64</v>
      </c>
      <c r="X14" s="60">
        <f t="shared" si="7"/>
        <v>474</v>
      </c>
      <c r="Y14" s="39">
        <f>X14/$W5</f>
        <v>0.74178403755868549</v>
      </c>
    </row>
    <row r="15" spans="1:25">
      <c r="A15" s="9" t="s">
        <v>13</v>
      </c>
      <c r="B15" s="2">
        <f>DATA_FIELD_DESCRIPTORS!W384</f>
        <v>31</v>
      </c>
      <c r="C15" s="11">
        <f t="shared" si="0"/>
        <v>8.4010840108401083E-2</v>
      </c>
      <c r="D15" s="2">
        <f>DATA_FIELD_DESCRIPTORS!W408</f>
        <v>14</v>
      </c>
      <c r="E15" s="11">
        <f t="shared" si="1"/>
        <v>5.185185185185185E-2</v>
      </c>
      <c r="F15" s="15">
        <f t="shared" si="2"/>
        <v>45</v>
      </c>
      <c r="G15" s="11">
        <f t="shared" si="3"/>
        <v>7.0422535211267609E-2</v>
      </c>
      <c r="N15" s="10"/>
      <c r="O15" s="9">
        <v>45</v>
      </c>
      <c r="P15" s="9">
        <v>49</v>
      </c>
      <c r="Q15" s="5">
        <v>31</v>
      </c>
      <c r="R15" s="60">
        <f t="shared" si="5"/>
        <v>304</v>
      </c>
      <c r="S15" s="39">
        <f>R15/$Q5</f>
        <v>0.82384823848238486</v>
      </c>
      <c r="T15" s="5">
        <v>14</v>
      </c>
      <c r="U15" s="60">
        <f t="shared" si="6"/>
        <v>215</v>
      </c>
      <c r="V15" s="39">
        <f>U15/$T5</f>
        <v>0.79629629629629628</v>
      </c>
      <c r="W15" s="5">
        <v>45</v>
      </c>
      <c r="X15" s="60">
        <f t="shared" si="7"/>
        <v>519</v>
      </c>
      <c r="Y15" s="39">
        <f>X15/$W5</f>
        <v>0.81220657276995301</v>
      </c>
    </row>
    <row r="16" spans="1:25">
      <c r="A16" s="9" t="s">
        <v>14</v>
      </c>
      <c r="B16" s="2">
        <f>DATA_FIELD_DESCRIPTORS!W385</f>
        <v>30</v>
      </c>
      <c r="C16" s="11">
        <f t="shared" si="0"/>
        <v>8.1300813008130079E-2</v>
      </c>
      <c r="D16" s="2">
        <f>DATA_FIELD_DESCRIPTORS!W409</f>
        <v>16</v>
      </c>
      <c r="E16" s="11">
        <f t="shared" si="1"/>
        <v>5.9259259259259262E-2</v>
      </c>
      <c r="F16" s="15">
        <f t="shared" si="2"/>
        <v>46</v>
      </c>
      <c r="G16" s="11">
        <f t="shared" si="3"/>
        <v>7.1987480438184662E-2</v>
      </c>
      <c r="N16" s="10"/>
      <c r="O16" s="9">
        <v>50</v>
      </c>
      <c r="P16" s="9">
        <v>54</v>
      </c>
      <c r="Q16" s="5">
        <v>30</v>
      </c>
      <c r="R16" s="60">
        <f t="shared" si="5"/>
        <v>334</v>
      </c>
      <c r="S16" s="39">
        <f>R16/$Q5</f>
        <v>0.90514905149051494</v>
      </c>
      <c r="T16" s="5">
        <v>16</v>
      </c>
      <c r="U16" s="60">
        <f t="shared" si="6"/>
        <v>231</v>
      </c>
      <c r="V16" s="39">
        <f>U16/$T5</f>
        <v>0.85555555555555551</v>
      </c>
      <c r="W16" s="5">
        <v>46</v>
      </c>
      <c r="X16" s="60">
        <f t="shared" si="7"/>
        <v>565</v>
      </c>
      <c r="Y16" s="39">
        <f>X16/$W5</f>
        <v>0.88419405320813771</v>
      </c>
    </row>
    <row r="17" spans="1:25">
      <c r="A17" s="9" t="s">
        <v>15</v>
      </c>
      <c r="B17" s="2">
        <f>DATA_FIELD_DESCRIPTORS!W386</f>
        <v>10</v>
      </c>
      <c r="C17" s="11">
        <f t="shared" si="0"/>
        <v>2.7100271002710029E-2</v>
      </c>
      <c r="D17" s="2">
        <f>DATA_FIELD_DESCRIPTORS!W410</f>
        <v>16</v>
      </c>
      <c r="E17" s="11">
        <f t="shared" si="1"/>
        <v>5.9259259259259262E-2</v>
      </c>
      <c r="F17" s="15">
        <f t="shared" si="2"/>
        <v>26</v>
      </c>
      <c r="G17" s="11">
        <f t="shared" si="3"/>
        <v>4.0688575899843503E-2</v>
      </c>
      <c r="N17" s="10"/>
      <c r="O17" s="9">
        <v>55</v>
      </c>
      <c r="P17" s="9">
        <v>59</v>
      </c>
      <c r="Q17" s="5">
        <v>10</v>
      </c>
      <c r="R17" s="60">
        <f t="shared" si="5"/>
        <v>344</v>
      </c>
      <c r="S17" s="39">
        <f>R17/$Q5</f>
        <v>0.9322493224932249</v>
      </c>
      <c r="T17" s="5">
        <v>16</v>
      </c>
      <c r="U17" s="60">
        <f t="shared" si="6"/>
        <v>247</v>
      </c>
      <c r="V17" s="39">
        <f>U17/$T5</f>
        <v>0.91481481481481486</v>
      </c>
      <c r="W17" s="5">
        <v>26</v>
      </c>
      <c r="X17" s="60">
        <f t="shared" si="7"/>
        <v>591</v>
      </c>
      <c r="Y17" s="39">
        <f>X17/$W5</f>
        <v>0.92488262910798125</v>
      </c>
    </row>
    <row r="18" spans="1:25">
      <c r="A18" s="9" t="s">
        <v>16</v>
      </c>
      <c r="B18" s="2">
        <f>DATA_FIELD_DESCRIPTORS!W387+DATA_FIELD_DESCRIPTORS!W388</f>
        <v>12</v>
      </c>
      <c r="C18" s="11">
        <f t="shared" si="0"/>
        <v>3.2520325203252036E-2</v>
      </c>
      <c r="D18" s="2">
        <f>DATA_FIELD_DESCRIPTORS!W411+DATA_FIELD_DESCRIPTORS!W412</f>
        <v>11</v>
      </c>
      <c r="E18" s="11">
        <f t="shared" si="1"/>
        <v>4.0740740740740744E-2</v>
      </c>
      <c r="F18" s="15">
        <f t="shared" si="2"/>
        <v>23</v>
      </c>
      <c r="G18" s="11">
        <f t="shared" si="3"/>
        <v>3.5993740219092331E-2</v>
      </c>
      <c r="N18" s="10"/>
      <c r="O18" s="9">
        <v>60</v>
      </c>
      <c r="P18" s="9">
        <v>64</v>
      </c>
      <c r="Q18" s="5">
        <v>12</v>
      </c>
      <c r="R18" s="60">
        <f t="shared" si="5"/>
        <v>356</v>
      </c>
      <c r="S18" s="39">
        <f>R18/$Q5</f>
        <v>0.964769647696477</v>
      </c>
      <c r="T18" s="5">
        <v>11</v>
      </c>
      <c r="U18" s="60">
        <f t="shared" si="6"/>
        <v>258</v>
      </c>
      <c r="V18" s="39">
        <f>U18/$T5</f>
        <v>0.9555555555555556</v>
      </c>
      <c r="W18" s="5">
        <v>23</v>
      </c>
      <c r="X18" s="60">
        <f t="shared" si="7"/>
        <v>614</v>
      </c>
      <c r="Y18" s="39">
        <f>X18/$W5</f>
        <v>0.96087636932707354</v>
      </c>
    </row>
    <row r="19" spans="1:25">
      <c r="A19" s="9" t="s">
        <v>17</v>
      </c>
      <c r="B19" s="15">
        <f>DATA_FIELD_DESCRIPTORS!W389+DATA_FIELD_DESCRIPTORS!W390</f>
        <v>7</v>
      </c>
      <c r="C19" s="11">
        <f t="shared" si="0"/>
        <v>1.8970189701897018E-2</v>
      </c>
      <c r="D19" s="2">
        <f>DATA_FIELD_DESCRIPTORS!W413+DATA_FIELD_DESCRIPTORS!W414</f>
        <v>9</v>
      </c>
      <c r="E19" s="11">
        <f t="shared" si="1"/>
        <v>3.3333333333333333E-2</v>
      </c>
      <c r="F19" s="15">
        <f t="shared" si="2"/>
        <v>16</v>
      </c>
      <c r="G19" s="11">
        <f t="shared" si="3"/>
        <v>2.5039123630672927E-2</v>
      </c>
      <c r="N19" s="10"/>
      <c r="O19" s="9">
        <v>65</v>
      </c>
      <c r="P19" s="9">
        <v>69</v>
      </c>
      <c r="Q19" s="5">
        <v>7</v>
      </c>
      <c r="R19" s="60">
        <f t="shared" si="5"/>
        <v>363</v>
      </c>
      <c r="S19" s="39">
        <f>R19/$Q5</f>
        <v>0.98373983739837401</v>
      </c>
      <c r="T19" s="5">
        <v>9</v>
      </c>
      <c r="U19" s="60">
        <f t="shared" si="6"/>
        <v>267</v>
      </c>
      <c r="V19" s="39">
        <f>U19/$T5</f>
        <v>0.98888888888888893</v>
      </c>
      <c r="W19" s="5">
        <v>16</v>
      </c>
      <c r="X19" s="60">
        <f t="shared" si="7"/>
        <v>630</v>
      </c>
      <c r="Y19" s="39">
        <f>X19/$W5</f>
        <v>0.9859154929577465</v>
      </c>
    </row>
    <row r="20" spans="1:25">
      <c r="A20" s="9" t="s">
        <v>18</v>
      </c>
      <c r="B20" s="15">
        <f>DATA_FIELD_DESCRIPTORS!W391</f>
        <v>0</v>
      </c>
      <c r="C20" s="11">
        <f t="shared" si="0"/>
        <v>0</v>
      </c>
      <c r="D20" s="2">
        <f>DATA_FIELD_DESCRIPTORS!W415</f>
        <v>2</v>
      </c>
      <c r="E20" s="11">
        <f t="shared" si="1"/>
        <v>7.4074074074074077E-3</v>
      </c>
      <c r="F20" s="15">
        <f t="shared" si="2"/>
        <v>2</v>
      </c>
      <c r="G20" s="11">
        <f t="shared" si="3"/>
        <v>3.1298904538341159E-3</v>
      </c>
      <c r="N20" s="10"/>
      <c r="O20" s="9">
        <v>70</v>
      </c>
      <c r="P20" s="9">
        <v>74</v>
      </c>
      <c r="Q20" s="5">
        <v>0</v>
      </c>
      <c r="R20" s="60">
        <f t="shared" si="5"/>
        <v>363</v>
      </c>
      <c r="S20" s="39">
        <f>R20/$Q5</f>
        <v>0.98373983739837401</v>
      </c>
      <c r="T20" s="5">
        <v>2</v>
      </c>
      <c r="U20" s="60">
        <f t="shared" si="6"/>
        <v>269</v>
      </c>
      <c r="V20" s="39">
        <f>U20/$T5</f>
        <v>0.99629629629629635</v>
      </c>
      <c r="W20" s="5">
        <v>2</v>
      </c>
      <c r="X20" s="60">
        <f t="shared" si="7"/>
        <v>632</v>
      </c>
      <c r="Y20" s="39">
        <f>X20/$W5</f>
        <v>0.98904538341158055</v>
      </c>
    </row>
    <row r="21" spans="1:25">
      <c r="A21" s="9" t="s">
        <v>19</v>
      </c>
      <c r="B21" s="15">
        <f>DATA_FIELD_DESCRIPTORS!W392</f>
        <v>1</v>
      </c>
      <c r="C21" s="11">
        <f t="shared" si="0"/>
        <v>2.7100271002710027E-3</v>
      </c>
      <c r="D21" s="2">
        <f>DATA_FIELD_DESCRIPTORS!W416</f>
        <v>0</v>
      </c>
      <c r="E21" s="11">
        <f t="shared" si="1"/>
        <v>0</v>
      </c>
      <c r="F21" s="15">
        <f t="shared" si="2"/>
        <v>1</v>
      </c>
      <c r="G21" s="11">
        <f t="shared" si="3"/>
        <v>1.5649452269170579E-3</v>
      </c>
      <c r="N21" s="10"/>
      <c r="O21" s="9">
        <v>75</v>
      </c>
      <c r="P21" s="9">
        <v>79</v>
      </c>
      <c r="Q21" s="5">
        <v>1</v>
      </c>
      <c r="R21" s="60">
        <f t="shared" si="5"/>
        <v>364</v>
      </c>
      <c r="S21" s="39">
        <f>R21/$Q5</f>
        <v>0.98644986449864502</v>
      </c>
      <c r="T21" s="5">
        <v>0</v>
      </c>
      <c r="U21" s="60">
        <f t="shared" si="6"/>
        <v>269</v>
      </c>
      <c r="V21" s="39">
        <f>U21/$T5</f>
        <v>0.99629629629629635</v>
      </c>
      <c r="W21" s="5">
        <v>1</v>
      </c>
      <c r="X21" s="60">
        <f t="shared" si="7"/>
        <v>633</v>
      </c>
      <c r="Y21" s="39">
        <f>X21/$W5</f>
        <v>0.99061032863849763</v>
      </c>
    </row>
    <row r="22" spans="1:25">
      <c r="A22" s="9" t="s">
        <v>20</v>
      </c>
      <c r="B22" s="15">
        <f>DATA_FIELD_DESCRIPTORS!W393</f>
        <v>2</v>
      </c>
      <c r="C22" s="11">
        <f t="shared" si="0"/>
        <v>5.4200542005420054E-3</v>
      </c>
      <c r="D22" s="2">
        <f>DATA_FIELD_DESCRIPTORS!W417</f>
        <v>0</v>
      </c>
      <c r="E22" s="11">
        <f t="shared" si="1"/>
        <v>0</v>
      </c>
      <c r="F22" s="15">
        <f t="shared" si="2"/>
        <v>2</v>
      </c>
      <c r="G22" s="11">
        <f t="shared" si="3"/>
        <v>3.1298904538341159E-3</v>
      </c>
      <c r="N22" s="10"/>
      <c r="O22" s="9">
        <v>80</v>
      </c>
      <c r="P22" s="9">
        <v>84</v>
      </c>
      <c r="Q22" s="5">
        <v>2</v>
      </c>
      <c r="R22" s="60">
        <f t="shared" si="5"/>
        <v>366</v>
      </c>
      <c r="S22" s="39">
        <f>R22/$Q5</f>
        <v>0.99186991869918695</v>
      </c>
      <c r="T22" s="5">
        <v>0</v>
      </c>
      <c r="U22" s="60">
        <f t="shared" si="6"/>
        <v>269</v>
      </c>
      <c r="V22" s="39">
        <f>U22/$T5</f>
        <v>0.99629629629629635</v>
      </c>
      <c r="W22" s="5">
        <v>2</v>
      </c>
      <c r="X22" s="60">
        <f t="shared" si="7"/>
        <v>635</v>
      </c>
      <c r="Y22" s="39">
        <f>X22/$W5</f>
        <v>0.99374021909233179</v>
      </c>
    </row>
    <row r="23" spans="1:25">
      <c r="A23" s="9" t="s">
        <v>21</v>
      </c>
      <c r="B23" s="15">
        <f>DATA_FIELD_DESCRIPTORS!W394</f>
        <v>3</v>
      </c>
      <c r="C23" s="11">
        <f t="shared" si="0"/>
        <v>8.130081300813009E-3</v>
      </c>
      <c r="D23" s="2">
        <f>DATA_FIELD_DESCRIPTORS!W418</f>
        <v>1</v>
      </c>
      <c r="E23" s="11">
        <f t="shared" si="1"/>
        <v>3.7037037037037038E-3</v>
      </c>
      <c r="F23" s="15">
        <f t="shared" si="2"/>
        <v>4</v>
      </c>
      <c r="G23" s="11">
        <f t="shared" si="3"/>
        <v>6.2597809076682318E-3</v>
      </c>
      <c r="N23" s="10"/>
      <c r="O23" s="9">
        <v>85</v>
      </c>
      <c r="P23" s="9">
        <v>100</v>
      </c>
      <c r="Q23" s="5">
        <v>3</v>
      </c>
      <c r="R23" s="60">
        <f t="shared" si="5"/>
        <v>369</v>
      </c>
      <c r="S23" s="39">
        <f>R23/$Q5</f>
        <v>1</v>
      </c>
      <c r="T23" s="5">
        <v>1</v>
      </c>
      <c r="U23" s="60">
        <f t="shared" si="6"/>
        <v>270</v>
      </c>
      <c r="V23" s="39">
        <f>U23/$T5</f>
        <v>1</v>
      </c>
      <c r="W23" s="5">
        <v>4</v>
      </c>
      <c r="X23" s="60">
        <f t="shared" si="7"/>
        <v>639</v>
      </c>
      <c r="Y23" s="39">
        <f>X23/$W5</f>
        <v>1</v>
      </c>
    </row>
    <row r="24" spans="1:25">
      <c r="A24" s="9" t="s">
        <v>22</v>
      </c>
      <c r="B24" s="46">
        <f>K9</f>
        <v>36.5625</v>
      </c>
      <c r="C24" s="11"/>
      <c r="D24" s="19">
        <f>L9</f>
        <v>36.6</v>
      </c>
      <c r="E24" s="11"/>
      <c r="F24" s="19">
        <f>M9</f>
        <v>36.577868852459019</v>
      </c>
      <c r="G24" s="11"/>
      <c r="N24" s="10">
        <v>422</v>
      </c>
    </row>
    <row r="25" spans="1:25">
      <c r="A25" s="9"/>
      <c r="B25" s="12"/>
      <c r="C25" s="11"/>
      <c r="D25" s="9"/>
      <c r="N25" s="10"/>
    </row>
    <row r="26" spans="1:25">
      <c r="A26" s="9"/>
      <c r="B26" s="12"/>
      <c r="C26" s="11"/>
      <c r="D26" s="9"/>
      <c r="N26" s="10"/>
    </row>
    <row r="27" spans="1:25">
      <c r="A27" s="106" t="s">
        <v>1436</v>
      </c>
      <c r="B27" s="107" t="s">
        <v>1437</v>
      </c>
      <c r="C27" s="108" t="s">
        <v>1433</v>
      </c>
      <c r="D27" s="20"/>
      <c r="E27" s="21"/>
      <c r="F27" s="20"/>
      <c r="G27" s="21"/>
      <c r="N27" s="5"/>
    </row>
    <row r="28" spans="1:25">
      <c r="A28" s="9" t="s">
        <v>3</v>
      </c>
      <c r="B28" s="2">
        <f>DATA_FIELD_DESCRIPTORS!W14</f>
        <v>639</v>
      </c>
      <c r="C28" s="11">
        <f>B28/B$28</f>
        <v>1</v>
      </c>
      <c r="D28" s="9"/>
      <c r="N28" s="10">
        <v>14</v>
      </c>
    </row>
    <row r="29" spans="1:25">
      <c r="A29" s="9" t="s">
        <v>23</v>
      </c>
      <c r="B29" s="2">
        <f>DATA_FIELD_DESCRIPTORS!W15</f>
        <v>508</v>
      </c>
      <c r="C29" s="11">
        <f t="shared" ref="C29:C35" si="9">B29/B$28</f>
        <v>0.79499217527386545</v>
      </c>
      <c r="D29" s="9"/>
      <c r="N29" s="10">
        <v>15</v>
      </c>
    </row>
    <row r="30" spans="1:25">
      <c r="A30" s="9" t="s">
        <v>24</v>
      </c>
      <c r="B30" s="2">
        <f>DATA_FIELD_DESCRIPTORS!W16</f>
        <v>25</v>
      </c>
      <c r="C30" s="11">
        <f t="shared" si="9"/>
        <v>3.912363067292645E-2</v>
      </c>
      <c r="D30" s="9"/>
      <c r="N30" s="10">
        <v>16</v>
      </c>
    </row>
    <row r="31" spans="1:25">
      <c r="A31" s="9" t="s">
        <v>25</v>
      </c>
      <c r="B31" s="2">
        <f>DATA_FIELD_DESCRIPTORS!W17</f>
        <v>0</v>
      </c>
      <c r="C31" s="11">
        <f t="shared" si="9"/>
        <v>0</v>
      </c>
      <c r="D31" s="9"/>
      <c r="N31" s="10">
        <v>17</v>
      </c>
    </row>
    <row r="32" spans="1:25">
      <c r="A32" s="9" t="s">
        <v>26</v>
      </c>
      <c r="B32" s="2">
        <f>DATA_FIELD_DESCRIPTORS!W18</f>
        <v>85</v>
      </c>
      <c r="C32" s="11">
        <f t="shared" si="9"/>
        <v>0.13302034428794993</v>
      </c>
      <c r="D32" s="9"/>
      <c r="N32" s="10">
        <v>18</v>
      </c>
    </row>
    <row r="33" spans="1:14">
      <c r="A33" s="9" t="s">
        <v>27</v>
      </c>
      <c r="B33" s="2">
        <f>DATA_FIELD_DESCRIPTORS!W19</f>
        <v>0</v>
      </c>
      <c r="C33" s="11">
        <f t="shared" si="9"/>
        <v>0</v>
      </c>
      <c r="D33" s="9"/>
      <c r="N33" s="10">
        <v>19</v>
      </c>
    </row>
    <row r="34" spans="1:14">
      <c r="A34" s="9" t="s">
        <v>28</v>
      </c>
      <c r="B34" s="2">
        <f>DATA_FIELD_DESCRIPTORS!W20</f>
        <v>4</v>
      </c>
      <c r="C34" s="11">
        <f t="shared" si="9"/>
        <v>6.2597809076682318E-3</v>
      </c>
      <c r="D34" s="9"/>
      <c r="N34" s="10">
        <v>20</v>
      </c>
    </row>
    <row r="35" spans="1:14">
      <c r="A35" s="9" t="s">
        <v>38</v>
      </c>
      <c r="B35" s="2">
        <f>DATA_FIELD_DESCRIPTORS!W21</f>
        <v>17</v>
      </c>
      <c r="C35" s="11">
        <f t="shared" si="9"/>
        <v>2.6604068857589983E-2</v>
      </c>
      <c r="D35" s="9"/>
      <c r="N35" s="10">
        <v>21</v>
      </c>
    </row>
    <row r="36" spans="1:14">
      <c r="A36" s="9"/>
      <c r="B36" s="2"/>
      <c r="C36" s="11"/>
      <c r="D36" s="9"/>
      <c r="N36" s="10"/>
    </row>
    <row r="37" spans="1:14">
      <c r="A37" s="9"/>
      <c r="B37" s="2"/>
      <c r="C37" s="11"/>
      <c r="D37" s="9"/>
      <c r="N37" s="10"/>
    </row>
    <row r="38" spans="1:14" s="4" customFormat="1">
      <c r="A38" s="110" t="s">
        <v>1098</v>
      </c>
      <c r="B38" s="111" t="s">
        <v>1437</v>
      </c>
      <c r="C38" s="112" t="s">
        <v>1433</v>
      </c>
      <c r="D38" s="16"/>
      <c r="E38" s="1"/>
      <c r="F38" s="16"/>
      <c r="G38" s="1"/>
      <c r="J38"/>
      <c r="K38"/>
      <c r="L38"/>
      <c r="M38"/>
    </row>
    <row r="39" spans="1:14">
      <c r="A39" s="9" t="s">
        <v>3</v>
      </c>
      <c r="B39" s="2">
        <f>DATA_FIELD_DESCRIPTORS!W24</f>
        <v>639</v>
      </c>
      <c r="C39" s="11">
        <f>B39/B$39</f>
        <v>1</v>
      </c>
      <c r="D39" s="9"/>
      <c r="N39" s="10">
        <v>24</v>
      </c>
    </row>
    <row r="40" spans="1:14">
      <c r="A40" s="9" t="s">
        <v>29</v>
      </c>
      <c r="B40" s="2">
        <f>DATA_FIELD_DESCRIPTORS!W26</f>
        <v>22</v>
      </c>
      <c r="C40" s="11">
        <f t="shared" ref="C40:C41" si="10">B40/B$39</f>
        <v>3.4428794992175271E-2</v>
      </c>
      <c r="D40" s="9"/>
      <c r="N40" s="10">
        <v>26</v>
      </c>
    </row>
    <row r="41" spans="1:14">
      <c r="A41" s="9" t="s">
        <v>30</v>
      </c>
      <c r="B41" s="2">
        <f>DATA_FIELD_DESCRIPTORS!W25</f>
        <v>617</v>
      </c>
      <c r="C41" s="11">
        <f t="shared" si="10"/>
        <v>0.96557120500782467</v>
      </c>
      <c r="D41" s="9"/>
      <c r="N41" s="10">
        <v>25</v>
      </c>
    </row>
    <row r="42" spans="1:14">
      <c r="A42" s="9"/>
      <c r="B42" s="2"/>
      <c r="C42" s="11"/>
      <c r="D42" s="9"/>
      <c r="N42" s="10"/>
    </row>
    <row r="43" spans="1:14">
      <c r="A43" s="9"/>
      <c r="B43" s="2"/>
      <c r="C43" s="11"/>
      <c r="D43" s="9"/>
      <c r="N43" s="10"/>
    </row>
    <row r="44" spans="1:14" s="4" customFormat="1">
      <c r="A44" s="110" t="s">
        <v>1438</v>
      </c>
      <c r="B44" s="111" t="s">
        <v>1437</v>
      </c>
      <c r="C44" s="112" t="s">
        <v>1433</v>
      </c>
      <c r="D44" s="16"/>
      <c r="E44" s="1"/>
      <c r="F44" s="16"/>
      <c r="G44" s="1"/>
      <c r="J44"/>
      <c r="K44"/>
      <c r="L44"/>
      <c r="M44"/>
    </row>
    <row r="45" spans="1:14">
      <c r="A45" s="9" t="s">
        <v>3</v>
      </c>
      <c r="B45" s="2">
        <f>DATA_FIELD_DESCRIPTORS!W29</f>
        <v>639</v>
      </c>
      <c r="C45" s="11">
        <f>B45/B$45</f>
        <v>1</v>
      </c>
      <c r="D45" s="9"/>
      <c r="N45" s="10">
        <v>29</v>
      </c>
    </row>
    <row r="46" spans="1:14">
      <c r="A46" s="113" t="s">
        <v>31</v>
      </c>
      <c r="B46" s="114">
        <f>DATA_FIELD_DESCRIPTORS!W38</f>
        <v>22</v>
      </c>
      <c r="C46" s="115">
        <f t="shared" ref="C46:C55" si="11">B46/B$45</f>
        <v>3.4428794992175271E-2</v>
      </c>
      <c r="D46" s="9"/>
      <c r="N46" s="10">
        <v>38</v>
      </c>
    </row>
    <row r="47" spans="1:14">
      <c r="A47" s="9" t="s">
        <v>32</v>
      </c>
      <c r="B47" s="2">
        <f>DATA_FIELD_DESCRIPTORS!W39</f>
        <v>18</v>
      </c>
      <c r="C47" s="11">
        <f>B47/B$46</f>
        <v>0.81818181818181823</v>
      </c>
      <c r="D47" s="9"/>
      <c r="N47" s="10">
        <v>39</v>
      </c>
    </row>
    <row r="48" spans="1:14">
      <c r="A48" s="9" t="s">
        <v>33</v>
      </c>
      <c r="B48" s="2">
        <f>DATA_FIELD_DESCRIPTORS!W40</f>
        <v>0</v>
      </c>
      <c r="C48" s="11">
        <f t="shared" ref="C48:C53" si="12">B48/B$46</f>
        <v>0</v>
      </c>
      <c r="D48" s="9"/>
      <c r="N48" s="10">
        <v>40</v>
      </c>
    </row>
    <row r="49" spans="1:14">
      <c r="A49" s="9" t="s">
        <v>34</v>
      </c>
      <c r="B49" s="2">
        <f>DATA_FIELD_DESCRIPTORS!W41</f>
        <v>0</v>
      </c>
      <c r="C49" s="11">
        <f t="shared" si="12"/>
        <v>0</v>
      </c>
      <c r="D49" s="9"/>
      <c r="N49" s="10">
        <v>41</v>
      </c>
    </row>
    <row r="50" spans="1:14">
      <c r="A50" s="9" t="s">
        <v>35</v>
      </c>
      <c r="B50" s="2">
        <f>DATA_FIELD_DESCRIPTORS!W42</f>
        <v>0</v>
      </c>
      <c r="C50" s="11">
        <f t="shared" si="12"/>
        <v>0</v>
      </c>
      <c r="D50" s="9"/>
      <c r="N50" s="10">
        <v>42</v>
      </c>
    </row>
    <row r="51" spans="1:14">
      <c r="A51" s="9" t="s">
        <v>36</v>
      </c>
      <c r="B51" s="2">
        <f>DATA_FIELD_DESCRIPTORS!W43</f>
        <v>0</v>
      </c>
      <c r="C51" s="11">
        <f t="shared" si="12"/>
        <v>0</v>
      </c>
      <c r="D51" s="9"/>
      <c r="N51" s="10">
        <v>43</v>
      </c>
    </row>
    <row r="52" spans="1:14">
      <c r="A52" s="9" t="s">
        <v>37</v>
      </c>
      <c r="B52" s="2">
        <f>DATA_FIELD_DESCRIPTORS!W44</f>
        <v>3</v>
      </c>
      <c r="C52" s="11">
        <f t="shared" si="12"/>
        <v>0.13636363636363635</v>
      </c>
      <c r="D52" s="9"/>
      <c r="N52" s="10">
        <v>44</v>
      </c>
    </row>
    <row r="53" spans="1:14">
      <c r="A53" s="9" t="s">
        <v>38</v>
      </c>
      <c r="B53" s="2">
        <f>DATA_FIELD_DESCRIPTORS!W45</f>
        <v>1</v>
      </c>
      <c r="C53" s="11">
        <f t="shared" si="12"/>
        <v>4.5454545454545456E-2</v>
      </c>
      <c r="D53" s="9"/>
      <c r="N53" s="10">
        <v>45</v>
      </c>
    </row>
    <row r="54" spans="1:14">
      <c r="A54" s="9"/>
      <c r="B54" s="2"/>
      <c r="C54" s="11"/>
      <c r="D54" s="9"/>
      <c r="N54" s="10"/>
    </row>
    <row r="55" spans="1:14">
      <c r="A55" s="113" t="s">
        <v>30</v>
      </c>
      <c r="B55" s="114">
        <f>DATA_FIELD_DESCRIPTORS!W30</f>
        <v>617</v>
      </c>
      <c r="C55" s="115">
        <f t="shared" si="11"/>
        <v>0.96557120500782467</v>
      </c>
      <c r="D55" s="9"/>
      <c r="N55" s="10">
        <v>30</v>
      </c>
    </row>
    <row r="56" spans="1:14">
      <c r="A56" s="9" t="s">
        <v>32</v>
      </c>
      <c r="B56" s="2">
        <f>DATA_FIELD_DESCRIPTORS!W31</f>
        <v>490</v>
      </c>
      <c r="C56" s="11">
        <f>B56/B$55</f>
        <v>0.79416531604538088</v>
      </c>
      <c r="D56" s="9"/>
      <c r="N56" s="10">
        <v>31</v>
      </c>
    </row>
    <row r="57" spans="1:14">
      <c r="A57" s="9" t="s">
        <v>33</v>
      </c>
      <c r="B57" s="2">
        <f>DATA_FIELD_DESCRIPTORS!W32</f>
        <v>25</v>
      </c>
      <c r="C57" s="11">
        <f t="shared" ref="C57:C62" si="13">B57/B$55</f>
        <v>4.0518638573743923E-2</v>
      </c>
      <c r="D57" s="9"/>
      <c r="N57" s="10">
        <v>32</v>
      </c>
    </row>
    <row r="58" spans="1:14">
      <c r="A58" s="9" t="s">
        <v>34</v>
      </c>
      <c r="B58" s="2">
        <f>DATA_FIELD_DESCRIPTORS!W33</f>
        <v>0</v>
      </c>
      <c r="C58" s="11">
        <f t="shared" si="13"/>
        <v>0</v>
      </c>
      <c r="D58" s="9"/>
      <c r="N58" s="10">
        <v>33</v>
      </c>
    </row>
    <row r="59" spans="1:14">
      <c r="A59" s="9" t="s">
        <v>35</v>
      </c>
      <c r="B59" s="2">
        <f>DATA_FIELD_DESCRIPTORS!W34</f>
        <v>85</v>
      </c>
      <c r="C59" s="11">
        <f t="shared" si="13"/>
        <v>0.13776337115072934</v>
      </c>
      <c r="D59" s="9"/>
      <c r="N59" s="10">
        <v>34</v>
      </c>
    </row>
    <row r="60" spans="1:14">
      <c r="A60" s="9" t="s">
        <v>36</v>
      </c>
      <c r="B60" s="2">
        <f>DATA_FIELD_DESCRIPTORS!W35</f>
        <v>0</v>
      </c>
      <c r="C60" s="11">
        <f t="shared" si="13"/>
        <v>0</v>
      </c>
      <c r="D60" s="9"/>
      <c r="N60" s="10">
        <v>35</v>
      </c>
    </row>
    <row r="61" spans="1:14">
      <c r="A61" s="9" t="s">
        <v>37</v>
      </c>
      <c r="B61" s="2">
        <f>DATA_FIELD_DESCRIPTORS!W36</f>
        <v>1</v>
      </c>
      <c r="C61" s="11">
        <f t="shared" si="13"/>
        <v>1.6207455429497568E-3</v>
      </c>
      <c r="D61" s="9"/>
      <c r="N61" s="10">
        <v>36</v>
      </c>
    </row>
    <row r="62" spans="1:14">
      <c r="A62" s="9" t="s">
        <v>38</v>
      </c>
      <c r="B62" s="2">
        <f>DATA_FIELD_DESCRIPTORS!W37</f>
        <v>16</v>
      </c>
      <c r="C62" s="11">
        <f t="shared" si="13"/>
        <v>2.5931928687196109E-2</v>
      </c>
      <c r="D62" s="9"/>
      <c r="N62" s="10">
        <v>37</v>
      </c>
    </row>
    <row r="63" spans="1:14">
      <c r="A63" s="9"/>
      <c r="B63" s="2"/>
      <c r="C63" s="11"/>
      <c r="D63" s="9"/>
      <c r="N63" s="10"/>
    </row>
    <row r="64" spans="1:14">
      <c r="A64" s="9"/>
      <c r="B64" s="2"/>
      <c r="C64" s="11"/>
      <c r="D64" s="9"/>
      <c r="N64" s="10"/>
    </row>
    <row r="65" spans="1:14" s="4" customFormat="1">
      <c r="A65" s="110" t="s">
        <v>1439</v>
      </c>
      <c r="B65" s="111" t="s">
        <v>1437</v>
      </c>
      <c r="C65" s="112" t="s">
        <v>1433</v>
      </c>
      <c r="D65" s="20"/>
      <c r="E65" s="1"/>
      <c r="F65" s="20"/>
      <c r="G65" s="1"/>
      <c r="J65"/>
      <c r="K65"/>
      <c r="L65"/>
      <c r="M65"/>
    </row>
    <row r="66" spans="1:14">
      <c r="A66" s="9" t="s">
        <v>3</v>
      </c>
      <c r="B66" s="2">
        <f>DATA_FIELD_DESCRIPTORS!W705</f>
        <v>639</v>
      </c>
      <c r="C66" s="11">
        <f>B66/B$66</f>
        <v>1</v>
      </c>
      <c r="D66" s="9"/>
      <c r="N66" s="10">
        <v>705</v>
      </c>
    </row>
    <row r="67" spans="1:14">
      <c r="A67" s="116" t="s">
        <v>1434</v>
      </c>
      <c r="B67" s="114">
        <f>DATA_FIELD_DESCRIPTORS!W722</f>
        <v>286</v>
      </c>
      <c r="C67" s="115">
        <f>B67/B$66</f>
        <v>0.44757433489827858</v>
      </c>
      <c r="D67" s="9"/>
      <c r="N67" s="10"/>
    </row>
    <row r="68" spans="1:14">
      <c r="A68" s="9"/>
      <c r="B68" s="2"/>
      <c r="C68" s="11"/>
      <c r="D68" s="9"/>
      <c r="N68" s="10"/>
    </row>
    <row r="69" spans="1:14">
      <c r="A69" s="113" t="s">
        <v>1435</v>
      </c>
      <c r="B69" s="114">
        <f>DATA_FIELD_DESCRIPTORS!W707</f>
        <v>319</v>
      </c>
      <c r="C69" s="115">
        <f t="shared" ref="C69:C76" si="14">B69/B$66</f>
        <v>0.49921752738654146</v>
      </c>
      <c r="D69" s="9"/>
      <c r="N69" s="10">
        <v>706</v>
      </c>
    </row>
    <row r="70" spans="1:14">
      <c r="A70" s="9" t="s">
        <v>39</v>
      </c>
      <c r="B70" s="2">
        <f>DATA_FIELD_DESCRIPTORS!W708</f>
        <v>136</v>
      </c>
      <c r="C70" s="11">
        <f>B70/B$69</f>
        <v>0.42633228840125392</v>
      </c>
      <c r="D70" s="9"/>
      <c r="N70" s="10">
        <v>708</v>
      </c>
    </row>
    <row r="71" spans="1:14">
      <c r="A71" s="9" t="s">
        <v>1445</v>
      </c>
      <c r="B71" s="2">
        <f>DATA_FIELD_DESCRIPTORS!W711</f>
        <v>129</v>
      </c>
      <c r="C71" s="11">
        <f t="shared" ref="C71:C74" si="15">B71/B$69</f>
        <v>0.40438871473354232</v>
      </c>
      <c r="D71" s="9"/>
      <c r="N71" s="10">
        <v>711</v>
      </c>
    </row>
    <row r="72" spans="1:14">
      <c r="A72" s="9" t="s">
        <v>40</v>
      </c>
      <c r="B72" s="2">
        <f>DATA_FIELD_DESCRIPTORS!W712+DATA_FIELD_DESCRIPTORS!W713+DATA_FIELD_DESCRIPTORS!W714</f>
        <v>48</v>
      </c>
      <c r="C72" s="11">
        <f t="shared" si="15"/>
        <v>0.15047021943573669</v>
      </c>
      <c r="D72" s="9"/>
      <c r="N72" s="10" t="s">
        <v>143</v>
      </c>
    </row>
    <row r="73" spans="1:14">
      <c r="A73" s="9" t="s">
        <v>41</v>
      </c>
      <c r="B73" s="2">
        <f>DATA_FIELD_DESCRIPTORS!W715+DATA_FIELD_DESCRIPTORS!W716+DATA_FIELD_DESCRIPTORS!W717+DATA_FIELD_DESCRIPTORS!W718+DATA_FIELD_DESCRIPTORS!W719+DATA_FIELD_DESCRIPTORS!W720</f>
        <v>4</v>
      </c>
      <c r="C73" s="11">
        <f t="shared" si="15"/>
        <v>1.2539184952978056E-2</v>
      </c>
      <c r="D73" s="9"/>
      <c r="N73" s="10" t="s">
        <v>144</v>
      </c>
    </row>
    <row r="74" spans="1:14">
      <c r="A74" s="9" t="s">
        <v>42</v>
      </c>
      <c r="B74" s="2">
        <f>DATA_FIELD_DESCRIPTORS!W721</f>
        <v>2</v>
      </c>
      <c r="C74" s="11">
        <f t="shared" si="15"/>
        <v>6.269592476489028E-3</v>
      </c>
      <c r="D74" s="9"/>
      <c r="N74" s="10">
        <v>721</v>
      </c>
    </row>
    <row r="75" spans="1:14">
      <c r="A75" s="9"/>
      <c r="B75" s="2"/>
      <c r="C75" s="11"/>
      <c r="D75" s="9"/>
      <c r="N75" s="10"/>
    </row>
    <row r="76" spans="1:14">
      <c r="A76" s="113" t="s">
        <v>43</v>
      </c>
      <c r="B76" s="114">
        <f>DATA_FIELD_DESCRIPTORS!W730</f>
        <v>34</v>
      </c>
      <c r="C76" s="115">
        <f t="shared" si="14"/>
        <v>5.3208137715179966E-2</v>
      </c>
      <c r="D76" s="9"/>
      <c r="N76" s="10">
        <v>730</v>
      </c>
    </row>
    <row r="77" spans="1:14">
      <c r="A77" s="9" t="s">
        <v>44</v>
      </c>
      <c r="B77" s="2">
        <f>DATA_FIELD_DESCRIPTORS!W731</f>
        <v>0</v>
      </c>
      <c r="C77" s="11">
        <f>B77/B$76</f>
        <v>0</v>
      </c>
      <c r="D77" s="9"/>
      <c r="N77" s="10">
        <v>731</v>
      </c>
    </row>
    <row r="78" spans="1:14">
      <c r="A78" s="9" t="s">
        <v>47</v>
      </c>
      <c r="B78" s="2">
        <f>DATA_FIELD_DESCRIPTORS!W732</f>
        <v>34</v>
      </c>
      <c r="C78" s="11">
        <f>B78/B$76</f>
        <v>1</v>
      </c>
      <c r="D78" s="9"/>
      <c r="N78" s="10">
        <v>732</v>
      </c>
    </row>
    <row r="79" spans="1:14">
      <c r="A79" s="9"/>
      <c r="B79" s="2"/>
      <c r="C79" s="11"/>
      <c r="D79" s="9"/>
      <c r="N79" s="10"/>
    </row>
    <row r="80" spans="1:14">
      <c r="A80" s="9"/>
      <c r="B80" s="2"/>
      <c r="C80" s="11"/>
      <c r="D80" s="9"/>
      <c r="N80" s="10"/>
    </row>
    <row r="81" spans="1:14" s="4" customFormat="1">
      <c r="A81" s="110" t="s">
        <v>1440</v>
      </c>
      <c r="B81" s="111" t="s">
        <v>1437</v>
      </c>
      <c r="C81" s="112" t="s">
        <v>1433</v>
      </c>
      <c r="D81" s="20"/>
      <c r="E81" s="1"/>
      <c r="F81" s="20"/>
      <c r="G81" s="1"/>
      <c r="J81"/>
      <c r="K81"/>
      <c r="L81"/>
      <c r="M81"/>
    </row>
    <row r="82" spans="1:14">
      <c r="A82" s="14" t="s">
        <v>48</v>
      </c>
      <c r="B82" s="2">
        <f>DATA_FIELD_DESCRIPTORS!W932</f>
        <v>362</v>
      </c>
      <c r="C82" s="27">
        <f>B82/B$82</f>
        <v>1</v>
      </c>
      <c r="D82" s="14"/>
      <c r="E82" s="23"/>
      <c r="F82" s="23"/>
      <c r="G82" s="18"/>
      <c r="H82" s="24"/>
      <c r="I82" s="25"/>
      <c r="N82" s="26">
        <v>8954</v>
      </c>
    </row>
    <row r="83" spans="1:14">
      <c r="A83" s="14" t="s">
        <v>155</v>
      </c>
      <c r="B83" s="2">
        <f>DATA_FIELD_DESCRIPTORS!W1005+DATA_FIELD_DESCRIPTORS!W1008</f>
        <v>38</v>
      </c>
      <c r="C83" s="27">
        <f t="shared" ref="C83:C84" si="16">B83/B$82</f>
        <v>0.10497237569060773</v>
      </c>
      <c r="D83" s="14"/>
      <c r="E83" s="23"/>
      <c r="F83" s="23"/>
      <c r="G83" s="18"/>
      <c r="H83" s="24"/>
      <c r="I83" s="25"/>
      <c r="N83" s="26" t="s">
        <v>156</v>
      </c>
    </row>
    <row r="84" spans="1:14">
      <c r="A84" s="14" t="s">
        <v>161</v>
      </c>
      <c r="B84" s="2">
        <f>DATA_FIELD_DESCRIPTORS!W1006+DATA_FIELD_DESCRIPTORS!W1009</f>
        <v>324</v>
      </c>
      <c r="C84" s="27">
        <f t="shared" si="16"/>
        <v>0.89502762430939231</v>
      </c>
      <c r="D84" s="14"/>
      <c r="E84" s="23"/>
      <c r="F84" s="23"/>
      <c r="G84" s="18"/>
      <c r="H84" s="24"/>
      <c r="I84" s="25"/>
      <c r="N84" s="26" t="s">
        <v>157</v>
      </c>
    </row>
    <row r="85" spans="1:14">
      <c r="A85" s="14"/>
      <c r="B85" s="2"/>
      <c r="C85" s="27"/>
      <c r="D85" s="14"/>
      <c r="E85" s="23"/>
      <c r="F85" s="23"/>
      <c r="G85" s="18"/>
      <c r="H85" s="24"/>
      <c r="I85" s="25"/>
      <c r="N85" s="26"/>
    </row>
    <row r="86" spans="1:14">
      <c r="A86" s="113" t="s">
        <v>1444</v>
      </c>
      <c r="B86" s="114">
        <f>DATA_FIELD_DESCRIPTORS!W934+DATA_FIELD_DESCRIPTORS!W968</f>
        <v>136</v>
      </c>
      <c r="C86" s="115">
        <f>B86/B$82</f>
        <v>0.37569060773480661</v>
      </c>
      <c r="D86" s="14"/>
      <c r="E86" s="23"/>
      <c r="F86" s="23"/>
      <c r="G86" s="18"/>
      <c r="H86" s="24"/>
      <c r="I86" s="25"/>
      <c r="N86" s="26" t="s">
        <v>146</v>
      </c>
    </row>
    <row r="87" spans="1:14">
      <c r="A87" s="14" t="s">
        <v>49</v>
      </c>
      <c r="B87" s="2">
        <f>DATA_FIELD_DESCRIPTORS!W935+DATA_FIELD_DESCRIPTORS!W969</f>
        <v>129</v>
      </c>
      <c r="C87" s="27">
        <f t="shared" ref="C87:C91" si="17">B87/B$86</f>
        <v>0.94852941176470584</v>
      </c>
      <c r="D87" s="14"/>
      <c r="E87" s="29"/>
      <c r="F87" s="29"/>
      <c r="G87" s="18"/>
      <c r="H87" s="24"/>
      <c r="I87" s="30"/>
      <c r="N87" s="26" t="s">
        <v>147</v>
      </c>
    </row>
    <row r="88" spans="1:14">
      <c r="A88" s="14" t="s">
        <v>155</v>
      </c>
      <c r="B88" s="2">
        <f>DATA_FIELD_DESCRIPTORS!W538+DATA_FIELD_DESCRIPTORS!W539+DATA_FIELD_DESCRIPTORS!W540</f>
        <v>36</v>
      </c>
      <c r="C88" s="27">
        <f t="shared" si="17"/>
        <v>0.26470588235294118</v>
      </c>
      <c r="D88" s="14"/>
      <c r="E88" s="29"/>
      <c r="F88" s="29"/>
      <c r="G88" s="18"/>
      <c r="H88" s="24"/>
      <c r="I88" s="30"/>
      <c r="N88" s="26" t="s">
        <v>158</v>
      </c>
    </row>
    <row r="89" spans="1:14">
      <c r="A89" s="14" t="s">
        <v>50</v>
      </c>
      <c r="B89" s="2">
        <f>DATA_FIELD_DESCRIPTORS!W940+DATA_FIELD_DESCRIPTORS!W974</f>
        <v>4</v>
      </c>
      <c r="C89" s="27">
        <f t="shared" si="17"/>
        <v>2.9411764705882353E-2</v>
      </c>
      <c r="D89" s="14"/>
      <c r="E89" s="23"/>
      <c r="F89" s="23"/>
      <c r="G89" s="18"/>
      <c r="H89" s="24"/>
      <c r="I89" s="25"/>
      <c r="N89" s="26" t="s">
        <v>148</v>
      </c>
    </row>
    <row r="90" spans="1:14">
      <c r="A90" s="14" t="s">
        <v>155</v>
      </c>
      <c r="B90" s="2">
        <f>DATA_FIELD_DESCRIPTORS!W543+DATA_FIELD_DESCRIPTORS!W544+DATA_FIELD_DESCRIPTORS!W545</f>
        <v>1</v>
      </c>
      <c r="C90" s="27">
        <f t="shared" si="17"/>
        <v>7.3529411764705881E-3</v>
      </c>
      <c r="D90" s="14"/>
      <c r="E90" s="23"/>
      <c r="F90" s="23"/>
      <c r="G90" s="18"/>
      <c r="H90" s="24"/>
      <c r="I90" s="25"/>
      <c r="N90" s="26" t="s">
        <v>159</v>
      </c>
    </row>
    <row r="91" spans="1:14">
      <c r="A91" s="14" t="s">
        <v>51</v>
      </c>
      <c r="B91" s="2">
        <f>DATA_FIELD_DESCRIPTORS!W944+DATA_FIELD_DESCRIPTORS!W978</f>
        <v>3</v>
      </c>
      <c r="C91" s="27">
        <f t="shared" si="17"/>
        <v>2.2058823529411766E-2</v>
      </c>
      <c r="D91" s="14"/>
      <c r="E91" s="23"/>
      <c r="F91" s="23"/>
      <c r="G91" s="18"/>
      <c r="H91" s="24"/>
      <c r="I91" s="25"/>
      <c r="N91" s="26" t="s">
        <v>149</v>
      </c>
    </row>
    <row r="92" spans="1:14">
      <c r="A92" s="14" t="s">
        <v>155</v>
      </c>
      <c r="B92" s="2">
        <f>DATA_FIELD_DESCRIPTORS!W547+DATA_FIELD_DESCRIPTORS!W548+DATA_FIELD_DESCRIPTORS!W549</f>
        <v>1</v>
      </c>
      <c r="C92" s="27">
        <f>B92/B$86</f>
        <v>7.3529411764705881E-3</v>
      </c>
      <c r="D92" s="14"/>
      <c r="E92" s="23"/>
      <c r="F92" s="23"/>
      <c r="G92" s="18"/>
      <c r="H92" s="24"/>
      <c r="I92" s="25"/>
      <c r="N92" s="26"/>
    </row>
    <row r="93" spans="1:14">
      <c r="A93" s="14"/>
      <c r="B93" s="2"/>
      <c r="C93" s="27"/>
      <c r="D93" s="14"/>
      <c r="E93" s="23"/>
      <c r="F93" s="23"/>
      <c r="G93" s="18"/>
      <c r="H93" s="24"/>
      <c r="I93" s="25"/>
      <c r="N93" s="26"/>
    </row>
    <row r="94" spans="1:14">
      <c r="A94" s="113" t="s">
        <v>1443</v>
      </c>
      <c r="B94" s="114">
        <f>DATA_FIELD_DESCRIPTORS!W948+DATA_FIELD_DESCRIPTORS!W982</f>
        <v>226</v>
      </c>
      <c r="C94" s="115">
        <f>B94/B$82</f>
        <v>0.62430939226519333</v>
      </c>
      <c r="D94" s="14"/>
      <c r="E94" s="23"/>
      <c r="F94" s="23"/>
      <c r="G94" s="18"/>
      <c r="H94" s="24"/>
      <c r="I94" s="25"/>
      <c r="N94" s="26" t="s">
        <v>150</v>
      </c>
    </row>
    <row r="95" spans="1:14">
      <c r="A95" s="14" t="s">
        <v>52</v>
      </c>
      <c r="B95" s="31">
        <f>B96+B98</f>
        <v>172</v>
      </c>
      <c r="C95" s="27">
        <f t="shared" ref="C95:C98" si="18">B95/B$94</f>
        <v>0.76106194690265483</v>
      </c>
      <c r="D95" s="14"/>
      <c r="E95" s="23"/>
      <c r="F95" s="23"/>
      <c r="G95" s="18"/>
      <c r="H95" s="24"/>
      <c r="I95" s="25"/>
      <c r="N95" s="26" t="s">
        <v>1420</v>
      </c>
    </row>
    <row r="96" spans="1:14">
      <c r="A96" s="14" t="s">
        <v>45</v>
      </c>
      <c r="B96" s="2">
        <f>DATA_FIELD_DESCRIPTORS!W950+DATA_FIELD_DESCRIPTORS!W984</f>
        <v>107</v>
      </c>
      <c r="C96" s="27">
        <f t="shared" si="18"/>
        <v>0.47345132743362833</v>
      </c>
      <c r="D96" s="14"/>
      <c r="E96" s="23"/>
      <c r="F96" s="23"/>
      <c r="G96" s="18"/>
      <c r="H96" s="18"/>
      <c r="I96" s="18"/>
      <c r="N96" s="26" t="s">
        <v>151</v>
      </c>
    </row>
    <row r="97" spans="1:14">
      <c r="A97" s="14" t="s">
        <v>53</v>
      </c>
      <c r="B97" s="2">
        <f>DATA_FIELD_DESCRIPTORS!W953+DATA_FIELD_DESCRIPTORS!W987</f>
        <v>3</v>
      </c>
      <c r="C97" s="27">
        <f>B97/B96</f>
        <v>2.8037383177570093E-2</v>
      </c>
      <c r="D97" s="14"/>
      <c r="E97" s="23"/>
      <c r="F97" s="23"/>
      <c r="G97" s="18"/>
      <c r="H97" s="18"/>
      <c r="I97" s="18"/>
      <c r="N97" s="26" t="s">
        <v>152</v>
      </c>
    </row>
    <row r="98" spans="1:14">
      <c r="A98" s="14" t="s">
        <v>46</v>
      </c>
      <c r="B98" s="31">
        <f>DATA_FIELD_DESCRIPTORS!W959+DATA_FIELD_DESCRIPTORS!W993</f>
        <v>65</v>
      </c>
      <c r="C98" s="27">
        <f t="shared" si="18"/>
        <v>0.28761061946902655</v>
      </c>
      <c r="D98" s="14"/>
      <c r="E98" s="23"/>
      <c r="F98" s="23"/>
      <c r="G98" s="18"/>
      <c r="H98" s="18"/>
      <c r="I98" s="18"/>
      <c r="N98" s="26" t="s">
        <v>153</v>
      </c>
    </row>
    <row r="99" spans="1:14">
      <c r="A99" s="14" t="s">
        <v>53</v>
      </c>
      <c r="B99" s="31">
        <f>DATA_FIELD_DESCRIPTORS!W962+DATA_FIELD_DESCRIPTORS!W996</f>
        <v>4</v>
      </c>
      <c r="C99" s="27">
        <f>B99/B98</f>
        <v>6.1538461538461542E-2</v>
      </c>
      <c r="D99" s="14"/>
      <c r="E99" s="23"/>
      <c r="F99" s="23"/>
      <c r="G99" s="18"/>
      <c r="H99" s="18"/>
      <c r="I99" s="18"/>
      <c r="N99" s="26" t="s">
        <v>154</v>
      </c>
    </row>
    <row r="100" spans="1:14">
      <c r="A100" s="14"/>
      <c r="B100" s="31"/>
      <c r="C100" s="27"/>
      <c r="D100" s="14"/>
      <c r="E100" s="23"/>
      <c r="F100" s="23"/>
      <c r="G100" s="18"/>
      <c r="H100" s="18"/>
      <c r="I100" s="18"/>
      <c r="N100" s="26"/>
    </row>
    <row r="101" spans="1:14">
      <c r="A101" s="14" t="s">
        <v>54</v>
      </c>
      <c r="B101" s="2">
        <f>DATA_FIELD_DESCRIPTORS!W535</f>
        <v>38</v>
      </c>
      <c r="C101" s="27">
        <f>B101/B82</f>
        <v>0.10497237569060773</v>
      </c>
      <c r="D101" s="14"/>
      <c r="E101" s="23"/>
      <c r="F101" s="23"/>
      <c r="G101" s="18"/>
      <c r="H101" s="18"/>
      <c r="I101" s="18"/>
      <c r="N101" s="26">
        <v>535</v>
      </c>
    </row>
    <row r="102" spans="1:14">
      <c r="A102" s="14" t="s">
        <v>55</v>
      </c>
      <c r="B102" s="2">
        <f>DATA_FIELD_DESCRIPTORS!W657</f>
        <v>19</v>
      </c>
      <c r="C102" s="27">
        <f>B102/B82</f>
        <v>5.2486187845303865E-2</v>
      </c>
      <c r="D102" s="14"/>
      <c r="E102" s="23"/>
      <c r="F102" s="23"/>
      <c r="G102" s="18"/>
      <c r="H102" s="18"/>
      <c r="I102" s="18"/>
      <c r="N102" s="26">
        <v>657</v>
      </c>
    </row>
    <row r="103" spans="1:14">
      <c r="A103" s="14" t="s">
        <v>56</v>
      </c>
      <c r="B103" s="34">
        <f>(B67+B69)/B82</f>
        <v>1.6712707182320441</v>
      </c>
      <c r="C103" s="44" t="s">
        <v>1446</v>
      </c>
      <c r="D103" s="14"/>
      <c r="E103" s="23"/>
      <c r="F103" s="23"/>
      <c r="G103" s="18"/>
      <c r="H103" s="18"/>
      <c r="I103" s="18"/>
      <c r="N103" s="26"/>
    </row>
    <row r="104" spans="1:14">
      <c r="A104" s="14"/>
      <c r="B104" s="34"/>
      <c r="C104" s="27"/>
      <c r="D104" s="14"/>
      <c r="E104" s="23"/>
      <c r="F104" s="23"/>
      <c r="G104" s="18"/>
      <c r="H104" s="18"/>
      <c r="I104" s="18"/>
      <c r="N104" s="26"/>
    </row>
    <row r="105" spans="1:14">
      <c r="A105" s="14"/>
      <c r="B105" s="31"/>
      <c r="C105" s="27"/>
      <c r="D105" s="14"/>
      <c r="E105" s="23"/>
      <c r="F105" s="23"/>
      <c r="G105" s="18"/>
      <c r="H105" s="18"/>
      <c r="I105" s="18"/>
      <c r="N105" s="26"/>
    </row>
    <row r="106" spans="1:14" s="4" customFormat="1">
      <c r="A106" s="106" t="s">
        <v>1441</v>
      </c>
      <c r="B106" s="107" t="s">
        <v>1437</v>
      </c>
      <c r="C106" s="112" t="s">
        <v>1433</v>
      </c>
      <c r="D106" s="20"/>
      <c r="E106" s="1"/>
      <c r="F106" s="20"/>
      <c r="G106" s="1"/>
      <c r="J106"/>
      <c r="K106"/>
      <c r="L106"/>
      <c r="M106"/>
    </row>
    <row r="107" spans="1:14">
      <c r="A107" s="14" t="s">
        <v>57</v>
      </c>
      <c r="B107" s="2">
        <f>DATA_FIELD_DESCRIPTORS!W750</f>
        <v>377</v>
      </c>
      <c r="C107" s="27">
        <f>B107/B$107</f>
        <v>1</v>
      </c>
      <c r="D107" s="14"/>
      <c r="E107" s="29"/>
      <c r="F107" s="29"/>
      <c r="G107" s="18"/>
      <c r="H107" s="24"/>
      <c r="I107" s="30"/>
      <c r="N107" s="26">
        <v>8772</v>
      </c>
    </row>
    <row r="108" spans="1:14">
      <c r="A108" s="14" t="s">
        <v>58</v>
      </c>
      <c r="B108" s="2">
        <f>DATA_FIELD_DESCRIPTORS!W762</f>
        <v>362</v>
      </c>
      <c r="C108" s="27">
        <f t="shared" ref="C108:C110" si="19">B108/B$107</f>
        <v>0.96021220159151188</v>
      </c>
      <c r="D108" s="14"/>
      <c r="E108" s="29"/>
      <c r="F108" s="29"/>
      <c r="G108" s="18"/>
      <c r="H108" s="24"/>
      <c r="I108" s="30"/>
      <c r="N108" s="26">
        <v>8784</v>
      </c>
    </row>
    <row r="109" spans="1:14">
      <c r="A109" s="14"/>
      <c r="B109" s="2"/>
      <c r="C109" s="27"/>
      <c r="D109" s="14"/>
      <c r="E109" s="29"/>
      <c r="F109" s="29"/>
      <c r="G109" s="18"/>
      <c r="H109" s="24"/>
      <c r="I109" s="30"/>
      <c r="N109" s="26"/>
    </row>
    <row r="110" spans="1:14">
      <c r="A110" s="14" t="s">
        <v>59</v>
      </c>
      <c r="B110" s="2">
        <f>DATA_FIELD_DESCRIPTORS!W772</f>
        <v>15</v>
      </c>
      <c r="C110" s="27">
        <f t="shared" si="19"/>
        <v>3.9787798408488062E-2</v>
      </c>
      <c r="D110" s="14"/>
      <c r="E110" s="29"/>
      <c r="F110" s="29"/>
      <c r="G110" s="18"/>
      <c r="H110" s="24"/>
      <c r="I110" s="30"/>
      <c r="N110" s="26">
        <v>8794</v>
      </c>
    </row>
    <row r="111" spans="1:14">
      <c r="A111" s="14" t="s">
        <v>60</v>
      </c>
      <c r="B111" s="2">
        <f>DATA_FIELD_DESCRIPTORS!W773</f>
        <v>7</v>
      </c>
      <c r="C111" s="27">
        <f>B111/B$110</f>
        <v>0.46666666666666667</v>
      </c>
      <c r="D111" s="14"/>
      <c r="E111" s="29"/>
      <c r="F111" s="23"/>
      <c r="G111" s="18"/>
      <c r="H111" s="24"/>
      <c r="I111" s="25"/>
      <c r="N111" s="26">
        <v>8795</v>
      </c>
    </row>
    <row r="112" spans="1:14">
      <c r="A112" s="14" t="s">
        <v>61</v>
      </c>
      <c r="B112" s="2">
        <f>DATA_FIELD_DESCRIPTORS!W774</f>
        <v>1</v>
      </c>
      <c r="C112" s="27">
        <f t="shared" ref="C112:C116" si="20">B112/B$110</f>
        <v>6.6666666666666666E-2</v>
      </c>
      <c r="D112" s="14"/>
      <c r="E112" s="29"/>
      <c r="F112" s="35"/>
      <c r="G112" s="18"/>
      <c r="H112" s="36"/>
      <c r="I112" s="37"/>
      <c r="N112" s="26">
        <v>8796</v>
      </c>
    </row>
    <row r="113" spans="1:14">
      <c r="A113" s="14" t="s">
        <v>62</v>
      </c>
      <c r="B113" s="2">
        <f>DATA_FIELD_DESCRIPTORS!W775</f>
        <v>1</v>
      </c>
      <c r="C113" s="27">
        <f t="shared" si="20"/>
        <v>6.6666666666666666E-2</v>
      </c>
      <c r="D113" s="14"/>
      <c r="E113" s="29"/>
      <c r="F113" s="23"/>
      <c r="G113" s="18"/>
      <c r="H113" s="24"/>
      <c r="I113" s="25"/>
      <c r="N113" s="26">
        <v>8797</v>
      </c>
    </row>
    <row r="114" spans="1:14">
      <c r="A114" s="14" t="s">
        <v>63</v>
      </c>
      <c r="B114" s="2">
        <f>DATA_FIELD_DESCRIPTORS!W776</f>
        <v>0</v>
      </c>
      <c r="C114" s="27">
        <f t="shared" si="20"/>
        <v>0</v>
      </c>
      <c r="D114" s="14"/>
      <c r="E114" s="29"/>
      <c r="F114" s="35"/>
      <c r="G114" s="18"/>
      <c r="H114" s="35"/>
      <c r="I114" s="18"/>
      <c r="N114" s="26">
        <v>8798</v>
      </c>
    </row>
    <row r="115" spans="1:14">
      <c r="A115" s="9" t="s">
        <v>64</v>
      </c>
      <c r="B115" s="2">
        <f>DATA_FIELD_DESCRIPTORS!W777</f>
        <v>5</v>
      </c>
      <c r="C115" s="27">
        <f t="shared" si="20"/>
        <v>0.33333333333333331</v>
      </c>
      <c r="D115" s="9"/>
      <c r="E115" s="29"/>
      <c r="H115" s="38"/>
      <c r="I115" s="39"/>
      <c r="N115" s="10">
        <v>8799</v>
      </c>
    </row>
    <row r="116" spans="1:14">
      <c r="A116" s="9" t="s">
        <v>65</v>
      </c>
      <c r="B116" s="2">
        <f>DATA_FIELD_DESCRIPTORS!W779</f>
        <v>1</v>
      </c>
      <c r="C116" s="27">
        <f t="shared" si="20"/>
        <v>6.6666666666666666E-2</v>
      </c>
      <c r="D116" s="9"/>
      <c r="E116" s="29"/>
      <c r="H116" s="38"/>
      <c r="I116" s="39"/>
      <c r="N116" s="10">
        <v>8801</v>
      </c>
    </row>
    <row r="117" spans="1:14">
      <c r="A117" s="9"/>
      <c r="B117" s="15"/>
      <c r="C117" s="11"/>
      <c r="D117" s="9"/>
      <c r="E117" s="39"/>
      <c r="F117" s="39"/>
      <c r="H117" s="39"/>
      <c r="I117" s="39"/>
      <c r="N117" s="10"/>
    </row>
    <row r="118" spans="1:14">
      <c r="A118" s="9"/>
      <c r="B118" s="15"/>
      <c r="C118" s="11"/>
      <c r="D118" s="9"/>
      <c r="E118" s="39"/>
      <c r="F118" s="39"/>
      <c r="H118" s="39"/>
      <c r="I118" s="39"/>
      <c r="N118" s="10"/>
    </row>
    <row r="119" spans="1:14" s="4" customFormat="1">
      <c r="A119" s="106" t="s">
        <v>1442</v>
      </c>
      <c r="B119" s="107" t="s">
        <v>1437</v>
      </c>
      <c r="C119" s="108" t="s">
        <v>1433</v>
      </c>
      <c r="D119" s="20"/>
      <c r="E119" s="1"/>
      <c r="F119" s="20"/>
      <c r="G119" s="1"/>
      <c r="J119"/>
      <c r="K119"/>
      <c r="L119"/>
      <c r="M119"/>
    </row>
    <row r="120" spans="1:14">
      <c r="A120" s="9" t="s">
        <v>66</v>
      </c>
      <c r="B120" s="2">
        <f>DATA_FIELD_DESCRIPTORS!W766</f>
        <v>362</v>
      </c>
      <c r="C120" s="11">
        <f>B120/B$120</f>
        <v>1</v>
      </c>
      <c r="D120" s="9"/>
      <c r="H120" s="38"/>
      <c r="I120" s="39"/>
      <c r="N120" s="10">
        <v>8788</v>
      </c>
    </row>
    <row r="121" spans="1:14" s="18" customFormat="1">
      <c r="A121" s="113" t="s">
        <v>67</v>
      </c>
      <c r="B121" s="114">
        <f>DATA_FIELD_DESCRIPTORS!W767+DATA_FIELD_DESCRIPTORS!W768</f>
        <v>252</v>
      </c>
      <c r="C121" s="115">
        <f t="shared" ref="C121:C124" si="21">B121/B$120</f>
        <v>0.69613259668508287</v>
      </c>
      <c r="D121" s="14"/>
      <c r="E121" s="29"/>
      <c r="F121" s="29"/>
      <c r="H121" s="24"/>
      <c r="I121" s="30"/>
      <c r="J121"/>
      <c r="K121"/>
      <c r="L121"/>
      <c r="M121"/>
      <c r="N121" s="26" t="s">
        <v>145</v>
      </c>
    </row>
    <row r="122" spans="1:14" s="18" customFormat="1">
      <c r="A122" s="14" t="s">
        <v>68</v>
      </c>
      <c r="B122" s="2">
        <f>DATA_FIELD_DESCRIPTORS!W841+DATA_FIELD_DESCRIPTORS!W842</f>
        <v>425</v>
      </c>
      <c r="C122" s="44" t="s">
        <v>1446</v>
      </c>
      <c r="D122" s="14"/>
      <c r="E122" s="13"/>
      <c r="F122" s="23"/>
      <c r="J122"/>
      <c r="K122"/>
      <c r="L122"/>
      <c r="M122"/>
      <c r="N122" s="40" t="s">
        <v>1421</v>
      </c>
    </row>
    <row r="123" spans="1:14" s="18" customFormat="1">
      <c r="A123" s="14" t="s">
        <v>69</v>
      </c>
      <c r="B123" s="41">
        <f>B122/B121</f>
        <v>1.6865079365079365</v>
      </c>
      <c r="C123" s="44" t="s">
        <v>1446</v>
      </c>
      <c r="D123" s="14"/>
      <c r="E123" s="23"/>
      <c r="F123" s="23"/>
      <c r="J123"/>
      <c r="K123"/>
      <c r="L123"/>
      <c r="M123"/>
      <c r="N123" s="26"/>
    </row>
    <row r="124" spans="1:14" s="18" customFormat="1">
      <c r="A124" s="113" t="s">
        <v>70</v>
      </c>
      <c r="B124" s="114">
        <f>DATA_FIELD_DESCRIPTORS!W769</f>
        <v>110</v>
      </c>
      <c r="C124" s="115">
        <f t="shared" si="21"/>
        <v>0.30386740331491713</v>
      </c>
      <c r="D124" s="14"/>
      <c r="E124" s="29"/>
      <c r="F124" s="29"/>
      <c r="H124" s="24"/>
      <c r="I124" s="30"/>
      <c r="J124"/>
      <c r="K124"/>
      <c r="L124"/>
      <c r="M124"/>
      <c r="N124" s="26">
        <v>8791</v>
      </c>
    </row>
    <row r="125" spans="1:14">
      <c r="A125" s="9" t="s">
        <v>71</v>
      </c>
      <c r="B125" s="2">
        <f>DATA_FIELD_DESCRIPTORS!W843</f>
        <v>180</v>
      </c>
      <c r="C125" s="44" t="s">
        <v>1446</v>
      </c>
      <c r="D125" s="9"/>
      <c r="N125" s="10">
        <v>8865</v>
      </c>
    </row>
    <row r="126" spans="1:14">
      <c r="A126" s="9" t="s">
        <v>72</v>
      </c>
      <c r="B126" s="42">
        <f>B125/B124</f>
        <v>1.6363636363636365</v>
      </c>
      <c r="C126" s="44" t="s">
        <v>1446</v>
      </c>
      <c r="D126" s="9"/>
      <c r="N126" s="10"/>
    </row>
    <row r="127" spans="1:14">
      <c r="A127" s="9"/>
      <c r="B127" s="15"/>
      <c r="C127" s="11"/>
      <c r="D127" s="9"/>
      <c r="N127" s="10"/>
    </row>
    <row r="128" spans="1:14">
      <c r="B128" s="9"/>
      <c r="C128" s="14"/>
      <c r="D128" s="9"/>
      <c r="N128" s="9"/>
    </row>
    <row r="129" spans="1:14">
      <c r="A129" s="106" t="s">
        <v>1460</v>
      </c>
      <c r="B129" s="107" t="s">
        <v>1437</v>
      </c>
      <c r="C129" s="73"/>
      <c r="E129" s="5"/>
      <c r="F129" s="5"/>
    </row>
    <row r="130" spans="1:14">
      <c r="A130" s="9" t="s">
        <v>1462</v>
      </c>
      <c r="B130" s="72">
        <f>B111+B112+B124</f>
        <v>118</v>
      </c>
      <c r="C130" s="27"/>
      <c r="E130" s="5"/>
      <c r="F130" s="5"/>
    </row>
    <row r="131" spans="1:14">
      <c r="A131" s="9" t="s">
        <v>1463</v>
      </c>
      <c r="B131" s="72">
        <f>B113+B114+B121</f>
        <v>253</v>
      </c>
      <c r="C131" s="5"/>
      <c r="E131" s="5"/>
      <c r="F131" s="5"/>
    </row>
    <row r="132" spans="1:14">
      <c r="A132" s="9" t="s">
        <v>1464</v>
      </c>
      <c r="B132" s="39">
        <f>B111/B130</f>
        <v>5.9322033898305086E-2</v>
      </c>
      <c r="C132" s="5"/>
      <c r="E132" s="5"/>
      <c r="F132" s="5"/>
      <c r="N132" s="5"/>
    </row>
    <row r="133" spans="1:14">
      <c r="A133" s="9" t="s">
        <v>1465</v>
      </c>
      <c r="B133" s="39">
        <f>B113/B131</f>
        <v>3.952569169960474E-3</v>
      </c>
      <c r="C133" s="5"/>
      <c r="E133" s="5"/>
      <c r="F133" s="5"/>
      <c r="N133" s="5"/>
    </row>
    <row r="134" spans="1:14">
      <c r="A134" s="9" t="s">
        <v>1466</v>
      </c>
      <c r="B134" s="39">
        <f>B115/B107</f>
        <v>1.3262599469496022E-2</v>
      </c>
      <c r="C134" s="5"/>
      <c r="E134" s="5"/>
      <c r="F134" s="5"/>
      <c r="N134" s="5"/>
    </row>
    <row r="135" spans="1:14">
      <c r="A135" s="9" t="s">
        <v>1</v>
      </c>
      <c r="B135" s="5"/>
      <c r="C135" s="5"/>
      <c r="E135" s="5"/>
      <c r="F135" s="5"/>
      <c r="N135" s="5"/>
    </row>
    <row r="136" spans="1:14">
      <c r="A136" s="123" t="s">
        <v>1467</v>
      </c>
      <c r="B136" s="123"/>
      <c r="C136" s="75"/>
      <c r="E136" s="5"/>
      <c r="F136" s="5"/>
      <c r="N136" s="5"/>
    </row>
    <row r="137" spans="1:14">
      <c r="A137" s="123" t="s">
        <v>1461</v>
      </c>
      <c r="B137" s="123"/>
      <c r="C137" s="75"/>
      <c r="E137" s="5"/>
      <c r="F137" s="5"/>
      <c r="N137" s="5"/>
    </row>
    <row r="138" spans="1:14">
      <c r="A138" s="75"/>
      <c r="B138" s="75"/>
      <c r="C138" s="75"/>
      <c r="E138" s="5"/>
      <c r="F138" s="5"/>
      <c r="N138" s="5"/>
    </row>
    <row r="139" spans="1:14">
      <c r="A139" s="75"/>
      <c r="B139" s="75"/>
      <c r="C139" s="75"/>
      <c r="E139" s="5"/>
      <c r="F139" s="5"/>
      <c r="N139" s="5"/>
    </row>
    <row r="140" spans="1:14">
      <c r="B140" s="5"/>
      <c r="C140" s="5"/>
      <c r="E140" s="5"/>
      <c r="F140" s="5"/>
      <c r="N140" s="5"/>
    </row>
    <row r="141" spans="1:14" ht="57.6">
      <c r="A141" s="9" t="s">
        <v>73</v>
      </c>
      <c r="B141" s="5"/>
      <c r="C141" s="5"/>
      <c r="E141" s="5"/>
      <c r="F141" s="5"/>
      <c r="N141" s="5"/>
    </row>
    <row r="142" spans="1:14">
      <c r="A142" s="9" t="s">
        <v>1</v>
      </c>
      <c r="B142" s="5"/>
      <c r="C142" s="5"/>
      <c r="E142" s="5"/>
      <c r="F142" s="5"/>
      <c r="N142" s="5"/>
    </row>
    <row r="143" spans="1:14">
      <c r="A143" s="9" t="s">
        <v>1</v>
      </c>
      <c r="B143" s="5"/>
      <c r="C143" s="5"/>
      <c r="E143" s="5"/>
      <c r="F143" s="5"/>
      <c r="N143" s="5"/>
    </row>
    <row r="144" spans="1:14">
      <c r="A144" s="9" t="s">
        <v>1</v>
      </c>
      <c r="B144" s="5"/>
      <c r="C144" s="5"/>
      <c r="E144" s="5"/>
      <c r="F144" s="5"/>
      <c r="N144" s="5"/>
    </row>
    <row r="145" spans="1:14">
      <c r="A145" s="9" t="s">
        <v>1</v>
      </c>
      <c r="B145" s="5"/>
      <c r="C145" s="5"/>
      <c r="E145" s="5"/>
      <c r="F145" s="5"/>
      <c r="N145" s="5"/>
    </row>
  </sheetData>
  <mergeCells count="2">
    <mergeCell ref="A136:B136"/>
    <mergeCell ref="A137:B13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Y145"/>
  <sheetViews>
    <sheetView zoomScale="70" zoomScaleNormal="70" workbookViewId="0">
      <selection activeCell="F5" sqref="F5:F23"/>
    </sheetView>
  </sheetViews>
  <sheetFormatPr defaultColWidth="8.88671875" defaultRowHeight="14.4"/>
  <cols>
    <col min="1" max="1" width="44.6640625" style="5" customWidth="1"/>
    <col min="2" max="2" width="10.33203125" style="20" customWidth="1"/>
    <col min="3" max="3" width="8.88671875" style="21" customWidth="1"/>
    <col min="4" max="4" width="10.33203125" style="5" customWidth="1"/>
    <col min="5" max="5" width="8.88671875" style="13" customWidth="1"/>
    <col min="6" max="6" width="10.33203125" style="13" customWidth="1"/>
    <col min="7" max="9" width="8.88671875" style="5"/>
    <col min="10" max="10" width="24.44140625" customWidth="1"/>
    <col min="11" max="11" width="10.5546875" bestFit="1" customWidth="1"/>
    <col min="12" max="13" width="10.6640625" bestFit="1" customWidth="1"/>
    <col min="14" max="14" width="14.33203125" style="22" customWidth="1"/>
    <col min="15" max="25" width="13.33203125" style="5" customWidth="1"/>
    <col min="26" max="16384" width="8.88671875" style="5"/>
  </cols>
  <sheetData>
    <row r="1" spans="1:25" ht="43.2">
      <c r="A1" s="6" t="s">
        <v>1470</v>
      </c>
      <c r="B1" s="6"/>
      <c r="C1" s="8"/>
      <c r="D1" s="9"/>
      <c r="N1" s="7"/>
    </row>
    <row r="2" spans="1:25">
      <c r="A2" s="9" t="s">
        <v>0</v>
      </c>
      <c r="B2" s="9"/>
      <c r="C2" s="11"/>
      <c r="D2" s="9"/>
      <c r="N2" s="10"/>
    </row>
    <row r="3" spans="1:25">
      <c r="K3" t="s">
        <v>87</v>
      </c>
      <c r="L3" t="s">
        <v>89</v>
      </c>
      <c r="M3" t="s">
        <v>136</v>
      </c>
      <c r="O3" s="77" t="s">
        <v>1452</v>
      </c>
      <c r="P3" s="77" t="s">
        <v>1453</v>
      </c>
      <c r="Q3" s="54" t="s">
        <v>1454</v>
      </c>
      <c r="R3" s="76" t="s">
        <v>1455</v>
      </c>
      <c r="S3" s="76" t="s">
        <v>1456</v>
      </c>
      <c r="T3" s="52"/>
      <c r="U3" s="76" t="s">
        <v>1455</v>
      </c>
      <c r="V3" s="76" t="s">
        <v>1456</v>
      </c>
      <c r="W3" s="77"/>
      <c r="X3" s="76" t="s">
        <v>1455</v>
      </c>
      <c r="Y3" s="76" t="s">
        <v>1456</v>
      </c>
    </row>
    <row r="4" spans="1:25" s="43" customFormat="1">
      <c r="A4" s="106" t="s">
        <v>2</v>
      </c>
      <c r="B4" s="107" t="s">
        <v>87</v>
      </c>
      <c r="C4" s="108" t="s">
        <v>1433</v>
      </c>
      <c r="D4" s="109" t="s">
        <v>89</v>
      </c>
      <c r="E4" s="108" t="s">
        <v>1433</v>
      </c>
      <c r="F4" s="107" t="s">
        <v>136</v>
      </c>
      <c r="G4" s="108" t="s">
        <v>1433</v>
      </c>
      <c r="J4" t="s">
        <v>1448</v>
      </c>
      <c r="K4" s="47">
        <f>B5/2</f>
        <v>452.5</v>
      </c>
      <c r="L4" s="47">
        <f>D5/2</f>
        <v>1440</v>
      </c>
      <c r="M4" s="47">
        <f>F5/2</f>
        <v>1892.5</v>
      </c>
      <c r="O4" s="77" t="s">
        <v>2</v>
      </c>
      <c r="P4" s="77"/>
      <c r="Q4" s="55" t="s">
        <v>87</v>
      </c>
      <c r="R4" s="76"/>
      <c r="S4" s="76"/>
      <c r="T4" s="53" t="s">
        <v>89</v>
      </c>
      <c r="U4" s="76"/>
      <c r="V4" s="76"/>
      <c r="W4" s="56" t="s">
        <v>136</v>
      </c>
      <c r="X4" s="76"/>
      <c r="Y4" s="76"/>
    </row>
    <row r="5" spans="1:25">
      <c r="A5" s="9" t="s">
        <v>3</v>
      </c>
      <c r="B5" s="2">
        <f>DATA_FIELD_DESCRIPTORS!X371</f>
        <v>905</v>
      </c>
      <c r="C5" s="11">
        <f t="shared" ref="C5:C23" si="0">B5/B$5</f>
        <v>1</v>
      </c>
      <c r="D5" s="15">
        <f>DATA_FIELD_DESCRIPTORS!X395</f>
        <v>2880</v>
      </c>
      <c r="E5" s="11">
        <f t="shared" ref="E5:E23" si="1">D5/D$5</f>
        <v>1</v>
      </c>
      <c r="F5" s="15">
        <f t="shared" ref="F5:F23" si="2">B5+D5</f>
        <v>3785</v>
      </c>
      <c r="G5" s="11">
        <f t="shared" ref="G5:G23" si="3">F5/F$5</f>
        <v>1</v>
      </c>
      <c r="J5" t="s">
        <v>1457</v>
      </c>
      <c r="K5" s="67">
        <f>K4-R9</f>
        <v>137.5</v>
      </c>
      <c r="L5" s="46">
        <f>L4-U9</f>
        <v>89</v>
      </c>
      <c r="M5" s="67">
        <f>M4-X9</f>
        <v>226.5</v>
      </c>
      <c r="N5" s="10" t="s">
        <v>142</v>
      </c>
      <c r="O5" s="48"/>
      <c r="P5" s="48"/>
      <c r="Q5" s="5">
        <v>905</v>
      </c>
      <c r="T5" s="5">
        <v>2880</v>
      </c>
      <c r="W5" s="5">
        <v>3785</v>
      </c>
    </row>
    <row r="6" spans="1:25">
      <c r="A6" s="9" t="s">
        <v>4</v>
      </c>
      <c r="B6" s="2">
        <f>DATA_FIELD_DESCRIPTORS!X372</f>
        <v>8</v>
      </c>
      <c r="C6" s="11">
        <f t="shared" si="0"/>
        <v>8.8397790055248626E-3</v>
      </c>
      <c r="D6" s="15">
        <f>DATA_FIELD_DESCRIPTORS!X396</f>
        <v>12</v>
      </c>
      <c r="E6" s="11">
        <f t="shared" si="1"/>
        <v>4.1666666666666666E-3</v>
      </c>
      <c r="F6" s="15">
        <f t="shared" si="2"/>
        <v>20</v>
      </c>
      <c r="G6" s="11">
        <f t="shared" si="3"/>
        <v>5.2840158520475562E-3</v>
      </c>
      <c r="J6" t="s">
        <v>1449</v>
      </c>
      <c r="K6">
        <f>K5/Q10</f>
        <v>0.39511494252873564</v>
      </c>
      <c r="L6">
        <f>L5/T10</f>
        <v>7.0747217806041332E-2</v>
      </c>
      <c r="M6">
        <f>M5/W10</f>
        <v>0.14103362391033625</v>
      </c>
      <c r="N6" s="10"/>
      <c r="O6" s="9">
        <v>0</v>
      </c>
      <c r="P6" s="9">
        <v>4</v>
      </c>
      <c r="Q6" s="5">
        <v>8</v>
      </c>
      <c r="R6" s="60">
        <f>Q6</f>
        <v>8</v>
      </c>
      <c r="S6" s="39">
        <f>R6/$Q5</f>
        <v>8.8397790055248626E-3</v>
      </c>
      <c r="T6" s="5">
        <v>12</v>
      </c>
      <c r="U6" s="60">
        <f>T6</f>
        <v>12</v>
      </c>
      <c r="V6" s="39">
        <f>U6/T$5</f>
        <v>4.1666666666666666E-3</v>
      </c>
      <c r="W6" s="5">
        <v>20</v>
      </c>
      <c r="X6" s="60">
        <f>W6</f>
        <v>20</v>
      </c>
      <c r="Y6" s="39">
        <f>X6/$W5</f>
        <v>5.2840158520475562E-3</v>
      </c>
    </row>
    <row r="7" spans="1:25">
      <c r="A7" s="9" t="s">
        <v>5</v>
      </c>
      <c r="B7" s="2">
        <f>DATA_FIELD_DESCRIPTORS!X373</f>
        <v>1</v>
      </c>
      <c r="C7" s="11">
        <f t="shared" si="0"/>
        <v>1.1049723756906078E-3</v>
      </c>
      <c r="D7" s="15">
        <f>DATA_FIELD_DESCRIPTORS!X397</f>
        <v>1</v>
      </c>
      <c r="E7" s="11">
        <f t="shared" si="1"/>
        <v>3.4722222222222224E-4</v>
      </c>
      <c r="F7" s="15">
        <f t="shared" si="2"/>
        <v>2</v>
      </c>
      <c r="G7" s="11">
        <f t="shared" si="3"/>
        <v>5.284015852047556E-4</v>
      </c>
      <c r="J7" t="s">
        <v>1450</v>
      </c>
      <c r="K7" s="58">
        <v>5</v>
      </c>
      <c r="L7" s="58">
        <v>5</v>
      </c>
      <c r="M7" s="58">
        <v>5</v>
      </c>
      <c r="N7" s="10"/>
      <c r="O7" s="9">
        <v>5</v>
      </c>
      <c r="P7" s="9">
        <v>9</v>
      </c>
      <c r="Q7" s="5">
        <v>1</v>
      </c>
      <c r="R7" s="60">
        <f>R6+Q7</f>
        <v>9</v>
      </c>
      <c r="S7" s="39">
        <f>R7/$Q5</f>
        <v>9.9447513812154689E-3</v>
      </c>
      <c r="T7" s="5">
        <v>1</v>
      </c>
      <c r="U7" s="60">
        <f>U6+T7</f>
        <v>13</v>
      </c>
      <c r="V7" s="39">
        <f t="shared" ref="V7:V23" si="4">U7/T$5</f>
        <v>4.5138888888888885E-3</v>
      </c>
      <c r="W7" s="5">
        <v>2</v>
      </c>
      <c r="X7" s="60">
        <f>X6+W7</f>
        <v>22</v>
      </c>
      <c r="Y7" s="39">
        <f>X7/$W5</f>
        <v>5.8124174372523119E-3</v>
      </c>
    </row>
    <row r="8" spans="1:25">
      <c r="A8" s="9" t="s">
        <v>6</v>
      </c>
      <c r="B8" s="2">
        <f>DATA_FIELD_DESCRIPTORS!X374</f>
        <v>1</v>
      </c>
      <c r="C8" s="11">
        <f t="shared" si="0"/>
        <v>1.1049723756906078E-3</v>
      </c>
      <c r="D8" s="15">
        <f>DATA_FIELD_DESCRIPTORS!X398</f>
        <v>3</v>
      </c>
      <c r="E8" s="11">
        <f t="shared" si="1"/>
        <v>1.0416666666666667E-3</v>
      </c>
      <c r="F8" s="15">
        <f t="shared" si="2"/>
        <v>4</v>
      </c>
      <c r="G8" s="11">
        <f t="shared" si="3"/>
        <v>1.0568031704095112E-3</v>
      </c>
      <c r="J8" t="s">
        <v>1451</v>
      </c>
      <c r="K8">
        <f>K7*K6</f>
        <v>1.9755747126436782</v>
      </c>
      <c r="L8">
        <f t="shared" ref="L8:M8" si="5">L7*L6</f>
        <v>0.35373608903020665</v>
      </c>
      <c r="M8">
        <f t="shared" si="5"/>
        <v>0.70516811955168124</v>
      </c>
      <c r="N8" s="10"/>
      <c r="O8" s="9">
        <v>10</v>
      </c>
      <c r="P8" s="9">
        <v>14</v>
      </c>
      <c r="Q8" s="5">
        <v>1</v>
      </c>
      <c r="R8" s="60">
        <f t="shared" ref="R8:R23" si="6">R7+Q8</f>
        <v>10</v>
      </c>
      <c r="S8" s="39">
        <f>R8/$Q5</f>
        <v>1.1049723756906077E-2</v>
      </c>
      <c r="T8" s="5">
        <v>3</v>
      </c>
      <c r="U8" s="60">
        <f t="shared" ref="U8:U23" si="7">U7+T8</f>
        <v>16</v>
      </c>
      <c r="V8" s="39">
        <f t="shared" si="4"/>
        <v>5.5555555555555558E-3</v>
      </c>
      <c r="W8" s="5">
        <v>4</v>
      </c>
      <c r="X8" s="60">
        <f t="shared" ref="X8:X23" si="8">X7+W8</f>
        <v>26</v>
      </c>
      <c r="Y8" s="39">
        <f>X8/$W5</f>
        <v>6.8692206076618233E-3</v>
      </c>
    </row>
    <row r="9" spans="1:25">
      <c r="A9" s="9" t="s">
        <v>7</v>
      </c>
      <c r="B9" s="2">
        <f>DATA_FIELD_DESCRIPTORS!X375+DATA_FIELD_DESCRIPTORS!X376</f>
        <v>305</v>
      </c>
      <c r="C9" s="11">
        <f t="shared" si="0"/>
        <v>0.33701657458563539</v>
      </c>
      <c r="D9" s="15">
        <f>DATA_FIELD_DESCRIPTORS!X399+DATA_FIELD_DESCRIPTORS!X400</f>
        <v>1335</v>
      </c>
      <c r="E9" s="11">
        <f t="shared" si="1"/>
        <v>0.46354166666666669</v>
      </c>
      <c r="F9" s="15">
        <f t="shared" si="2"/>
        <v>1640</v>
      </c>
      <c r="G9" s="11">
        <f t="shared" si="3"/>
        <v>0.4332892998678996</v>
      </c>
      <c r="J9" t="s">
        <v>1447</v>
      </c>
      <c r="K9">
        <f>20+K8</f>
        <v>21.975574712643677</v>
      </c>
      <c r="L9">
        <f>20+L8</f>
        <v>20.353736089030207</v>
      </c>
      <c r="M9">
        <f>20+M8</f>
        <v>20.705168119551683</v>
      </c>
      <c r="N9" s="10"/>
      <c r="O9" s="9">
        <v>15</v>
      </c>
      <c r="P9" s="9">
        <v>19</v>
      </c>
      <c r="Q9" s="5">
        <v>305</v>
      </c>
      <c r="R9" s="60">
        <f t="shared" si="6"/>
        <v>315</v>
      </c>
      <c r="S9" s="39">
        <f>R9/$Q5</f>
        <v>0.34806629834254144</v>
      </c>
      <c r="T9" s="5">
        <v>1335</v>
      </c>
      <c r="U9" s="60">
        <f t="shared" si="7"/>
        <v>1351</v>
      </c>
      <c r="V9" s="39">
        <f t="shared" si="4"/>
        <v>0.46909722222222222</v>
      </c>
      <c r="W9" s="5">
        <v>1640</v>
      </c>
      <c r="X9" s="60">
        <f t="shared" si="8"/>
        <v>1666</v>
      </c>
      <c r="Y9" s="39">
        <f>X9/$W5</f>
        <v>0.44015852047556142</v>
      </c>
    </row>
    <row r="10" spans="1:25">
      <c r="A10" s="9" t="s">
        <v>8</v>
      </c>
      <c r="B10" s="2">
        <f>DATA_FIELD_DESCRIPTORS!X377+DATA_FIELD_DESCRIPTORS!X378+DATA_FIELD_DESCRIPTORS!X379</f>
        <v>348</v>
      </c>
      <c r="C10" s="11">
        <f t="shared" si="0"/>
        <v>0.38453038674033146</v>
      </c>
      <c r="D10" s="15">
        <f>DATA_FIELD_DESCRIPTORS!X401+DATA_FIELD_DESCRIPTORS!X402+DATA_FIELD_DESCRIPTORS!X403</f>
        <v>1258</v>
      </c>
      <c r="E10" s="11">
        <f t="shared" si="1"/>
        <v>0.43680555555555556</v>
      </c>
      <c r="F10" s="15">
        <f t="shared" si="2"/>
        <v>1606</v>
      </c>
      <c r="G10" s="11">
        <f t="shared" si="3"/>
        <v>0.42430647291941875</v>
      </c>
      <c r="N10" s="10"/>
      <c r="O10" s="9">
        <v>20</v>
      </c>
      <c r="P10" s="9">
        <v>24</v>
      </c>
      <c r="Q10" s="5">
        <v>348</v>
      </c>
      <c r="R10" s="60">
        <f t="shared" si="6"/>
        <v>663</v>
      </c>
      <c r="S10" s="39">
        <f>R10/$Q5</f>
        <v>0.7325966850828729</v>
      </c>
      <c r="T10" s="5">
        <v>1258</v>
      </c>
      <c r="U10" s="60">
        <f t="shared" si="7"/>
        <v>2609</v>
      </c>
      <c r="V10" s="39">
        <f t="shared" si="4"/>
        <v>0.90590277777777772</v>
      </c>
      <c r="W10" s="5">
        <v>1606</v>
      </c>
      <c r="X10" s="60">
        <f t="shared" si="8"/>
        <v>3272</v>
      </c>
      <c r="Y10" s="39">
        <f>X10/$W5</f>
        <v>0.86446499339498017</v>
      </c>
    </row>
    <row r="11" spans="1:25">
      <c r="A11" s="9" t="s">
        <v>9</v>
      </c>
      <c r="B11" s="2">
        <f>DATA_FIELD_DESCRIPTORS!X380</f>
        <v>103</v>
      </c>
      <c r="C11" s="11">
        <f t="shared" si="0"/>
        <v>0.11381215469613259</v>
      </c>
      <c r="D11" s="2">
        <f>DATA_FIELD_DESCRIPTORS!X404</f>
        <v>129</v>
      </c>
      <c r="E11" s="11">
        <f t="shared" si="1"/>
        <v>4.4791666666666667E-2</v>
      </c>
      <c r="F11" s="15">
        <f t="shared" si="2"/>
        <v>232</v>
      </c>
      <c r="G11" s="11">
        <f t="shared" si="3"/>
        <v>6.1294583883751648E-2</v>
      </c>
      <c r="N11" s="10"/>
      <c r="O11" s="9">
        <v>25</v>
      </c>
      <c r="P11" s="9">
        <v>29</v>
      </c>
      <c r="Q11" s="5">
        <v>103</v>
      </c>
      <c r="R11" s="60">
        <f t="shared" si="6"/>
        <v>766</v>
      </c>
      <c r="S11" s="39">
        <f>R11/$Q5</f>
        <v>0.8464088397790055</v>
      </c>
      <c r="T11" s="5">
        <v>129</v>
      </c>
      <c r="U11" s="60">
        <f t="shared" si="7"/>
        <v>2738</v>
      </c>
      <c r="V11" s="39">
        <f t="shared" si="4"/>
        <v>0.9506944444444444</v>
      </c>
      <c r="W11" s="5">
        <v>232</v>
      </c>
      <c r="X11" s="60">
        <f t="shared" si="8"/>
        <v>3504</v>
      </c>
      <c r="Y11" s="39">
        <f>X11/$W5</f>
        <v>0.92575957727873182</v>
      </c>
    </row>
    <row r="12" spans="1:25">
      <c r="A12" s="9" t="s">
        <v>10</v>
      </c>
      <c r="B12" s="2">
        <f>DATA_FIELD_DESCRIPTORS!X381</f>
        <v>63</v>
      </c>
      <c r="C12" s="11">
        <f t="shared" si="0"/>
        <v>6.9613259668508287E-2</v>
      </c>
      <c r="D12" s="2">
        <f>DATA_FIELD_DESCRIPTORS!X405</f>
        <v>57</v>
      </c>
      <c r="E12" s="11">
        <f t="shared" si="1"/>
        <v>1.9791666666666666E-2</v>
      </c>
      <c r="F12" s="15">
        <f t="shared" si="2"/>
        <v>120</v>
      </c>
      <c r="G12" s="11">
        <f t="shared" si="3"/>
        <v>3.1704095112285335E-2</v>
      </c>
      <c r="N12" s="10"/>
      <c r="O12" s="64">
        <v>30</v>
      </c>
      <c r="P12" s="64">
        <v>34</v>
      </c>
      <c r="Q12" s="5">
        <v>63</v>
      </c>
      <c r="R12" s="60">
        <f t="shared" si="6"/>
        <v>829</v>
      </c>
      <c r="S12" s="39">
        <f>R12/$Q5</f>
        <v>0.91602209944751378</v>
      </c>
      <c r="T12" s="5">
        <v>57</v>
      </c>
      <c r="U12" s="60">
        <f t="shared" si="7"/>
        <v>2795</v>
      </c>
      <c r="V12" s="39">
        <f t="shared" si="4"/>
        <v>0.97048611111111116</v>
      </c>
      <c r="W12" s="5">
        <v>120</v>
      </c>
      <c r="X12" s="60">
        <f t="shared" si="8"/>
        <v>3624</v>
      </c>
      <c r="Y12" s="39">
        <f>X12/$W5</f>
        <v>0.95746367239101715</v>
      </c>
    </row>
    <row r="13" spans="1:25">
      <c r="A13" s="9" t="s">
        <v>11</v>
      </c>
      <c r="B13" s="2">
        <f>DATA_FIELD_DESCRIPTORS!X382</f>
        <v>26</v>
      </c>
      <c r="C13" s="11">
        <f t="shared" si="0"/>
        <v>2.8729281767955802E-2</v>
      </c>
      <c r="D13" s="2">
        <f>DATA_FIELD_DESCRIPTORS!X406</f>
        <v>22</v>
      </c>
      <c r="E13" s="11">
        <f t="shared" si="1"/>
        <v>7.6388888888888886E-3</v>
      </c>
      <c r="F13" s="15">
        <f t="shared" si="2"/>
        <v>48</v>
      </c>
      <c r="G13" s="11">
        <f t="shared" si="3"/>
        <v>1.2681638044914135E-2</v>
      </c>
      <c r="N13" s="10"/>
      <c r="O13" s="64">
        <v>35</v>
      </c>
      <c r="P13" s="64">
        <v>39</v>
      </c>
      <c r="Q13" s="5">
        <v>26</v>
      </c>
      <c r="R13" s="60">
        <f t="shared" si="6"/>
        <v>855</v>
      </c>
      <c r="S13" s="39">
        <f>R13/$Q5</f>
        <v>0.94475138121546964</v>
      </c>
      <c r="T13" s="5">
        <v>22</v>
      </c>
      <c r="U13" s="60">
        <f t="shared" si="7"/>
        <v>2817</v>
      </c>
      <c r="V13" s="39">
        <f t="shared" si="4"/>
        <v>0.97812500000000002</v>
      </c>
      <c r="W13" s="5">
        <v>48</v>
      </c>
      <c r="X13" s="60">
        <f t="shared" si="8"/>
        <v>3672</v>
      </c>
      <c r="Y13" s="39">
        <f>X13/$W5</f>
        <v>0.97014531043593133</v>
      </c>
    </row>
    <row r="14" spans="1:25">
      <c r="A14" s="9" t="s">
        <v>12</v>
      </c>
      <c r="B14" s="2">
        <f>DATA_FIELD_DESCRIPTORS!X383</f>
        <v>10</v>
      </c>
      <c r="C14" s="11">
        <f t="shared" si="0"/>
        <v>1.1049723756906077E-2</v>
      </c>
      <c r="D14" s="2">
        <f>DATA_FIELD_DESCRIPTORS!X407</f>
        <v>23</v>
      </c>
      <c r="E14" s="11">
        <f t="shared" si="1"/>
        <v>7.9861111111111105E-3</v>
      </c>
      <c r="F14" s="15">
        <f t="shared" si="2"/>
        <v>33</v>
      </c>
      <c r="G14" s="11">
        <f t="shared" si="3"/>
        <v>8.7186261558784683E-3</v>
      </c>
      <c r="N14" s="10"/>
      <c r="O14" s="9">
        <v>40</v>
      </c>
      <c r="P14" s="9">
        <v>44</v>
      </c>
      <c r="Q14" s="5">
        <v>10</v>
      </c>
      <c r="R14" s="60">
        <f t="shared" si="6"/>
        <v>865</v>
      </c>
      <c r="S14" s="39">
        <f>R14/$Q5</f>
        <v>0.95580110497237569</v>
      </c>
      <c r="T14" s="5">
        <v>23</v>
      </c>
      <c r="U14" s="60">
        <f t="shared" si="7"/>
        <v>2840</v>
      </c>
      <c r="V14" s="39">
        <f t="shared" si="4"/>
        <v>0.98611111111111116</v>
      </c>
      <c r="W14" s="5">
        <v>33</v>
      </c>
      <c r="X14" s="60">
        <f t="shared" si="8"/>
        <v>3705</v>
      </c>
      <c r="Y14" s="39">
        <f>X14/$W5</f>
        <v>0.97886393659180981</v>
      </c>
    </row>
    <row r="15" spans="1:25">
      <c r="A15" s="9" t="s">
        <v>13</v>
      </c>
      <c r="B15" s="2">
        <f>DATA_FIELD_DESCRIPTORS!X384</f>
        <v>14</v>
      </c>
      <c r="C15" s="11">
        <f t="shared" si="0"/>
        <v>1.5469613259668509E-2</v>
      </c>
      <c r="D15" s="2">
        <f>DATA_FIELD_DESCRIPTORS!X408</f>
        <v>9</v>
      </c>
      <c r="E15" s="11">
        <f t="shared" si="1"/>
        <v>3.1250000000000002E-3</v>
      </c>
      <c r="F15" s="15">
        <f t="shared" si="2"/>
        <v>23</v>
      </c>
      <c r="G15" s="11">
        <f t="shared" si="3"/>
        <v>6.0766182298546897E-3</v>
      </c>
      <c r="N15" s="10"/>
      <c r="O15" s="9">
        <v>45</v>
      </c>
      <c r="P15" s="9">
        <v>49</v>
      </c>
      <c r="Q15" s="5">
        <v>14</v>
      </c>
      <c r="R15" s="60">
        <f t="shared" si="6"/>
        <v>879</v>
      </c>
      <c r="S15" s="39">
        <f>R15/$Q5</f>
        <v>0.97127071823204425</v>
      </c>
      <c r="T15" s="5">
        <v>9</v>
      </c>
      <c r="U15" s="60">
        <f t="shared" si="7"/>
        <v>2849</v>
      </c>
      <c r="V15" s="39">
        <f t="shared" si="4"/>
        <v>0.98923611111111109</v>
      </c>
      <c r="W15" s="5">
        <v>23</v>
      </c>
      <c r="X15" s="60">
        <f t="shared" si="8"/>
        <v>3728</v>
      </c>
      <c r="Y15" s="39">
        <f>X15/$W5</f>
        <v>0.98494055482166443</v>
      </c>
    </row>
    <row r="16" spans="1:25">
      <c r="A16" s="9" t="s">
        <v>14</v>
      </c>
      <c r="B16" s="2">
        <f>DATA_FIELD_DESCRIPTORS!X385</f>
        <v>8</v>
      </c>
      <c r="C16" s="11">
        <f t="shared" si="0"/>
        <v>8.8397790055248626E-3</v>
      </c>
      <c r="D16" s="2">
        <f>DATA_FIELD_DESCRIPTORS!X409</f>
        <v>2</v>
      </c>
      <c r="E16" s="11">
        <f t="shared" si="1"/>
        <v>6.9444444444444447E-4</v>
      </c>
      <c r="F16" s="15">
        <f t="shared" si="2"/>
        <v>10</v>
      </c>
      <c r="G16" s="11">
        <f t="shared" si="3"/>
        <v>2.6420079260237781E-3</v>
      </c>
      <c r="N16" s="10"/>
      <c r="O16" s="9">
        <v>50</v>
      </c>
      <c r="P16" s="9">
        <v>54</v>
      </c>
      <c r="Q16" s="5">
        <v>8</v>
      </c>
      <c r="R16" s="60">
        <f t="shared" si="6"/>
        <v>887</v>
      </c>
      <c r="S16" s="39">
        <f>R16/$Q5</f>
        <v>0.98011049723756904</v>
      </c>
      <c r="T16" s="5">
        <v>2</v>
      </c>
      <c r="U16" s="60">
        <f t="shared" si="7"/>
        <v>2851</v>
      </c>
      <c r="V16" s="39">
        <f t="shared" si="4"/>
        <v>0.98993055555555554</v>
      </c>
      <c r="W16" s="5">
        <v>10</v>
      </c>
      <c r="X16" s="60">
        <f t="shared" si="8"/>
        <v>3738</v>
      </c>
      <c r="Y16" s="39">
        <f>X16/$W5</f>
        <v>0.9875825627476883</v>
      </c>
    </row>
    <row r="17" spans="1:25">
      <c r="A17" s="9" t="s">
        <v>15</v>
      </c>
      <c r="B17" s="2">
        <f>DATA_FIELD_DESCRIPTORS!X386</f>
        <v>6</v>
      </c>
      <c r="C17" s="11">
        <f t="shared" si="0"/>
        <v>6.6298342541436465E-3</v>
      </c>
      <c r="D17" s="2">
        <f>DATA_FIELD_DESCRIPTORS!X410</f>
        <v>12</v>
      </c>
      <c r="E17" s="11">
        <f t="shared" si="1"/>
        <v>4.1666666666666666E-3</v>
      </c>
      <c r="F17" s="15">
        <f t="shared" si="2"/>
        <v>18</v>
      </c>
      <c r="G17" s="11">
        <f t="shared" si="3"/>
        <v>4.7556142668428005E-3</v>
      </c>
      <c r="N17" s="10"/>
      <c r="O17" s="9">
        <v>55</v>
      </c>
      <c r="P17" s="9">
        <v>59</v>
      </c>
      <c r="Q17" s="5">
        <v>6</v>
      </c>
      <c r="R17" s="60">
        <f t="shared" si="6"/>
        <v>893</v>
      </c>
      <c r="S17" s="39">
        <f>R17/$Q5</f>
        <v>0.9867403314917127</v>
      </c>
      <c r="T17" s="5">
        <v>12</v>
      </c>
      <c r="U17" s="60">
        <f t="shared" si="7"/>
        <v>2863</v>
      </c>
      <c r="V17" s="39">
        <f t="shared" si="4"/>
        <v>0.99409722222222219</v>
      </c>
      <c r="W17" s="5">
        <v>18</v>
      </c>
      <c r="X17" s="60">
        <f t="shared" si="8"/>
        <v>3756</v>
      </c>
      <c r="Y17" s="39">
        <f>X17/$W5</f>
        <v>0.99233817701453109</v>
      </c>
    </row>
    <row r="18" spans="1:25">
      <c r="A18" s="9" t="s">
        <v>16</v>
      </c>
      <c r="B18" s="2">
        <f>DATA_FIELD_DESCRIPTORS!X387+DATA_FIELD_DESCRIPTORS!X388</f>
        <v>4</v>
      </c>
      <c r="C18" s="11">
        <f t="shared" si="0"/>
        <v>4.4198895027624313E-3</v>
      </c>
      <c r="D18" s="2">
        <f>DATA_FIELD_DESCRIPTORS!X411+DATA_FIELD_DESCRIPTORS!X412</f>
        <v>7</v>
      </c>
      <c r="E18" s="11">
        <f t="shared" si="1"/>
        <v>2.4305555555555556E-3</v>
      </c>
      <c r="F18" s="15">
        <f t="shared" si="2"/>
        <v>11</v>
      </c>
      <c r="G18" s="11">
        <f t="shared" si="3"/>
        <v>2.9062087186261559E-3</v>
      </c>
      <c r="N18" s="10"/>
      <c r="O18" s="9">
        <v>60</v>
      </c>
      <c r="P18" s="9">
        <v>64</v>
      </c>
      <c r="Q18" s="5">
        <v>4</v>
      </c>
      <c r="R18" s="60">
        <f t="shared" si="6"/>
        <v>897</v>
      </c>
      <c r="S18" s="39">
        <f>R18/$Q5</f>
        <v>0.99116022099447509</v>
      </c>
      <c r="T18" s="5">
        <v>7</v>
      </c>
      <c r="U18" s="60">
        <f t="shared" si="7"/>
        <v>2870</v>
      </c>
      <c r="V18" s="39">
        <f t="shared" si="4"/>
        <v>0.99652777777777779</v>
      </c>
      <c r="W18" s="5">
        <v>11</v>
      </c>
      <c r="X18" s="60">
        <f t="shared" si="8"/>
        <v>3767</v>
      </c>
      <c r="Y18" s="39">
        <f>X18/$W5</f>
        <v>0.99524438573315721</v>
      </c>
    </row>
    <row r="19" spans="1:25">
      <c r="A19" s="9" t="s">
        <v>17</v>
      </c>
      <c r="B19" s="15">
        <f>DATA_FIELD_DESCRIPTORS!X389+DATA_FIELD_DESCRIPTORS!X390</f>
        <v>4</v>
      </c>
      <c r="C19" s="11">
        <f t="shared" si="0"/>
        <v>4.4198895027624313E-3</v>
      </c>
      <c r="D19" s="2">
        <f>DATA_FIELD_DESCRIPTORS!X413+DATA_FIELD_DESCRIPTORS!X414</f>
        <v>4</v>
      </c>
      <c r="E19" s="11">
        <f t="shared" si="1"/>
        <v>1.3888888888888889E-3</v>
      </c>
      <c r="F19" s="15">
        <f t="shared" si="2"/>
        <v>8</v>
      </c>
      <c r="G19" s="11">
        <f t="shared" si="3"/>
        <v>2.1136063408190224E-3</v>
      </c>
      <c r="N19" s="10"/>
      <c r="O19" s="9">
        <v>65</v>
      </c>
      <c r="P19" s="9">
        <v>69</v>
      </c>
      <c r="Q19" s="5">
        <v>4</v>
      </c>
      <c r="R19" s="60">
        <f t="shared" si="6"/>
        <v>901</v>
      </c>
      <c r="S19" s="39">
        <f>R19/$Q5</f>
        <v>0.9955801104972376</v>
      </c>
      <c r="T19" s="5">
        <v>4</v>
      </c>
      <c r="U19" s="60">
        <f t="shared" si="7"/>
        <v>2874</v>
      </c>
      <c r="V19" s="39">
        <f t="shared" si="4"/>
        <v>0.99791666666666667</v>
      </c>
      <c r="W19" s="5">
        <v>8</v>
      </c>
      <c r="X19" s="60">
        <f t="shared" si="8"/>
        <v>3775</v>
      </c>
      <c r="Y19" s="39">
        <f>X19/$W5</f>
        <v>0.99735799207397624</v>
      </c>
    </row>
    <row r="20" spans="1:25">
      <c r="A20" s="9" t="s">
        <v>18</v>
      </c>
      <c r="B20" s="15">
        <f>DATA_FIELD_DESCRIPTORS!X391</f>
        <v>1</v>
      </c>
      <c r="C20" s="11">
        <f t="shared" si="0"/>
        <v>1.1049723756906078E-3</v>
      </c>
      <c r="D20" s="2">
        <f>DATA_FIELD_DESCRIPTORS!X415</f>
        <v>2</v>
      </c>
      <c r="E20" s="11">
        <f t="shared" si="1"/>
        <v>6.9444444444444447E-4</v>
      </c>
      <c r="F20" s="15">
        <f t="shared" si="2"/>
        <v>3</v>
      </c>
      <c r="G20" s="11">
        <f t="shared" si="3"/>
        <v>7.9260237780713345E-4</v>
      </c>
      <c r="N20" s="10"/>
      <c r="O20" s="9">
        <v>70</v>
      </c>
      <c r="P20" s="9">
        <v>74</v>
      </c>
      <c r="Q20" s="5">
        <v>1</v>
      </c>
      <c r="R20" s="60">
        <f t="shared" si="6"/>
        <v>902</v>
      </c>
      <c r="S20" s="39">
        <f>R20/$Q5</f>
        <v>0.99668508287292823</v>
      </c>
      <c r="T20" s="5">
        <v>2</v>
      </c>
      <c r="U20" s="60">
        <f t="shared" si="7"/>
        <v>2876</v>
      </c>
      <c r="V20" s="39">
        <f t="shared" si="4"/>
        <v>0.99861111111111112</v>
      </c>
      <c r="W20" s="5">
        <v>3</v>
      </c>
      <c r="X20" s="60">
        <f t="shared" si="8"/>
        <v>3778</v>
      </c>
      <c r="Y20" s="39">
        <f>X20/$W5</f>
        <v>0.99815059445178334</v>
      </c>
    </row>
    <row r="21" spans="1:25">
      <c r="A21" s="9" t="s">
        <v>19</v>
      </c>
      <c r="B21" s="15">
        <f>DATA_FIELD_DESCRIPTORS!X392</f>
        <v>1</v>
      </c>
      <c r="C21" s="11">
        <f t="shared" si="0"/>
        <v>1.1049723756906078E-3</v>
      </c>
      <c r="D21" s="2">
        <f>DATA_FIELD_DESCRIPTORS!X416</f>
        <v>2</v>
      </c>
      <c r="E21" s="11">
        <f t="shared" si="1"/>
        <v>6.9444444444444447E-4</v>
      </c>
      <c r="F21" s="15">
        <f t="shared" si="2"/>
        <v>3</v>
      </c>
      <c r="G21" s="11">
        <f t="shared" si="3"/>
        <v>7.9260237780713345E-4</v>
      </c>
      <c r="N21" s="10"/>
      <c r="O21" s="9">
        <v>75</v>
      </c>
      <c r="P21" s="9">
        <v>79</v>
      </c>
      <c r="Q21" s="5">
        <v>1</v>
      </c>
      <c r="R21" s="60">
        <f t="shared" si="6"/>
        <v>903</v>
      </c>
      <c r="S21" s="39">
        <f>R21/$Q5</f>
        <v>0.99779005524861875</v>
      </c>
      <c r="T21" s="5">
        <v>2</v>
      </c>
      <c r="U21" s="60">
        <f t="shared" si="7"/>
        <v>2878</v>
      </c>
      <c r="V21" s="39">
        <f t="shared" si="4"/>
        <v>0.99930555555555556</v>
      </c>
      <c r="W21" s="5">
        <v>3</v>
      </c>
      <c r="X21" s="60">
        <f t="shared" si="8"/>
        <v>3781</v>
      </c>
      <c r="Y21" s="39">
        <f>X21/$W5</f>
        <v>0.99894319682959054</v>
      </c>
    </row>
    <row r="22" spans="1:25">
      <c r="A22" s="9" t="s">
        <v>20</v>
      </c>
      <c r="B22" s="15">
        <f>DATA_FIELD_DESCRIPTORS!X393</f>
        <v>0</v>
      </c>
      <c r="C22" s="11">
        <f t="shared" si="0"/>
        <v>0</v>
      </c>
      <c r="D22" s="2">
        <f>DATA_FIELD_DESCRIPTORS!X417</f>
        <v>2</v>
      </c>
      <c r="E22" s="11">
        <f t="shared" si="1"/>
        <v>6.9444444444444447E-4</v>
      </c>
      <c r="F22" s="15">
        <f t="shared" si="2"/>
        <v>2</v>
      </c>
      <c r="G22" s="11">
        <f t="shared" si="3"/>
        <v>5.284015852047556E-4</v>
      </c>
      <c r="N22" s="10"/>
      <c r="O22" s="9">
        <v>80</v>
      </c>
      <c r="P22" s="9">
        <v>84</v>
      </c>
      <c r="Q22" s="5">
        <v>0</v>
      </c>
      <c r="R22" s="60">
        <f t="shared" si="6"/>
        <v>903</v>
      </c>
      <c r="S22" s="39">
        <f>R22/$Q5</f>
        <v>0.99779005524861875</v>
      </c>
      <c r="T22" s="5">
        <v>2</v>
      </c>
      <c r="U22" s="60">
        <f t="shared" si="7"/>
        <v>2880</v>
      </c>
      <c r="V22" s="39">
        <f t="shared" si="4"/>
        <v>1</v>
      </c>
      <c r="W22" s="5">
        <v>2</v>
      </c>
      <c r="X22" s="60">
        <f t="shared" si="8"/>
        <v>3783</v>
      </c>
      <c r="Y22" s="39">
        <f>X22/$W5</f>
        <v>0.99947159841479527</v>
      </c>
    </row>
    <row r="23" spans="1:25">
      <c r="A23" s="9" t="s">
        <v>21</v>
      </c>
      <c r="B23" s="15">
        <f>DATA_FIELD_DESCRIPTORS!X394</f>
        <v>2</v>
      </c>
      <c r="C23" s="11">
        <f t="shared" si="0"/>
        <v>2.2099447513812156E-3</v>
      </c>
      <c r="D23" s="2">
        <f>DATA_FIELD_DESCRIPTORS!X418</f>
        <v>0</v>
      </c>
      <c r="E23" s="11">
        <f t="shared" si="1"/>
        <v>0</v>
      </c>
      <c r="F23" s="15">
        <f t="shared" si="2"/>
        <v>2</v>
      </c>
      <c r="G23" s="11">
        <f t="shared" si="3"/>
        <v>5.284015852047556E-4</v>
      </c>
      <c r="N23" s="10"/>
      <c r="O23" s="9">
        <v>85</v>
      </c>
      <c r="P23" s="9">
        <v>100</v>
      </c>
      <c r="Q23" s="5">
        <v>2</v>
      </c>
      <c r="R23" s="60">
        <f t="shared" si="6"/>
        <v>905</v>
      </c>
      <c r="S23" s="39">
        <f>R23/$Q5</f>
        <v>1</v>
      </c>
      <c r="T23" s="5">
        <v>0</v>
      </c>
      <c r="U23" s="60">
        <f t="shared" si="7"/>
        <v>2880</v>
      </c>
      <c r="V23" s="39">
        <f t="shared" si="4"/>
        <v>1</v>
      </c>
      <c r="W23" s="5">
        <v>2</v>
      </c>
      <c r="X23" s="60">
        <f t="shared" si="8"/>
        <v>3785</v>
      </c>
      <c r="Y23" s="39">
        <f>X23/$W5</f>
        <v>1</v>
      </c>
    </row>
    <row r="24" spans="1:25">
      <c r="A24" s="9" t="s">
        <v>22</v>
      </c>
      <c r="B24" s="46">
        <f>K9</f>
        <v>21.975574712643677</v>
      </c>
      <c r="C24" s="11"/>
      <c r="D24" s="19">
        <f>L9</f>
        <v>20.353736089030207</v>
      </c>
      <c r="E24" s="11"/>
      <c r="F24" s="19">
        <f>M9</f>
        <v>20.705168119551683</v>
      </c>
      <c r="G24" s="11"/>
      <c r="N24" s="10">
        <v>422</v>
      </c>
    </row>
    <row r="25" spans="1:25">
      <c r="A25" s="9"/>
      <c r="B25" s="12"/>
      <c r="C25" s="11"/>
      <c r="D25" s="9"/>
      <c r="N25" s="10"/>
    </row>
    <row r="26" spans="1:25">
      <c r="A26" s="9"/>
      <c r="B26" s="12"/>
      <c r="C26" s="11"/>
      <c r="D26" s="9"/>
      <c r="N26" s="10"/>
    </row>
    <row r="27" spans="1:25">
      <c r="A27" s="106" t="s">
        <v>1436</v>
      </c>
      <c r="B27" s="107" t="s">
        <v>1437</v>
      </c>
      <c r="C27" s="108" t="s">
        <v>1433</v>
      </c>
      <c r="D27" s="20"/>
      <c r="E27" s="21"/>
      <c r="F27" s="20"/>
      <c r="G27" s="21"/>
      <c r="N27" s="5"/>
    </row>
    <row r="28" spans="1:25">
      <c r="A28" s="9" t="s">
        <v>3</v>
      </c>
      <c r="B28" s="2">
        <f>DATA_FIELD_DESCRIPTORS!X14</f>
        <v>3785</v>
      </c>
      <c r="C28" s="11">
        <f>B28/B$28</f>
        <v>1</v>
      </c>
      <c r="D28" s="9"/>
      <c r="N28" s="10">
        <v>14</v>
      </c>
    </row>
    <row r="29" spans="1:25">
      <c r="A29" s="9" t="s">
        <v>23</v>
      </c>
      <c r="B29" s="2">
        <f>DATA_FIELD_DESCRIPTORS!X15</f>
        <v>2798</v>
      </c>
      <c r="C29" s="11">
        <f t="shared" ref="C29:C35" si="9">B29/B$28</f>
        <v>0.73923381770145313</v>
      </c>
      <c r="D29" s="9"/>
      <c r="N29" s="10">
        <v>15</v>
      </c>
    </row>
    <row r="30" spans="1:25">
      <c r="A30" s="9" t="s">
        <v>24</v>
      </c>
      <c r="B30" s="2">
        <f>DATA_FIELD_DESCRIPTORS!X16</f>
        <v>263</v>
      </c>
      <c r="C30" s="11">
        <f t="shared" si="9"/>
        <v>6.9484808454425367E-2</v>
      </c>
      <c r="D30" s="9"/>
      <c r="N30" s="10">
        <v>16</v>
      </c>
    </row>
    <row r="31" spans="1:25">
      <c r="A31" s="9" t="s">
        <v>25</v>
      </c>
      <c r="B31" s="2">
        <f>DATA_FIELD_DESCRIPTORS!X17</f>
        <v>4</v>
      </c>
      <c r="C31" s="11">
        <f t="shared" si="9"/>
        <v>1.0568031704095112E-3</v>
      </c>
      <c r="D31" s="9"/>
      <c r="N31" s="10">
        <v>17</v>
      </c>
    </row>
    <row r="32" spans="1:25">
      <c r="A32" s="9" t="s">
        <v>26</v>
      </c>
      <c r="B32" s="2">
        <f>DATA_FIELD_DESCRIPTORS!X18</f>
        <v>510</v>
      </c>
      <c r="C32" s="11">
        <f t="shared" si="9"/>
        <v>0.13474240422721268</v>
      </c>
      <c r="D32" s="9"/>
      <c r="N32" s="10">
        <v>18</v>
      </c>
    </row>
    <row r="33" spans="1:14">
      <c r="A33" s="9" t="s">
        <v>27</v>
      </c>
      <c r="B33" s="2">
        <f>DATA_FIELD_DESCRIPTORS!X19</f>
        <v>5</v>
      </c>
      <c r="C33" s="11">
        <f t="shared" si="9"/>
        <v>1.321003963011889E-3</v>
      </c>
      <c r="D33" s="9"/>
      <c r="N33" s="10">
        <v>19</v>
      </c>
    </row>
    <row r="34" spans="1:14">
      <c r="A34" s="9" t="s">
        <v>28</v>
      </c>
      <c r="B34" s="2">
        <f>DATA_FIELD_DESCRIPTORS!X20</f>
        <v>75</v>
      </c>
      <c r="C34" s="11">
        <f t="shared" si="9"/>
        <v>1.9815059445178335E-2</v>
      </c>
      <c r="D34" s="9"/>
      <c r="N34" s="10">
        <v>20</v>
      </c>
    </row>
    <row r="35" spans="1:14">
      <c r="A35" s="9" t="s">
        <v>38</v>
      </c>
      <c r="B35" s="2">
        <f>DATA_FIELD_DESCRIPTORS!X21</f>
        <v>130</v>
      </c>
      <c r="C35" s="11">
        <f t="shared" si="9"/>
        <v>3.4346103038309116E-2</v>
      </c>
      <c r="D35" s="9"/>
      <c r="N35" s="10">
        <v>21</v>
      </c>
    </row>
    <row r="36" spans="1:14">
      <c r="A36" s="9"/>
      <c r="B36" s="2"/>
      <c r="C36" s="11"/>
      <c r="D36" s="9"/>
      <c r="N36" s="10"/>
    </row>
    <row r="37" spans="1:14">
      <c r="A37" s="9"/>
      <c r="B37" s="2"/>
      <c r="C37" s="11"/>
      <c r="D37" s="9"/>
      <c r="N37" s="10"/>
    </row>
    <row r="38" spans="1:14" s="4" customFormat="1">
      <c r="A38" s="110" t="s">
        <v>1098</v>
      </c>
      <c r="B38" s="111" t="s">
        <v>1437</v>
      </c>
      <c r="C38" s="112" t="s">
        <v>1433</v>
      </c>
      <c r="D38" s="16"/>
      <c r="E38" s="1"/>
      <c r="F38" s="16"/>
      <c r="G38" s="1"/>
      <c r="J38"/>
      <c r="K38"/>
      <c r="L38"/>
      <c r="M38"/>
    </row>
    <row r="39" spans="1:14">
      <c r="A39" s="9" t="s">
        <v>3</v>
      </c>
      <c r="B39" s="2">
        <f>DATA_FIELD_DESCRIPTORS!X24</f>
        <v>3785</v>
      </c>
      <c r="C39" s="11">
        <f>B39/B$39</f>
        <v>1</v>
      </c>
      <c r="D39" s="9"/>
      <c r="N39" s="10">
        <v>24</v>
      </c>
    </row>
    <row r="40" spans="1:14">
      <c r="A40" s="9" t="s">
        <v>29</v>
      </c>
      <c r="B40" s="2">
        <f>DATA_FIELD_DESCRIPTORS!X26</f>
        <v>217</v>
      </c>
      <c r="C40" s="11">
        <f t="shared" ref="C40:C41" si="10">B40/B$39</f>
        <v>5.7331571994715981E-2</v>
      </c>
      <c r="D40" s="9"/>
      <c r="N40" s="10">
        <v>26</v>
      </c>
    </row>
    <row r="41" spans="1:14">
      <c r="A41" s="9" t="s">
        <v>30</v>
      </c>
      <c r="B41" s="2">
        <f>DATA_FIELD_DESCRIPTORS!X25</f>
        <v>3568</v>
      </c>
      <c r="C41" s="11">
        <f t="shared" si="10"/>
        <v>0.94266842800528405</v>
      </c>
      <c r="D41" s="9"/>
      <c r="N41" s="10">
        <v>25</v>
      </c>
    </row>
    <row r="42" spans="1:14">
      <c r="A42" s="9"/>
      <c r="B42" s="2"/>
      <c r="C42" s="11"/>
      <c r="D42" s="9"/>
      <c r="N42" s="10"/>
    </row>
    <row r="43" spans="1:14">
      <c r="A43" s="9"/>
      <c r="B43" s="2"/>
      <c r="C43" s="11"/>
      <c r="D43" s="9"/>
      <c r="N43" s="10"/>
    </row>
    <row r="44" spans="1:14" s="4" customFormat="1">
      <c r="A44" s="110" t="s">
        <v>1438</v>
      </c>
      <c r="B44" s="111" t="s">
        <v>1437</v>
      </c>
      <c r="C44" s="112" t="s">
        <v>1433</v>
      </c>
      <c r="D44" s="16"/>
      <c r="E44" s="1"/>
      <c r="F44" s="16"/>
      <c r="G44" s="1"/>
      <c r="J44"/>
      <c r="K44"/>
      <c r="L44"/>
      <c r="M44"/>
    </row>
    <row r="45" spans="1:14">
      <c r="A45" s="9" t="s">
        <v>3</v>
      </c>
      <c r="B45" s="2">
        <f>DATA_FIELD_DESCRIPTORS!X29</f>
        <v>3785</v>
      </c>
      <c r="C45" s="11">
        <f>B45/B$45</f>
        <v>1</v>
      </c>
      <c r="D45" s="9"/>
      <c r="N45" s="10">
        <v>29</v>
      </c>
    </row>
    <row r="46" spans="1:14">
      <c r="A46" s="113" t="s">
        <v>31</v>
      </c>
      <c r="B46" s="114">
        <f>DATA_FIELD_DESCRIPTORS!X38</f>
        <v>217</v>
      </c>
      <c r="C46" s="115">
        <f t="shared" ref="C46:C55" si="11">B46/B$45</f>
        <v>5.7331571994715981E-2</v>
      </c>
      <c r="D46" s="9"/>
      <c r="N46" s="10">
        <v>38</v>
      </c>
    </row>
    <row r="47" spans="1:14">
      <c r="A47" s="9" t="s">
        <v>32</v>
      </c>
      <c r="B47" s="2">
        <f>DATA_FIELD_DESCRIPTORS!X39</f>
        <v>121</v>
      </c>
      <c r="C47" s="11">
        <f>B47/B$46</f>
        <v>0.55760368663594473</v>
      </c>
      <c r="D47" s="9"/>
      <c r="N47" s="10">
        <v>39</v>
      </c>
    </row>
    <row r="48" spans="1:14">
      <c r="A48" s="9" t="s">
        <v>33</v>
      </c>
      <c r="B48" s="2">
        <f>DATA_FIELD_DESCRIPTORS!X40</f>
        <v>16</v>
      </c>
      <c r="C48" s="11">
        <f t="shared" ref="C48:C53" si="12">B48/B$46</f>
        <v>7.3732718894009217E-2</v>
      </c>
      <c r="D48" s="9"/>
      <c r="N48" s="10">
        <v>40</v>
      </c>
    </row>
    <row r="49" spans="1:14">
      <c r="A49" s="9" t="s">
        <v>34</v>
      </c>
      <c r="B49" s="2">
        <f>DATA_FIELD_DESCRIPTORS!X41</f>
        <v>1</v>
      </c>
      <c r="C49" s="11">
        <f t="shared" si="12"/>
        <v>4.608294930875576E-3</v>
      </c>
      <c r="D49" s="9"/>
      <c r="N49" s="10">
        <v>41</v>
      </c>
    </row>
    <row r="50" spans="1:14">
      <c r="A50" s="9" t="s">
        <v>35</v>
      </c>
      <c r="B50" s="2">
        <f>DATA_FIELD_DESCRIPTORS!X42</f>
        <v>4</v>
      </c>
      <c r="C50" s="11">
        <f t="shared" si="12"/>
        <v>1.8433179723502304E-2</v>
      </c>
      <c r="D50" s="9"/>
      <c r="N50" s="10">
        <v>42</v>
      </c>
    </row>
    <row r="51" spans="1:14">
      <c r="A51" s="9" t="s">
        <v>36</v>
      </c>
      <c r="B51" s="2">
        <f>DATA_FIELD_DESCRIPTORS!X43</f>
        <v>1</v>
      </c>
      <c r="C51" s="11">
        <f t="shared" si="12"/>
        <v>4.608294930875576E-3</v>
      </c>
      <c r="D51" s="9"/>
      <c r="N51" s="10">
        <v>43</v>
      </c>
    </row>
    <row r="52" spans="1:14">
      <c r="A52" s="9" t="s">
        <v>37</v>
      </c>
      <c r="B52" s="2">
        <f>DATA_FIELD_DESCRIPTORS!X44</f>
        <v>57</v>
      </c>
      <c r="C52" s="11">
        <f t="shared" si="12"/>
        <v>0.26267281105990781</v>
      </c>
      <c r="D52" s="9"/>
      <c r="N52" s="10">
        <v>44</v>
      </c>
    </row>
    <row r="53" spans="1:14">
      <c r="A53" s="9" t="s">
        <v>38</v>
      </c>
      <c r="B53" s="2">
        <f>DATA_FIELD_DESCRIPTORS!X45</f>
        <v>17</v>
      </c>
      <c r="C53" s="11">
        <f t="shared" si="12"/>
        <v>7.8341013824884786E-2</v>
      </c>
      <c r="D53" s="9"/>
      <c r="N53" s="10">
        <v>45</v>
      </c>
    </row>
    <row r="54" spans="1:14">
      <c r="A54" s="9"/>
      <c r="B54" s="2"/>
      <c r="C54" s="11"/>
      <c r="D54" s="9"/>
      <c r="N54" s="10"/>
    </row>
    <row r="55" spans="1:14">
      <c r="A55" s="113" t="s">
        <v>30</v>
      </c>
      <c r="B55" s="114">
        <f>DATA_FIELD_DESCRIPTORS!X30</f>
        <v>3568</v>
      </c>
      <c r="C55" s="115">
        <f t="shared" si="11"/>
        <v>0.94266842800528405</v>
      </c>
      <c r="D55" s="9"/>
      <c r="N55" s="10">
        <v>30</v>
      </c>
    </row>
    <row r="56" spans="1:14">
      <c r="A56" s="9" t="s">
        <v>32</v>
      </c>
      <c r="B56" s="2">
        <f>DATA_FIELD_DESCRIPTORS!X31</f>
        <v>2677</v>
      </c>
      <c r="C56" s="11">
        <f>B56/B$55</f>
        <v>0.75028026905829592</v>
      </c>
      <c r="D56" s="9"/>
      <c r="N56" s="10">
        <v>31</v>
      </c>
    </row>
    <row r="57" spans="1:14">
      <c r="A57" s="9" t="s">
        <v>33</v>
      </c>
      <c r="B57" s="2">
        <f>DATA_FIELD_DESCRIPTORS!X32</f>
        <v>247</v>
      </c>
      <c r="C57" s="11">
        <f t="shared" ref="C57:C62" si="13">B57/B$55</f>
        <v>6.9226457399103145E-2</v>
      </c>
      <c r="D57" s="9"/>
      <c r="N57" s="10">
        <v>32</v>
      </c>
    </row>
    <row r="58" spans="1:14">
      <c r="A58" s="9" t="s">
        <v>34</v>
      </c>
      <c r="B58" s="2">
        <f>DATA_FIELD_DESCRIPTORS!X33</f>
        <v>3</v>
      </c>
      <c r="C58" s="11">
        <f t="shared" si="13"/>
        <v>8.4080717488789242E-4</v>
      </c>
      <c r="D58" s="9"/>
      <c r="N58" s="10">
        <v>33</v>
      </c>
    </row>
    <row r="59" spans="1:14">
      <c r="A59" s="9" t="s">
        <v>35</v>
      </c>
      <c r="B59" s="2">
        <f>DATA_FIELD_DESCRIPTORS!X34</f>
        <v>506</v>
      </c>
      <c r="C59" s="11">
        <f t="shared" si="13"/>
        <v>0.14181614349775784</v>
      </c>
      <c r="D59" s="9"/>
      <c r="N59" s="10">
        <v>34</v>
      </c>
    </row>
    <row r="60" spans="1:14">
      <c r="A60" s="9" t="s">
        <v>36</v>
      </c>
      <c r="B60" s="2">
        <f>DATA_FIELD_DESCRIPTORS!X35</f>
        <v>4</v>
      </c>
      <c r="C60" s="11">
        <f t="shared" si="13"/>
        <v>1.1210762331838565E-3</v>
      </c>
      <c r="D60" s="9"/>
      <c r="N60" s="10">
        <v>35</v>
      </c>
    </row>
    <row r="61" spans="1:14">
      <c r="A61" s="9" t="s">
        <v>37</v>
      </c>
      <c r="B61" s="2">
        <f>DATA_FIELD_DESCRIPTORS!X36</f>
        <v>18</v>
      </c>
      <c r="C61" s="11">
        <f t="shared" si="13"/>
        <v>5.0448430493273541E-3</v>
      </c>
      <c r="D61" s="9"/>
      <c r="N61" s="10">
        <v>36</v>
      </c>
    </row>
    <row r="62" spans="1:14">
      <c r="A62" s="9" t="s">
        <v>38</v>
      </c>
      <c r="B62" s="2">
        <f>DATA_FIELD_DESCRIPTORS!X37</f>
        <v>113</v>
      </c>
      <c r="C62" s="11">
        <f t="shared" si="13"/>
        <v>3.1670403587443947E-2</v>
      </c>
      <c r="D62" s="9"/>
      <c r="N62" s="10">
        <v>37</v>
      </c>
    </row>
    <row r="63" spans="1:14">
      <c r="A63" s="9"/>
      <c r="B63" s="2"/>
      <c r="C63" s="11"/>
      <c r="D63" s="9"/>
      <c r="N63" s="10"/>
    </row>
    <row r="64" spans="1:14">
      <c r="A64" s="9"/>
      <c r="B64" s="2"/>
      <c r="C64" s="11"/>
      <c r="D64" s="9"/>
      <c r="N64" s="10"/>
    </row>
    <row r="65" spans="1:14" s="4" customFormat="1">
      <c r="A65" s="110" t="s">
        <v>1439</v>
      </c>
      <c r="B65" s="111" t="s">
        <v>1437</v>
      </c>
      <c r="C65" s="112" t="s">
        <v>1433</v>
      </c>
      <c r="D65" s="20"/>
      <c r="E65" s="1"/>
      <c r="F65" s="20"/>
      <c r="G65" s="1"/>
      <c r="J65"/>
      <c r="K65"/>
      <c r="L65"/>
      <c r="M65"/>
    </row>
    <row r="66" spans="1:14">
      <c r="A66" s="9" t="s">
        <v>3</v>
      </c>
      <c r="B66" s="2">
        <f>DATA_FIELD_DESCRIPTORS!X705</f>
        <v>3785</v>
      </c>
      <c r="C66" s="11">
        <f>B66/B$66</f>
        <v>1</v>
      </c>
      <c r="D66" s="9"/>
      <c r="N66" s="10">
        <v>705</v>
      </c>
    </row>
    <row r="67" spans="1:14">
      <c r="A67" s="116" t="s">
        <v>1434</v>
      </c>
      <c r="B67" s="114">
        <f>DATA_FIELD_DESCRIPTORS!X722</f>
        <v>317</v>
      </c>
      <c r="C67" s="115">
        <f>B67/B$66</f>
        <v>8.3751651254953763E-2</v>
      </c>
      <c r="D67" s="9"/>
      <c r="N67" s="10"/>
    </row>
    <row r="68" spans="1:14">
      <c r="A68" s="9"/>
      <c r="B68" s="2"/>
      <c r="C68" s="11"/>
      <c r="D68" s="9"/>
      <c r="N68" s="10"/>
    </row>
    <row r="69" spans="1:14">
      <c r="A69" s="113" t="s">
        <v>1435</v>
      </c>
      <c r="B69" s="114">
        <f>DATA_FIELD_DESCRIPTORS!X707</f>
        <v>150</v>
      </c>
      <c r="C69" s="115">
        <f t="shared" ref="C69:C76" si="14">B69/B$66</f>
        <v>3.9630118890356669E-2</v>
      </c>
      <c r="D69" s="9"/>
      <c r="N69" s="10">
        <v>706</v>
      </c>
    </row>
    <row r="70" spans="1:14">
      <c r="A70" s="9" t="s">
        <v>39</v>
      </c>
      <c r="B70" s="2">
        <f>DATA_FIELD_DESCRIPTORS!X708</f>
        <v>60</v>
      </c>
      <c r="C70" s="11">
        <f>B70/B$69</f>
        <v>0.4</v>
      </c>
      <c r="D70" s="9"/>
      <c r="N70" s="10">
        <v>708</v>
      </c>
    </row>
    <row r="71" spans="1:14">
      <c r="A71" s="9" t="s">
        <v>1445</v>
      </c>
      <c r="B71" s="2">
        <f>DATA_FIELD_DESCRIPTORS!X711</f>
        <v>53</v>
      </c>
      <c r="C71" s="11">
        <f t="shared" ref="C71:C74" si="15">B71/B$69</f>
        <v>0.35333333333333333</v>
      </c>
      <c r="D71" s="9"/>
      <c r="N71" s="10">
        <v>711</v>
      </c>
    </row>
    <row r="72" spans="1:14">
      <c r="A72" s="9" t="s">
        <v>40</v>
      </c>
      <c r="B72" s="2">
        <f>DATA_FIELD_DESCRIPTORS!X712+DATA_FIELD_DESCRIPTORS!X713+DATA_FIELD_DESCRIPTORS!X714</f>
        <v>31</v>
      </c>
      <c r="C72" s="11">
        <f t="shared" si="15"/>
        <v>0.20666666666666667</v>
      </c>
      <c r="D72" s="9"/>
      <c r="N72" s="10" t="s">
        <v>143</v>
      </c>
    </row>
    <row r="73" spans="1:14">
      <c r="A73" s="9" t="s">
        <v>41</v>
      </c>
      <c r="B73" s="2">
        <f>DATA_FIELD_DESCRIPTORS!X715+DATA_FIELD_DESCRIPTORS!X716+DATA_FIELD_DESCRIPTORS!X717+DATA_FIELD_DESCRIPTORS!X718+DATA_FIELD_DESCRIPTORS!X719+DATA_FIELD_DESCRIPTORS!X720</f>
        <v>4</v>
      </c>
      <c r="C73" s="11">
        <f t="shared" si="15"/>
        <v>2.6666666666666668E-2</v>
      </c>
      <c r="D73" s="9"/>
      <c r="N73" s="10" t="s">
        <v>144</v>
      </c>
    </row>
    <row r="74" spans="1:14">
      <c r="A74" s="9" t="s">
        <v>42</v>
      </c>
      <c r="B74" s="2">
        <f>DATA_FIELD_DESCRIPTORS!X721</f>
        <v>2</v>
      </c>
      <c r="C74" s="11">
        <f t="shared" si="15"/>
        <v>1.3333333333333334E-2</v>
      </c>
      <c r="D74" s="9"/>
      <c r="N74" s="10">
        <v>721</v>
      </c>
    </row>
    <row r="75" spans="1:14">
      <c r="A75" s="9"/>
      <c r="B75" s="2"/>
      <c r="C75" s="11"/>
      <c r="D75" s="9"/>
      <c r="N75" s="10"/>
    </row>
    <row r="76" spans="1:14">
      <c r="A76" s="113" t="s">
        <v>43</v>
      </c>
      <c r="B76" s="114">
        <f>DATA_FIELD_DESCRIPTORS!X730</f>
        <v>3318</v>
      </c>
      <c r="C76" s="115">
        <f t="shared" si="14"/>
        <v>0.87661822985468951</v>
      </c>
      <c r="D76" s="9"/>
      <c r="N76" s="10">
        <v>730</v>
      </c>
    </row>
    <row r="77" spans="1:14">
      <c r="A77" s="9" t="s">
        <v>44</v>
      </c>
      <c r="B77" s="2">
        <f>DATA_FIELD_DESCRIPTORS!X731</f>
        <v>27</v>
      </c>
      <c r="C77" s="11">
        <f>B77/B$76</f>
        <v>8.1374321880651E-3</v>
      </c>
      <c r="D77" s="9"/>
      <c r="N77" s="10">
        <v>731</v>
      </c>
    </row>
    <row r="78" spans="1:14">
      <c r="A78" s="9" t="s">
        <v>47</v>
      </c>
      <c r="B78" s="2">
        <f>DATA_FIELD_DESCRIPTORS!X732</f>
        <v>3291</v>
      </c>
      <c r="C78" s="11">
        <f>B78/B$76</f>
        <v>0.99186256781193494</v>
      </c>
      <c r="D78" s="9"/>
      <c r="N78" s="10">
        <v>732</v>
      </c>
    </row>
    <row r="79" spans="1:14">
      <c r="A79" s="9"/>
      <c r="B79" s="2"/>
      <c r="C79" s="11"/>
      <c r="D79" s="9"/>
      <c r="N79" s="10"/>
    </row>
    <row r="80" spans="1:14">
      <c r="A80" s="9"/>
      <c r="B80" s="2"/>
      <c r="C80" s="11"/>
      <c r="D80" s="9"/>
      <c r="N80" s="10"/>
    </row>
    <row r="81" spans="1:14" s="4" customFormat="1">
      <c r="A81" s="110" t="s">
        <v>1440</v>
      </c>
      <c r="B81" s="111" t="s">
        <v>1437</v>
      </c>
      <c r="C81" s="112" t="s">
        <v>1433</v>
      </c>
      <c r="D81" s="20"/>
      <c r="E81" s="1"/>
      <c r="F81" s="20"/>
      <c r="G81" s="1"/>
      <c r="J81"/>
      <c r="K81"/>
      <c r="L81"/>
      <c r="M81"/>
    </row>
    <row r="82" spans="1:14">
      <c r="A82" s="14" t="s">
        <v>48</v>
      </c>
      <c r="B82" s="2">
        <f>DATA_FIELD_DESCRIPTORS!X932</f>
        <v>316</v>
      </c>
      <c r="C82" s="27">
        <f>B82/B$82</f>
        <v>1</v>
      </c>
      <c r="D82" s="14"/>
      <c r="E82" s="23"/>
      <c r="F82" s="23"/>
      <c r="G82" s="18"/>
      <c r="H82" s="24"/>
      <c r="I82" s="25"/>
      <c r="N82" s="26">
        <v>8954</v>
      </c>
    </row>
    <row r="83" spans="1:14">
      <c r="A83" s="14" t="s">
        <v>155</v>
      </c>
      <c r="B83" s="2">
        <f>DATA_FIELD_DESCRIPTORS!X1005+DATA_FIELD_DESCRIPTORS!X1008</f>
        <v>24</v>
      </c>
      <c r="C83" s="27">
        <f t="shared" ref="C83:C84" si="16">B83/B$82</f>
        <v>7.5949367088607597E-2</v>
      </c>
      <c r="D83" s="14"/>
      <c r="E83" s="23"/>
      <c r="F83" s="23"/>
      <c r="G83" s="18"/>
      <c r="H83" s="24"/>
      <c r="I83" s="25"/>
      <c r="N83" s="26" t="s">
        <v>156</v>
      </c>
    </row>
    <row r="84" spans="1:14">
      <c r="A84" s="14" t="s">
        <v>161</v>
      </c>
      <c r="B84" s="2">
        <f>DATA_FIELD_DESCRIPTORS!X1006+DATA_FIELD_DESCRIPTORS!X1009</f>
        <v>292</v>
      </c>
      <c r="C84" s="27">
        <f t="shared" si="16"/>
        <v>0.92405063291139244</v>
      </c>
      <c r="D84" s="14"/>
      <c r="E84" s="23"/>
      <c r="F84" s="23"/>
      <c r="G84" s="18"/>
      <c r="H84" s="24"/>
      <c r="I84" s="25"/>
      <c r="N84" s="26" t="s">
        <v>157</v>
      </c>
    </row>
    <row r="85" spans="1:14">
      <c r="A85" s="14"/>
      <c r="B85" s="2"/>
      <c r="C85" s="27"/>
      <c r="D85" s="14"/>
      <c r="E85" s="23"/>
      <c r="F85" s="23"/>
      <c r="G85" s="18"/>
      <c r="H85" s="24"/>
      <c r="I85" s="25"/>
      <c r="N85" s="26"/>
    </row>
    <row r="86" spans="1:14">
      <c r="A86" s="113" t="s">
        <v>1444</v>
      </c>
      <c r="B86" s="114">
        <f>DATA_FIELD_DESCRIPTORS!X934+DATA_FIELD_DESCRIPTORS!X968</f>
        <v>60</v>
      </c>
      <c r="C86" s="115">
        <f>B86/B$82</f>
        <v>0.189873417721519</v>
      </c>
      <c r="D86" s="14"/>
      <c r="E86" s="23"/>
      <c r="F86" s="23"/>
      <c r="G86" s="18"/>
      <c r="H86" s="24"/>
      <c r="I86" s="25"/>
      <c r="N86" s="26" t="s">
        <v>146</v>
      </c>
    </row>
    <row r="87" spans="1:14">
      <c r="A87" s="14" t="s">
        <v>49</v>
      </c>
      <c r="B87" s="2">
        <f>DATA_FIELD_DESCRIPTORS!X935+DATA_FIELD_DESCRIPTORS!X969</f>
        <v>53</v>
      </c>
      <c r="C87" s="27">
        <f t="shared" ref="C87:C91" si="17">B87/B$86</f>
        <v>0.8833333333333333</v>
      </c>
      <c r="D87" s="14"/>
      <c r="E87" s="29"/>
      <c r="F87" s="29"/>
      <c r="G87" s="18"/>
      <c r="H87" s="24"/>
      <c r="I87" s="30"/>
      <c r="N87" s="26" t="s">
        <v>147</v>
      </c>
    </row>
    <row r="88" spans="1:14">
      <c r="A88" s="14" t="s">
        <v>155</v>
      </c>
      <c r="B88" s="2">
        <f>DATA_FIELD_DESCRIPTORS!X538+DATA_FIELD_DESCRIPTORS!X539+DATA_FIELD_DESCRIPTORS!X540</f>
        <v>20</v>
      </c>
      <c r="C88" s="27">
        <f t="shared" si="17"/>
        <v>0.33333333333333331</v>
      </c>
      <c r="D88" s="14"/>
      <c r="E88" s="29"/>
      <c r="F88" s="29"/>
      <c r="G88" s="18"/>
      <c r="H88" s="24"/>
      <c r="I88" s="30"/>
      <c r="N88" s="26" t="s">
        <v>158</v>
      </c>
    </row>
    <row r="89" spans="1:14">
      <c r="A89" s="14" t="s">
        <v>50</v>
      </c>
      <c r="B89" s="2">
        <f>DATA_FIELD_DESCRIPTORS!X940+DATA_FIELD_DESCRIPTORS!X974</f>
        <v>2</v>
      </c>
      <c r="C89" s="27">
        <f t="shared" si="17"/>
        <v>3.3333333333333333E-2</v>
      </c>
      <c r="D89" s="14"/>
      <c r="E89" s="23"/>
      <c r="F89" s="23"/>
      <c r="G89" s="18"/>
      <c r="H89" s="24"/>
      <c r="I89" s="25"/>
      <c r="N89" s="26" t="s">
        <v>148</v>
      </c>
    </row>
    <row r="90" spans="1:14">
      <c r="A90" s="14" t="s">
        <v>155</v>
      </c>
      <c r="B90" s="2">
        <f>DATA_FIELD_DESCRIPTORS!X543+DATA_FIELD_DESCRIPTORS!X544+DATA_FIELD_DESCRIPTORS!X545</f>
        <v>1</v>
      </c>
      <c r="C90" s="27">
        <f t="shared" si="17"/>
        <v>1.6666666666666666E-2</v>
      </c>
      <c r="D90" s="14"/>
      <c r="E90" s="23"/>
      <c r="F90" s="23"/>
      <c r="G90" s="18"/>
      <c r="H90" s="24"/>
      <c r="I90" s="25"/>
      <c r="N90" s="26" t="s">
        <v>159</v>
      </c>
    </row>
    <row r="91" spans="1:14">
      <c r="A91" s="14" t="s">
        <v>51</v>
      </c>
      <c r="B91" s="2">
        <f>DATA_FIELD_DESCRIPTORS!X944+DATA_FIELD_DESCRIPTORS!X978</f>
        <v>5</v>
      </c>
      <c r="C91" s="27">
        <f t="shared" si="17"/>
        <v>8.3333333333333329E-2</v>
      </c>
      <c r="D91" s="14"/>
      <c r="E91" s="23"/>
      <c r="F91" s="23"/>
      <c r="G91" s="18"/>
      <c r="H91" s="24"/>
      <c r="I91" s="25"/>
      <c r="N91" s="26" t="s">
        <v>149</v>
      </c>
    </row>
    <row r="92" spans="1:14">
      <c r="A92" s="14" t="s">
        <v>155</v>
      </c>
      <c r="B92" s="2">
        <f>DATA_FIELD_DESCRIPTORS!X547+DATA_FIELD_DESCRIPTORS!X548+DATA_FIELD_DESCRIPTORS!X549</f>
        <v>3</v>
      </c>
      <c r="C92" s="27">
        <f>B92/B$86</f>
        <v>0.05</v>
      </c>
      <c r="D92" s="14"/>
      <c r="E92" s="23"/>
      <c r="F92" s="23"/>
      <c r="G92" s="18"/>
      <c r="H92" s="24"/>
      <c r="I92" s="25"/>
      <c r="N92" s="26"/>
    </row>
    <row r="93" spans="1:14">
      <c r="A93" s="14"/>
      <c r="B93" s="2"/>
      <c r="C93" s="27"/>
      <c r="D93" s="14"/>
      <c r="E93" s="23"/>
      <c r="F93" s="23"/>
      <c r="G93" s="18"/>
      <c r="H93" s="24"/>
      <c r="I93" s="25"/>
      <c r="N93" s="26"/>
    </row>
    <row r="94" spans="1:14">
      <c r="A94" s="113" t="s">
        <v>1443</v>
      </c>
      <c r="B94" s="114">
        <f>DATA_FIELD_DESCRIPTORS!X948+DATA_FIELD_DESCRIPTORS!X982</f>
        <v>256</v>
      </c>
      <c r="C94" s="115">
        <f>B94/B$82</f>
        <v>0.810126582278481</v>
      </c>
      <c r="D94" s="14"/>
      <c r="E94" s="23"/>
      <c r="F94" s="23"/>
      <c r="G94" s="18"/>
      <c r="H94" s="24"/>
      <c r="I94" s="25"/>
      <c r="N94" s="26" t="s">
        <v>150</v>
      </c>
    </row>
    <row r="95" spans="1:14">
      <c r="A95" s="14" t="s">
        <v>52</v>
      </c>
      <c r="B95" s="31">
        <f>B96+B98</f>
        <v>206</v>
      </c>
      <c r="C95" s="27">
        <f t="shared" ref="C95:C98" si="18">B95/B$94</f>
        <v>0.8046875</v>
      </c>
      <c r="D95" s="14"/>
      <c r="E95" s="23"/>
      <c r="F95" s="23"/>
      <c r="G95" s="18"/>
      <c r="H95" s="24"/>
      <c r="I95" s="25"/>
      <c r="N95" s="26" t="s">
        <v>1420</v>
      </c>
    </row>
    <row r="96" spans="1:14">
      <c r="A96" s="14" t="s">
        <v>45</v>
      </c>
      <c r="B96" s="2">
        <f>DATA_FIELD_DESCRIPTORS!X950+DATA_FIELD_DESCRIPTORS!X984</f>
        <v>92</v>
      </c>
      <c r="C96" s="27">
        <f t="shared" si="18"/>
        <v>0.359375</v>
      </c>
      <c r="D96" s="14"/>
      <c r="E96" s="23"/>
      <c r="F96" s="23"/>
      <c r="G96" s="18"/>
      <c r="H96" s="18"/>
      <c r="I96" s="18"/>
      <c r="N96" s="26" t="s">
        <v>151</v>
      </c>
    </row>
    <row r="97" spans="1:14">
      <c r="A97" s="14" t="s">
        <v>53</v>
      </c>
      <c r="B97" s="2">
        <f>DATA_FIELD_DESCRIPTORS!X953+DATA_FIELD_DESCRIPTORS!X987</f>
        <v>2</v>
      </c>
      <c r="C97" s="27">
        <f>B97/B96</f>
        <v>2.1739130434782608E-2</v>
      </c>
      <c r="D97" s="14"/>
      <c r="E97" s="23"/>
      <c r="F97" s="23"/>
      <c r="G97" s="18"/>
      <c r="H97" s="18"/>
      <c r="I97" s="18"/>
      <c r="N97" s="26" t="s">
        <v>152</v>
      </c>
    </row>
    <row r="98" spans="1:14">
      <c r="A98" s="14" t="s">
        <v>46</v>
      </c>
      <c r="B98" s="31">
        <f>DATA_FIELD_DESCRIPTORS!X959+DATA_FIELD_DESCRIPTORS!X993</f>
        <v>114</v>
      </c>
      <c r="C98" s="27">
        <f t="shared" si="18"/>
        <v>0.4453125</v>
      </c>
      <c r="D98" s="14"/>
      <c r="E98" s="23"/>
      <c r="F98" s="23"/>
      <c r="G98" s="18"/>
      <c r="H98" s="18"/>
      <c r="I98" s="18"/>
      <c r="N98" s="26" t="s">
        <v>153</v>
      </c>
    </row>
    <row r="99" spans="1:14">
      <c r="A99" s="14" t="s">
        <v>53</v>
      </c>
      <c r="B99" s="31">
        <f>DATA_FIELD_DESCRIPTORS!X962+DATA_FIELD_DESCRIPTORS!X996</f>
        <v>9</v>
      </c>
      <c r="C99" s="27">
        <f>B99/B98</f>
        <v>7.8947368421052627E-2</v>
      </c>
      <c r="D99" s="14"/>
      <c r="E99" s="23"/>
      <c r="F99" s="23"/>
      <c r="G99" s="18"/>
      <c r="H99" s="18"/>
      <c r="I99" s="18"/>
      <c r="N99" s="26" t="s">
        <v>154</v>
      </c>
    </row>
    <row r="100" spans="1:14">
      <c r="A100" s="14"/>
      <c r="B100" s="31"/>
      <c r="C100" s="27"/>
      <c r="D100" s="14"/>
      <c r="E100" s="23"/>
      <c r="F100" s="23"/>
      <c r="G100" s="18"/>
      <c r="H100" s="18"/>
      <c r="I100" s="18"/>
      <c r="N100" s="26"/>
    </row>
    <row r="101" spans="1:14">
      <c r="A101" s="14" t="s">
        <v>54</v>
      </c>
      <c r="B101" s="2">
        <f>DATA_FIELD_DESCRIPTORS!X535</f>
        <v>25</v>
      </c>
      <c r="C101" s="27">
        <f>B101/B82</f>
        <v>7.9113924050632917E-2</v>
      </c>
      <c r="D101" s="14"/>
      <c r="E101" s="23"/>
      <c r="F101" s="23"/>
      <c r="G101" s="18"/>
      <c r="H101" s="18"/>
      <c r="I101" s="18"/>
      <c r="N101" s="26">
        <v>535</v>
      </c>
    </row>
    <row r="102" spans="1:14">
      <c r="A102" s="14" t="s">
        <v>55</v>
      </c>
      <c r="B102" s="2">
        <f>DATA_FIELD_DESCRIPTORS!X657</f>
        <v>15</v>
      </c>
      <c r="C102" s="27">
        <f>B102/B82</f>
        <v>4.746835443037975E-2</v>
      </c>
      <c r="D102" s="14"/>
      <c r="E102" s="23"/>
      <c r="F102" s="23"/>
      <c r="G102" s="18"/>
      <c r="H102" s="18"/>
      <c r="I102" s="18"/>
      <c r="N102" s="26">
        <v>657</v>
      </c>
    </row>
    <row r="103" spans="1:14">
      <c r="A103" s="14" t="s">
        <v>56</v>
      </c>
      <c r="B103" s="34">
        <f>(B67+B69)/B82</f>
        <v>1.4778481012658229</v>
      </c>
      <c r="C103" s="44" t="s">
        <v>1446</v>
      </c>
      <c r="D103" s="14"/>
      <c r="E103" s="23"/>
      <c r="F103" s="23"/>
      <c r="G103" s="18"/>
      <c r="H103" s="18"/>
      <c r="I103" s="18"/>
      <c r="N103" s="26"/>
    </row>
    <row r="104" spans="1:14">
      <c r="A104" s="14"/>
      <c r="B104" s="34"/>
      <c r="C104" s="27"/>
      <c r="D104" s="14"/>
      <c r="E104" s="23"/>
      <c r="F104" s="23"/>
      <c r="G104" s="18"/>
      <c r="H104" s="18"/>
      <c r="I104" s="18"/>
      <c r="N104" s="26"/>
    </row>
    <row r="105" spans="1:14">
      <c r="A105" s="14"/>
      <c r="B105" s="31"/>
      <c r="C105" s="27"/>
      <c r="D105" s="14"/>
      <c r="E105" s="23"/>
      <c r="F105" s="23"/>
      <c r="G105" s="18"/>
      <c r="H105" s="18"/>
      <c r="I105" s="18"/>
      <c r="N105" s="26"/>
    </row>
    <row r="106" spans="1:14" s="4" customFormat="1">
      <c r="A106" s="106" t="s">
        <v>1441</v>
      </c>
      <c r="B106" s="107" t="s">
        <v>1437</v>
      </c>
      <c r="C106" s="112" t="s">
        <v>1433</v>
      </c>
      <c r="D106" s="20"/>
      <c r="E106" s="1"/>
      <c r="F106" s="20"/>
      <c r="G106" s="1"/>
      <c r="J106"/>
      <c r="K106"/>
      <c r="L106"/>
      <c r="M106"/>
    </row>
    <row r="107" spans="1:14">
      <c r="A107" s="14" t="s">
        <v>57</v>
      </c>
      <c r="B107" s="2">
        <f>DATA_FIELD_DESCRIPTORS!X750</f>
        <v>336</v>
      </c>
      <c r="C107" s="27">
        <f>B107/B$107</f>
        <v>1</v>
      </c>
      <c r="D107" s="14"/>
      <c r="E107" s="29"/>
      <c r="F107" s="29"/>
      <c r="G107" s="18"/>
      <c r="H107" s="24"/>
      <c r="I107" s="30"/>
      <c r="N107" s="26">
        <v>8772</v>
      </c>
    </row>
    <row r="108" spans="1:14">
      <c r="A108" s="14" t="s">
        <v>58</v>
      </c>
      <c r="B108" s="2">
        <f>DATA_FIELD_DESCRIPTORS!X762</f>
        <v>316</v>
      </c>
      <c r="C108" s="27">
        <f t="shared" ref="C108:C110" si="19">B108/B$107</f>
        <v>0.94047619047619047</v>
      </c>
      <c r="D108" s="14"/>
      <c r="E108" s="29"/>
      <c r="F108" s="29"/>
      <c r="G108" s="18"/>
      <c r="H108" s="24"/>
      <c r="I108" s="30"/>
      <c r="N108" s="26">
        <v>8784</v>
      </c>
    </row>
    <row r="109" spans="1:14">
      <c r="A109" s="14"/>
      <c r="B109" s="2"/>
      <c r="C109" s="27"/>
      <c r="D109" s="14"/>
      <c r="E109" s="29"/>
      <c r="F109" s="29"/>
      <c r="G109" s="18"/>
      <c r="H109" s="24"/>
      <c r="I109" s="30"/>
      <c r="N109" s="26"/>
    </row>
    <row r="110" spans="1:14">
      <c r="A110" s="14" t="s">
        <v>59</v>
      </c>
      <c r="B110" s="2">
        <f>DATA_FIELD_DESCRIPTORS!X772</f>
        <v>20</v>
      </c>
      <c r="C110" s="27">
        <f t="shared" si="19"/>
        <v>5.9523809523809521E-2</v>
      </c>
      <c r="D110" s="14"/>
      <c r="E110" s="29"/>
      <c r="F110" s="29"/>
      <c r="G110" s="18"/>
      <c r="H110" s="24"/>
      <c r="I110" s="30"/>
      <c r="N110" s="26">
        <v>8794</v>
      </c>
    </row>
    <row r="111" spans="1:14">
      <c r="A111" s="14" t="s">
        <v>60</v>
      </c>
      <c r="B111" s="2">
        <f>DATA_FIELD_DESCRIPTORS!X773</f>
        <v>12</v>
      </c>
      <c r="C111" s="27">
        <f>B111/B$110</f>
        <v>0.6</v>
      </c>
      <c r="D111" s="14"/>
      <c r="E111" s="29"/>
      <c r="F111" s="23"/>
      <c r="G111" s="18"/>
      <c r="H111" s="24"/>
      <c r="I111" s="25"/>
      <c r="N111" s="26">
        <v>8795</v>
      </c>
    </row>
    <row r="112" spans="1:14">
      <c r="A112" s="14" t="s">
        <v>61</v>
      </c>
      <c r="B112" s="2">
        <f>DATA_FIELD_DESCRIPTORS!X774</f>
        <v>3</v>
      </c>
      <c r="C112" s="27">
        <f t="shared" ref="C112:C116" si="20">B112/B$110</f>
        <v>0.15</v>
      </c>
      <c r="D112" s="14"/>
      <c r="E112" s="29"/>
      <c r="F112" s="35"/>
      <c r="G112" s="18"/>
      <c r="H112" s="36"/>
      <c r="I112" s="37"/>
      <c r="N112" s="26">
        <v>8796</v>
      </c>
    </row>
    <row r="113" spans="1:14">
      <c r="A113" s="14" t="s">
        <v>62</v>
      </c>
      <c r="B113" s="2">
        <f>DATA_FIELD_DESCRIPTORS!X775</f>
        <v>0</v>
      </c>
      <c r="C113" s="27">
        <f t="shared" si="20"/>
        <v>0</v>
      </c>
      <c r="D113" s="14"/>
      <c r="E113" s="29"/>
      <c r="F113" s="23"/>
      <c r="G113" s="18"/>
      <c r="H113" s="24"/>
      <c r="I113" s="25"/>
      <c r="N113" s="26">
        <v>8797</v>
      </c>
    </row>
    <row r="114" spans="1:14">
      <c r="A114" s="14" t="s">
        <v>63</v>
      </c>
      <c r="B114" s="2">
        <f>DATA_FIELD_DESCRIPTORS!X776</f>
        <v>4</v>
      </c>
      <c r="C114" s="27">
        <f t="shared" si="20"/>
        <v>0.2</v>
      </c>
      <c r="D114" s="14"/>
      <c r="E114" s="29"/>
      <c r="F114" s="35"/>
      <c r="G114" s="18"/>
      <c r="H114" s="35"/>
      <c r="I114" s="18"/>
      <c r="N114" s="26">
        <v>8798</v>
      </c>
    </row>
    <row r="115" spans="1:14">
      <c r="A115" s="9" t="s">
        <v>64</v>
      </c>
      <c r="B115" s="2">
        <f>DATA_FIELD_DESCRIPTORS!X777</f>
        <v>1</v>
      </c>
      <c r="C115" s="27">
        <f t="shared" si="20"/>
        <v>0.05</v>
      </c>
      <c r="D115" s="9"/>
      <c r="E115" s="29"/>
      <c r="H115" s="38"/>
      <c r="I115" s="39"/>
      <c r="N115" s="10">
        <v>8799</v>
      </c>
    </row>
    <row r="116" spans="1:14">
      <c r="A116" s="9" t="s">
        <v>65</v>
      </c>
      <c r="B116" s="2">
        <f>DATA_FIELD_DESCRIPTORS!X779</f>
        <v>0</v>
      </c>
      <c r="C116" s="27">
        <f t="shared" si="20"/>
        <v>0</v>
      </c>
      <c r="D116" s="9"/>
      <c r="E116" s="29"/>
      <c r="H116" s="38"/>
      <c r="I116" s="39"/>
      <c r="N116" s="10">
        <v>8801</v>
      </c>
    </row>
    <row r="117" spans="1:14">
      <c r="A117" s="9"/>
      <c r="B117" s="15"/>
      <c r="C117" s="11"/>
      <c r="D117" s="9"/>
      <c r="E117" s="39"/>
      <c r="F117" s="39"/>
      <c r="H117" s="39"/>
      <c r="I117" s="39"/>
      <c r="N117" s="10"/>
    </row>
    <row r="118" spans="1:14">
      <c r="A118" s="9"/>
      <c r="B118" s="15"/>
      <c r="C118" s="11"/>
      <c r="D118" s="9"/>
      <c r="E118" s="39"/>
      <c r="F118" s="39"/>
      <c r="H118" s="39"/>
      <c r="I118" s="39"/>
      <c r="N118" s="10"/>
    </row>
    <row r="119" spans="1:14" s="4" customFormat="1">
      <c r="A119" s="106" t="s">
        <v>1442</v>
      </c>
      <c r="B119" s="107" t="s">
        <v>1437</v>
      </c>
      <c r="C119" s="108" t="s">
        <v>1433</v>
      </c>
      <c r="D119" s="20"/>
      <c r="E119" s="1"/>
      <c r="F119" s="20"/>
      <c r="G119" s="1"/>
      <c r="J119"/>
      <c r="K119"/>
      <c r="L119"/>
      <c r="M119"/>
    </row>
    <row r="120" spans="1:14">
      <c r="A120" s="9" t="s">
        <v>66</v>
      </c>
      <c r="B120" s="2">
        <f>DATA_FIELD_DESCRIPTORS!X766</f>
        <v>316</v>
      </c>
      <c r="C120" s="11">
        <f>B120/B$120</f>
        <v>1</v>
      </c>
      <c r="D120" s="9"/>
      <c r="H120" s="38"/>
      <c r="I120" s="39"/>
      <c r="N120" s="10">
        <v>8788</v>
      </c>
    </row>
    <row r="121" spans="1:14" s="18" customFormat="1">
      <c r="A121" s="113" t="s">
        <v>67</v>
      </c>
      <c r="B121" s="114">
        <f>DATA_FIELD_DESCRIPTORS!X767+DATA_FIELD_DESCRIPTORS!X768</f>
        <v>63</v>
      </c>
      <c r="C121" s="115">
        <f t="shared" ref="C121:C124" si="21">B121/B$120</f>
        <v>0.19936708860759494</v>
      </c>
      <c r="D121" s="14"/>
      <c r="E121" s="29"/>
      <c r="F121" s="29"/>
      <c r="H121" s="24"/>
      <c r="I121" s="30"/>
      <c r="J121"/>
      <c r="K121"/>
      <c r="L121"/>
      <c r="M121"/>
      <c r="N121" s="26" t="s">
        <v>145</v>
      </c>
    </row>
    <row r="122" spans="1:14" s="18" customFormat="1">
      <c r="A122" s="14" t="s">
        <v>68</v>
      </c>
      <c r="B122" s="2">
        <f>DATA_FIELD_DESCRIPTORS!X841+DATA_FIELD_DESCRIPTORS!X842</f>
        <v>87</v>
      </c>
      <c r="C122" s="44" t="s">
        <v>1446</v>
      </c>
      <c r="D122" s="14"/>
      <c r="E122" s="13"/>
      <c r="F122" s="23"/>
      <c r="J122"/>
      <c r="K122"/>
      <c r="L122"/>
      <c r="M122"/>
      <c r="N122" s="40" t="s">
        <v>1421</v>
      </c>
    </row>
    <row r="123" spans="1:14" s="18" customFormat="1">
      <c r="A123" s="14" t="s">
        <v>69</v>
      </c>
      <c r="B123" s="41">
        <f>B122/B121</f>
        <v>1.3809523809523809</v>
      </c>
      <c r="C123" s="44" t="s">
        <v>1446</v>
      </c>
      <c r="D123" s="14"/>
      <c r="E123" s="23"/>
      <c r="F123" s="23"/>
      <c r="J123"/>
      <c r="K123"/>
      <c r="L123"/>
      <c r="M123"/>
      <c r="N123" s="26"/>
    </row>
    <row r="124" spans="1:14" s="18" customFormat="1">
      <c r="A124" s="113" t="s">
        <v>70</v>
      </c>
      <c r="B124" s="114">
        <f>DATA_FIELD_DESCRIPTORS!X769</f>
        <v>253</v>
      </c>
      <c r="C124" s="115">
        <f t="shared" si="21"/>
        <v>0.80063291139240511</v>
      </c>
      <c r="D124" s="14"/>
      <c r="E124" s="29"/>
      <c r="F124" s="29"/>
      <c r="H124" s="24"/>
      <c r="I124" s="30"/>
      <c r="J124"/>
      <c r="K124"/>
      <c r="L124"/>
      <c r="M124"/>
      <c r="N124" s="26">
        <v>8791</v>
      </c>
    </row>
    <row r="125" spans="1:14">
      <c r="A125" s="9" t="s">
        <v>71</v>
      </c>
      <c r="B125" s="2">
        <f>DATA_FIELD_DESCRIPTORS!X843</f>
        <v>380</v>
      </c>
      <c r="C125" s="44" t="s">
        <v>1446</v>
      </c>
      <c r="D125" s="9"/>
      <c r="N125" s="10">
        <v>8865</v>
      </c>
    </row>
    <row r="126" spans="1:14">
      <c r="A126" s="9" t="s">
        <v>72</v>
      </c>
      <c r="B126" s="42">
        <f>B125/B124</f>
        <v>1.5019762845849802</v>
      </c>
      <c r="C126" s="44" t="s">
        <v>1446</v>
      </c>
      <c r="D126" s="9"/>
      <c r="N126" s="10"/>
    </row>
    <row r="127" spans="1:14">
      <c r="A127" s="9"/>
      <c r="B127" s="15"/>
      <c r="C127" s="11"/>
      <c r="D127" s="9"/>
      <c r="N127" s="10"/>
    </row>
    <row r="128" spans="1:14">
      <c r="B128" s="9"/>
      <c r="C128" s="14"/>
      <c r="D128" s="9"/>
      <c r="N128" s="9"/>
    </row>
    <row r="129" spans="1:14">
      <c r="A129" s="106" t="s">
        <v>1460</v>
      </c>
      <c r="B129" s="107" t="s">
        <v>1437</v>
      </c>
      <c r="C129" s="73"/>
      <c r="E129" s="5"/>
      <c r="F129" s="5"/>
    </row>
    <row r="130" spans="1:14">
      <c r="A130" s="9" t="s">
        <v>1462</v>
      </c>
      <c r="B130" s="72">
        <f>B111+B112+B124</f>
        <v>268</v>
      </c>
      <c r="C130" s="27"/>
      <c r="E130" s="5"/>
      <c r="F130" s="5"/>
    </row>
    <row r="131" spans="1:14">
      <c r="A131" s="9" t="s">
        <v>1463</v>
      </c>
      <c r="B131" s="72">
        <f>B113+B114+B121</f>
        <v>67</v>
      </c>
      <c r="C131" s="5"/>
      <c r="E131" s="5"/>
      <c r="F131" s="5"/>
    </row>
    <row r="132" spans="1:14">
      <c r="A132" s="9" t="s">
        <v>1464</v>
      </c>
      <c r="B132" s="39">
        <f>B111/B130</f>
        <v>4.4776119402985072E-2</v>
      </c>
      <c r="C132" s="5"/>
      <c r="E132" s="5"/>
      <c r="F132" s="5"/>
      <c r="N132" s="5"/>
    </row>
    <row r="133" spans="1:14">
      <c r="A133" s="9" t="s">
        <v>1465</v>
      </c>
      <c r="B133" s="39">
        <f>B113/B131</f>
        <v>0</v>
      </c>
      <c r="C133" s="5"/>
      <c r="E133" s="5"/>
      <c r="F133" s="5"/>
      <c r="N133" s="5"/>
    </row>
    <row r="134" spans="1:14">
      <c r="A134" s="9" t="s">
        <v>1466</v>
      </c>
      <c r="B134" s="39">
        <f>B115/B107</f>
        <v>2.976190476190476E-3</v>
      </c>
      <c r="C134" s="5"/>
      <c r="E134" s="5"/>
      <c r="F134" s="5"/>
      <c r="N134" s="5"/>
    </row>
    <row r="135" spans="1:14">
      <c r="A135" s="9" t="s">
        <v>1</v>
      </c>
      <c r="B135" s="5"/>
      <c r="C135" s="5"/>
      <c r="E135" s="5"/>
      <c r="F135" s="5"/>
      <c r="N135" s="5"/>
    </row>
    <row r="136" spans="1:14">
      <c r="A136" s="123" t="s">
        <v>1467</v>
      </c>
      <c r="B136" s="123"/>
      <c r="C136" s="75"/>
      <c r="E136" s="5"/>
      <c r="F136" s="5"/>
      <c r="N136" s="5"/>
    </row>
    <row r="137" spans="1:14">
      <c r="A137" s="123" t="s">
        <v>1461</v>
      </c>
      <c r="B137" s="123"/>
      <c r="C137" s="75"/>
      <c r="E137" s="5"/>
      <c r="F137" s="5"/>
      <c r="N137" s="5"/>
    </row>
    <row r="138" spans="1:14">
      <c r="A138" s="75"/>
      <c r="B138" s="75"/>
      <c r="C138" s="75"/>
      <c r="E138" s="5"/>
      <c r="F138" s="5"/>
      <c r="N138" s="5"/>
    </row>
    <row r="139" spans="1:14">
      <c r="A139" s="75"/>
      <c r="B139" s="75"/>
      <c r="C139" s="75"/>
      <c r="E139" s="5"/>
      <c r="F139" s="5"/>
      <c r="N139" s="5"/>
    </row>
    <row r="140" spans="1:14">
      <c r="B140" s="5"/>
      <c r="C140" s="5"/>
      <c r="E140" s="5"/>
      <c r="F140" s="5"/>
      <c r="N140" s="5"/>
    </row>
    <row r="141" spans="1:14" ht="57.6">
      <c r="A141" s="9" t="s">
        <v>73</v>
      </c>
      <c r="B141" s="5"/>
      <c r="C141" s="5"/>
      <c r="E141" s="5"/>
      <c r="F141" s="5"/>
      <c r="N141" s="5"/>
    </row>
    <row r="142" spans="1:14">
      <c r="A142" s="9" t="s">
        <v>1</v>
      </c>
      <c r="B142" s="5"/>
      <c r="C142" s="5"/>
      <c r="E142" s="5"/>
      <c r="F142" s="5"/>
      <c r="N142" s="5"/>
    </row>
    <row r="143" spans="1:14">
      <c r="A143" s="9" t="s">
        <v>1</v>
      </c>
      <c r="B143" s="5"/>
      <c r="C143" s="5"/>
      <c r="E143" s="5"/>
      <c r="F143" s="5"/>
      <c r="N143" s="5"/>
    </row>
    <row r="144" spans="1:14">
      <c r="A144" s="9" t="s">
        <v>1</v>
      </c>
      <c r="B144" s="5"/>
      <c r="C144" s="5"/>
      <c r="E144" s="5"/>
      <c r="F144" s="5"/>
      <c r="N144" s="5"/>
    </row>
    <row r="145" spans="1:14">
      <c r="A145" s="9" t="s">
        <v>1</v>
      </c>
      <c r="B145" s="5"/>
      <c r="C145" s="5"/>
      <c r="E145" s="5"/>
      <c r="F145" s="5"/>
      <c r="N145" s="5"/>
    </row>
  </sheetData>
  <mergeCells count="2">
    <mergeCell ref="A136:B136"/>
    <mergeCell ref="A137:B13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Y145"/>
  <sheetViews>
    <sheetView zoomScale="70" zoomScaleNormal="70" workbookViewId="0">
      <selection activeCell="F5" sqref="F5:F23"/>
    </sheetView>
  </sheetViews>
  <sheetFormatPr defaultColWidth="8.88671875" defaultRowHeight="14.4"/>
  <cols>
    <col min="1" max="1" width="44.6640625" style="5" customWidth="1"/>
    <col min="2" max="2" width="10.33203125" style="20" customWidth="1"/>
    <col min="3" max="3" width="8.88671875" style="21" customWidth="1"/>
    <col min="4" max="4" width="10.33203125" style="5" customWidth="1"/>
    <col min="5" max="5" width="8.88671875" style="13" customWidth="1"/>
    <col min="6" max="6" width="10.33203125" style="13" customWidth="1"/>
    <col min="7" max="9" width="8.88671875" style="5"/>
    <col min="10" max="10" width="24.44140625" customWidth="1"/>
    <col min="11" max="11" width="10.5546875" bestFit="1" customWidth="1"/>
    <col min="12" max="13" width="10.6640625" bestFit="1" customWidth="1"/>
    <col min="14" max="14" width="14.33203125" style="22" customWidth="1"/>
    <col min="15" max="25" width="13.33203125" style="5" customWidth="1"/>
    <col min="26" max="16384" width="8.88671875" style="5"/>
  </cols>
  <sheetData>
    <row r="1" spans="1:25" ht="43.2">
      <c r="A1" s="6" t="s">
        <v>1427</v>
      </c>
      <c r="B1" s="6"/>
      <c r="C1" s="8"/>
      <c r="D1" s="9"/>
      <c r="N1" s="7"/>
    </row>
    <row r="2" spans="1:25">
      <c r="A2" s="9" t="s">
        <v>0</v>
      </c>
      <c r="B2" s="9"/>
      <c r="C2" s="11"/>
      <c r="D2" s="9"/>
      <c r="N2" s="10"/>
    </row>
    <row r="3" spans="1:25">
      <c r="K3" t="s">
        <v>87</v>
      </c>
      <c r="L3" t="s">
        <v>89</v>
      </c>
      <c r="M3" t="s">
        <v>136</v>
      </c>
      <c r="O3" s="17" t="s">
        <v>1452</v>
      </c>
      <c r="P3" s="17" t="s">
        <v>1453</v>
      </c>
      <c r="Q3" s="54" t="s">
        <v>1454</v>
      </c>
      <c r="R3" s="66" t="s">
        <v>1455</v>
      </c>
      <c r="S3" s="66" t="s">
        <v>1456</v>
      </c>
      <c r="T3" s="52"/>
      <c r="U3" s="66" t="s">
        <v>1455</v>
      </c>
      <c r="V3" s="66" t="s">
        <v>1456</v>
      </c>
      <c r="W3" s="17"/>
      <c r="X3" s="66" t="s">
        <v>1455</v>
      </c>
      <c r="Y3" s="66" t="s">
        <v>1456</v>
      </c>
    </row>
    <row r="4" spans="1:25" s="43" customFormat="1">
      <c r="A4" s="106" t="s">
        <v>2</v>
      </c>
      <c r="B4" s="107" t="s">
        <v>87</v>
      </c>
      <c r="C4" s="108" t="s">
        <v>1433</v>
      </c>
      <c r="D4" s="109" t="s">
        <v>89</v>
      </c>
      <c r="E4" s="108" t="s">
        <v>1433</v>
      </c>
      <c r="F4" s="107" t="s">
        <v>136</v>
      </c>
      <c r="G4" s="108" t="s">
        <v>1433</v>
      </c>
      <c r="J4" t="s">
        <v>1448</v>
      </c>
      <c r="K4" s="47">
        <f>B5/2</f>
        <v>5152</v>
      </c>
      <c r="L4" s="47">
        <f>D5/2</f>
        <v>6148</v>
      </c>
      <c r="M4" s="47">
        <f>F5/2</f>
        <v>11300</v>
      </c>
      <c r="O4" s="17" t="s">
        <v>2</v>
      </c>
      <c r="P4" s="17"/>
      <c r="Q4" s="55" t="s">
        <v>87</v>
      </c>
      <c r="R4" s="66"/>
      <c r="S4" s="66"/>
      <c r="T4" s="53" t="s">
        <v>89</v>
      </c>
      <c r="U4" s="66"/>
      <c r="V4" s="66"/>
      <c r="W4" s="56" t="s">
        <v>136</v>
      </c>
      <c r="X4" s="66"/>
      <c r="Y4" s="66"/>
    </row>
    <row r="5" spans="1:25">
      <c r="A5" s="9" t="s">
        <v>3</v>
      </c>
      <c r="B5" s="2">
        <f>DATA_FIELD_DESCRIPTORS!Y371</f>
        <v>10304</v>
      </c>
      <c r="C5" s="11">
        <f t="shared" ref="C5:C23" si="0">B5/B$5</f>
        <v>1</v>
      </c>
      <c r="D5" s="15">
        <f>DATA_FIELD_DESCRIPTORS!Y395</f>
        <v>12296</v>
      </c>
      <c r="E5" s="11">
        <f t="shared" ref="E5:E23" si="1">D5/D$5</f>
        <v>1</v>
      </c>
      <c r="F5" s="15">
        <f t="shared" ref="F5:F23" si="2">B5+D5</f>
        <v>22600</v>
      </c>
      <c r="G5" s="11">
        <f t="shared" ref="G5:G23" si="3">F5/F$5</f>
        <v>1</v>
      </c>
      <c r="J5" t="s">
        <v>1457</v>
      </c>
      <c r="K5" s="67">
        <f>K4-R11</f>
        <v>443</v>
      </c>
      <c r="L5" s="46">
        <f>L4-U12</f>
        <v>588</v>
      </c>
      <c r="M5" s="67">
        <f>M4-X11</f>
        <v>1863</v>
      </c>
      <c r="N5" s="10" t="s">
        <v>142</v>
      </c>
      <c r="O5" s="48"/>
      <c r="P5" s="48"/>
      <c r="Q5" s="5">
        <v>10304</v>
      </c>
      <c r="T5" s="5">
        <v>12296</v>
      </c>
      <c r="W5" s="5">
        <v>22600</v>
      </c>
    </row>
    <row r="6" spans="1:25">
      <c r="A6" s="9" t="s">
        <v>4</v>
      </c>
      <c r="B6" s="2">
        <f>DATA_FIELD_DESCRIPTORS!Y372</f>
        <v>720</v>
      </c>
      <c r="C6" s="11">
        <f t="shared" si="0"/>
        <v>6.9875776397515521E-2</v>
      </c>
      <c r="D6" s="15">
        <f>DATA_FIELD_DESCRIPTORS!Y396</f>
        <v>715</v>
      </c>
      <c r="E6" s="11">
        <f t="shared" si="1"/>
        <v>5.8148991541964866E-2</v>
      </c>
      <c r="F6" s="15">
        <f t="shared" si="2"/>
        <v>1435</v>
      </c>
      <c r="G6" s="11">
        <f t="shared" si="3"/>
        <v>6.3495575221238942E-2</v>
      </c>
      <c r="J6" t="s">
        <v>1449</v>
      </c>
      <c r="K6">
        <f>K5/Q12</f>
        <v>0.70094936708860756</v>
      </c>
      <c r="L6">
        <f>L5/T13</f>
        <v>0.68691588785046731</v>
      </c>
      <c r="M6">
        <f>M5/W12</f>
        <v>1.2725409836065573</v>
      </c>
      <c r="N6" s="10"/>
      <c r="O6" s="9">
        <v>0</v>
      </c>
      <c r="P6" s="9">
        <v>4</v>
      </c>
      <c r="Q6" s="5">
        <v>720</v>
      </c>
      <c r="R6" s="60">
        <f>Q6</f>
        <v>720</v>
      </c>
      <c r="S6" s="39">
        <f>R6/$Q5</f>
        <v>6.9875776397515521E-2</v>
      </c>
      <c r="T6" s="5">
        <v>715</v>
      </c>
      <c r="U6" s="60">
        <f>T6</f>
        <v>715</v>
      </c>
      <c r="V6" s="39">
        <f>U6/$T5</f>
        <v>5.8148991541964866E-2</v>
      </c>
      <c r="W6" s="5">
        <v>1435</v>
      </c>
      <c r="X6" s="60">
        <f>W6</f>
        <v>1435</v>
      </c>
      <c r="Y6" s="39">
        <f>X6/$W5</f>
        <v>6.3495575221238942E-2</v>
      </c>
    </row>
    <row r="7" spans="1:25">
      <c r="A7" s="9" t="s">
        <v>5</v>
      </c>
      <c r="B7" s="2">
        <f>DATA_FIELD_DESCRIPTORS!Y373</f>
        <v>749</v>
      </c>
      <c r="C7" s="11">
        <f t="shared" si="0"/>
        <v>7.2690217391304351E-2</v>
      </c>
      <c r="D7" s="15">
        <f>DATA_FIELD_DESCRIPTORS!Y397</f>
        <v>677</v>
      </c>
      <c r="E7" s="11">
        <f t="shared" si="1"/>
        <v>5.5058555627846457E-2</v>
      </c>
      <c r="F7" s="15">
        <f t="shared" si="2"/>
        <v>1426</v>
      </c>
      <c r="G7" s="11">
        <f t="shared" si="3"/>
        <v>6.3097345132743357E-2</v>
      </c>
      <c r="J7" t="s">
        <v>1450</v>
      </c>
      <c r="K7" s="58">
        <v>5</v>
      </c>
      <c r="L7" s="58">
        <v>5</v>
      </c>
      <c r="M7" s="58">
        <v>5</v>
      </c>
      <c r="N7" s="10"/>
      <c r="O7" s="9">
        <v>5</v>
      </c>
      <c r="P7" s="9">
        <v>9</v>
      </c>
      <c r="Q7" s="5">
        <v>749</v>
      </c>
      <c r="R7" s="60">
        <f>R6+Q7</f>
        <v>1469</v>
      </c>
      <c r="S7" s="39">
        <f>R7/$Q5</f>
        <v>0.14256599378881987</v>
      </c>
      <c r="T7" s="5">
        <v>677</v>
      </c>
      <c r="U7" s="60">
        <f>U6+T7</f>
        <v>1392</v>
      </c>
      <c r="V7" s="39">
        <f>U7/$T5</f>
        <v>0.11320754716981132</v>
      </c>
      <c r="W7" s="5">
        <v>1426</v>
      </c>
      <c r="X7" s="60">
        <f>X6+W7</f>
        <v>2861</v>
      </c>
      <c r="Y7" s="39">
        <f>X7/$W5</f>
        <v>0.12659292035398231</v>
      </c>
    </row>
    <row r="8" spans="1:25">
      <c r="A8" s="9" t="s">
        <v>6</v>
      </c>
      <c r="B8" s="2">
        <f>DATA_FIELD_DESCRIPTORS!Y374</f>
        <v>800</v>
      </c>
      <c r="C8" s="11">
        <f t="shared" si="0"/>
        <v>7.7639751552795025E-2</v>
      </c>
      <c r="D8" s="15">
        <f>DATA_FIELD_DESCRIPTORS!Y398</f>
        <v>768</v>
      </c>
      <c r="E8" s="11">
        <f t="shared" si="1"/>
        <v>6.2459336369551074E-2</v>
      </c>
      <c r="F8" s="15">
        <f t="shared" si="2"/>
        <v>1568</v>
      </c>
      <c r="G8" s="11">
        <f t="shared" si="3"/>
        <v>6.9380530973451329E-2</v>
      </c>
      <c r="J8" t="s">
        <v>1451</v>
      </c>
      <c r="K8">
        <f>K7*K6</f>
        <v>3.5047468354430378</v>
      </c>
      <c r="L8">
        <f t="shared" ref="L8:M8" si="4">L7*L6</f>
        <v>3.4345794392523366</v>
      </c>
      <c r="M8">
        <f t="shared" si="4"/>
        <v>6.3627049180327866</v>
      </c>
      <c r="N8" s="10"/>
      <c r="O8" s="9">
        <v>10</v>
      </c>
      <c r="P8" s="9">
        <v>14</v>
      </c>
      <c r="Q8" s="5">
        <v>800</v>
      </c>
      <c r="R8" s="60">
        <f t="shared" ref="R8:R23" si="5">R7+Q8</f>
        <v>2269</v>
      </c>
      <c r="S8" s="39">
        <f>R8/$Q5</f>
        <v>0.22020574534161491</v>
      </c>
      <c r="T8" s="5">
        <v>768</v>
      </c>
      <c r="U8" s="60">
        <f t="shared" ref="U8:U23" si="6">U7+T8</f>
        <v>2160</v>
      </c>
      <c r="V8" s="39">
        <f>U8/$T5</f>
        <v>0.17566688353936238</v>
      </c>
      <c r="W8" s="5">
        <v>1568</v>
      </c>
      <c r="X8" s="60">
        <f t="shared" ref="X8:X23" si="7">X7+W8</f>
        <v>4429</v>
      </c>
      <c r="Y8" s="39">
        <f>X8/$W5</f>
        <v>0.19597345132743363</v>
      </c>
    </row>
    <row r="9" spans="1:25">
      <c r="A9" s="9" t="s">
        <v>7</v>
      </c>
      <c r="B9" s="2">
        <f>DATA_FIELD_DESCRIPTORS!Y375+DATA_FIELD_DESCRIPTORS!Y376</f>
        <v>918</v>
      </c>
      <c r="C9" s="11">
        <f t="shared" si="0"/>
        <v>8.9091614906832303E-2</v>
      </c>
      <c r="D9" s="15">
        <f>DATA_FIELD_DESCRIPTORS!Y399+DATA_FIELD_DESCRIPTORS!Y400</f>
        <v>877</v>
      </c>
      <c r="E9" s="11">
        <f t="shared" si="1"/>
        <v>7.1324007807417045E-2</v>
      </c>
      <c r="F9" s="15">
        <f t="shared" si="2"/>
        <v>1795</v>
      </c>
      <c r="G9" s="11">
        <f t="shared" si="3"/>
        <v>7.9424778761061951E-2</v>
      </c>
      <c r="J9" t="s">
        <v>1447</v>
      </c>
      <c r="K9">
        <f>30+K8</f>
        <v>33.504746835443036</v>
      </c>
      <c r="L9">
        <f>35+L8</f>
        <v>38.434579439252339</v>
      </c>
      <c r="M9">
        <f t="shared" ref="M9" si="8">30+M8</f>
        <v>36.36270491803279</v>
      </c>
      <c r="N9" s="10"/>
      <c r="O9" s="9">
        <v>15</v>
      </c>
      <c r="P9" s="9">
        <v>19</v>
      </c>
      <c r="Q9" s="5">
        <v>918</v>
      </c>
      <c r="R9" s="60">
        <f t="shared" si="5"/>
        <v>3187</v>
      </c>
      <c r="S9" s="39">
        <f>R9/$Q5</f>
        <v>0.30929736024844723</v>
      </c>
      <c r="T9" s="5">
        <v>877</v>
      </c>
      <c r="U9" s="60">
        <f t="shared" si="6"/>
        <v>3037</v>
      </c>
      <c r="V9" s="39">
        <f>U9/$Q5</f>
        <v>0.29473990683229812</v>
      </c>
      <c r="W9" s="5">
        <v>1795</v>
      </c>
      <c r="X9" s="60">
        <f t="shared" si="7"/>
        <v>6224</v>
      </c>
      <c r="Y9" s="39">
        <f>X9/$W5</f>
        <v>0.27539823008849557</v>
      </c>
    </row>
    <row r="10" spans="1:25">
      <c r="A10" s="9" t="s">
        <v>8</v>
      </c>
      <c r="B10" s="2">
        <f>DATA_FIELD_DESCRIPTORS!Y377+DATA_FIELD_DESCRIPTORS!Y378+DATA_FIELD_DESCRIPTORS!Y379</f>
        <v>824</v>
      </c>
      <c r="C10" s="11">
        <f t="shared" si="0"/>
        <v>7.996894409937888E-2</v>
      </c>
      <c r="D10" s="15">
        <f>DATA_FIELD_DESCRIPTORS!Y401+DATA_FIELD_DESCRIPTORS!Y402+DATA_FIELD_DESCRIPTORS!Y403</f>
        <v>812</v>
      </c>
      <c r="E10" s="11">
        <f t="shared" si="1"/>
        <v>6.6037735849056603E-2</v>
      </c>
      <c r="F10" s="15">
        <f t="shared" si="2"/>
        <v>1636</v>
      </c>
      <c r="G10" s="11">
        <f t="shared" si="3"/>
        <v>7.2389380530973449E-2</v>
      </c>
      <c r="N10" s="10"/>
      <c r="O10" s="9">
        <v>20</v>
      </c>
      <c r="P10" s="9">
        <v>24</v>
      </c>
      <c r="Q10" s="5">
        <v>824</v>
      </c>
      <c r="R10" s="60">
        <f t="shared" si="5"/>
        <v>4011</v>
      </c>
      <c r="S10" s="39">
        <f>R10/$Q5</f>
        <v>0.38926630434782611</v>
      </c>
      <c r="T10" s="5">
        <v>812</v>
      </c>
      <c r="U10" s="60">
        <f t="shared" si="6"/>
        <v>3849</v>
      </c>
      <c r="V10" s="39">
        <f>U10/$T5</f>
        <v>0.31302862719583602</v>
      </c>
      <c r="W10" s="5">
        <v>1636</v>
      </c>
      <c r="X10" s="60">
        <f t="shared" si="7"/>
        <v>7860</v>
      </c>
      <c r="Y10" s="39">
        <f>X10/$W5</f>
        <v>0.347787610619469</v>
      </c>
    </row>
    <row r="11" spans="1:25">
      <c r="A11" s="9" t="s">
        <v>9</v>
      </c>
      <c r="B11" s="2">
        <f>DATA_FIELD_DESCRIPTORS!Y380</f>
        <v>698</v>
      </c>
      <c r="C11" s="11">
        <f t="shared" si="0"/>
        <v>6.7740683229813664E-2</v>
      </c>
      <c r="D11" s="2">
        <f>DATA_FIELD_DESCRIPTORS!Y404</f>
        <v>879</v>
      </c>
      <c r="E11" s="11">
        <f t="shared" si="1"/>
        <v>7.1486662329212747E-2</v>
      </c>
      <c r="F11" s="15">
        <f t="shared" si="2"/>
        <v>1577</v>
      </c>
      <c r="G11" s="11">
        <f t="shared" si="3"/>
        <v>6.9778761061946901E-2</v>
      </c>
      <c r="N11" s="10"/>
      <c r="O11" s="9">
        <v>25</v>
      </c>
      <c r="P11" s="9">
        <v>29</v>
      </c>
      <c r="Q11" s="5">
        <v>698</v>
      </c>
      <c r="R11" s="60">
        <f t="shared" si="5"/>
        <v>4709</v>
      </c>
      <c r="S11" s="39">
        <f>R11/$Q5</f>
        <v>0.45700698757763975</v>
      </c>
      <c r="T11" s="5">
        <v>879</v>
      </c>
      <c r="U11" s="60">
        <f t="shared" si="6"/>
        <v>4728</v>
      </c>
      <c r="V11" s="39">
        <f>U11/$T5</f>
        <v>0.38451528952504882</v>
      </c>
      <c r="W11" s="5">
        <v>1577</v>
      </c>
      <c r="X11" s="60">
        <f t="shared" si="7"/>
        <v>9437</v>
      </c>
      <c r="Y11" s="39">
        <f>X11/$W5</f>
        <v>0.41756637168141592</v>
      </c>
    </row>
    <row r="12" spans="1:25">
      <c r="A12" s="9" t="s">
        <v>10</v>
      </c>
      <c r="B12" s="2">
        <f>DATA_FIELD_DESCRIPTORS!Y381</f>
        <v>632</v>
      </c>
      <c r="C12" s="11">
        <f t="shared" si="0"/>
        <v>6.1335403726708072E-2</v>
      </c>
      <c r="D12" s="2">
        <f>DATA_FIELD_DESCRIPTORS!Y405</f>
        <v>832</v>
      </c>
      <c r="E12" s="11">
        <f t="shared" si="1"/>
        <v>6.7664281067013665E-2</v>
      </c>
      <c r="F12" s="15">
        <f t="shared" si="2"/>
        <v>1464</v>
      </c>
      <c r="G12" s="11">
        <f t="shared" si="3"/>
        <v>6.4778761061946896E-2</v>
      </c>
      <c r="N12" s="10"/>
      <c r="O12" s="64">
        <v>30</v>
      </c>
      <c r="P12" s="64">
        <v>34</v>
      </c>
      <c r="Q12" s="5">
        <v>632</v>
      </c>
      <c r="R12" s="60">
        <f t="shared" si="5"/>
        <v>5341</v>
      </c>
      <c r="S12" s="39">
        <f>R12/$Q5</f>
        <v>0.51834239130434778</v>
      </c>
      <c r="T12" s="5">
        <v>832</v>
      </c>
      <c r="U12" s="60">
        <f t="shared" si="6"/>
        <v>5560</v>
      </c>
      <c r="V12" s="39">
        <f>U12/$T5</f>
        <v>0.45217957059206249</v>
      </c>
      <c r="W12" s="5">
        <v>1464</v>
      </c>
      <c r="X12" s="60">
        <f t="shared" si="7"/>
        <v>10901</v>
      </c>
      <c r="Y12" s="39">
        <f>X12/$W5</f>
        <v>0.48234513274336283</v>
      </c>
    </row>
    <row r="13" spans="1:25">
      <c r="A13" s="9" t="s">
        <v>11</v>
      </c>
      <c r="B13" s="2">
        <f>DATA_FIELD_DESCRIPTORS!Y382</f>
        <v>673</v>
      </c>
      <c r="C13" s="11">
        <f t="shared" si="0"/>
        <v>6.5314440993788817E-2</v>
      </c>
      <c r="D13" s="2">
        <f>DATA_FIELD_DESCRIPTORS!Y406</f>
        <v>856</v>
      </c>
      <c r="E13" s="11">
        <f t="shared" si="1"/>
        <v>6.9616135328562131E-2</v>
      </c>
      <c r="F13" s="15">
        <f t="shared" si="2"/>
        <v>1529</v>
      </c>
      <c r="G13" s="11">
        <f t="shared" si="3"/>
        <v>6.7654867256637163E-2</v>
      </c>
      <c r="N13" s="10"/>
      <c r="O13" s="64">
        <v>35</v>
      </c>
      <c r="P13" s="64">
        <v>39</v>
      </c>
      <c r="Q13" s="5">
        <v>673</v>
      </c>
      <c r="R13" s="60">
        <f t="shared" si="5"/>
        <v>6014</v>
      </c>
      <c r="S13" s="39">
        <f>R13/$Q5</f>
        <v>0.5836568322981367</v>
      </c>
      <c r="T13" s="5">
        <v>856</v>
      </c>
      <c r="U13" s="60">
        <f t="shared" si="6"/>
        <v>6416</v>
      </c>
      <c r="V13" s="39">
        <f>U13/$T5</f>
        <v>0.52179570592062463</v>
      </c>
      <c r="W13" s="5">
        <v>1529</v>
      </c>
      <c r="X13" s="60">
        <f t="shared" si="7"/>
        <v>12430</v>
      </c>
      <c r="Y13" s="39">
        <f>X13/$W5</f>
        <v>0.55000000000000004</v>
      </c>
    </row>
    <row r="14" spans="1:25">
      <c r="A14" s="9" t="s">
        <v>12</v>
      </c>
      <c r="B14" s="2">
        <f>DATA_FIELD_DESCRIPTORS!Y383</f>
        <v>716</v>
      </c>
      <c r="C14" s="11">
        <f t="shared" si="0"/>
        <v>6.9487577639751552E-2</v>
      </c>
      <c r="D14" s="2">
        <f>DATA_FIELD_DESCRIPTORS!Y407</f>
        <v>877</v>
      </c>
      <c r="E14" s="11">
        <f t="shared" si="1"/>
        <v>7.1324007807417045E-2</v>
      </c>
      <c r="F14" s="15">
        <f t="shared" si="2"/>
        <v>1593</v>
      </c>
      <c r="G14" s="11">
        <f t="shared" si="3"/>
        <v>7.0486725663716818E-2</v>
      </c>
      <c r="N14" s="10"/>
      <c r="O14" s="9">
        <v>40</v>
      </c>
      <c r="P14" s="9">
        <v>44</v>
      </c>
      <c r="Q14" s="5">
        <v>716</v>
      </c>
      <c r="R14" s="60">
        <f t="shared" si="5"/>
        <v>6730</v>
      </c>
      <c r="S14" s="39">
        <f>R14/$Q5</f>
        <v>0.65314440993788825</v>
      </c>
      <c r="T14" s="5">
        <v>877</v>
      </c>
      <c r="U14" s="60">
        <f t="shared" si="6"/>
        <v>7293</v>
      </c>
      <c r="V14" s="39">
        <f>U14/$T5</f>
        <v>0.59311971372804162</v>
      </c>
      <c r="W14" s="5">
        <v>1593</v>
      </c>
      <c r="X14" s="60">
        <f t="shared" si="7"/>
        <v>14023</v>
      </c>
      <c r="Y14" s="39">
        <f>X14/$W5</f>
        <v>0.62048672566371676</v>
      </c>
    </row>
    <row r="15" spans="1:25">
      <c r="A15" s="9" t="s">
        <v>13</v>
      </c>
      <c r="B15" s="2">
        <f>DATA_FIELD_DESCRIPTORS!Y384</f>
        <v>733</v>
      </c>
      <c r="C15" s="11">
        <f t="shared" si="0"/>
        <v>7.1137422360248448E-2</v>
      </c>
      <c r="D15" s="2">
        <f>DATA_FIELD_DESCRIPTORS!Y408</f>
        <v>919</v>
      </c>
      <c r="E15" s="11">
        <f t="shared" si="1"/>
        <v>7.4739752765126871E-2</v>
      </c>
      <c r="F15" s="15">
        <f t="shared" si="2"/>
        <v>1652</v>
      </c>
      <c r="G15" s="11">
        <f t="shared" si="3"/>
        <v>7.3097345132743366E-2</v>
      </c>
      <c r="N15" s="10"/>
      <c r="O15" s="9">
        <v>45</v>
      </c>
      <c r="P15" s="9">
        <v>49</v>
      </c>
      <c r="Q15" s="5">
        <v>733</v>
      </c>
      <c r="R15" s="60">
        <f t="shared" si="5"/>
        <v>7463</v>
      </c>
      <c r="S15" s="39">
        <f>R15/$Q5</f>
        <v>0.7242818322981367</v>
      </c>
      <c r="T15" s="5">
        <v>919</v>
      </c>
      <c r="U15" s="60">
        <f t="shared" si="6"/>
        <v>8212</v>
      </c>
      <c r="V15" s="39">
        <f>U15/$T5</f>
        <v>0.66785946649316852</v>
      </c>
      <c r="W15" s="5">
        <v>1652</v>
      </c>
      <c r="X15" s="60">
        <f t="shared" si="7"/>
        <v>15675</v>
      </c>
      <c r="Y15" s="39">
        <f>X15/$W5</f>
        <v>0.69358407079646023</v>
      </c>
    </row>
    <row r="16" spans="1:25">
      <c r="A16" s="9" t="s">
        <v>14</v>
      </c>
      <c r="B16" s="2">
        <f>DATA_FIELD_DESCRIPTORS!Y385</f>
        <v>674</v>
      </c>
      <c r="C16" s="11">
        <f t="shared" si="0"/>
        <v>6.5411490683229809E-2</v>
      </c>
      <c r="D16" s="2">
        <f>DATA_FIELD_DESCRIPTORS!Y409</f>
        <v>835</v>
      </c>
      <c r="E16" s="11">
        <f t="shared" si="1"/>
        <v>6.7908262849707218E-2</v>
      </c>
      <c r="F16" s="15">
        <f t="shared" si="2"/>
        <v>1509</v>
      </c>
      <c r="G16" s="11">
        <f t="shared" si="3"/>
        <v>6.6769911504424781E-2</v>
      </c>
      <c r="N16" s="10"/>
      <c r="O16" s="9">
        <v>50</v>
      </c>
      <c r="P16" s="9">
        <v>54</v>
      </c>
      <c r="Q16" s="5">
        <v>674</v>
      </c>
      <c r="R16" s="60">
        <f t="shared" si="5"/>
        <v>8137</v>
      </c>
      <c r="S16" s="39">
        <f>R16/$Q5</f>
        <v>0.78969332298136641</v>
      </c>
      <c r="T16" s="5">
        <v>835</v>
      </c>
      <c r="U16" s="60">
        <f t="shared" si="6"/>
        <v>9047</v>
      </c>
      <c r="V16" s="39">
        <f>U16/$T5</f>
        <v>0.73576772934287571</v>
      </c>
      <c r="W16" s="5">
        <v>1509</v>
      </c>
      <c r="X16" s="60">
        <f t="shared" si="7"/>
        <v>17184</v>
      </c>
      <c r="Y16" s="39">
        <f>X16/$W5</f>
        <v>0.76035398230088491</v>
      </c>
    </row>
    <row r="17" spans="1:25">
      <c r="A17" s="9" t="s">
        <v>15</v>
      </c>
      <c r="B17" s="2">
        <f>DATA_FIELD_DESCRIPTORS!Y386</f>
        <v>593</v>
      </c>
      <c r="C17" s="11">
        <f t="shared" si="0"/>
        <v>5.755046583850932E-2</v>
      </c>
      <c r="D17" s="2">
        <f>DATA_FIELD_DESCRIPTORS!Y410</f>
        <v>831</v>
      </c>
      <c r="E17" s="11">
        <f t="shared" si="1"/>
        <v>6.7582953806115814E-2</v>
      </c>
      <c r="F17" s="15">
        <f t="shared" si="2"/>
        <v>1424</v>
      </c>
      <c r="G17" s="11">
        <f t="shared" si="3"/>
        <v>6.3008849557522117E-2</v>
      </c>
      <c r="N17" s="10"/>
      <c r="O17" s="9">
        <v>55</v>
      </c>
      <c r="P17" s="9">
        <v>59</v>
      </c>
      <c r="Q17" s="5">
        <v>593</v>
      </c>
      <c r="R17" s="60">
        <f t="shared" si="5"/>
        <v>8730</v>
      </c>
      <c r="S17" s="39">
        <f>R17/$Q5</f>
        <v>0.84724378881987583</v>
      </c>
      <c r="T17" s="5">
        <v>831</v>
      </c>
      <c r="U17" s="60">
        <f t="shared" si="6"/>
        <v>9878</v>
      </c>
      <c r="V17" s="39">
        <f>U17/$T5</f>
        <v>0.8033506831489915</v>
      </c>
      <c r="W17" s="5">
        <v>1424</v>
      </c>
      <c r="X17" s="60">
        <f t="shared" si="7"/>
        <v>18608</v>
      </c>
      <c r="Y17" s="39">
        <f>X17/$W5</f>
        <v>0.82336283185840708</v>
      </c>
    </row>
    <row r="18" spans="1:25">
      <c r="A18" s="9" t="s">
        <v>16</v>
      </c>
      <c r="B18" s="2">
        <f>DATA_FIELD_DESCRIPTORS!Y387+DATA_FIELD_DESCRIPTORS!Y388</f>
        <v>533</v>
      </c>
      <c r="C18" s="11">
        <f t="shared" si="0"/>
        <v>5.1727484472049688E-2</v>
      </c>
      <c r="D18" s="2">
        <f>DATA_FIELD_DESCRIPTORS!Y411+DATA_FIELD_DESCRIPTORS!Y412</f>
        <v>775</v>
      </c>
      <c r="E18" s="11">
        <f t="shared" si="1"/>
        <v>6.3028627195836046E-2</v>
      </c>
      <c r="F18" s="15">
        <f t="shared" si="2"/>
        <v>1308</v>
      </c>
      <c r="G18" s="11">
        <f t="shared" si="3"/>
        <v>5.7876106194690267E-2</v>
      </c>
      <c r="N18" s="10"/>
      <c r="O18" s="9">
        <v>60</v>
      </c>
      <c r="P18" s="9">
        <v>64</v>
      </c>
      <c r="Q18" s="5">
        <v>533</v>
      </c>
      <c r="R18" s="60">
        <f t="shared" si="5"/>
        <v>9263</v>
      </c>
      <c r="S18" s="39">
        <f>R18/$Q5</f>
        <v>0.8989712732919255</v>
      </c>
      <c r="T18" s="5">
        <v>775</v>
      </c>
      <c r="U18" s="60">
        <f t="shared" si="6"/>
        <v>10653</v>
      </c>
      <c r="V18" s="39">
        <f>U18/$T5</f>
        <v>0.86637931034482762</v>
      </c>
      <c r="W18" s="5">
        <v>1308</v>
      </c>
      <c r="X18" s="60">
        <f t="shared" si="7"/>
        <v>19916</v>
      </c>
      <c r="Y18" s="39">
        <f>X18/$W5</f>
        <v>0.88123893805309739</v>
      </c>
    </row>
    <row r="19" spans="1:25">
      <c r="A19" s="9" t="s">
        <v>17</v>
      </c>
      <c r="B19" s="15">
        <f>DATA_FIELD_DESCRIPTORS!Y389+DATA_FIELD_DESCRIPTORS!Y390</f>
        <v>418</v>
      </c>
      <c r="C19" s="11">
        <f t="shared" si="0"/>
        <v>4.05667701863354E-2</v>
      </c>
      <c r="D19" s="2">
        <f>DATA_FIELD_DESCRIPTORS!Y413+DATA_FIELD_DESCRIPTORS!Y414</f>
        <v>536</v>
      </c>
      <c r="E19" s="11">
        <f t="shared" si="1"/>
        <v>4.3591411841249185E-2</v>
      </c>
      <c r="F19" s="15">
        <f t="shared" si="2"/>
        <v>954</v>
      </c>
      <c r="G19" s="11">
        <f t="shared" si="3"/>
        <v>4.2212389380530971E-2</v>
      </c>
      <c r="N19" s="10"/>
      <c r="O19" s="9">
        <v>65</v>
      </c>
      <c r="P19" s="9">
        <v>69</v>
      </c>
      <c r="Q19" s="5">
        <v>418</v>
      </c>
      <c r="R19" s="60">
        <f t="shared" si="5"/>
        <v>9681</v>
      </c>
      <c r="S19" s="39">
        <f>R19/$Q5</f>
        <v>0.93953804347826086</v>
      </c>
      <c r="T19" s="5">
        <v>536</v>
      </c>
      <c r="U19" s="60">
        <f t="shared" si="6"/>
        <v>11189</v>
      </c>
      <c r="V19" s="39">
        <f>U19/$T5</f>
        <v>0.90997072218607677</v>
      </c>
      <c r="W19" s="5">
        <v>954</v>
      </c>
      <c r="X19" s="60">
        <f t="shared" si="7"/>
        <v>20870</v>
      </c>
      <c r="Y19" s="39">
        <f>X19/$W5</f>
        <v>0.92345132743362834</v>
      </c>
    </row>
    <row r="20" spans="1:25">
      <c r="A20" s="9" t="s">
        <v>18</v>
      </c>
      <c r="B20" s="15">
        <f>DATA_FIELD_DESCRIPTORS!Y391</f>
        <v>259</v>
      </c>
      <c r="C20" s="11">
        <f t="shared" si="0"/>
        <v>2.5135869565217392E-2</v>
      </c>
      <c r="D20" s="2">
        <f>DATA_FIELD_DESCRIPTORS!Y415</f>
        <v>401</v>
      </c>
      <c r="E20" s="11">
        <f t="shared" si="1"/>
        <v>3.2612231620039039E-2</v>
      </c>
      <c r="F20" s="15">
        <f t="shared" si="2"/>
        <v>660</v>
      </c>
      <c r="G20" s="11">
        <f t="shared" si="3"/>
        <v>2.9203539823008849E-2</v>
      </c>
      <c r="N20" s="10"/>
      <c r="O20" s="9">
        <v>70</v>
      </c>
      <c r="P20" s="9">
        <v>74</v>
      </c>
      <c r="Q20" s="5">
        <v>259</v>
      </c>
      <c r="R20" s="60">
        <f t="shared" si="5"/>
        <v>9940</v>
      </c>
      <c r="S20" s="39">
        <f>R20/$Q5</f>
        <v>0.96467391304347827</v>
      </c>
      <c r="T20" s="5">
        <v>401</v>
      </c>
      <c r="U20" s="60">
        <f t="shared" si="6"/>
        <v>11590</v>
      </c>
      <c r="V20" s="39">
        <f>U20/$T5</f>
        <v>0.94258295380611579</v>
      </c>
      <c r="W20" s="5">
        <v>660</v>
      </c>
      <c r="X20" s="60">
        <f t="shared" si="7"/>
        <v>21530</v>
      </c>
      <c r="Y20" s="39">
        <f>X20/$W5</f>
        <v>0.95265486725663717</v>
      </c>
    </row>
    <row r="21" spans="1:25">
      <c r="A21" s="9" t="s">
        <v>19</v>
      </c>
      <c r="B21" s="15">
        <f>DATA_FIELD_DESCRIPTORS!Y392</f>
        <v>173</v>
      </c>
      <c r="C21" s="11">
        <f t="shared" si="0"/>
        <v>1.6789596273291924E-2</v>
      </c>
      <c r="D21" s="2">
        <f>DATA_FIELD_DESCRIPTORS!Y416</f>
        <v>295</v>
      </c>
      <c r="E21" s="11">
        <f t="shared" si="1"/>
        <v>2.3991541964866622E-2</v>
      </c>
      <c r="F21" s="15">
        <f t="shared" si="2"/>
        <v>468</v>
      </c>
      <c r="G21" s="11">
        <f t="shared" si="3"/>
        <v>2.0707964601769911E-2</v>
      </c>
      <c r="N21" s="10"/>
      <c r="O21" s="9">
        <v>75</v>
      </c>
      <c r="P21" s="9">
        <v>79</v>
      </c>
      <c r="Q21" s="5">
        <v>173</v>
      </c>
      <c r="R21" s="60">
        <f t="shared" si="5"/>
        <v>10113</v>
      </c>
      <c r="S21" s="39">
        <f>R21/$Q5</f>
        <v>0.98146350931677018</v>
      </c>
      <c r="T21" s="5">
        <v>295</v>
      </c>
      <c r="U21" s="60">
        <f t="shared" si="6"/>
        <v>11885</v>
      </c>
      <c r="V21" s="39">
        <f>U21/$T5</f>
        <v>0.96657449577098242</v>
      </c>
      <c r="W21" s="5">
        <v>468</v>
      </c>
      <c r="X21" s="60">
        <f t="shared" si="7"/>
        <v>21998</v>
      </c>
      <c r="Y21" s="39">
        <f>X21/$W5</f>
        <v>0.97336283185840711</v>
      </c>
    </row>
    <row r="22" spans="1:25">
      <c r="A22" s="9" t="s">
        <v>20</v>
      </c>
      <c r="B22" s="15">
        <f>DATA_FIELD_DESCRIPTORS!Y393</f>
        <v>103</v>
      </c>
      <c r="C22" s="11">
        <f t="shared" si="0"/>
        <v>9.99611801242236E-3</v>
      </c>
      <c r="D22" s="2">
        <f>DATA_FIELD_DESCRIPTORS!Y417</f>
        <v>231</v>
      </c>
      <c r="E22" s="11">
        <f t="shared" si="1"/>
        <v>1.8786597267404035E-2</v>
      </c>
      <c r="F22" s="15">
        <f t="shared" si="2"/>
        <v>334</v>
      </c>
      <c r="G22" s="11">
        <f t="shared" si="3"/>
        <v>1.4778761061946902E-2</v>
      </c>
      <c r="N22" s="10"/>
      <c r="O22" s="9">
        <v>80</v>
      </c>
      <c r="P22" s="9">
        <v>84</v>
      </c>
      <c r="Q22" s="5">
        <v>103</v>
      </c>
      <c r="R22" s="60">
        <f t="shared" si="5"/>
        <v>10216</v>
      </c>
      <c r="S22" s="39">
        <f>R22/$Q5</f>
        <v>0.99145962732919257</v>
      </c>
      <c r="T22" s="5">
        <v>231</v>
      </c>
      <c r="U22" s="60">
        <f t="shared" si="6"/>
        <v>12116</v>
      </c>
      <c r="V22" s="39">
        <f>U22/$T5</f>
        <v>0.98536109303838648</v>
      </c>
      <c r="W22" s="5">
        <v>334</v>
      </c>
      <c r="X22" s="60">
        <f t="shared" si="7"/>
        <v>22332</v>
      </c>
      <c r="Y22" s="39">
        <f>X22/$W5</f>
        <v>0.98814159292035397</v>
      </c>
    </row>
    <row r="23" spans="1:25">
      <c r="A23" s="9" t="s">
        <v>21</v>
      </c>
      <c r="B23" s="15">
        <f>DATA_FIELD_DESCRIPTORS!Y394</f>
        <v>88</v>
      </c>
      <c r="C23" s="11">
        <f t="shared" si="0"/>
        <v>8.5403726708074539E-3</v>
      </c>
      <c r="D23" s="2">
        <f>DATA_FIELD_DESCRIPTORS!Y418</f>
        <v>180</v>
      </c>
      <c r="E23" s="11">
        <f t="shared" si="1"/>
        <v>1.4638906961613532E-2</v>
      </c>
      <c r="F23" s="15">
        <f t="shared" si="2"/>
        <v>268</v>
      </c>
      <c r="G23" s="11">
        <f t="shared" si="3"/>
        <v>1.1858407079646017E-2</v>
      </c>
      <c r="N23" s="10"/>
      <c r="O23" s="9">
        <v>85</v>
      </c>
      <c r="P23" s="9">
        <v>100</v>
      </c>
      <c r="Q23" s="5">
        <v>88</v>
      </c>
      <c r="R23" s="60">
        <f t="shared" si="5"/>
        <v>10304</v>
      </c>
      <c r="S23" s="39">
        <f>R23/$Q5</f>
        <v>1</v>
      </c>
      <c r="T23" s="5">
        <v>180</v>
      </c>
      <c r="U23" s="60">
        <f t="shared" si="6"/>
        <v>12296</v>
      </c>
      <c r="V23" s="39">
        <f>U23/$T5</f>
        <v>1</v>
      </c>
      <c r="W23" s="5">
        <v>268</v>
      </c>
      <c r="X23" s="60">
        <f t="shared" si="7"/>
        <v>22600</v>
      </c>
      <c r="Y23" s="39">
        <f>X23/$W5</f>
        <v>1</v>
      </c>
    </row>
    <row r="24" spans="1:25">
      <c r="A24" s="9" t="s">
        <v>22</v>
      </c>
      <c r="B24" s="46">
        <f>K9</f>
        <v>33.504746835443036</v>
      </c>
      <c r="C24" s="11"/>
      <c r="D24" s="19">
        <f>L9</f>
        <v>38.434579439252339</v>
      </c>
      <c r="E24" s="11"/>
      <c r="F24" s="19">
        <f>M9</f>
        <v>36.36270491803279</v>
      </c>
      <c r="G24" s="11"/>
      <c r="N24" s="10">
        <v>422</v>
      </c>
    </row>
    <row r="25" spans="1:25">
      <c r="A25" s="9"/>
      <c r="B25" s="12"/>
      <c r="C25" s="11"/>
      <c r="D25" s="9"/>
      <c r="N25" s="10"/>
    </row>
    <row r="26" spans="1:25">
      <c r="A26" s="9"/>
      <c r="B26" s="12"/>
      <c r="C26" s="11"/>
      <c r="D26" s="9"/>
      <c r="N26" s="10"/>
    </row>
    <row r="27" spans="1:25">
      <c r="A27" s="106" t="s">
        <v>1436</v>
      </c>
      <c r="B27" s="107" t="s">
        <v>1437</v>
      </c>
      <c r="C27" s="108" t="s">
        <v>1433</v>
      </c>
      <c r="D27" s="20"/>
      <c r="E27" s="21"/>
      <c r="F27" s="20"/>
      <c r="G27" s="21"/>
      <c r="N27" s="5"/>
    </row>
    <row r="28" spans="1:25">
      <c r="A28" s="9" t="s">
        <v>3</v>
      </c>
      <c r="B28" s="2">
        <f>DATA_FIELD_DESCRIPTORS!Y14</f>
        <v>22600</v>
      </c>
      <c r="C28" s="11">
        <f>B28/B$28</f>
        <v>1</v>
      </c>
      <c r="D28" s="9"/>
      <c r="N28" s="10">
        <v>14</v>
      </c>
    </row>
    <row r="29" spans="1:25">
      <c r="A29" s="9" t="s">
        <v>23</v>
      </c>
      <c r="B29" s="2">
        <f>DATA_FIELD_DESCRIPTORS!Y15</f>
        <v>1941</v>
      </c>
      <c r="C29" s="11">
        <f t="shared" ref="C29:C35" si="9">B29/B$28</f>
        <v>8.5884955752212389E-2</v>
      </c>
      <c r="D29" s="9"/>
      <c r="N29" s="10">
        <v>15</v>
      </c>
    </row>
    <row r="30" spans="1:25">
      <c r="A30" s="9" t="s">
        <v>24</v>
      </c>
      <c r="B30" s="2">
        <f>DATA_FIELD_DESCRIPTORS!Y16</f>
        <v>18049</v>
      </c>
      <c r="C30" s="11">
        <f t="shared" si="9"/>
        <v>0.7986283185840708</v>
      </c>
      <c r="D30" s="9"/>
      <c r="N30" s="10">
        <v>16</v>
      </c>
    </row>
    <row r="31" spans="1:25">
      <c r="A31" s="9" t="s">
        <v>25</v>
      </c>
      <c r="B31" s="2">
        <f>DATA_FIELD_DESCRIPTORS!Y17</f>
        <v>103</v>
      </c>
      <c r="C31" s="11">
        <f t="shared" si="9"/>
        <v>4.5575221238938054E-3</v>
      </c>
      <c r="D31" s="9"/>
      <c r="N31" s="10">
        <v>17</v>
      </c>
    </row>
    <row r="32" spans="1:25">
      <c r="A32" s="9" t="s">
        <v>26</v>
      </c>
      <c r="B32" s="2">
        <f>DATA_FIELD_DESCRIPTORS!Y18</f>
        <v>391</v>
      </c>
      <c r="C32" s="11">
        <f t="shared" si="9"/>
        <v>1.7300884955752212E-2</v>
      </c>
      <c r="D32" s="9"/>
      <c r="N32" s="10">
        <v>18</v>
      </c>
    </row>
    <row r="33" spans="1:14">
      <c r="A33" s="9" t="s">
        <v>27</v>
      </c>
      <c r="B33" s="2">
        <f>DATA_FIELD_DESCRIPTORS!Y19</f>
        <v>10</v>
      </c>
      <c r="C33" s="11">
        <f t="shared" si="9"/>
        <v>4.4247787610619468E-4</v>
      </c>
      <c r="D33" s="9"/>
      <c r="N33" s="10">
        <v>19</v>
      </c>
    </row>
    <row r="34" spans="1:14">
      <c r="A34" s="9" t="s">
        <v>28</v>
      </c>
      <c r="B34" s="2">
        <f>DATA_FIELD_DESCRIPTORS!Y20</f>
        <v>1261</v>
      </c>
      <c r="C34" s="11">
        <f t="shared" si="9"/>
        <v>5.579646017699115E-2</v>
      </c>
      <c r="D34" s="9"/>
      <c r="N34" s="10">
        <v>20</v>
      </c>
    </row>
    <row r="35" spans="1:14">
      <c r="A35" s="9" t="s">
        <v>38</v>
      </c>
      <c r="B35" s="2">
        <f>DATA_FIELD_DESCRIPTORS!Y21</f>
        <v>845</v>
      </c>
      <c r="C35" s="11">
        <f t="shared" si="9"/>
        <v>3.7389380530973453E-2</v>
      </c>
      <c r="D35" s="9"/>
      <c r="N35" s="10">
        <v>21</v>
      </c>
    </row>
    <row r="36" spans="1:14">
      <c r="A36" s="9"/>
      <c r="B36" s="2"/>
      <c r="C36" s="11"/>
      <c r="D36" s="9"/>
      <c r="N36" s="10"/>
    </row>
    <row r="37" spans="1:14">
      <c r="A37" s="9"/>
      <c r="B37" s="2"/>
      <c r="C37" s="11"/>
      <c r="D37" s="9"/>
      <c r="N37" s="10"/>
    </row>
    <row r="38" spans="1:14" s="4" customFormat="1">
      <c r="A38" s="110" t="s">
        <v>1098</v>
      </c>
      <c r="B38" s="111" t="s">
        <v>1437</v>
      </c>
      <c r="C38" s="112" t="s">
        <v>1433</v>
      </c>
      <c r="D38" s="16"/>
      <c r="E38" s="1"/>
      <c r="F38" s="16"/>
      <c r="G38" s="1"/>
      <c r="J38"/>
      <c r="K38"/>
      <c r="L38"/>
      <c r="M38"/>
    </row>
    <row r="39" spans="1:14">
      <c r="A39" s="9" t="s">
        <v>3</v>
      </c>
      <c r="B39" s="2">
        <f>DATA_FIELD_DESCRIPTORS!Y24</f>
        <v>22600</v>
      </c>
      <c r="C39" s="11">
        <f>B39/B$39</f>
        <v>1</v>
      </c>
      <c r="D39" s="9"/>
      <c r="N39" s="10">
        <v>24</v>
      </c>
    </row>
    <row r="40" spans="1:14">
      <c r="A40" s="9" t="s">
        <v>29</v>
      </c>
      <c r="B40" s="2">
        <f>DATA_FIELD_DESCRIPTORS!Y26</f>
        <v>2735</v>
      </c>
      <c r="C40" s="11">
        <f t="shared" ref="C40:C41" si="10">B40/B$39</f>
        <v>0.12101769911504424</v>
      </c>
      <c r="D40" s="9"/>
      <c r="N40" s="10">
        <v>26</v>
      </c>
    </row>
    <row r="41" spans="1:14">
      <c r="A41" s="9" t="s">
        <v>30</v>
      </c>
      <c r="B41" s="2">
        <f>DATA_FIELD_DESCRIPTORS!Y25</f>
        <v>19865</v>
      </c>
      <c r="C41" s="11">
        <f t="shared" si="10"/>
        <v>0.87898230088495577</v>
      </c>
      <c r="D41" s="9"/>
      <c r="N41" s="10">
        <v>25</v>
      </c>
    </row>
    <row r="42" spans="1:14">
      <c r="A42" s="9"/>
      <c r="B42" s="2"/>
      <c r="C42" s="11"/>
      <c r="D42" s="9"/>
      <c r="N42" s="10"/>
    </row>
    <row r="43" spans="1:14">
      <c r="A43" s="9"/>
      <c r="B43" s="2"/>
      <c r="C43" s="11"/>
      <c r="D43" s="9"/>
      <c r="N43" s="10"/>
    </row>
    <row r="44" spans="1:14" s="4" customFormat="1">
      <c r="A44" s="110" t="s">
        <v>1438</v>
      </c>
      <c r="B44" s="111" t="s">
        <v>1437</v>
      </c>
      <c r="C44" s="112" t="s">
        <v>1433</v>
      </c>
      <c r="D44" s="16"/>
      <c r="E44" s="1"/>
      <c r="F44" s="16"/>
      <c r="G44" s="1"/>
      <c r="J44"/>
      <c r="K44"/>
      <c r="L44"/>
      <c r="M44"/>
    </row>
    <row r="45" spans="1:14">
      <c r="A45" s="9" t="s">
        <v>3</v>
      </c>
      <c r="B45" s="2">
        <f>DATA_FIELD_DESCRIPTORS!Y29</f>
        <v>22600</v>
      </c>
      <c r="C45" s="11">
        <f>B45/B$45</f>
        <v>1</v>
      </c>
      <c r="D45" s="9"/>
      <c r="N45" s="10">
        <v>29</v>
      </c>
    </row>
    <row r="46" spans="1:14">
      <c r="A46" s="113" t="s">
        <v>31</v>
      </c>
      <c r="B46" s="114">
        <f>DATA_FIELD_DESCRIPTORS!Y38</f>
        <v>2735</v>
      </c>
      <c r="C46" s="115">
        <f t="shared" ref="C46:C55" si="11">B46/B$45</f>
        <v>0.12101769911504424</v>
      </c>
      <c r="D46" s="9"/>
      <c r="N46" s="10">
        <v>38</v>
      </c>
    </row>
    <row r="47" spans="1:14">
      <c r="A47" s="9" t="s">
        <v>32</v>
      </c>
      <c r="B47" s="2">
        <f>DATA_FIELD_DESCRIPTORS!Y39</f>
        <v>510</v>
      </c>
      <c r="C47" s="11">
        <f>B47/B$46</f>
        <v>0.18647166361974407</v>
      </c>
      <c r="D47" s="9"/>
      <c r="N47" s="10">
        <v>39</v>
      </c>
    </row>
    <row r="48" spans="1:14">
      <c r="A48" s="9" t="s">
        <v>33</v>
      </c>
      <c r="B48" s="2">
        <f>DATA_FIELD_DESCRIPTORS!Y40</f>
        <v>786</v>
      </c>
      <c r="C48" s="11">
        <f t="shared" ref="C48:C53" si="12">B48/B$46</f>
        <v>0.28738574040219378</v>
      </c>
      <c r="D48" s="9"/>
      <c r="N48" s="10">
        <v>40</v>
      </c>
    </row>
    <row r="49" spans="1:14">
      <c r="A49" s="9" t="s">
        <v>34</v>
      </c>
      <c r="B49" s="2">
        <f>DATA_FIELD_DESCRIPTORS!Y41</f>
        <v>44</v>
      </c>
      <c r="C49" s="11">
        <f t="shared" si="12"/>
        <v>1.6087751371115174E-2</v>
      </c>
      <c r="D49" s="9"/>
      <c r="N49" s="10">
        <v>41</v>
      </c>
    </row>
    <row r="50" spans="1:14">
      <c r="A50" s="9" t="s">
        <v>35</v>
      </c>
      <c r="B50" s="2">
        <f>DATA_FIELD_DESCRIPTORS!Y42</f>
        <v>8</v>
      </c>
      <c r="C50" s="11">
        <f t="shared" si="12"/>
        <v>2.9250457038391227E-3</v>
      </c>
      <c r="D50" s="9"/>
      <c r="N50" s="10">
        <v>42</v>
      </c>
    </row>
    <row r="51" spans="1:14">
      <c r="A51" s="9" t="s">
        <v>36</v>
      </c>
      <c r="B51" s="2">
        <f>DATA_FIELD_DESCRIPTORS!Y43</f>
        <v>7</v>
      </c>
      <c r="C51" s="11">
        <f t="shared" si="12"/>
        <v>2.5594149908592322E-3</v>
      </c>
      <c r="D51" s="9"/>
      <c r="N51" s="10">
        <v>43</v>
      </c>
    </row>
    <row r="52" spans="1:14">
      <c r="A52" s="9" t="s">
        <v>37</v>
      </c>
      <c r="B52" s="2">
        <f>DATA_FIELD_DESCRIPTORS!Y44</f>
        <v>1093</v>
      </c>
      <c r="C52" s="11">
        <f t="shared" si="12"/>
        <v>0.39963436928702012</v>
      </c>
      <c r="D52" s="9"/>
      <c r="N52" s="10">
        <v>44</v>
      </c>
    </row>
    <row r="53" spans="1:14">
      <c r="A53" s="9" t="s">
        <v>38</v>
      </c>
      <c r="B53" s="2">
        <f>DATA_FIELD_DESCRIPTORS!Y45</f>
        <v>287</v>
      </c>
      <c r="C53" s="11">
        <f t="shared" si="12"/>
        <v>0.10493601462522852</v>
      </c>
      <c r="D53" s="9"/>
      <c r="N53" s="10">
        <v>45</v>
      </c>
    </row>
    <row r="54" spans="1:14" ht="3.6" customHeight="1">
      <c r="A54" s="9"/>
      <c r="B54" s="2"/>
      <c r="C54" s="11"/>
      <c r="D54" s="9"/>
      <c r="N54" s="10"/>
    </row>
    <row r="55" spans="1:14">
      <c r="A55" s="113" t="s">
        <v>30</v>
      </c>
      <c r="B55" s="114">
        <f>DATA_FIELD_DESCRIPTORS!Y30</f>
        <v>19865</v>
      </c>
      <c r="C55" s="115">
        <f t="shared" si="11"/>
        <v>0.87898230088495577</v>
      </c>
      <c r="D55" s="9"/>
      <c r="N55" s="10">
        <v>30</v>
      </c>
    </row>
    <row r="56" spans="1:14">
      <c r="A56" s="9" t="s">
        <v>32</v>
      </c>
      <c r="B56" s="2">
        <f>DATA_FIELD_DESCRIPTORS!Y31</f>
        <v>1431</v>
      </c>
      <c r="C56" s="11">
        <f>B56/B$55</f>
        <v>7.2036244651396936E-2</v>
      </c>
      <c r="D56" s="9"/>
      <c r="N56" s="10">
        <v>31</v>
      </c>
    </row>
    <row r="57" spans="1:14">
      <c r="A57" s="9" t="s">
        <v>33</v>
      </c>
      <c r="B57" s="2">
        <f>DATA_FIELD_DESCRIPTORS!Y32</f>
        <v>17263</v>
      </c>
      <c r="C57" s="11">
        <f t="shared" ref="C57:C62" si="13">B57/B$55</f>
        <v>0.86901585703498618</v>
      </c>
      <c r="D57" s="9"/>
      <c r="N57" s="10">
        <v>32</v>
      </c>
    </row>
    <row r="58" spans="1:14">
      <c r="A58" s="9" t="s">
        <v>34</v>
      </c>
      <c r="B58" s="2">
        <f>DATA_FIELD_DESCRIPTORS!Y33</f>
        <v>59</v>
      </c>
      <c r="C58" s="11">
        <f t="shared" si="13"/>
        <v>2.9700478228039265E-3</v>
      </c>
      <c r="D58" s="9"/>
      <c r="N58" s="10">
        <v>33</v>
      </c>
    </row>
    <row r="59" spans="1:14">
      <c r="A59" s="9" t="s">
        <v>35</v>
      </c>
      <c r="B59" s="2">
        <f>DATA_FIELD_DESCRIPTORS!Y34</f>
        <v>383</v>
      </c>
      <c r="C59" s="11">
        <f t="shared" si="13"/>
        <v>1.9280140951422099E-2</v>
      </c>
      <c r="D59" s="9"/>
      <c r="N59" s="10">
        <v>34</v>
      </c>
    </row>
    <row r="60" spans="1:14">
      <c r="A60" s="9" t="s">
        <v>36</v>
      </c>
      <c r="B60" s="2">
        <f>DATA_FIELD_DESCRIPTORS!Y35</f>
        <v>3</v>
      </c>
      <c r="C60" s="11">
        <f t="shared" si="13"/>
        <v>1.5101938082053864E-4</v>
      </c>
      <c r="D60" s="9"/>
      <c r="N60" s="10">
        <v>35</v>
      </c>
    </row>
    <row r="61" spans="1:14">
      <c r="A61" s="9" t="s">
        <v>37</v>
      </c>
      <c r="B61" s="2">
        <f>DATA_FIELD_DESCRIPTORS!Y36</f>
        <v>168</v>
      </c>
      <c r="C61" s="11">
        <f t="shared" si="13"/>
        <v>8.457085325950164E-3</v>
      </c>
      <c r="D61" s="9"/>
      <c r="N61" s="10">
        <v>36</v>
      </c>
    </row>
    <row r="62" spans="1:14">
      <c r="A62" s="9" t="s">
        <v>38</v>
      </c>
      <c r="B62" s="2">
        <f>DATA_FIELD_DESCRIPTORS!Y37</f>
        <v>558</v>
      </c>
      <c r="C62" s="11">
        <f t="shared" si="13"/>
        <v>2.8089604832620185E-2</v>
      </c>
      <c r="D62" s="9"/>
      <c r="N62" s="10">
        <v>37</v>
      </c>
    </row>
    <row r="63" spans="1:14">
      <c r="A63" s="9"/>
      <c r="B63" s="2"/>
      <c r="C63" s="11"/>
      <c r="D63" s="9"/>
      <c r="N63" s="10"/>
    </row>
    <row r="64" spans="1:14">
      <c r="A64" s="9"/>
      <c r="B64" s="2"/>
      <c r="C64" s="11"/>
      <c r="D64" s="9"/>
      <c r="N64" s="10"/>
    </row>
    <row r="65" spans="1:14" s="4" customFormat="1">
      <c r="A65" s="110" t="s">
        <v>1439</v>
      </c>
      <c r="B65" s="111" t="s">
        <v>1437</v>
      </c>
      <c r="C65" s="112" t="s">
        <v>1433</v>
      </c>
      <c r="D65" s="20"/>
      <c r="E65" s="1"/>
      <c r="F65" s="20"/>
      <c r="G65" s="1"/>
      <c r="J65"/>
      <c r="K65"/>
      <c r="L65"/>
      <c r="M65"/>
    </row>
    <row r="66" spans="1:14">
      <c r="A66" s="9" t="s">
        <v>3</v>
      </c>
      <c r="B66" s="2">
        <f>DATA_FIELD_DESCRIPTORS!Y705</f>
        <v>22600</v>
      </c>
      <c r="C66" s="11">
        <f>B66/B$66</f>
        <v>1</v>
      </c>
      <c r="D66" s="9"/>
      <c r="N66" s="10">
        <v>705</v>
      </c>
    </row>
    <row r="67" spans="1:14">
      <c r="A67" s="116" t="s">
        <v>1434</v>
      </c>
      <c r="B67" s="114">
        <f>DATA_FIELD_DESCRIPTORS!Y722</f>
        <v>3374</v>
      </c>
      <c r="C67" s="115">
        <f>B67/B$66</f>
        <v>0.14929203539823008</v>
      </c>
      <c r="D67" s="9"/>
      <c r="N67" s="10"/>
    </row>
    <row r="68" spans="1:14" ht="3.6" customHeight="1">
      <c r="A68" s="9"/>
      <c r="B68" s="2"/>
      <c r="C68" s="11"/>
      <c r="D68" s="9"/>
      <c r="N68" s="10"/>
    </row>
    <row r="69" spans="1:14">
      <c r="A69" s="113" t="s">
        <v>1435</v>
      </c>
      <c r="B69" s="114">
        <f>DATA_FIELD_DESCRIPTORS!Y707</f>
        <v>18851</v>
      </c>
      <c r="C69" s="115">
        <f t="shared" ref="C69:C76" si="14">B69/B$66</f>
        <v>0.8341150442477876</v>
      </c>
      <c r="D69" s="9"/>
      <c r="N69" s="10">
        <v>706</v>
      </c>
    </row>
    <row r="70" spans="1:14">
      <c r="A70" s="9" t="s">
        <v>39</v>
      </c>
      <c r="B70" s="2">
        <f>DATA_FIELD_DESCRIPTORS!Y708</f>
        <v>5644</v>
      </c>
      <c r="C70" s="11">
        <f>B70/B$69</f>
        <v>0.29940056230438705</v>
      </c>
      <c r="D70" s="9"/>
      <c r="N70" s="10">
        <v>708</v>
      </c>
    </row>
    <row r="71" spans="1:14">
      <c r="A71" s="9" t="s">
        <v>1445</v>
      </c>
      <c r="B71" s="2">
        <f>DATA_FIELD_DESCRIPTORS!Y711</f>
        <v>2229</v>
      </c>
      <c r="C71" s="11">
        <f t="shared" ref="C71:C74" si="15">B71/B$69</f>
        <v>0.1182430640284335</v>
      </c>
      <c r="D71" s="9"/>
      <c r="N71" s="10">
        <v>711</v>
      </c>
    </row>
    <row r="72" spans="1:14">
      <c r="A72" s="9" t="s">
        <v>40</v>
      </c>
      <c r="B72" s="2">
        <f>DATA_FIELD_DESCRIPTORS!Y712+DATA_FIELD_DESCRIPTORS!Y713+DATA_FIELD_DESCRIPTORS!Y714</f>
        <v>7545</v>
      </c>
      <c r="C72" s="11">
        <f t="shared" si="15"/>
        <v>0.40024401888493977</v>
      </c>
      <c r="D72" s="9"/>
      <c r="N72" s="10" t="s">
        <v>143</v>
      </c>
    </row>
    <row r="73" spans="1:14">
      <c r="A73" s="9" t="s">
        <v>41</v>
      </c>
      <c r="B73" s="2">
        <f>DATA_FIELD_DESCRIPTORS!Y715+DATA_FIELD_DESCRIPTORS!Y716+DATA_FIELD_DESCRIPTORS!Y717+DATA_FIELD_DESCRIPTORS!Y718+DATA_FIELD_DESCRIPTORS!Y719+DATA_FIELD_DESCRIPTORS!Y720</f>
        <v>2729</v>
      </c>
      <c r="C73" s="11">
        <f t="shared" si="15"/>
        <v>0.14476685586971513</v>
      </c>
      <c r="D73" s="9"/>
      <c r="N73" s="10" t="s">
        <v>144</v>
      </c>
    </row>
    <row r="74" spans="1:14">
      <c r="A74" s="9" t="s">
        <v>42</v>
      </c>
      <c r="B74" s="2">
        <f>DATA_FIELD_DESCRIPTORS!Y721</f>
        <v>704</v>
      </c>
      <c r="C74" s="11">
        <f t="shared" si="15"/>
        <v>3.7345498912524533E-2</v>
      </c>
      <c r="D74" s="9"/>
      <c r="N74" s="10">
        <v>721</v>
      </c>
    </row>
    <row r="75" spans="1:14" ht="3.6" customHeight="1">
      <c r="A75" s="9"/>
      <c r="B75" s="2"/>
      <c r="C75" s="11"/>
      <c r="D75" s="9"/>
      <c r="N75" s="10"/>
    </row>
    <row r="76" spans="1:14">
      <c r="A76" s="113" t="s">
        <v>43</v>
      </c>
      <c r="B76" s="114">
        <f>DATA_FIELD_DESCRIPTORS!Y730</f>
        <v>375</v>
      </c>
      <c r="C76" s="115">
        <f t="shared" si="14"/>
        <v>1.6592920353982302E-2</v>
      </c>
      <c r="D76" s="9"/>
      <c r="N76" s="10">
        <v>730</v>
      </c>
    </row>
    <row r="77" spans="1:14">
      <c r="A77" s="9" t="s">
        <v>44</v>
      </c>
      <c r="B77" s="2">
        <f>DATA_FIELD_DESCRIPTORS!Y731</f>
        <v>290</v>
      </c>
      <c r="C77" s="11">
        <f>B77/B$76</f>
        <v>0.77333333333333332</v>
      </c>
      <c r="D77" s="9"/>
      <c r="N77" s="10">
        <v>731</v>
      </c>
    </row>
    <row r="78" spans="1:14" ht="14.4" customHeight="1">
      <c r="A78" s="9" t="s">
        <v>47</v>
      </c>
      <c r="B78" s="2">
        <f>DATA_FIELD_DESCRIPTORS!Y732</f>
        <v>85</v>
      </c>
      <c r="C78" s="11">
        <f>B78/B$76</f>
        <v>0.22666666666666666</v>
      </c>
      <c r="D78" s="9"/>
      <c r="N78" s="10">
        <v>732</v>
      </c>
    </row>
    <row r="79" spans="1:14" ht="14.4" customHeight="1">
      <c r="A79" s="9"/>
      <c r="B79" s="2"/>
      <c r="C79" s="11"/>
      <c r="D79" s="9"/>
      <c r="N79" s="10"/>
    </row>
    <row r="80" spans="1:14" ht="14.4" customHeight="1">
      <c r="A80" s="9"/>
      <c r="B80" s="2"/>
      <c r="C80" s="11"/>
      <c r="D80" s="9"/>
      <c r="N80" s="10"/>
    </row>
    <row r="81" spans="1:14" s="4" customFormat="1">
      <c r="A81" s="110" t="s">
        <v>1440</v>
      </c>
      <c r="B81" s="111" t="s">
        <v>1437</v>
      </c>
      <c r="C81" s="112" t="s">
        <v>1433</v>
      </c>
      <c r="D81" s="20"/>
      <c r="E81" s="1"/>
      <c r="F81" s="20"/>
      <c r="G81" s="1"/>
      <c r="J81"/>
      <c r="K81"/>
      <c r="L81"/>
      <c r="M81"/>
    </row>
    <row r="82" spans="1:14" ht="14.4" customHeight="1">
      <c r="A82" s="14" t="s">
        <v>48</v>
      </c>
      <c r="B82" s="2">
        <f>DATA_FIELD_DESCRIPTORS!Y932</f>
        <v>8387</v>
      </c>
      <c r="C82" s="27">
        <f>B82/B$82</f>
        <v>1</v>
      </c>
      <c r="D82" s="14"/>
      <c r="E82" s="23"/>
      <c r="F82" s="23"/>
      <c r="G82" s="18"/>
      <c r="H82" s="24"/>
      <c r="I82" s="25"/>
      <c r="N82" s="26">
        <v>8954</v>
      </c>
    </row>
    <row r="83" spans="1:14" ht="14.4" customHeight="1">
      <c r="A83" s="14" t="s">
        <v>155</v>
      </c>
      <c r="B83" s="2">
        <f>DATA_FIELD_DESCRIPTORS!Y1005+DATA_FIELD_DESCRIPTORS!Y1008</f>
        <v>3203</v>
      </c>
      <c r="C83" s="27">
        <f t="shared" ref="C83:C84" si="16">B83/B$82</f>
        <v>0.38190056039108145</v>
      </c>
      <c r="D83" s="14"/>
      <c r="E83" s="23"/>
      <c r="F83" s="23"/>
      <c r="G83" s="18"/>
      <c r="H83" s="24"/>
      <c r="I83" s="25"/>
      <c r="N83" s="26" t="s">
        <v>156</v>
      </c>
    </row>
    <row r="84" spans="1:14">
      <c r="A84" s="14" t="s">
        <v>161</v>
      </c>
      <c r="B84" s="2">
        <f>DATA_FIELD_DESCRIPTORS!Y1006+DATA_FIELD_DESCRIPTORS!Y1009</f>
        <v>5184</v>
      </c>
      <c r="C84" s="27">
        <f t="shared" si="16"/>
        <v>0.61809943960891855</v>
      </c>
      <c r="D84" s="14"/>
      <c r="E84" s="23"/>
      <c r="F84" s="23"/>
      <c r="G84" s="18"/>
      <c r="H84" s="24"/>
      <c r="I84" s="25"/>
      <c r="N84" s="26" t="s">
        <v>157</v>
      </c>
    </row>
    <row r="85" spans="1:14" ht="3.6" customHeight="1">
      <c r="A85" s="14"/>
      <c r="B85" s="2"/>
      <c r="C85" s="27"/>
      <c r="D85" s="14"/>
      <c r="E85" s="23"/>
      <c r="F85" s="23"/>
      <c r="G85" s="18"/>
      <c r="H85" s="24"/>
      <c r="I85" s="25"/>
      <c r="N85" s="26"/>
    </row>
    <row r="86" spans="1:14" ht="14.4" customHeight="1">
      <c r="A86" s="113" t="s">
        <v>1444</v>
      </c>
      <c r="B86" s="114">
        <f>DATA_FIELD_DESCRIPTORS!Y934+DATA_FIELD_DESCRIPTORS!Y968</f>
        <v>5644</v>
      </c>
      <c r="C86" s="115">
        <f>B86/B$82</f>
        <v>0.67294622630261114</v>
      </c>
      <c r="D86" s="14"/>
      <c r="E86" s="23"/>
      <c r="F86" s="23"/>
      <c r="G86" s="18"/>
      <c r="H86" s="24"/>
      <c r="I86" s="25"/>
      <c r="N86" s="26" t="s">
        <v>146</v>
      </c>
    </row>
    <row r="87" spans="1:14" ht="14.4" customHeight="1">
      <c r="A87" s="14" t="s">
        <v>49</v>
      </c>
      <c r="B87" s="2">
        <f>DATA_FIELD_DESCRIPTORS!Y935+DATA_FIELD_DESCRIPTORS!Y969</f>
        <v>2229</v>
      </c>
      <c r="C87" s="27">
        <f t="shared" ref="C87:C91" si="17">B87/B$86</f>
        <v>0.39493267186392628</v>
      </c>
      <c r="D87" s="14"/>
      <c r="E87" s="29"/>
      <c r="F87" s="29"/>
      <c r="G87" s="18"/>
      <c r="H87" s="24"/>
      <c r="I87" s="30"/>
      <c r="N87" s="26" t="s">
        <v>147</v>
      </c>
    </row>
    <row r="88" spans="1:14" ht="14.4" customHeight="1">
      <c r="A88" s="14" t="s">
        <v>155</v>
      </c>
      <c r="B88" s="2">
        <f>DATA_FIELD_DESCRIPTORS!Y538+DATA_FIELD_DESCRIPTORS!Y539+DATA_FIELD_DESCRIPTORS!Y540</f>
        <v>1058</v>
      </c>
      <c r="C88" s="27">
        <f t="shared" si="17"/>
        <v>0.18745570517363572</v>
      </c>
      <c r="D88" s="14"/>
      <c r="E88" s="29"/>
      <c r="F88" s="29"/>
      <c r="G88" s="18"/>
      <c r="H88" s="24"/>
      <c r="I88" s="30"/>
      <c r="N88" s="26" t="s">
        <v>158</v>
      </c>
    </row>
    <row r="89" spans="1:14" ht="14.4" customHeight="1">
      <c r="A89" s="14" t="s">
        <v>50</v>
      </c>
      <c r="B89" s="2">
        <f>DATA_FIELD_DESCRIPTORS!Y940+DATA_FIELD_DESCRIPTORS!Y974</f>
        <v>564</v>
      </c>
      <c r="C89" s="27">
        <f t="shared" si="17"/>
        <v>9.992912827781715E-2</v>
      </c>
      <c r="D89" s="14"/>
      <c r="E89" s="23"/>
      <c r="F89" s="23"/>
      <c r="G89" s="18"/>
      <c r="H89" s="24"/>
      <c r="I89" s="25"/>
      <c r="N89" s="26" t="s">
        <v>148</v>
      </c>
    </row>
    <row r="90" spans="1:14" ht="14.4" customHeight="1">
      <c r="A90" s="14" t="s">
        <v>155</v>
      </c>
      <c r="B90" s="2">
        <f>DATA_FIELD_DESCRIPTORS!Y543+DATA_FIELD_DESCRIPTORS!Y544+DATA_FIELD_DESCRIPTORS!Y545</f>
        <v>278</v>
      </c>
      <c r="C90" s="27">
        <f t="shared" si="17"/>
        <v>4.9255846917080084E-2</v>
      </c>
      <c r="D90" s="14"/>
      <c r="E90" s="23"/>
      <c r="F90" s="23"/>
      <c r="G90" s="18"/>
      <c r="H90" s="24"/>
      <c r="I90" s="25"/>
      <c r="N90" s="26" t="s">
        <v>159</v>
      </c>
    </row>
    <row r="91" spans="1:14" ht="14.4" customHeight="1">
      <c r="A91" s="14" t="s">
        <v>51</v>
      </c>
      <c r="B91" s="2">
        <f>DATA_FIELD_DESCRIPTORS!Y944+DATA_FIELD_DESCRIPTORS!Y978</f>
        <v>2851</v>
      </c>
      <c r="C91" s="27">
        <f t="shared" si="17"/>
        <v>0.50513819985825659</v>
      </c>
      <c r="D91" s="14"/>
      <c r="E91" s="23"/>
      <c r="F91" s="23"/>
      <c r="G91" s="18"/>
      <c r="H91" s="24"/>
      <c r="I91" s="25"/>
      <c r="N91" s="26" t="s">
        <v>149</v>
      </c>
    </row>
    <row r="92" spans="1:14" ht="14.4" customHeight="1">
      <c r="A92" s="14" t="s">
        <v>155</v>
      </c>
      <c r="B92" s="2">
        <f>DATA_FIELD_DESCRIPTORS!Y547+DATA_FIELD_DESCRIPTORS!Y548+DATA_FIELD_DESCRIPTORS!Y549</f>
        <v>1845</v>
      </c>
      <c r="C92" s="27">
        <f>B92/B$86</f>
        <v>0.32689581856839123</v>
      </c>
      <c r="D92" s="14"/>
      <c r="E92" s="23"/>
      <c r="F92" s="23"/>
      <c r="G92" s="18"/>
      <c r="H92" s="24"/>
      <c r="I92" s="25"/>
      <c r="N92" s="26"/>
    </row>
    <row r="93" spans="1:14" ht="3" customHeight="1">
      <c r="A93" s="14"/>
      <c r="B93" s="2"/>
      <c r="C93" s="27"/>
      <c r="D93" s="14"/>
      <c r="E93" s="23"/>
      <c r="F93" s="23"/>
      <c r="G93" s="18"/>
      <c r="H93" s="24"/>
      <c r="I93" s="25"/>
      <c r="N93" s="26"/>
    </row>
    <row r="94" spans="1:14" ht="14.4" customHeight="1">
      <c r="A94" s="113" t="s">
        <v>1443</v>
      </c>
      <c r="B94" s="114">
        <f>DATA_FIELD_DESCRIPTORS!Y948+DATA_FIELD_DESCRIPTORS!Y982</f>
        <v>2743</v>
      </c>
      <c r="C94" s="115">
        <f>B94/B$82</f>
        <v>0.32705377369738881</v>
      </c>
      <c r="D94" s="14"/>
      <c r="E94" s="23"/>
      <c r="F94" s="23"/>
      <c r="G94" s="18"/>
      <c r="H94" s="24"/>
      <c r="I94" s="25"/>
      <c r="N94" s="26" t="s">
        <v>150</v>
      </c>
    </row>
    <row r="95" spans="1:14" ht="14.4" customHeight="1">
      <c r="A95" s="14" t="s">
        <v>52</v>
      </c>
      <c r="B95" s="31">
        <f>B96+B98</f>
        <v>2282</v>
      </c>
      <c r="C95" s="27">
        <f t="shared" ref="C95:C98" si="18">B95/B$94</f>
        <v>0.83193583667517312</v>
      </c>
      <c r="D95" s="14"/>
      <c r="E95" s="23"/>
      <c r="F95" s="23"/>
      <c r="G95" s="18"/>
      <c r="H95" s="24"/>
      <c r="I95" s="25"/>
      <c r="N95" s="26" t="s">
        <v>1420</v>
      </c>
    </row>
    <row r="96" spans="1:14" ht="14.4" customHeight="1">
      <c r="A96" s="14" t="s">
        <v>45</v>
      </c>
      <c r="B96" s="2">
        <f>DATA_FIELD_DESCRIPTORS!Y950+DATA_FIELD_DESCRIPTORS!Y984</f>
        <v>891</v>
      </c>
      <c r="C96" s="27">
        <f t="shared" si="18"/>
        <v>0.32482683193583667</v>
      </c>
      <c r="D96" s="14"/>
      <c r="E96" s="23"/>
      <c r="F96" s="23"/>
      <c r="G96" s="18"/>
      <c r="H96" s="18"/>
      <c r="I96" s="18"/>
      <c r="N96" s="26" t="s">
        <v>151</v>
      </c>
    </row>
    <row r="97" spans="1:14" ht="14.4" customHeight="1">
      <c r="A97" s="14" t="s">
        <v>53</v>
      </c>
      <c r="B97" s="2">
        <f>DATA_FIELD_DESCRIPTORS!Y953+DATA_FIELD_DESCRIPTORS!Y987</f>
        <v>217</v>
      </c>
      <c r="C97" s="27">
        <f>B97/B96</f>
        <v>0.24354657687991021</v>
      </c>
      <c r="D97" s="14"/>
      <c r="E97" s="23"/>
      <c r="F97" s="23"/>
      <c r="G97" s="18"/>
      <c r="H97" s="18"/>
      <c r="I97" s="18"/>
      <c r="N97" s="26" t="s">
        <v>152</v>
      </c>
    </row>
    <row r="98" spans="1:14" ht="14.4" customHeight="1">
      <c r="A98" s="14" t="s">
        <v>46</v>
      </c>
      <c r="B98" s="31">
        <f>DATA_FIELD_DESCRIPTORS!Y959+DATA_FIELD_DESCRIPTORS!Y993</f>
        <v>1391</v>
      </c>
      <c r="C98" s="27">
        <f t="shared" si="18"/>
        <v>0.50710900473933651</v>
      </c>
      <c r="D98" s="14"/>
      <c r="E98" s="23"/>
      <c r="F98" s="23"/>
      <c r="G98" s="18"/>
      <c r="H98" s="18"/>
      <c r="I98" s="18"/>
      <c r="N98" s="26" t="s">
        <v>153</v>
      </c>
    </row>
    <row r="99" spans="1:14">
      <c r="A99" s="14" t="s">
        <v>53</v>
      </c>
      <c r="B99" s="31">
        <f>DATA_FIELD_DESCRIPTORS!Y962+DATA_FIELD_DESCRIPTORS!Y996</f>
        <v>524</v>
      </c>
      <c r="C99" s="27">
        <f>B99/B98</f>
        <v>0.37670740474478792</v>
      </c>
      <c r="D99" s="14"/>
      <c r="E99" s="23"/>
      <c r="F99" s="23"/>
      <c r="G99" s="18"/>
      <c r="H99" s="18"/>
      <c r="I99" s="18"/>
      <c r="N99" s="26" t="s">
        <v>154</v>
      </c>
    </row>
    <row r="100" spans="1:14" ht="3.6" customHeight="1">
      <c r="A100" s="14"/>
      <c r="B100" s="31"/>
      <c r="C100" s="27"/>
      <c r="D100" s="14"/>
      <c r="E100" s="23"/>
      <c r="F100" s="23"/>
      <c r="G100" s="18"/>
      <c r="H100" s="18"/>
      <c r="I100" s="18"/>
      <c r="N100" s="26"/>
    </row>
    <row r="101" spans="1:14" ht="14.4" customHeight="1">
      <c r="A101" s="14" t="s">
        <v>54</v>
      </c>
      <c r="B101" s="2">
        <f>DATA_FIELD_DESCRIPTORS!Y535</f>
        <v>3204</v>
      </c>
      <c r="C101" s="27">
        <f>B101/B82</f>
        <v>0.38201979253606771</v>
      </c>
      <c r="D101" s="14"/>
      <c r="E101" s="23"/>
      <c r="F101" s="23"/>
      <c r="G101" s="18"/>
      <c r="H101" s="18"/>
      <c r="I101" s="18"/>
      <c r="N101" s="26">
        <v>535</v>
      </c>
    </row>
    <row r="102" spans="1:14" ht="14.4" customHeight="1">
      <c r="A102" s="14" t="s">
        <v>55</v>
      </c>
      <c r="B102" s="2">
        <f>DATA_FIELD_DESCRIPTORS!Y657</f>
        <v>2144</v>
      </c>
      <c r="C102" s="27">
        <f>B102/B82</f>
        <v>0.2556337188506021</v>
      </c>
      <c r="D102" s="14"/>
      <c r="E102" s="23"/>
      <c r="F102" s="23"/>
      <c r="G102" s="18"/>
      <c r="H102" s="18"/>
      <c r="I102" s="18"/>
      <c r="N102" s="26">
        <v>657</v>
      </c>
    </row>
    <row r="103" spans="1:14" ht="14.4" customHeight="1">
      <c r="A103" s="14" t="s">
        <v>56</v>
      </c>
      <c r="B103" s="34">
        <f>(B67+B69)/B82</f>
        <v>2.6499344223202574</v>
      </c>
      <c r="C103" s="44" t="s">
        <v>1446</v>
      </c>
      <c r="D103" s="14"/>
      <c r="E103" s="23"/>
      <c r="F103" s="23"/>
      <c r="G103" s="18"/>
      <c r="H103" s="18"/>
      <c r="I103" s="18"/>
      <c r="N103" s="26"/>
    </row>
    <row r="104" spans="1:14" ht="14.4" customHeight="1">
      <c r="A104" s="14"/>
      <c r="B104" s="34"/>
      <c r="C104" s="27"/>
      <c r="D104" s="14"/>
      <c r="E104" s="23"/>
      <c r="F104" s="23"/>
      <c r="G104" s="18"/>
      <c r="H104" s="18"/>
      <c r="I104" s="18"/>
      <c r="N104" s="26"/>
    </row>
    <row r="105" spans="1:14" ht="14.4" customHeight="1">
      <c r="A105" s="14"/>
      <c r="B105" s="31"/>
      <c r="C105" s="27"/>
      <c r="D105" s="14"/>
      <c r="E105" s="23"/>
      <c r="F105" s="23"/>
      <c r="G105" s="18"/>
      <c r="H105" s="18"/>
      <c r="I105" s="18"/>
      <c r="N105" s="26"/>
    </row>
    <row r="106" spans="1:14" s="4" customFormat="1">
      <c r="A106" s="106" t="s">
        <v>1441</v>
      </c>
      <c r="B106" s="107" t="s">
        <v>1437</v>
      </c>
      <c r="C106" s="112" t="s">
        <v>1433</v>
      </c>
      <c r="D106" s="20"/>
      <c r="E106" s="1"/>
      <c r="F106" s="20"/>
      <c r="G106" s="1"/>
      <c r="J106"/>
      <c r="K106"/>
      <c r="L106"/>
      <c r="M106"/>
    </row>
    <row r="107" spans="1:14" ht="14.4" customHeight="1">
      <c r="A107" s="14" t="s">
        <v>57</v>
      </c>
      <c r="B107" s="2">
        <f>DATA_FIELD_DESCRIPTORS!Y750</f>
        <v>9150</v>
      </c>
      <c r="C107" s="27">
        <f>B107/B$107</f>
        <v>1</v>
      </c>
      <c r="D107" s="14"/>
      <c r="E107" s="29"/>
      <c r="F107" s="29"/>
      <c r="G107" s="18"/>
      <c r="H107" s="24"/>
      <c r="I107" s="30"/>
      <c r="N107" s="26">
        <v>8772</v>
      </c>
    </row>
    <row r="108" spans="1:14" ht="14.4" customHeight="1">
      <c r="A108" s="14" t="s">
        <v>58</v>
      </c>
      <c r="B108" s="2">
        <f>DATA_FIELD_DESCRIPTORS!Y762</f>
        <v>8387</v>
      </c>
      <c r="C108" s="27">
        <f t="shared" ref="C108:C110" si="19">B108/B$107</f>
        <v>0.91661202185792345</v>
      </c>
      <c r="D108" s="14"/>
      <c r="E108" s="29"/>
      <c r="F108" s="29"/>
      <c r="G108" s="18"/>
      <c r="H108" s="24"/>
      <c r="I108" s="30"/>
      <c r="N108" s="26">
        <v>8784</v>
      </c>
    </row>
    <row r="109" spans="1:14" ht="3.6" customHeight="1">
      <c r="A109" s="14"/>
      <c r="B109" s="2"/>
      <c r="C109" s="27"/>
      <c r="D109" s="14"/>
      <c r="E109" s="29"/>
      <c r="F109" s="29"/>
      <c r="G109" s="18"/>
      <c r="H109" s="24"/>
      <c r="I109" s="30"/>
      <c r="N109" s="26"/>
    </row>
    <row r="110" spans="1:14" ht="14.4" customHeight="1">
      <c r="A110" s="14" t="s">
        <v>59</v>
      </c>
      <c r="B110" s="2">
        <f>DATA_FIELD_DESCRIPTORS!Y772</f>
        <v>763</v>
      </c>
      <c r="C110" s="27">
        <f t="shared" si="19"/>
        <v>8.3387978142076505E-2</v>
      </c>
      <c r="D110" s="14"/>
      <c r="E110" s="29"/>
      <c r="F110" s="29"/>
      <c r="G110" s="18"/>
      <c r="H110" s="24"/>
      <c r="I110" s="30"/>
      <c r="N110" s="26">
        <v>8794</v>
      </c>
    </row>
    <row r="111" spans="1:14" ht="14.4" customHeight="1">
      <c r="A111" s="14" t="s">
        <v>60</v>
      </c>
      <c r="B111" s="2">
        <f>DATA_FIELD_DESCRIPTORS!Y773</f>
        <v>455</v>
      </c>
      <c r="C111" s="27">
        <f>B111/B$110</f>
        <v>0.59633027522935778</v>
      </c>
      <c r="D111" s="14"/>
      <c r="E111" s="29"/>
      <c r="F111" s="23"/>
      <c r="G111" s="18"/>
      <c r="H111" s="24"/>
      <c r="I111" s="25"/>
      <c r="N111" s="26">
        <v>8795</v>
      </c>
    </row>
    <row r="112" spans="1:14" ht="14.4" customHeight="1">
      <c r="A112" s="14" t="s">
        <v>61</v>
      </c>
      <c r="B112" s="2">
        <f>DATA_FIELD_DESCRIPTORS!Y774</f>
        <v>21</v>
      </c>
      <c r="C112" s="27">
        <f t="shared" ref="C112:C116" si="20">B112/B$110</f>
        <v>2.7522935779816515E-2</v>
      </c>
      <c r="D112" s="14"/>
      <c r="E112" s="29"/>
      <c r="F112" s="35"/>
      <c r="G112" s="18"/>
      <c r="H112" s="36"/>
      <c r="I112" s="37"/>
      <c r="N112" s="26">
        <v>8796</v>
      </c>
    </row>
    <row r="113" spans="1:14" ht="14.4" customHeight="1">
      <c r="A113" s="14" t="s">
        <v>62</v>
      </c>
      <c r="B113" s="2">
        <f>DATA_FIELD_DESCRIPTORS!Y775</f>
        <v>82</v>
      </c>
      <c r="C113" s="27">
        <f t="shared" si="20"/>
        <v>0.10747051114023591</v>
      </c>
      <c r="D113" s="14"/>
      <c r="E113" s="29"/>
      <c r="F113" s="23"/>
      <c r="G113" s="18"/>
      <c r="H113" s="24"/>
      <c r="I113" s="25"/>
      <c r="N113" s="26">
        <v>8797</v>
      </c>
    </row>
    <row r="114" spans="1:14" ht="14.4" customHeight="1">
      <c r="A114" s="14" t="s">
        <v>63</v>
      </c>
      <c r="B114" s="2">
        <f>DATA_FIELD_DESCRIPTORS!Y776</f>
        <v>21</v>
      </c>
      <c r="C114" s="27">
        <f t="shared" si="20"/>
        <v>2.7522935779816515E-2</v>
      </c>
      <c r="D114" s="14"/>
      <c r="E114" s="29"/>
      <c r="F114" s="35"/>
      <c r="G114" s="18"/>
      <c r="H114" s="35"/>
      <c r="I114" s="18"/>
      <c r="N114" s="26">
        <v>8798</v>
      </c>
    </row>
    <row r="115" spans="1:14" ht="14.4" customHeight="1">
      <c r="A115" s="9" t="s">
        <v>64</v>
      </c>
      <c r="B115" s="2">
        <f>DATA_FIELD_DESCRIPTORS!Y777</f>
        <v>9</v>
      </c>
      <c r="C115" s="27">
        <f t="shared" si="20"/>
        <v>1.1795543905635648E-2</v>
      </c>
      <c r="D115" s="9"/>
      <c r="E115" s="29"/>
      <c r="H115" s="38"/>
      <c r="I115" s="39"/>
      <c r="N115" s="10">
        <v>8799</v>
      </c>
    </row>
    <row r="116" spans="1:14" ht="14.4" customHeight="1">
      <c r="A116" s="9" t="s">
        <v>65</v>
      </c>
      <c r="B116" s="2">
        <f>DATA_FIELD_DESCRIPTORS!Y779</f>
        <v>175</v>
      </c>
      <c r="C116" s="27">
        <f t="shared" si="20"/>
        <v>0.22935779816513763</v>
      </c>
      <c r="D116" s="9"/>
      <c r="E116" s="29"/>
      <c r="H116" s="38"/>
      <c r="I116" s="39"/>
      <c r="N116" s="10">
        <v>8801</v>
      </c>
    </row>
    <row r="117" spans="1:14" ht="14.4" customHeight="1">
      <c r="A117" s="9"/>
      <c r="B117" s="15"/>
      <c r="C117" s="11"/>
      <c r="D117" s="9"/>
      <c r="E117" s="39"/>
      <c r="F117" s="39"/>
      <c r="H117" s="39"/>
      <c r="I117" s="39"/>
      <c r="N117" s="10"/>
    </row>
    <row r="118" spans="1:14" ht="14.4" customHeight="1">
      <c r="A118" s="9"/>
      <c r="B118" s="15"/>
      <c r="C118" s="11"/>
      <c r="D118" s="9"/>
      <c r="E118" s="39"/>
      <c r="F118" s="39"/>
      <c r="H118" s="39"/>
      <c r="I118" s="39"/>
      <c r="N118" s="10"/>
    </row>
    <row r="119" spans="1:14" s="4" customFormat="1">
      <c r="A119" s="106" t="s">
        <v>1442</v>
      </c>
      <c r="B119" s="107" t="s">
        <v>1437</v>
      </c>
      <c r="C119" s="108" t="s">
        <v>1433</v>
      </c>
      <c r="D119" s="20"/>
      <c r="E119" s="1"/>
      <c r="F119" s="20"/>
      <c r="G119" s="1"/>
      <c r="J119"/>
      <c r="K119"/>
      <c r="L119"/>
      <c r="M119"/>
    </row>
    <row r="120" spans="1:14" ht="14.4" customHeight="1">
      <c r="A120" s="9" t="s">
        <v>66</v>
      </c>
      <c r="B120" s="2">
        <f>DATA_FIELD_DESCRIPTORS!Y766</f>
        <v>8387</v>
      </c>
      <c r="C120" s="11">
        <f>B120/B$120</f>
        <v>1</v>
      </c>
      <c r="D120" s="9"/>
      <c r="H120" s="38"/>
      <c r="I120" s="39"/>
      <c r="N120" s="10">
        <v>8788</v>
      </c>
    </row>
    <row r="121" spans="1:14" s="18" customFormat="1" ht="14.4" customHeight="1">
      <c r="A121" s="113" t="s">
        <v>67</v>
      </c>
      <c r="B121" s="114">
        <f>DATA_FIELD_DESCRIPTORS!Y767+DATA_FIELD_DESCRIPTORS!Y768</f>
        <v>3339</v>
      </c>
      <c r="C121" s="115">
        <f t="shared" ref="C121:C124" si="21">B121/B$120</f>
        <v>0.39811613210921665</v>
      </c>
      <c r="D121" s="14"/>
      <c r="E121" s="29"/>
      <c r="F121" s="29"/>
      <c r="H121" s="24"/>
      <c r="I121" s="30"/>
      <c r="J121"/>
      <c r="K121"/>
      <c r="L121"/>
      <c r="M121"/>
      <c r="N121" s="26" t="s">
        <v>145</v>
      </c>
    </row>
    <row r="122" spans="1:14" s="18" customFormat="1" ht="14.4" customHeight="1">
      <c r="A122" s="14" t="s">
        <v>68</v>
      </c>
      <c r="B122" s="2">
        <f>DATA_FIELD_DESCRIPTORS!Y841+DATA_FIELD_DESCRIPTORS!Y842</f>
        <v>9352</v>
      </c>
      <c r="C122" s="44" t="s">
        <v>1446</v>
      </c>
      <c r="D122" s="14"/>
      <c r="E122" s="13"/>
      <c r="F122" s="23"/>
      <c r="J122"/>
      <c r="K122"/>
      <c r="L122"/>
      <c r="M122"/>
      <c r="N122" s="40" t="s">
        <v>1421</v>
      </c>
    </row>
    <row r="123" spans="1:14" s="18" customFormat="1" ht="14.4" customHeight="1">
      <c r="A123" s="14" t="s">
        <v>69</v>
      </c>
      <c r="B123" s="41">
        <f>B122/B121</f>
        <v>2.8008385744234801</v>
      </c>
      <c r="C123" s="44" t="s">
        <v>1446</v>
      </c>
      <c r="D123" s="14"/>
      <c r="E123" s="23"/>
      <c r="F123" s="23"/>
      <c r="J123"/>
      <c r="K123"/>
      <c r="L123"/>
      <c r="M123"/>
      <c r="N123" s="26"/>
    </row>
    <row r="124" spans="1:14" s="18" customFormat="1" ht="14.4" customHeight="1">
      <c r="A124" s="113" t="s">
        <v>70</v>
      </c>
      <c r="B124" s="114">
        <f>DATA_FIELD_DESCRIPTORS!Y769</f>
        <v>5048</v>
      </c>
      <c r="C124" s="115">
        <f t="shared" si="21"/>
        <v>0.60188386789078341</v>
      </c>
      <c r="D124" s="14"/>
      <c r="E124" s="29"/>
      <c r="F124" s="29"/>
      <c r="H124" s="24"/>
      <c r="I124" s="30"/>
      <c r="J124"/>
      <c r="K124"/>
      <c r="L124"/>
      <c r="M124"/>
      <c r="N124" s="26">
        <v>8791</v>
      </c>
    </row>
    <row r="125" spans="1:14">
      <c r="A125" s="9" t="s">
        <v>71</v>
      </c>
      <c r="B125" s="2">
        <f>DATA_FIELD_DESCRIPTORS!Y843</f>
        <v>12873</v>
      </c>
      <c r="C125" s="44" t="s">
        <v>1446</v>
      </c>
      <c r="D125" s="9"/>
      <c r="N125" s="10">
        <v>8865</v>
      </c>
    </row>
    <row r="126" spans="1:14">
      <c r="A126" s="9" t="s">
        <v>72</v>
      </c>
      <c r="B126" s="42">
        <f>B125/B124</f>
        <v>2.5501188589540411</v>
      </c>
      <c r="C126" s="44" t="s">
        <v>1446</v>
      </c>
      <c r="D126" s="9"/>
      <c r="N126" s="10"/>
    </row>
    <row r="127" spans="1:14">
      <c r="A127" s="9"/>
      <c r="B127" s="15"/>
      <c r="C127" s="11"/>
      <c r="D127" s="9"/>
      <c r="N127" s="10"/>
    </row>
    <row r="128" spans="1:14" ht="14.4" customHeight="1">
      <c r="B128" s="9"/>
      <c r="C128" s="14"/>
      <c r="D128" s="9"/>
      <c r="N128" s="9"/>
    </row>
    <row r="129" spans="1:14">
      <c r="A129" s="106" t="s">
        <v>1460</v>
      </c>
      <c r="B129" s="107" t="s">
        <v>1437</v>
      </c>
      <c r="C129" s="73"/>
      <c r="E129" s="5"/>
      <c r="F129" s="5"/>
    </row>
    <row r="130" spans="1:14">
      <c r="A130" s="9" t="s">
        <v>1462</v>
      </c>
      <c r="B130" s="72">
        <f>B111+B112+B124</f>
        <v>5524</v>
      </c>
      <c r="C130" s="27"/>
      <c r="E130" s="5"/>
      <c r="F130" s="5"/>
    </row>
    <row r="131" spans="1:14">
      <c r="A131" s="9" t="s">
        <v>1463</v>
      </c>
      <c r="B131" s="72">
        <f>B113+B114+B121</f>
        <v>3442</v>
      </c>
      <c r="C131" s="5"/>
      <c r="E131" s="5"/>
      <c r="F131" s="5"/>
    </row>
    <row r="132" spans="1:14">
      <c r="A132" s="9" t="s">
        <v>1464</v>
      </c>
      <c r="B132" s="39">
        <f>B111/B130</f>
        <v>8.2367849384503977E-2</v>
      </c>
      <c r="C132" s="5"/>
      <c r="E132" s="5"/>
      <c r="F132" s="5"/>
      <c r="N132" s="5"/>
    </row>
    <row r="133" spans="1:14">
      <c r="A133" s="9" t="s">
        <v>1465</v>
      </c>
      <c r="B133" s="39">
        <f>B113/B131</f>
        <v>2.3823358512492735E-2</v>
      </c>
      <c r="C133" s="5"/>
      <c r="E133" s="5"/>
      <c r="F133" s="5"/>
      <c r="N133" s="5"/>
    </row>
    <row r="134" spans="1:14">
      <c r="A134" s="9" t="s">
        <v>1466</v>
      </c>
      <c r="B134" s="39">
        <f>B115/B107</f>
        <v>9.8360655737704918E-4</v>
      </c>
      <c r="C134" s="5"/>
      <c r="E134" s="5"/>
      <c r="F134" s="5"/>
      <c r="N134" s="5"/>
    </row>
    <row r="135" spans="1:14">
      <c r="A135" s="9" t="s">
        <v>1</v>
      </c>
      <c r="B135" s="5"/>
      <c r="C135" s="5"/>
      <c r="E135" s="5"/>
      <c r="F135" s="5"/>
      <c r="N135" s="5"/>
    </row>
    <row r="136" spans="1:14">
      <c r="A136" s="123" t="s">
        <v>1467</v>
      </c>
      <c r="B136" s="123"/>
      <c r="C136" s="74"/>
      <c r="E136" s="5"/>
      <c r="F136" s="5"/>
      <c r="N136" s="5"/>
    </row>
    <row r="137" spans="1:14" ht="24" customHeight="1">
      <c r="A137" s="123" t="s">
        <v>1461</v>
      </c>
      <c r="B137" s="123"/>
      <c r="C137" s="74"/>
      <c r="E137" s="5"/>
      <c r="F137" s="5"/>
      <c r="N137" s="5"/>
    </row>
    <row r="138" spans="1:14">
      <c r="A138" s="74"/>
      <c r="B138" s="74"/>
      <c r="C138" s="74"/>
      <c r="E138" s="5"/>
      <c r="F138" s="5"/>
      <c r="N138" s="5"/>
    </row>
    <row r="139" spans="1:14">
      <c r="A139" s="74"/>
      <c r="B139" s="74"/>
      <c r="C139" s="74"/>
      <c r="E139" s="5"/>
      <c r="F139" s="5"/>
      <c r="N139" s="5"/>
    </row>
    <row r="140" spans="1:14">
      <c r="B140" s="5"/>
      <c r="C140" s="5"/>
      <c r="E140" s="5"/>
      <c r="F140" s="5"/>
      <c r="N140" s="5"/>
    </row>
    <row r="141" spans="1:14" ht="57.6">
      <c r="A141" s="9" t="s">
        <v>73</v>
      </c>
      <c r="B141" s="5"/>
      <c r="C141" s="5"/>
      <c r="E141" s="5"/>
      <c r="F141" s="5"/>
      <c r="N141" s="5"/>
    </row>
    <row r="142" spans="1:14">
      <c r="A142" s="9" t="s">
        <v>1</v>
      </c>
      <c r="B142" s="5"/>
      <c r="C142" s="5"/>
      <c r="E142" s="5"/>
      <c r="F142" s="5"/>
      <c r="N142" s="5"/>
    </row>
    <row r="143" spans="1:14">
      <c r="A143" s="9" t="s">
        <v>1</v>
      </c>
      <c r="B143" s="5"/>
      <c r="C143" s="5"/>
      <c r="E143" s="5"/>
      <c r="F143" s="5"/>
      <c r="N143" s="5"/>
    </row>
    <row r="144" spans="1:14">
      <c r="A144" s="9" t="s">
        <v>1</v>
      </c>
      <c r="B144" s="5"/>
      <c r="C144" s="5"/>
      <c r="E144" s="5"/>
      <c r="F144" s="5"/>
      <c r="N144" s="5"/>
    </row>
    <row r="145" spans="1:14">
      <c r="A145" s="9" t="s">
        <v>1</v>
      </c>
      <c r="B145" s="5"/>
      <c r="C145" s="5"/>
      <c r="E145" s="5"/>
      <c r="F145" s="5"/>
      <c r="N145" s="5"/>
    </row>
  </sheetData>
  <mergeCells count="2">
    <mergeCell ref="A136:B136"/>
    <mergeCell ref="A137:B1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7:Y149"/>
  <sheetViews>
    <sheetView zoomScaleNormal="100" workbookViewId="0"/>
  </sheetViews>
  <sheetFormatPr defaultColWidth="8.88671875" defaultRowHeight="14.4"/>
  <cols>
    <col min="1" max="1" width="44.6640625" style="5" customWidth="1"/>
    <col min="2" max="2" width="10.33203125" style="20" customWidth="1"/>
    <col min="3" max="3" width="8.88671875" style="21" customWidth="1"/>
    <col min="4" max="4" width="10.33203125" style="5" customWidth="1"/>
    <col min="5" max="5" width="8.88671875" style="13" customWidth="1"/>
    <col min="6" max="6" width="10.33203125" style="13" customWidth="1"/>
    <col min="7" max="9" width="8.88671875" style="5"/>
    <col min="10" max="10" width="34" customWidth="1"/>
    <col min="11" max="13" width="16.33203125" customWidth="1"/>
    <col min="14" max="14" width="16.33203125" style="22" customWidth="1"/>
    <col min="15" max="15" width="16.33203125" style="5" customWidth="1"/>
    <col min="16" max="25" width="12.109375" style="5" customWidth="1"/>
    <col min="26" max="16384" width="8.88671875" style="5"/>
  </cols>
  <sheetData>
    <row r="7" spans="1:25" ht="28.8">
      <c r="A7" s="6" t="s">
        <v>1459</v>
      </c>
      <c r="B7" s="6"/>
      <c r="C7" s="8"/>
      <c r="D7" s="9"/>
      <c r="N7" s="7"/>
    </row>
    <row r="8" spans="1:25">
      <c r="A8" s="9" t="s">
        <v>0</v>
      </c>
      <c r="B8" s="9"/>
      <c r="C8" s="11"/>
      <c r="D8" s="9"/>
      <c r="N8" s="10"/>
    </row>
    <row r="9" spans="1:25">
      <c r="K9" t="s">
        <v>87</v>
      </c>
      <c r="L9" t="s">
        <v>89</v>
      </c>
      <c r="M9" t="s">
        <v>136</v>
      </c>
      <c r="O9" s="70" t="s">
        <v>1452</v>
      </c>
      <c r="P9" s="70" t="s">
        <v>1453</v>
      </c>
      <c r="Q9" s="54" t="s">
        <v>1454</v>
      </c>
      <c r="R9" s="69" t="s">
        <v>1455</v>
      </c>
      <c r="S9" s="69" t="s">
        <v>1456</v>
      </c>
      <c r="T9" s="52"/>
      <c r="U9" s="69" t="s">
        <v>1455</v>
      </c>
      <c r="V9" s="69" t="s">
        <v>1456</v>
      </c>
      <c r="W9" s="70"/>
      <c r="X9" s="69" t="s">
        <v>1455</v>
      </c>
      <c r="Y9" s="69" t="s">
        <v>1456</v>
      </c>
    </row>
    <row r="10" spans="1:25" s="43" customFormat="1">
      <c r="A10" s="106" t="s">
        <v>2</v>
      </c>
      <c r="B10" s="107" t="s">
        <v>87</v>
      </c>
      <c r="C10" s="108" t="s">
        <v>1433</v>
      </c>
      <c r="D10" s="109" t="s">
        <v>89</v>
      </c>
      <c r="E10" s="108" t="s">
        <v>1433</v>
      </c>
      <c r="F10" s="107" t="s">
        <v>136</v>
      </c>
      <c r="G10" s="108" t="s">
        <v>1433</v>
      </c>
      <c r="J10" t="s">
        <v>1448</v>
      </c>
      <c r="K10" s="47">
        <f>B11/2</f>
        <v>147975.5</v>
      </c>
      <c r="L10" s="47">
        <f>D11/2</f>
        <v>160821.5</v>
      </c>
      <c r="M10" s="47">
        <f>F11/2</f>
        <v>308797</v>
      </c>
      <c r="O10" s="70" t="s">
        <v>2</v>
      </c>
      <c r="P10" s="70"/>
      <c r="Q10" s="55" t="s">
        <v>87</v>
      </c>
      <c r="R10" s="69"/>
      <c r="S10" s="69"/>
      <c r="T10" s="53" t="s">
        <v>89</v>
      </c>
      <c r="U10" s="69"/>
      <c r="V10" s="69"/>
      <c r="W10" s="56" t="s">
        <v>136</v>
      </c>
      <c r="X10" s="69"/>
      <c r="Y10" s="69"/>
    </row>
    <row r="11" spans="1:25">
      <c r="A11" s="9" t="s">
        <v>3</v>
      </c>
      <c r="B11" s="2">
        <f>DATA_FIELD_DESCRIPTORS!G371</f>
        <v>295951</v>
      </c>
      <c r="C11" s="11">
        <f t="shared" ref="C11:C29" si="0">B11/B$11</f>
        <v>1</v>
      </c>
      <c r="D11" s="15">
        <f>DATA_FIELD_DESCRIPTORS!G395</f>
        <v>321643</v>
      </c>
      <c r="E11" s="11">
        <f t="shared" ref="E11:E29" si="1">D11/D$11</f>
        <v>1</v>
      </c>
      <c r="F11" s="15">
        <f t="shared" ref="F11:F29" si="2">B11+D11</f>
        <v>617594</v>
      </c>
      <c r="G11" s="11">
        <f t="shared" ref="G11:G29" si="3">F11/F$11</f>
        <v>1</v>
      </c>
      <c r="J11" t="s">
        <v>1457</v>
      </c>
      <c r="K11" s="67">
        <f>K10-R17</f>
        <v>2011.5</v>
      </c>
      <c r="L11" s="46">
        <f>L10-U17</f>
        <v>8373.5</v>
      </c>
      <c r="M11" s="57">
        <f>M10-X17</f>
        <v>10385</v>
      </c>
      <c r="N11" s="10" t="s">
        <v>142</v>
      </c>
      <c r="O11" s="48" t="s">
        <v>3</v>
      </c>
      <c r="P11" s="48"/>
      <c r="Q11" s="2">
        <v>295951</v>
      </c>
      <c r="T11" s="5">
        <v>321643</v>
      </c>
      <c r="W11" s="5">
        <v>617594</v>
      </c>
    </row>
    <row r="12" spans="1:25">
      <c r="A12" s="9" t="s">
        <v>4</v>
      </c>
      <c r="B12" s="2">
        <f>DATA_FIELD_DESCRIPTORS!G372</f>
        <v>16442</v>
      </c>
      <c r="C12" s="11">
        <f t="shared" si="0"/>
        <v>5.555649414936932E-2</v>
      </c>
      <c r="D12" s="15">
        <f>DATA_FIELD_DESCRIPTORS!G396</f>
        <v>15978</v>
      </c>
      <c r="E12" s="11">
        <f t="shared" si="1"/>
        <v>4.9676193792496652E-2</v>
      </c>
      <c r="F12" s="15">
        <f t="shared" si="2"/>
        <v>32420</v>
      </c>
      <c r="G12" s="11">
        <f t="shared" si="3"/>
        <v>5.2494033296955608E-2</v>
      </c>
      <c r="J12" t="s">
        <v>1449</v>
      </c>
      <c r="K12">
        <f>K11/Q18</f>
        <v>7.6334863952032178E-2</v>
      </c>
      <c r="L12">
        <f>L11/T18</f>
        <v>0.30964795503291176</v>
      </c>
      <c r="M12" s="68">
        <f>M11/W18</f>
        <v>0.19450115183638306</v>
      </c>
      <c r="N12" s="10"/>
      <c r="O12" s="9">
        <v>0</v>
      </c>
      <c r="P12" s="9">
        <v>4</v>
      </c>
      <c r="Q12" s="2">
        <v>16442</v>
      </c>
      <c r="R12" s="60">
        <f>Q12</f>
        <v>16442</v>
      </c>
      <c r="S12" s="39">
        <f>R12/$Q11</f>
        <v>5.555649414936932E-2</v>
      </c>
      <c r="T12" s="5">
        <v>15978</v>
      </c>
      <c r="U12" s="60">
        <f>T12</f>
        <v>15978</v>
      </c>
      <c r="V12" s="39">
        <f>U12/$T11</f>
        <v>4.9676193792496652E-2</v>
      </c>
      <c r="W12" s="5">
        <v>32420</v>
      </c>
      <c r="X12" s="60">
        <f>W12</f>
        <v>32420</v>
      </c>
      <c r="Y12" s="39">
        <f>X12/$W11</f>
        <v>5.2494033296955608E-2</v>
      </c>
    </row>
    <row r="13" spans="1:25">
      <c r="A13" s="9" t="s">
        <v>5</v>
      </c>
      <c r="B13" s="2">
        <f>DATA_FIELD_DESCRIPTORS!G373</f>
        <v>13640</v>
      </c>
      <c r="C13" s="11">
        <f t="shared" si="0"/>
        <v>4.6088710631151782E-2</v>
      </c>
      <c r="D13" s="15">
        <f>DATA_FIELD_DESCRIPTORS!G397</f>
        <v>13183</v>
      </c>
      <c r="E13" s="11">
        <f t="shared" si="1"/>
        <v>4.0986435271403387E-2</v>
      </c>
      <c r="F13" s="15">
        <f t="shared" si="2"/>
        <v>26823</v>
      </c>
      <c r="G13" s="11">
        <f t="shared" si="3"/>
        <v>4.343144525367798E-2</v>
      </c>
      <c r="J13" t="s">
        <v>1450</v>
      </c>
      <c r="K13" s="58">
        <v>5</v>
      </c>
      <c r="L13" s="58">
        <v>5</v>
      </c>
      <c r="M13" s="58">
        <v>5</v>
      </c>
      <c r="N13" s="10"/>
      <c r="O13" s="9">
        <v>5</v>
      </c>
      <c r="P13" s="9">
        <v>9</v>
      </c>
      <c r="Q13" s="2">
        <v>13640</v>
      </c>
      <c r="R13" s="60">
        <f>R12+Q13</f>
        <v>30082</v>
      </c>
      <c r="S13" s="39">
        <f>R13/$Q11</f>
        <v>0.1016452047805211</v>
      </c>
      <c r="T13" s="5">
        <v>13183</v>
      </c>
      <c r="U13" s="60">
        <f>U12+T13</f>
        <v>29161</v>
      </c>
      <c r="V13" s="39">
        <f>U13/$T11</f>
        <v>9.0662629063900033E-2</v>
      </c>
      <c r="W13" s="5">
        <v>26823</v>
      </c>
      <c r="X13" s="60">
        <f>X12+W13</f>
        <v>59243</v>
      </c>
      <c r="Y13" s="39">
        <f>X13/$W11</f>
        <v>9.5925478550633589E-2</v>
      </c>
    </row>
    <row r="14" spans="1:25">
      <c r="A14" s="9" t="s">
        <v>6</v>
      </c>
      <c r="B14" s="2">
        <f>DATA_FIELD_DESCRIPTORS!G374</f>
        <v>13542</v>
      </c>
      <c r="C14" s="11">
        <f t="shared" si="0"/>
        <v>4.5757574733655236E-2</v>
      </c>
      <c r="D14" s="15">
        <f>DATA_FIELD_DESCRIPTORS!G398</f>
        <v>12981</v>
      </c>
      <c r="E14" s="11">
        <f t="shared" si="1"/>
        <v>4.0358409789735823E-2</v>
      </c>
      <c r="F14" s="15">
        <f t="shared" si="2"/>
        <v>26523</v>
      </c>
      <c r="G14" s="11">
        <f t="shared" si="3"/>
        <v>4.2945689239208933E-2</v>
      </c>
      <c r="J14" t="s">
        <v>1451</v>
      </c>
      <c r="K14">
        <f>K13*K12</f>
        <v>0.38167431976016086</v>
      </c>
      <c r="L14">
        <f t="shared" ref="L14:M14" si="4">L13*L12</f>
        <v>1.5482397751645589</v>
      </c>
      <c r="M14">
        <f t="shared" si="4"/>
        <v>0.97250575918191529</v>
      </c>
      <c r="N14" s="10"/>
      <c r="O14" s="9">
        <v>10</v>
      </c>
      <c r="P14" s="9">
        <v>14</v>
      </c>
      <c r="Q14" s="2">
        <v>13542</v>
      </c>
      <c r="R14" s="60">
        <f t="shared" ref="R14:R29" si="5">R13+Q14</f>
        <v>43624</v>
      </c>
      <c r="S14" s="39">
        <f>R14/$Q11</f>
        <v>0.14740277951417632</v>
      </c>
      <c r="T14" s="5">
        <v>12981</v>
      </c>
      <c r="U14" s="60">
        <f t="shared" ref="U14:U29" si="6">U13+T14</f>
        <v>42142</v>
      </c>
      <c r="V14" s="39">
        <f>U14/$T11</f>
        <v>0.13102103885363586</v>
      </c>
      <c r="W14" s="5">
        <v>26523</v>
      </c>
      <c r="X14" s="60">
        <f t="shared" ref="X14:X29" si="7">X13+W14</f>
        <v>85766</v>
      </c>
      <c r="Y14" s="39">
        <f>X14/$W11</f>
        <v>0.13887116778984251</v>
      </c>
    </row>
    <row r="15" spans="1:25">
      <c r="A15" s="9" t="s">
        <v>7</v>
      </c>
      <c r="B15" s="2">
        <f>DATA_FIELD_DESCRIPTORS!G375+DATA_FIELD_DESCRIPTORS!G376</f>
        <v>23838</v>
      </c>
      <c r="C15" s="11">
        <f t="shared" si="0"/>
        <v>8.0547117597169801E-2</v>
      </c>
      <c r="D15" s="15">
        <f>DATA_FIELD_DESCRIPTORS!G399+DATA_FIELD_DESCRIPTORS!G400</f>
        <v>25988</v>
      </c>
      <c r="E15" s="11">
        <f t="shared" si="1"/>
        <v>8.0797654542458561E-2</v>
      </c>
      <c r="F15" s="15">
        <f t="shared" si="2"/>
        <v>49826</v>
      </c>
      <c r="G15" s="11">
        <f t="shared" si="3"/>
        <v>8.0677597256450032E-2</v>
      </c>
      <c r="J15" t="s">
        <v>1447</v>
      </c>
      <c r="K15">
        <f>30+K14</f>
        <v>30.381674319760162</v>
      </c>
      <c r="L15">
        <f>30+L14</f>
        <v>31.548239775164561</v>
      </c>
      <c r="M15">
        <f>30+M14</f>
        <v>30.972505759181914</v>
      </c>
      <c r="N15" s="10"/>
      <c r="O15" s="9">
        <v>15</v>
      </c>
      <c r="P15" s="9">
        <v>19</v>
      </c>
      <c r="Q15" s="2">
        <v>23838</v>
      </c>
      <c r="R15" s="60">
        <f t="shared" si="5"/>
        <v>67462</v>
      </c>
      <c r="S15" s="39">
        <f>R15/$Q11</f>
        <v>0.22794989711134614</v>
      </c>
      <c r="T15" s="5">
        <v>25988</v>
      </c>
      <c r="U15" s="60">
        <f t="shared" si="6"/>
        <v>68130</v>
      </c>
      <c r="V15" s="39">
        <f>U15/$Q11</f>
        <v>0.23020702751468994</v>
      </c>
      <c r="W15" s="5">
        <v>49826</v>
      </c>
      <c r="X15" s="60">
        <f t="shared" si="7"/>
        <v>135592</v>
      </c>
      <c r="Y15" s="39">
        <f>X15/$W11</f>
        <v>0.21954876504629256</v>
      </c>
    </row>
    <row r="16" spans="1:25">
      <c r="A16" s="9" t="s">
        <v>8</v>
      </c>
      <c r="B16" s="2">
        <f>DATA_FIELD_DESCRIPTORS!G377+DATA_FIELD_DESCRIPTORS!G378+DATA_FIELD_DESCRIPTORS!G379</f>
        <v>42288</v>
      </c>
      <c r="C16" s="11">
        <f t="shared" si="0"/>
        <v>0.14288851870748873</v>
      </c>
      <c r="D16" s="15">
        <f>DATA_FIELD_DESCRIPTORS!G401+DATA_FIELD_DESCRIPTORS!G402+DATA_FIELD_DESCRIPTORS!G403</f>
        <v>45841</v>
      </c>
      <c r="E16" s="11">
        <f t="shared" si="1"/>
        <v>0.14252136685704336</v>
      </c>
      <c r="F16" s="15">
        <f t="shared" si="2"/>
        <v>88129</v>
      </c>
      <c r="G16" s="11">
        <f t="shared" si="3"/>
        <v>0.14269730599714375</v>
      </c>
      <c r="N16" s="10"/>
      <c r="O16" s="9">
        <v>20</v>
      </c>
      <c r="P16" s="9">
        <v>24</v>
      </c>
      <c r="Q16" s="2">
        <v>42288</v>
      </c>
      <c r="R16" s="60">
        <f t="shared" si="5"/>
        <v>109750</v>
      </c>
      <c r="S16" s="39">
        <f>R16/$Q11</f>
        <v>0.37083841581883487</v>
      </c>
      <c r="T16" s="5">
        <v>45841</v>
      </c>
      <c r="U16" s="60">
        <f t="shared" si="6"/>
        <v>113971</v>
      </c>
      <c r="V16" s="39">
        <f>U16/$T11</f>
        <v>0.3543400602531378</v>
      </c>
      <c r="W16" s="5">
        <v>88129</v>
      </c>
      <c r="X16" s="60">
        <f t="shared" si="7"/>
        <v>223721</v>
      </c>
      <c r="Y16" s="39">
        <f>X16/$W11</f>
        <v>0.36224607104343631</v>
      </c>
    </row>
    <row r="17" spans="1:25">
      <c r="A17" s="9" t="s">
        <v>9</v>
      </c>
      <c r="B17" s="2">
        <f>DATA_FIELD_DESCRIPTORS!G380</f>
        <v>36214</v>
      </c>
      <c r="C17" s="11">
        <f t="shared" si="0"/>
        <v>0.12236485093816206</v>
      </c>
      <c r="D17" s="2">
        <f>DATA_FIELD_DESCRIPTORS!G404</f>
        <v>38477</v>
      </c>
      <c r="E17" s="11">
        <f t="shared" si="1"/>
        <v>0.11962641810951893</v>
      </c>
      <c r="F17" s="15">
        <f t="shared" si="2"/>
        <v>74691</v>
      </c>
      <c r="G17" s="11">
        <f t="shared" si="3"/>
        <v>0.12093867492236</v>
      </c>
      <c r="N17" s="10"/>
      <c r="O17" s="9">
        <v>25</v>
      </c>
      <c r="P17" s="9">
        <v>29</v>
      </c>
      <c r="Q17" s="2">
        <v>36214</v>
      </c>
      <c r="R17" s="60">
        <f t="shared" si="5"/>
        <v>145964</v>
      </c>
      <c r="S17" s="39">
        <f>R17/$Q11</f>
        <v>0.49320326675699694</v>
      </c>
      <c r="T17" s="5">
        <v>38477</v>
      </c>
      <c r="U17" s="60">
        <f t="shared" si="6"/>
        <v>152448</v>
      </c>
      <c r="V17" s="39">
        <f>U17/$T11</f>
        <v>0.47396647836265671</v>
      </c>
      <c r="W17" s="5">
        <v>74691</v>
      </c>
      <c r="X17" s="60">
        <f t="shared" si="7"/>
        <v>298412</v>
      </c>
      <c r="Y17" s="39">
        <f>X17/$W11</f>
        <v>0.4831847459657963</v>
      </c>
    </row>
    <row r="18" spans="1:25">
      <c r="A18" s="9" t="s">
        <v>10</v>
      </c>
      <c r="B18" s="2">
        <f>DATA_FIELD_DESCRIPTORS!G381</f>
        <v>26351</v>
      </c>
      <c r="C18" s="11">
        <f t="shared" si="0"/>
        <v>8.9038388111545491E-2</v>
      </c>
      <c r="D18" s="2">
        <f>DATA_FIELD_DESCRIPTORS!G405</f>
        <v>27042</v>
      </c>
      <c r="E18" s="11">
        <f t="shared" si="1"/>
        <v>8.4074579580466546E-2</v>
      </c>
      <c r="F18" s="15">
        <f t="shared" si="2"/>
        <v>53393</v>
      </c>
      <c r="G18" s="11">
        <f t="shared" si="3"/>
        <v>8.6453236268487069E-2</v>
      </c>
      <c r="N18" s="10"/>
      <c r="O18" s="64">
        <v>30</v>
      </c>
      <c r="P18" s="64">
        <v>34</v>
      </c>
      <c r="Q18" s="2">
        <v>26351</v>
      </c>
      <c r="R18" s="60">
        <f t="shared" si="5"/>
        <v>172315</v>
      </c>
      <c r="S18" s="39">
        <f>R18/$Q11</f>
        <v>0.5822416548685424</v>
      </c>
      <c r="T18" s="5">
        <v>27042</v>
      </c>
      <c r="U18" s="60">
        <f t="shared" si="6"/>
        <v>179490</v>
      </c>
      <c r="V18" s="39">
        <f>U18/$T11</f>
        <v>0.55804105794312331</v>
      </c>
      <c r="W18" s="5">
        <v>53393</v>
      </c>
      <c r="X18" s="60">
        <f t="shared" si="7"/>
        <v>351805</v>
      </c>
      <c r="Y18" s="39">
        <f>X18/$W11</f>
        <v>0.56963798223428341</v>
      </c>
    </row>
    <row r="19" spans="1:25">
      <c r="A19" s="9" t="s">
        <v>11</v>
      </c>
      <c r="B19" s="2">
        <f>DATA_FIELD_DESCRIPTORS!G382</f>
        <v>19936</v>
      </c>
      <c r="C19" s="11">
        <f t="shared" si="0"/>
        <v>6.7362502576440025E-2</v>
      </c>
      <c r="D19" s="2">
        <f>DATA_FIELD_DESCRIPTORS!G406</f>
        <v>20720</v>
      </c>
      <c r="E19" s="11">
        <f t="shared" si="1"/>
        <v>6.4419247426494589E-2</v>
      </c>
      <c r="F19" s="15">
        <f t="shared" si="2"/>
        <v>40656</v>
      </c>
      <c r="G19" s="11">
        <f t="shared" si="3"/>
        <v>6.5829655080845997E-2</v>
      </c>
      <c r="N19" s="10"/>
      <c r="O19" s="64">
        <v>35</v>
      </c>
      <c r="P19" s="64">
        <v>39</v>
      </c>
      <c r="Q19" s="2">
        <v>19936</v>
      </c>
      <c r="R19" s="60">
        <f t="shared" si="5"/>
        <v>192251</v>
      </c>
      <c r="S19" s="39">
        <f>R19/$Q11</f>
        <v>0.64960415744498246</v>
      </c>
      <c r="T19" s="5">
        <v>20720</v>
      </c>
      <c r="U19" s="60">
        <f t="shared" si="6"/>
        <v>200210</v>
      </c>
      <c r="V19" s="39">
        <f>U19/$T11</f>
        <v>0.62246030536961783</v>
      </c>
      <c r="W19" s="5">
        <v>40656</v>
      </c>
      <c r="X19" s="60">
        <f t="shared" si="7"/>
        <v>392461</v>
      </c>
      <c r="Y19" s="39">
        <f>X19/$W11</f>
        <v>0.63546763731512934</v>
      </c>
    </row>
    <row r="20" spans="1:25">
      <c r="A20" s="9" t="s">
        <v>12</v>
      </c>
      <c r="B20" s="2">
        <f>DATA_FIELD_DESCRIPTORS!G383</f>
        <v>18163</v>
      </c>
      <c r="C20" s="11">
        <f t="shared" si="0"/>
        <v>6.1371645981936201E-2</v>
      </c>
      <c r="D20" s="2">
        <f>DATA_FIELD_DESCRIPTORS!G407</f>
        <v>18522</v>
      </c>
      <c r="E20" s="11">
        <f t="shared" si="1"/>
        <v>5.7585584017062395E-2</v>
      </c>
      <c r="F20" s="15">
        <f t="shared" si="2"/>
        <v>36685</v>
      </c>
      <c r="G20" s="11">
        <f t="shared" si="3"/>
        <v>5.9399864635990632E-2</v>
      </c>
      <c r="N20" s="10"/>
      <c r="O20" s="9">
        <v>40</v>
      </c>
      <c r="P20" s="9">
        <v>44</v>
      </c>
      <c r="Q20" s="2">
        <v>18163</v>
      </c>
      <c r="R20" s="60">
        <f t="shared" si="5"/>
        <v>210414</v>
      </c>
      <c r="S20" s="39">
        <f>R20/$Q11</f>
        <v>0.71097580342691868</v>
      </c>
      <c r="T20" s="5">
        <v>18522</v>
      </c>
      <c r="U20" s="60">
        <f t="shared" si="6"/>
        <v>218732</v>
      </c>
      <c r="V20" s="39">
        <f>U20/$T11</f>
        <v>0.68004588938668031</v>
      </c>
      <c r="W20" s="5">
        <v>36685</v>
      </c>
      <c r="X20" s="60">
        <f t="shared" si="7"/>
        <v>429146</v>
      </c>
      <c r="Y20" s="39">
        <f>X20/$W11</f>
        <v>0.69486750195112001</v>
      </c>
    </row>
    <row r="21" spans="1:25">
      <c r="A21" s="9" t="s">
        <v>13</v>
      </c>
      <c r="B21" s="2">
        <f>DATA_FIELD_DESCRIPTORS!G384</f>
        <v>17865</v>
      </c>
      <c r="C21" s="11">
        <f t="shared" si="0"/>
        <v>6.0364722538528336E-2</v>
      </c>
      <c r="D21" s="2">
        <f>DATA_FIELD_DESCRIPTORS!G408</f>
        <v>18125</v>
      </c>
      <c r="E21" s="11">
        <f t="shared" si="1"/>
        <v>5.6351296312992974E-2</v>
      </c>
      <c r="F21" s="15">
        <f t="shared" si="2"/>
        <v>35990</v>
      </c>
      <c r="G21" s="11">
        <f t="shared" si="3"/>
        <v>5.827452986913733E-2</v>
      </c>
      <c r="N21" s="10"/>
      <c r="O21" s="9">
        <v>45</v>
      </c>
      <c r="P21" s="9">
        <v>49</v>
      </c>
      <c r="Q21" s="2">
        <v>17865</v>
      </c>
      <c r="R21" s="60">
        <f t="shared" si="5"/>
        <v>228279</v>
      </c>
      <c r="S21" s="39">
        <f>R21/$Q11</f>
        <v>0.771340525965447</v>
      </c>
      <c r="T21" s="5">
        <v>18125</v>
      </c>
      <c r="U21" s="60">
        <f t="shared" si="6"/>
        <v>236857</v>
      </c>
      <c r="V21" s="39">
        <f>U21/$T11</f>
        <v>0.73639718569967327</v>
      </c>
      <c r="W21" s="5">
        <v>35990</v>
      </c>
      <c r="X21" s="60">
        <f t="shared" si="7"/>
        <v>465136</v>
      </c>
      <c r="Y21" s="39">
        <f>X21/$W11</f>
        <v>0.7531420318202573</v>
      </c>
    </row>
    <row r="22" spans="1:25">
      <c r="A22" s="9" t="s">
        <v>14</v>
      </c>
      <c r="B22" s="2">
        <f>DATA_FIELD_DESCRIPTORS!G385</f>
        <v>16444</v>
      </c>
      <c r="C22" s="11">
        <f t="shared" si="0"/>
        <v>5.5563252024828431E-2</v>
      </c>
      <c r="D22" s="2">
        <f>DATA_FIELD_DESCRIPTORS!G409</f>
        <v>17726</v>
      </c>
      <c r="E22" s="11">
        <f t="shared" si="1"/>
        <v>5.5110790534847638E-2</v>
      </c>
      <c r="F22" s="15">
        <f t="shared" si="2"/>
        <v>34170</v>
      </c>
      <c r="G22" s="11">
        <f t="shared" si="3"/>
        <v>5.5327610048025076E-2</v>
      </c>
      <c r="N22" s="10"/>
      <c r="O22" s="9">
        <v>50</v>
      </c>
      <c r="P22" s="9">
        <v>54</v>
      </c>
      <c r="Q22" s="2">
        <v>16444</v>
      </c>
      <c r="R22" s="60">
        <f t="shared" si="5"/>
        <v>244723</v>
      </c>
      <c r="S22" s="39">
        <f>R22/$Q11</f>
        <v>0.82690377799027537</v>
      </c>
      <c r="T22" s="5">
        <v>17726</v>
      </c>
      <c r="U22" s="60">
        <f t="shared" si="6"/>
        <v>254583</v>
      </c>
      <c r="V22" s="39">
        <f>U22/$T11</f>
        <v>0.79150797623452085</v>
      </c>
      <c r="W22" s="5">
        <v>34170</v>
      </c>
      <c r="X22" s="60">
        <f t="shared" si="7"/>
        <v>499306</v>
      </c>
      <c r="Y22" s="39">
        <f>X22/$W11</f>
        <v>0.80846964186828241</v>
      </c>
    </row>
    <row r="23" spans="1:25">
      <c r="A23" s="9" t="s">
        <v>15</v>
      </c>
      <c r="B23" s="2">
        <f>DATA_FIELD_DESCRIPTORS!G386</f>
        <v>14258</v>
      </c>
      <c r="C23" s="11">
        <f t="shared" si="0"/>
        <v>4.8176894148017749E-2</v>
      </c>
      <c r="D23" s="2">
        <f>DATA_FIELD_DESCRIPTORS!G410</f>
        <v>15960</v>
      </c>
      <c r="E23" s="11">
        <f t="shared" si="1"/>
        <v>4.9620231125813402E-2</v>
      </c>
      <c r="F23" s="15">
        <f t="shared" si="2"/>
        <v>30218</v>
      </c>
      <c r="G23" s="11">
        <f t="shared" si="3"/>
        <v>4.8928584150752762E-2</v>
      </c>
      <c r="N23" s="10"/>
      <c r="O23" s="9">
        <v>55</v>
      </c>
      <c r="P23" s="9">
        <v>59</v>
      </c>
      <c r="Q23" s="2">
        <v>14258</v>
      </c>
      <c r="R23" s="60">
        <f t="shared" si="5"/>
        <v>258981</v>
      </c>
      <c r="S23" s="39">
        <f>R23/$Q11</f>
        <v>0.87508067213829321</v>
      </c>
      <c r="T23" s="5">
        <v>15960</v>
      </c>
      <c r="U23" s="60">
        <f t="shared" si="6"/>
        <v>270543</v>
      </c>
      <c r="V23" s="39">
        <f>U23/$T11</f>
        <v>0.84112820736033433</v>
      </c>
      <c r="W23" s="5">
        <v>30218</v>
      </c>
      <c r="X23" s="60">
        <f t="shared" si="7"/>
        <v>529524</v>
      </c>
      <c r="Y23" s="39">
        <f>X23/$W11</f>
        <v>0.85739822601903515</v>
      </c>
    </row>
    <row r="24" spans="1:25">
      <c r="A24" s="9" t="s">
        <v>16</v>
      </c>
      <c r="B24" s="2">
        <f>DATA_FIELD_DESCRIPTORS!G387+DATA_FIELD_DESCRIPTORS!G388</f>
        <v>11820</v>
      </c>
      <c r="C24" s="11">
        <f t="shared" si="0"/>
        <v>3.9939043963358796E-2</v>
      </c>
      <c r="D24" s="2">
        <f>DATA_FIELD_DESCRIPTORS!G411+DATA_FIELD_DESCRIPTORS!G412</f>
        <v>14013</v>
      </c>
      <c r="E24" s="11">
        <f t="shared" si="1"/>
        <v>4.3566936012908723E-2</v>
      </c>
      <c r="F24" s="15">
        <f t="shared" si="2"/>
        <v>25833</v>
      </c>
      <c r="G24" s="11">
        <f t="shared" si="3"/>
        <v>4.1828450405930112E-2</v>
      </c>
      <c r="N24" s="10"/>
      <c r="O24" s="9">
        <v>60</v>
      </c>
      <c r="P24" s="9">
        <v>64</v>
      </c>
      <c r="Q24" s="2">
        <v>11820</v>
      </c>
      <c r="R24" s="60">
        <f t="shared" si="5"/>
        <v>270801</v>
      </c>
      <c r="S24" s="39">
        <f>R24/$Q11</f>
        <v>0.915019716101652</v>
      </c>
      <c r="T24" s="5">
        <v>14013</v>
      </c>
      <c r="U24" s="60">
        <f t="shared" si="6"/>
        <v>284556</v>
      </c>
      <c r="V24" s="39">
        <f>U24/$T11</f>
        <v>0.88469514337324295</v>
      </c>
      <c r="W24" s="5">
        <v>25833</v>
      </c>
      <c r="X24" s="60">
        <f t="shared" si="7"/>
        <v>555357</v>
      </c>
      <c r="Y24" s="39">
        <f>X24/$W11</f>
        <v>0.89922667642496523</v>
      </c>
    </row>
    <row r="25" spans="1:25">
      <c r="A25" s="9" t="s">
        <v>17</v>
      </c>
      <c r="B25" s="15">
        <f>DATA_FIELD_DESCRIPTORS!G389+DATA_FIELD_DESCRIPTORS!G390</f>
        <v>8476</v>
      </c>
      <c r="C25" s="11">
        <f t="shared" si="0"/>
        <v>2.863987619572159E-2</v>
      </c>
      <c r="D25" s="2">
        <f>DATA_FIELD_DESCRIPTORS!G413+DATA_FIELD_DESCRIPTORS!G414</f>
        <v>10205</v>
      </c>
      <c r="E25" s="11">
        <f t="shared" si="1"/>
        <v>3.1727722972363773E-2</v>
      </c>
      <c r="F25" s="15">
        <f t="shared" si="2"/>
        <v>18681</v>
      </c>
      <c r="G25" s="11">
        <f t="shared" si="3"/>
        <v>3.0248027020987899E-2</v>
      </c>
      <c r="N25" s="10"/>
      <c r="O25" s="9">
        <v>65</v>
      </c>
      <c r="P25" s="9">
        <v>69</v>
      </c>
      <c r="Q25" s="15">
        <v>8476</v>
      </c>
      <c r="R25" s="60">
        <f t="shared" si="5"/>
        <v>279277</v>
      </c>
      <c r="S25" s="39">
        <f>R25/$Q11</f>
        <v>0.94365959229737351</v>
      </c>
      <c r="T25" s="5">
        <v>10205</v>
      </c>
      <c r="U25" s="60">
        <f t="shared" si="6"/>
        <v>294761</v>
      </c>
      <c r="V25" s="39">
        <f>U25/$T11</f>
        <v>0.91642286634560677</v>
      </c>
      <c r="W25" s="5">
        <v>18681</v>
      </c>
      <c r="X25" s="60">
        <f t="shared" si="7"/>
        <v>574038</v>
      </c>
      <c r="Y25" s="39">
        <f>X25/$W11</f>
        <v>0.92947470344595318</v>
      </c>
    </row>
    <row r="26" spans="1:25">
      <c r="A26" s="9" t="s">
        <v>18</v>
      </c>
      <c r="B26" s="15">
        <f>DATA_FIELD_DESCRIPTORS!G391</f>
        <v>6125</v>
      </c>
      <c r="C26" s="11">
        <f t="shared" si="0"/>
        <v>2.0695993593534065E-2</v>
      </c>
      <c r="D26" s="2">
        <f>DATA_FIELD_DESCRIPTORS!G415</f>
        <v>8104</v>
      </c>
      <c r="E26" s="11">
        <f t="shared" si="1"/>
        <v>2.5195636155613522E-2</v>
      </c>
      <c r="F26" s="15">
        <f t="shared" si="2"/>
        <v>14229</v>
      </c>
      <c r="G26" s="11">
        <f t="shared" si="3"/>
        <v>2.3039407766267159E-2</v>
      </c>
      <c r="N26" s="10"/>
      <c r="O26" s="9">
        <v>70</v>
      </c>
      <c r="P26" s="9">
        <v>74</v>
      </c>
      <c r="Q26" s="15">
        <v>6125</v>
      </c>
      <c r="R26" s="60">
        <f t="shared" si="5"/>
        <v>285402</v>
      </c>
      <c r="S26" s="39">
        <f>R26/$Q11</f>
        <v>0.96435558589090764</v>
      </c>
      <c r="T26" s="5">
        <v>8104</v>
      </c>
      <c r="U26" s="60">
        <f t="shared" si="6"/>
        <v>302865</v>
      </c>
      <c r="V26" s="39">
        <f>U26/$T11</f>
        <v>0.94161850250122026</v>
      </c>
      <c r="W26" s="5">
        <v>14229</v>
      </c>
      <c r="X26" s="60">
        <f t="shared" si="7"/>
        <v>588267</v>
      </c>
      <c r="Y26" s="39">
        <f>X26/$W11</f>
        <v>0.95251411121222029</v>
      </c>
    </row>
    <row r="27" spans="1:25">
      <c r="A27" s="9" t="s">
        <v>19</v>
      </c>
      <c r="B27" s="15">
        <f>DATA_FIELD_DESCRIPTORS!G392</f>
        <v>4512</v>
      </c>
      <c r="C27" s="11">
        <f t="shared" si="0"/>
        <v>1.5245767035759299E-2</v>
      </c>
      <c r="D27" s="2">
        <f>DATA_FIELD_DESCRIPTORS!G416</f>
        <v>6638</v>
      </c>
      <c r="E27" s="11">
        <f t="shared" si="1"/>
        <v>2.0637787857966751E-2</v>
      </c>
      <c r="F27" s="15">
        <f t="shared" si="2"/>
        <v>11150</v>
      </c>
      <c r="G27" s="11">
        <f t="shared" si="3"/>
        <v>1.8053931871099785E-2</v>
      </c>
      <c r="N27" s="10"/>
      <c r="O27" s="9">
        <v>75</v>
      </c>
      <c r="P27" s="9">
        <v>79</v>
      </c>
      <c r="Q27" s="15">
        <v>4512</v>
      </c>
      <c r="R27" s="60">
        <f t="shared" si="5"/>
        <v>289914</v>
      </c>
      <c r="S27" s="39">
        <f>R27/$Q11</f>
        <v>0.97960135292666695</v>
      </c>
      <c r="T27" s="5">
        <v>6638</v>
      </c>
      <c r="U27" s="60">
        <f t="shared" si="6"/>
        <v>309503</v>
      </c>
      <c r="V27" s="39">
        <f>U27/$T11</f>
        <v>0.96225629035918703</v>
      </c>
      <c r="W27" s="5">
        <v>11150</v>
      </c>
      <c r="X27" s="60">
        <f t="shared" si="7"/>
        <v>599417</v>
      </c>
      <c r="Y27" s="39">
        <f>X27/$W11</f>
        <v>0.97056804308332012</v>
      </c>
    </row>
    <row r="28" spans="1:25">
      <c r="A28" s="9" t="s">
        <v>20</v>
      </c>
      <c r="B28" s="15">
        <f>DATA_FIELD_DESCRIPTORS!G393</f>
        <v>3309</v>
      </c>
      <c r="C28" s="11">
        <f t="shared" si="0"/>
        <v>1.118090494710273E-2</v>
      </c>
      <c r="D28" s="2">
        <f>DATA_FIELD_DESCRIPTORS!G417</f>
        <v>5808</v>
      </c>
      <c r="E28" s="11">
        <f t="shared" si="1"/>
        <v>1.8057287116461419E-2</v>
      </c>
      <c r="F28" s="15">
        <f t="shared" si="2"/>
        <v>9117</v>
      </c>
      <c r="G28" s="11">
        <f t="shared" si="3"/>
        <v>1.4762125279714504E-2</v>
      </c>
      <c r="N28" s="10"/>
      <c r="O28" s="9">
        <v>80</v>
      </c>
      <c r="P28" s="9">
        <v>84</v>
      </c>
      <c r="Q28" s="15">
        <v>3309</v>
      </c>
      <c r="R28" s="60">
        <f t="shared" si="5"/>
        <v>293223</v>
      </c>
      <c r="S28" s="39">
        <f>R28/$Q11</f>
        <v>0.99078225787376961</v>
      </c>
      <c r="T28" s="5">
        <v>5808</v>
      </c>
      <c r="U28" s="60">
        <f t="shared" si="6"/>
        <v>315311</v>
      </c>
      <c r="V28" s="39">
        <f>U28/$T11</f>
        <v>0.98031357747564851</v>
      </c>
      <c r="W28" s="5">
        <v>9117</v>
      </c>
      <c r="X28" s="60">
        <f t="shared" si="7"/>
        <v>608534</v>
      </c>
      <c r="Y28" s="39">
        <f>X28/$W11</f>
        <v>0.98533016836303466</v>
      </c>
    </row>
    <row r="29" spans="1:25">
      <c r="A29" s="9" t="s">
        <v>21</v>
      </c>
      <c r="B29" s="15">
        <f>DATA_FIELD_DESCRIPTORS!G394</f>
        <v>2728</v>
      </c>
      <c r="C29" s="11">
        <f t="shared" si="0"/>
        <v>9.2177421262303553E-3</v>
      </c>
      <c r="D29" s="2">
        <f>DATA_FIELD_DESCRIPTORS!G418</f>
        <v>6332</v>
      </c>
      <c r="E29" s="11">
        <f t="shared" si="1"/>
        <v>1.9686422524351533E-2</v>
      </c>
      <c r="F29" s="15">
        <f t="shared" si="2"/>
        <v>9060</v>
      </c>
      <c r="G29" s="11">
        <f t="shared" si="3"/>
        <v>1.4669831636965384E-2</v>
      </c>
      <c r="N29" s="10"/>
      <c r="O29" s="9">
        <v>85</v>
      </c>
      <c r="P29" s="9">
        <v>100</v>
      </c>
      <c r="Q29" s="15">
        <v>2728</v>
      </c>
      <c r="R29" s="60">
        <f t="shared" si="5"/>
        <v>295951</v>
      </c>
      <c r="S29" s="39">
        <f>R29/$Q11</f>
        <v>1</v>
      </c>
      <c r="T29" s="5">
        <v>6332</v>
      </c>
      <c r="U29" s="60">
        <f t="shared" si="6"/>
        <v>321643</v>
      </c>
      <c r="V29" s="39">
        <f>U29/$T11</f>
        <v>1</v>
      </c>
      <c r="W29" s="5">
        <v>9060</v>
      </c>
      <c r="X29" s="60">
        <f t="shared" si="7"/>
        <v>617594</v>
      </c>
      <c r="Y29" s="39">
        <f>X29/$W11</f>
        <v>1</v>
      </c>
    </row>
    <row r="30" spans="1:25">
      <c r="A30" s="9" t="s">
        <v>22</v>
      </c>
      <c r="B30" s="46">
        <f>K15</f>
        <v>30.381674319760162</v>
      </c>
      <c r="C30" s="11"/>
      <c r="D30" s="19">
        <f>L15</f>
        <v>31.548239775164561</v>
      </c>
      <c r="E30" s="11"/>
      <c r="F30" s="19">
        <f>M15</f>
        <v>30.972505759181914</v>
      </c>
      <c r="G30" s="11"/>
      <c r="N30" s="10">
        <v>422</v>
      </c>
    </row>
    <row r="31" spans="1:25">
      <c r="A31" s="9"/>
      <c r="B31" s="12"/>
      <c r="C31" s="11"/>
      <c r="D31" s="9"/>
      <c r="N31" s="10"/>
    </row>
    <row r="32" spans="1:25">
      <c r="A32" s="9"/>
      <c r="B32" s="12"/>
      <c r="C32" s="11"/>
      <c r="D32" s="9"/>
      <c r="N32" s="10"/>
      <c r="W32" s="71">
        <v>589141</v>
      </c>
    </row>
    <row r="33" spans="1:25">
      <c r="A33" s="106" t="s">
        <v>1436</v>
      </c>
      <c r="B33" s="107" t="s">
        <v>1437</v>
      </c>
      <c r="C33" s="108" t="s">
        <v>1433</v>
      </c>
      <c r="D33" s="20"/>
      <c r="E33" s="21"/>
      <c r="F33" s="20"/>
      <c r="G33" s="21"/>
      <c r="N33" s="5"/>
      <c r="S33" t="s">
        <v>1448</v>
      </c>
      <c r="T33" s="47">
        <f>W32/2</f>
        <v>294570.5</v>
      </c>
      <c r="U33" s="9">
        <v>0</v>
      </c>
      <c r="V33" s="9">
        <v>4</v>
      </c>
      <c r="W33" s="71">
        <v>31765</v>
      </c>
      <c r="X33" s="60">
        <f>W33</f>
        <v>31765</v>
      </c>
      <c r="Y33" s="39">
        <f>X33/$W32</f>
        <v>5.3917483251038373E-2</v>
      </c>
    </row>
    <row r="34" spans="1:25">
      <c r="A34" s="9" t="s">
        <v>3</v>
      </c>
      <c r="B34" s="2">
        <f>DATA_FIELD_DESCRIPTORS!G14</f>
        <v>617594</v>
      </c>
      <c r="C34" s="11">
        <f>B34/B$34</f>
        <v>1</v>
      </c>
      <c r="D34" s="9"/>
      <c r="N34" s="10">
        <v>14</v>
      </c>
      <c r="S34" t="s">
        <v>1457</v>
      </c>
      <c r="T34" s="57">
        <f>T33-X38</f>
        <v>15643.5</v>
      </c>
      <c r="U34" s="9">
        <v>5</v>
      </c>
      <c r="V34" s="9">
        <v>9</v>
      </c>
      <c r="W34" s="71">
        <v>34045</v>
      </c>
      <c r="X34" s="60">
        <f>X33+W34</f>
        <v>65810</v>
      </c>
      <c r="Y34" s="39">
        <f>X34/$W32</f>
        <v>0.11170500779949112</v>
      </c>
    </row>
    <row r="35" spans="1:25">
      <c r="A35" s="9" t="s">
        <v>23</v>
      </c>
      <c r="B35" s="2">
        <f>DATA_FIELD_DESCRIPTORS!G15</f>
        <v>333033</v>
      </c>
      <c r="C35" s="11">
        <f t="shared" ref="C35:C41" si="8">B35/B$34</f>
        <v>0.53924260922223988</v>
      </c>
      <c r="D35" s="9"/>
      <c r="N35" s="10">
        <v>15</v>
      </c>
      <c r="S35" t="s">
        <v>1449</v>
      </c>
      <c r="T35" s="68">
        <f>T34/W39</f>
        <v>0.27854243082511304</v>
      </c>
      <c r="U35" s="9">
        <v>10</v>
      </c>
      <c r="V35" s="9">
        <v>14</v>
      </c>
      <c r="W35" s="71">
        <v>32582</v>
      </c>
      <c r="X35" s="60">
        <f t="shared" ref="X35:X50" si="9">X34+W35</f>
        <v>98392</v>
      </c>
      <c r="Y35" s="39">
        <f>X35/$W32</f>
        <v>0.16700925584876966</v>
      </c>
    </row>
    <row r="36" spans="1:25">
      <c r="A36" s="9" t="s">
        <v>24</v>
      </c>
      <c r="B36" s="2">
        <f>DATA_FIELD_DESCRIPTORS!G16</f>
        <v>150437</v>
      </c>
      <c r="C36" s="11">
        <f t="shared" si="8"/>
        <v>0.24358559182893616</v>
      </c>
      <c r="D36" s="9"/>
      <c r="N36" s="10">
        <v>16</v>
      </c>
      <c r="S36" t="s">
        <v>1450</v>
      </c>
      <c r="T36" s="58">
        <v>5</v>
      </c>
      <c r="U36" s="9">
        <v>15</v>
      </c>
      <c r="V36" s="9">
        <v>19</v>
      </c>
      <c r="W36" s="71">
        <f>17482+24801</f>
        <v>42283</v>
      </c>
      <c r="X36" s="60">
        <f t="shared" si="9"/>
        <v>140675</v>
      </c>
      <c r="Y36" s="39">
        <f>X36/$W32</f>
        <v>0.23877985066393273</v>
      </c>
    </row>
    <row r="37" spans="1:25">
      <c r="A37" s="9" t="s">
        <v>25</v>
      </c>
      <c r="B37" s="2">
        <f>DATA_FIELD_DESCRIPTORS!G17</f>
        <v>2399</v>
      </c>
      <c r="C37" s="11">
        <f t="shared" si="8"/>
        <v>3.8844289290375232E-3</v>
      </c>
      <c r="D37" s="9"/>
      <c r="N37" s="10">
        <v>17</v>
      </c>
      <c r="S37" t="s">
        <v>1451</v>
      </c>
      <c r="T37">
        <f>T36*T35</f>
        <v>1.3927121541255651</v>
      </c>
      <c r="U37" s="9">
        <v>20</v>
      </c>
      <c r="V37" s="9">
        <v>24</v>
      </c>
      <c r="W37" s="71">
        <f>14353+13327+43212</f>
        <v>70892</v>
      </c>
      <c r="X37" s="60">
        <f t="shared" si="9"/>
        <v>211567</v>
      </c>
      <c r="Y37" s="39">
        <f>X37/$W32</f>
        <v>0.35911097682897641</v>
      </c>
    </row>
    <row r="38" spans="1:25">
      <c r="A38" s="9" t="s">
        <v>26</v>
      </c>
      <c r="B38" s="2">
        <f>DATA_FIELD_DESCRIPTORS!G18</f>
        <v>55235</v>
      </c>
      <c r="C38" s="11">
        <f t="shared" si="8"/>
        <v>8.9435778197327051E-2</v>
      </c>
      <c r="D38" s="9"/>
      <c r="N38" s="10">
        <v>18</v>
      </c>
      <c r="S38" t="s">
        <v>1447</v>
      </c>
      <c r="T38">
        <f>30+T37</f>
        <v>31.392712154125565</v>
      </c>
      <c r="U38" s="9">
        <v>25</v>
      </c>
      <c r="V38" s="9">
        <v>29</v>
      </c>
      <c r="W38" s="71">
        <v>67360</v>
      </c>
      <c r="X38" s="60">
        <f t="shared" si="9"/>
        <v>278927</v>
      </c>
      <c r="Y38" s="39">
        <f>X38/$W32</f>
        <v>0.47344693375609576</v>
      </c>
    </row>
    <row r="39" spans="1:25">
      <c r="A39" s="9" t="s">
        <v>27</v>
      </c>
      <c r="B39" s="2">
        <f>DATA_FIELD_DESCRIPTORS!G19</f>
        <v>265</v>
      </c>
      <c r="C39" s="11">
        <f t="shared" si="8"/>
        <v>4.2908447944766304E-4</v>
      </c>
      <c r="D39" s="9"/>
      <c r="N39" s="10">
        <v>19</v>
      </c>
      <c r="U39" s="64">
        <v>30</v>
      </c>
      <c r="V39" s="64">
        <v>34</v>
      </c>
      <c r="W39" s="71">
        <v>56162</v>
      </c>
      <c r="X39" s="60">
        <f t="shared" si="9"/>
        <v>335089</v>
      </c>
      <c r="Y39" s="39">
        <f>X39/$W32</f>
        <v>0.56877555627600185</v>
      </c>
    </row>
    <row r="40" spans="1:25">
      <c r="A40" s="9" t="s">
        <v>28</v>
      </c>
      <c r="B40" s="2">
        <f>DATA_FIELD_DESCRIPTORS!G20</f>
        <v>51893</v>
      </c>
      <c r="C40" s="11">
        <f t="shared" si="8"/>
        <v>8.4024456196141808E-2</v>
      </c>
      <c r="D40" s="9"/>
      <c r="N40" s="10">
        <v>20</v>
      </c>
      <c r="U40" s="64">
        <v>35</v>
      </c>
      <c r="V40" s="64">
        <v>39</v>
      </c>
      <c r="W40" s="71">
        <v>47468</v>
      </c>
      <c r="X40" s="60">
        <f t="shared" si="9"/>
        <v>382557</v>
      </c>
      <c r="Y40" s="39">
        <f>X40/$W32</f>
        <v>0.64934710026971476</v>
      </c>
    </row>
    <row r="41" spans="1:25">
      <c r="A41" s="9" t="s">
        <v>38</v>
      </c>
      <c r="B41" s="2">
        <f>DATA_FIELD_DESCRIPTORS!G21</f>
        <v>24332</v>
      </c>
      <c r="C41" s="11">
        <f t="shared" si="8"/>
        <v>3.939805114686995E-2</v>
      </c>
      <c r="D41" s="9"/>
      <c r="N41" s="10">
        <v>21</v>
      </c>
      <c r="U41" s="9">
        <v>40</v>
      </c>
      <c r="V41" s="9">
        <v>44</v>
      </c>
      <c r="W41" s="71">
        <v>40573</v>
      </c>
      <c r="X41" s="60">
        <f t="shared" si="9"/>
        <v>423130</v>
      </c>
      <c r="Y41" s="39">
        <f>X41/$W32</f>
        <v>0.71821516411181707</v>
      </c>
    </row>
    <row r="42" spans="1:25">
      <c r="A42" s="9"/>
      <c r="B42" s="2"/>
      <c r="C42" s="11"/>
      <c r="D42" s="9"/>
      <c r="N42" s="10"/>
      <c r="U42" s="9">
        <v>45</v>
      </c>
      <c r="V42" s="9">
        <v>49</v>
      </c>
      <c r="W42" s="71">
        <v>34615</v>
      </c>
      <c r="X42" s="60">
        <f t="shared" si="9"/>
        <v>457745</v>
      </c>
      <c r="Y42" s="39">
        <f>X42/$W32</f>
        <v>0.77697019898462338</v>
      </c>
    </row>
    <row r="43" spans="1:25">
      <c r="A43" s="9"/>
      <c r="B43" s="2"/>
      <c r="C43" s="11"/>
      <c r="D43" s="9"/>
      <c r="N43" s="10"/>
      <c r="U43" s="9">
        <v>50</v>
      </c>
      <c r="V43" s="9">
        <v>54</v>
      </c>
      <c r="W43" s="71">
        <v>29076</v>
      </c>
      <c r="X43" s="60">
        <f t="shared" si="9"/>
        <v>486821</v>
      </c>
      <c r="Y43" s="39">
        <f>X43/$W32</f>
        <v>0.82632340984586028</v>
      </c>
    </row>
    <row r="44" spans="1:25" s="4" customFormat="1">
      <c r="A44" s="110" t="s">
        <v>1098</v>
      </c>
      <c r="B44" s="111" t="s">
        <v>1437</v>
      </c>
      <c r="C44" s="112" t="s">
        <v>1433</v>
      </c>
      <c r="D44" s="16"/>
      <c r="E44" s="1"/>
      <c r="F44" s="16"/>
      <c r="G44" s="1"/>
      <c r="J44"/>
      <c r="K44"/>
      <c r="L44"/>
      <c r="M44"/>
      <c r="U44" s="9">
        <v>55</v>
      </c>
      <c r="V44" s="9">
        <v>59</v>
      </c>
      <c r="W44" s="71">
        <v>22511</v>
      </c>
      <c r="X44" s="60">
        <f t="shared" si="9"/>
        <v>509332</v>
      </c>
      <c r="Y44" s="39">
        <f>X44/$W32</f>
        <v>0.86453327811169145</v>
      </c>
    </row>
    <row r="45" spans="1:25">
      <c r="A45" s="9" t="s">
        <v>3</v>
      </c>
      <c r="B45" s="2">
        <f>DATA_FIELD_DESCRIPTORS!G24</f>
        <v>617594</v>
      </c>
      <c r="C45" s="11">
        <f>B45/B$45</f>
        <v>1</v>
      </c>
      <c r="D45" s="9"/>
      <c r="N45" s="10">
        <v>24</v>
      </c>
      <c r="U45" s="9">
        <v>60</v>
      </c>
      <c r="V45" s="9">
        <v>64</v>
      </c>
      <c r="W45" s="71">
        <f>7553+10655</f>
        <v>18208</v>
      </c>
      <c r="X45" s="60">
        <f t="shared" si="9"/>
        <v>527540</v>
      </c>
      <c r="Y45" s="39">
        <f>X45/$W32</f>
        <v>0.89543929212191986</v>
      </c>
    </row>
    <row r="46" spans="1:25">
      <c r="A46" s="9" t="s">
        <v>29</v>
      </c>
      <c r="B46" s="2">
        <f>DATA_FIELD_DESCRIPTORS!G26</f>
        <v>107917</v>
      </c>
      <c r="C46" s="11">
        <f t="shared" ref="C46:C47" si="10">B46/B$45</f>
        <v>0.17473777271152247</v>
      </c>
      <c r="D46" s="9"/>
      <c r="N46" s="10">
        <v>26</v>
      </c>
      <c r="U46" s="9">
        <v>65</v>
      </c>
      <c r="V46" s="9">
        <v>69</v>
      </c>
      <c r="W46" s="71">
        <f>6740+9332</f>
        <v>16072</v>
      </c>
      <c r="X46" s="60">
        <f t="shared" si="9"/>
        <v>543612</v>
      </c>
      <c r="Y46" s="39">
        <f>X46/$W32</f>
        <v>0.92271968849562325</v>
      </c>
    </row>
    <row r="47" spans="1:25">
      <c r="A47" s="9" t="s">
        <v>30</v>
      </c>
      <c r="B47" s="2">
        <f>DATA_FIELD_DESCRIPTORS!G25</f>
        <v>509677</v>
      </c>
      <c r="C47" s="11">
        <f t="shared" si="10"/>
        <v>0.82526222728847753</v>
      </c>
      <c r="D47" s="9"/>
      <c r="N47" s="10">
        <v>25</v>
      </c>
      <c r="U47" s="9">
        <v>70</v>
      </c>
      <c r="V47" s="9">
        <v>74</v>
      </c>
      <c r="W47" s="71">
        <v>15285</v>
      </c>
      <c r="X47" s="60">
        <f t="shared" si="9"/>
        <v>558897</v>
      </c>
      <c r="Y47" s="39">
        <f>X47/$W32</f>
        <v>0.94866424166710517</v>
      </c>
    </row>
    <row r="48" spans="1:25">
      <c r="A48" s="9"/>
      <c r="B48" s="2"/>
      <c r="C48" s="11"/>
      <c r="D48" s="9"/>
      <c r="N48" s="10"/>
      <c r="U48" s="9">
        <v>75</v>
      </c>
      <c r="V48" s="9">
        <v>79</v>
      </c>
      <c r="W48" s="71">
        <v>13059</v>
      </c>
      <c r="X48" s="60">
        <f t="shared" si="9"/>
        <v>571956</v>
      </c>
      <c r="Y48" s="39">
        <f>X48/$W32</f>
        <v>0.97083041241400614</v>
      </c>
    </row>
    <row r="49" spans="1:25">
      <c r="A49" s="9"/>
      <c r="B49" s="2"/>
      <c r="C49" s="11"/>
      <c r="D49" s="9"/>
      <c r="N49" s="10"/>
      <c r="U49" s="9">
        <v>80</v>
      </c>
      <c r="V49" s="9">
        <v>84</v>
      </c>
      <c r="W49" s="71">
        <v>9080</v>
      </c>
      <c r="X49" s="60">
        <f t="shared" si="9"/>
        <v>581036</v>
      </c>
      <c r="Y49" s="39">
        <f>X49/$W32</f>
        <v>0.98624268214230548</v>
      </c>
    </row>
    <row r="50" spans="1:25" s="4" customFormat="1">
      <c r="A50" s="110" t="s">
        <v>1438</v>
      </c>
      <c r="B50" s="111" t="s">
        <v>1437</v>
      </c>
      <c r="C50" s="112" t="s">
        <v>1433</v>
      </c>
      <c r="D50" s="16"/>
      <c r="E50" s="1"/>
      <c r="F50" s="16"/>
      <c r="G50" s="1"/>
      <c r="J50"/>
      <c r="K50"/>
      <c r="L50"/>
      <c r="M50"/>
      <c r="U50" s="9">
        <v>85</v>
      </c>
      <c r="V50" s="9">
        <v>100</v>
      </c>
      <c r="W50" s="71">
        <v>8105</v>
      </c>
      <c r="X50" s="60">
        <f t="shared" si="9"/>
        <v>589141</v>
      </c>
      <c r="Y50" s="39">
        <f>X50/$W32</f>
        <v>1</v>
      </c>
    </row>
    <row r="51" spans="1:25">
      <c r="A51" s="9" t="s">
        <v>3</v>
      </c>
      <c r="B51" s="2">
        <f>DATA_FIELD_DESCRIPTORS!G29</f>
        <v>617594</v>
      </c>
      <c r="C51" s="11">
        <f>B51/B$51</f>
        <v>1</v>
      </c>
      <c r="D51" s="9"/>
      <c r="N51" s="10">
        <v>29</v>
      </c>
    </row>
    <row r="52" spans="1:25">
      <c r="A52" s="113" t="s">
        <v>31</v>
      </c>
      <c r="B52" s="114">
        <f>DATA_FIELD_DESCRIPTORS!G38</f>
        <v>107917</v>
      </c>
      <c r="C52" s="115">
        <f t="shared" ref="C52:C61" si="11">B52/B$51</f>
        <v>0.17473777271152247</v>
      </c>
      <c r="D52" s="9"/>
      <c r="N52" s="10">
        <v>38</v>
      </c>
    </row>
    <row r="53" spans="1:25">
      <c r="A53" s="9" t="s">
        <v>32</v>
      </c>
      <c r="B53" s="2">
        <f>DATA_FIELD_DESCRIPTORS!G39</f>
        <v>42721</v>
      </c>
      <c r="C53" s="11">
        <f>B53/B$52</f>
        <v>0.39586904750873358</v>
      </c>
      <c r="D53" s="9"/>
      <c r="N53" s="10">
        <v>39</v>
      </c>
    </row>
    <row r="54" spans="1:25">
      <c r="A54" s="9" t="s">
        <v>33</v>
      </c>
      <c r="B54" s="2">
        <f>DATA_FIELD_DESCRIPTORS!G40</f>
        <v>12364</v>
      </c>
      <c r="C54" s="11">
        <f t="shared" ref="C54:C59" si="12">B54/B$52</f>
        <v>0.11456953028716514</v>
      </c>
      <c r="D54" s="9"/>
      <c r="N54" s="10">
        <v>40</v>
      </c>
    </row>
    <row r="55" spans="1:25">
      <c r="A55" s="9" t="s">
        <v>34</v>
      </c>
      <c r="B55" s="2">
        <f>DATA_FIELD_DESCRIPTORS!G41</f>
        <v>1172</v>
      </c>
      <c r="C55" s="11">
        <f t="shared" si="12"/>
        <v>1.0860198115218177E-2</v>
      </c>
      <c r="D55" s="9"/>
      <c r="N55" s="10">
        <v>41</v>
      </c>
    </row>
    <row r="56" spans="1:25">
      <c r="A56" s="9" t="s">
        <v>35</v>
      </c>
      <c r="B56" s="2">
        <f>DATA_FIELD_DESCRIPTORS!G42</f>
        <v>389</v>
      </c>
      <c r="C56" s="11">
        <f t="shared" si="12"/>
        <v>3.6046220706654189E-3</v>
      </c>
      <c r="D56" s="9"/>
      <c r="N56" s="10">
        <v>42</v>
      </c>
    </row>
    <row r="57" spans="1:25">
      <c r="A57" s="9" t="s">
        <v>36</v>
      </c>
      <c r="B57" s="2">
        <f>DATA_FIELD_DESCRIPTORS!G43</f>
        <v>83</v>
      </c>
      <c r="C57" s="11">
        <f t="shared" si="12"/>
        <v>7.691095934838811E-4</v>
      </c>
      <c r="D57" s="9"/>
      <c r="N57" s="10">
        <v>43</v>
      </c>
    </row>
    <row r="58" spans="1:25">
      <c r="A58" s="9" t="s">
        <v>37</v>
      </c>
      <c r="B58" s="2">
        <f>DATA_FIELD_DESCRIPTORS!G44</f>
        <v>41815</v>
      </c>
      <c r="C58" s="11">
        <f t="shared" si="12"/>
        <v>0.38747370664492153</v>
      </c>
      <c r="D58" s="9"/>
      <c r="N58" s="10">
        <v>44</v>
      </c>
    </row>
    <row r="59" spans="1:25">
      <c r="A59" s="9" t="s">
        <v>38</v>
      </c>
      <c r="B59" s="2">
        <f>DATA_FIELD_DESCRIPTORS!G45</f>
        <v>9373</v>
      </c>
      <c r="C59" s="11">
        <f t="shared" si="12"/>
        <v>8.6853785779812259E-2</v>
      </c>
      <c r="D59" s="9"/>
      <c r="N59" s="10">
        <v>45</v>
      </c>
    </row>
    <row r="60" spans="1:25">
      <c r="A60" s="9"/>
      <c r="B60" s="2"/>
      <c r="C60" s="11"/>
      <c r="D60" s="9"/>
      <c r="N60" s="10"/>
    </row>
    <row r="61" spans="1:25">
      <c r="A61" s="113" t="s">
        <v>30</v>
      </c>
      <c r="B61" s="114">
        <f>DATA_FIELD_DESCRIPTORS!G30</f>
        <v>509677</v>
      </c>
      <c r="C61" s="115">
        <f t="shared" si="11"/>
        <v>0.82526222728847753</v>
      </c>
      <c r="D61" s="9"/>
      <c r="N61" s="10">
        <v>30</v>
      </c>
    </row>
    <row r="62" spans="1:25">
      <c r="A62" s="9" t="s">
        <v>32</v>
      </c>
      <c r="B62" s="2">
        <f>DATA_FIELD_DESCRIPTORS!G31</f>
        <v>290312</v>
      </c>
      <c r="C62" s="11">
        <f>B62/B$61</f>
        <v>0.56959996232908294</v>
      </c>
      <c r="D62" s="9"/>
      <c r="N62" s="10">
        <v>31</v>
      </c>
    </row>
    <row r="63" spans="1:25">
      <c r="A63" s="9" t="s">
        <v>33</v>
      </c>
      <c r="B63" s="2">
        <f>DATA_FIELD_DESCRIPTORS!G32</f>
        <v>138073</v>
      </c>
      <c r="C63" s="11">
        <f t="shared" ref="C63:C68" si="13">B63/B$61</f>
        <v>0.27090294441381502</v>
      </c>
      <c r="D63" s="9"/>
      <c r="N63" s="10">
        <v>32</v>
      </c>
    </row>
    <row r="64" spans="1:25">
      <c r="A64" s="9" t="s">
        <v>34</v>
      </c>
      <c r="B64" s="2">
        <f>DATA_FIELD_DESCRIPTORS!G33</f>
        <v>1227</v>
      </c>
      <c r="C64" s="11">
        <f t="shared" si="13"/>
        <v>2.4074070440690868E-3</v>
      </c>
      <c r="D64" s="9"/>
      <c r="N64" s="10">
        <v>33</v>
      </c>
    </row>
    <row r="65" spans="1:14">
      <c r="A65" s="9" t="s">
        <v>35</v>
      </c>
      <c r="B65" s="2">
        <f>DATA_FIELD_DESCRIPTORS!G34</f>
        <v>54846</v>
      </c>
      <c r="C65" s="11">
        <f t="shared" si="13"/>
        <v>0.10760932904565049</v>
      </c>
      <c r="D65" s="9"/>
      <c r="N65" s="10">
        <v>34</v>
      </c>
    </row>
    <row r="66" spans="1:14">
      <c r="A66" s="9" t="s">
        <v>36</v>
      </c>
      <c r="B66" s="2">
        <f>DATA_FIELD_DESCRIPTORS!G35</f>
        <v>182</v>
      </c>
      <c r="C66" s="11">
        <f t="shared" si="13"/>
        <v>3.5708890140226065E-4</v>
      </c>
      <c r="D66" s="9"/>
      <c r="N66" s="10">
        <v>35</v>
      </c>
    </row>
    <row r="67" spans="1:14">
      <c r="A67" s="9" t="s">
        <v>37</v>
      </c>
      <c r="B67" s="2">
        <f>DATA_FIELD_DESCRIPTORS!G36</f>
        <v>10078</v>
      </c>
      <c r="C67" s="11">
        <f t="shared" si="13"/>
        <v>1.9773307408417488E-2</v>
      </c>
      <c r="D67" s="9"/>
      <c r="N67" s="10">
        <v>36</v>
      </c>
    </row>
    <row r="68" spans="1:14">
      <c r="A68" s="9" t="s">
        <v>38</v>
      </c>
      <c r="B68" s="2">
        <f>DATA_FIELD_DESCRIPTORS!G37</f>
        <v>14959</v>
      </c>
      <c r="C68" s="11">
        <f t="shared" si="13"/>
        <v>2.934996085756273E-2</v>
      </c>
      <c r="D68" s="9"/>
      <c r="N68" s="10">
        <v>37</v>
      </c>
    </row>
    <row r="69" spans="1:14">
      <c r="A69" s="9"/>
      <c r="B69" s="2"/>
      <c r="C69" s="11"/>
      <c r="D69" s="9"/>
      <c r="N69" s="10"/>
    </row>
    <row r="70" spans="1:14">
      <c r="A70" s="9"/>
      <c r="B70" s="2"/>
      <c r="C70" s="11"/>
      <c r="D70" s="9"/>
      <c r="N70" s="10"/>
    </row>
    <row r="71" spans="1:14" s="4" customFormat="1">
      <c r="A71" s="110" t="s">
        <v>1439</v>
      </c>
      <c r="B71" s="111" t="s">
        <v>1437</v>
      </c>
      <c r="C71" s="112" t="s">
        <v>1433</v>
      </c>
      <c r="D71" s="20"/>
      <c r="E71" s="1"/>
      <c r="F71" s="20"/>
      <c r="G71" s="1"/>
      <c r="J71"/>
      <c r="K71"/>
      <c r="L71"/>
      <c r="M71"/>
    </row>
    <row r="72" spans="1:14">
      <c r="A72" s="9" t="s">
        <v>3</v>
      </c>
      <c r="B72" s="2">
        <f>DATA_FIELD_DESCRIPTORS!G705</f>
        <v>617594</v>
      </c>
      <c r="C72" s="11">
        <f>B72/B$72</f>
        <v>1</v>
      </c>
      <c r="D72" s="9"/>
      <c r="N72" s="10">
        <v>705</v>
      </c>
    </row>
    <row r="73" spans="1:14">
      <c r="A73" s="116" t="s">
        <v>1434</v>
      </c>
      <c r="B73" s="114">
        <f>DATA_FIELD_DESCRIPTORS!G722</f>
        <v>199021</v>
      </c>
      <c r="C73" s="115">
        <f>B73/B$72</f>
        <v>0.32225215918548433</v>
      </c>
      <c r="D73" s="9"/>
      <c r="N73" s="10"/>
    </row>
    <row r="74" spans="1:14">
      <c r="A74" s="9"/>
      <c r="B74" s="2"/>
      <c r="C74" s="11"/>
      <c r="D74" s="9"/>
      <c r="N74" s="10"/>
    </row>
    <row r="75" spans="1:14">
      <c r="A75" s="113" t="s">
        <v>1435</v>
      </c>
      <c r="B75" s="114">
        <f>DATA_FIELD_DESCRIPTORS!G707</f>
        <v>372359</v>
      </c>
      <c r="C75" s="115">
        <f t="shared" ref="C75:C82" si="14">B75/B$72</f>
        <v>0.60291874597227302</v>
      </c>
      <c r="D75" s="9"/>
      <c r="N75" s="10">
        <v>706</v>
      </c>
    </row>
    <row r="76" spans="1:14">
      <c r="A76" s="9" t="s">
        <v>39</v>
      </c>
      <c r="B76" s="2">
        <f>DATA_FIELD_DESCRIPTORS!G708</f>
        <v>116244</v>
      </c>
      <c r="C76" s="11">
        <f>B76/B$75</f>
        <v>0.3121825979766838</v>
      </c>
      <c r="D76" s="9"/>
      <c r="N76" s="10">
        <v>708</v>
      </c>
    </row>
    <row r="77" spans="1:14">
      <c r="A77" s="9" t="s">
        <v>1445</v>
      </c>
      <c r="B77" s="2">
        <f>DATA_FIELD_DESCRIPTORS!G711</f>
        <v>64502</v>
      </c>
      <c r="C77" s="11">
        <f t="shared" ref="C77:C80" si="15">B77/B$75</f>
        <v>0.17322530138925069</v>
      </c>
      <c r="D77" s="9"/>
      <c r="N77" s="10">
        <v>711</v>
      </c>
    </row>
    <row r="78" spans="1:14">
      <c r="A78" s="9" t="s">
        <v>40</v>
      </c>
      <c r="B78" s="2">
        <f>DATA_FIELD_DESCRIPTORS!G712+DATA_FIELD_DESCRIPTORS!G713+DATA_FIELD_DESCRIPTORS!G714</f>
        <v>135509</v>
      </c>
      <c r="C78" s="11">
        <f t="shared" si="15"/>
        <v>0.36392030271861298</v>
      </c>
      <c r="D78" s="9"/>
      <c r="N78" s="10" t="s">
        <v>143</v>
      </c>
    </row>
    <row r="79" spans="1:14">
      <c r="A79" s="9" t="s">
        <v>41</v>
      </c>
      <c r="B79" s="2">
        <f>DATA_FIELD_DESCRIPTORS!G715+DATA_FIELD_DESCRIPTORS!G716+DATA_FIELD_DESCRIPTORS!G717+DATA_FIELD_DESCRIPTORS!G718+DATA_FIELD_DESCRIPTORS!G719+DATA_FIELD_DESCRIPTORS!G720</f>
        <v>41902</v>
      </c>
      <c r="C79" s="11">
        <f t="shared" si="15"/>
        <v>0.11253118630139193</v>
      </c>
      <c r="D79" s="9"/>
      <c r="N79" s="10" t="s">
        <v>144</v>
      </c>
    </row>
    <row r="80" spans="1:14">
      <c r="A80" s="9" t="s">
        <v>42</v>
      </c>
      <c r="B80" s="2">
        <f>DATA_FIELD_DESCRIPTORS!G721</f>
        <v>14202</v>
      </c>
      <c r="C80" s="11">
        <f t="shared" si="15"/>
        <v>3.8140611614060627E-2</v>
      </c>
      <c r="D80" s="9"/>
      <c r="N80" s="10">
        <v>721</v>
      </c>
    </row>
    <row r="81" spans="1:14">
      <c r="A81" s="9"/>
      <c r="B81" s="2"/>
      <c r="C81" s="11"/>
      <c r="D81" s="9"/>
      <c r="N81" s="10"/>
    </row>
    <row r="82" spans="1:14">
      <c r="A82" s="113" t="s">
        <v>43</v>
      </c>
      <c r="B82" s="114">
        <f>DATA_FIELD_DESCRIPTORS!G730</f>
        <v>46214</v>
      </c>
      <c r="C82" s="115">
        <f t="shared" si="14"/>
        <v>7.4829094842242636E-2</v>
      </c>
      <c r="D82" s="9"/>
      <c r="N82" s="10">
        <v>730</v>
      </c>
    </row>
    <row r="83" spans="1:14">
      <c r="A83" s="9" t="s">
        <v>44</v>
      </c>
      <c r="B83" s="2">
        <f>DATA_FIELD_DESCRIPTORS!G731</f>
        <v>6697</v>
      </c>
      <c r="C83" s="11">
        <f>B83/B$82</f>
        <v>0.14491279698792572</v>
      </c>
      <c r="D83" s="9"/>
      <c r="N83" s="10">
        <v>731</v>
      </c>
    </row>
    <row r="84" spans="1:14">
      <c r="A84" s="9" t="s">
        <v>47</v>
      </c>
      <c r="B84" s="2">
        <f>DATA_FIELD_DESCRIPTORS!G732</f>
        <v>39517</v>
      </c>
      <c r="C84" s="11">
        <f>B84/B$82</f>
        <v>0.8550872030120743</v>
      </c>
      <c r="D84" s="9"/>
      <c r="N84" s="10">
        <v>732</v>
      </c>
    </row>
    <row r="85" spans="1:14">
      <c r="A85" s="9"/>
      <c r="B85" s="2"/>
      <c r="C85" s="11"/>
      <c r="D85" s="9"/>
      <c r="N85" s="10"/>
    </row>
    <row r="86" spans="1:14">
      <c r="A86" s="9"/>
      <c r="B86" s="2"/>
      <c r="C86" s="11"/>
      <c r="D86" s="9"/>
      <c r="N86" s="10"/>
    </row>
    <row r="87" spans="1:14" s="4" customFormat="1">
      <c r="A87" s="110" t="s">
        <v>1440</v>
      </c>
      <c r="B87" s="111" t="s">
        <v>1437</v>
      </c>
      <c r="C87" s="112" t="s">
        <v>1433</v>
      </c>
      <c r="D87" s="20"/>
      <c r="E87" s="1"/>
      <c r="F87" s="20"/>
      <c r="G87" s="1"/>
      <c r="J87" s="3"/>
      <c r="K87"/>
      <c r="L87"/>
      <c r="M87"/>
    </row>
    <row r="88" spans="1:14">
      <c r="A88" s="14" t="s">
        <v>48</v>
      </c>
      <c r="B88" s="2">
        <f>DATA_FIELD_DESCRIPTORS!G932</f>
        <v>252699</v>
      </c>
      <c r="C88" s="27">
        <f>B88/B$88</f>
        <v>1</v>
      </c>
      <c r="D88" s="14"/>
      <c r="E88" s="23"/>
      <c r="F88" s="23"/>
      <c r="G88" s="18"/>
      <c r="H88" s="24"/>
      <c r="I88" s="25"/>
      <c r="N88" s="26">
        <v>8954</v>
      </c>
    </row>
    <row r="89" spans="1:14">
      <c r="A89" s="14" t="s">
        <v>155</v>
      </c>
      <c r="B89" s="2">
        <f>DATA_FIELD_DESCRIPTORS!G535</f>
        <v>58610</v>
      </c>
      <c r="C89" s="27">
        <f t="shared" ref="C89:C90" si="16">B89/B$88</f>
        <v>0.23193601874166497</v>
      </c>
      <c r="D89" s="14"/>
      <c r="E89" s="23"/>
      <c r="F89" s="23"/>
      <c r="G89" s="18"/>
      <c r="H89" s="24"/>
      <c r="I89" s="25"/>
      <c r="J89" s="3"/>
      <c r="N89" s="26" t="s">
        <v>156</v>
      </c>
    </row>
    <row r="90" spans="1:14">
      <c r="A90" s="14" t="s">
        <v>161</v>
      </c>
      <c r="B90" s="2">
        <f>DATA_FIELD_DESCRIPTORS!G559</f>
        <v>194089</v>
      </c>
      <c r="C90" s="27">
        <f t="shared" si="16"/>
        <v>0.76806398125833497</v>
      </c>
      <c r="D90" s="14"/>
      <c r="E90" s="23"/>
      <c r="F90" s="23"/>
      <c r="G90" s="18"/>
      <c r="H90" s="24"/>
      <c r="I90" s="25"/>
      <c r="N90" s="26" t="s">
        <v>157</v>
      </c>
    </row>
    <row r="91" spans="1:14">
      <c r="A91" s="14"/>
      <c r="B91" s="2"/>
      <c r="C91" s="27"/>
      <c r="D91" s="14"/>
      <c r="E91" s="23"/>
      <c r="F91" s="23"/>
      <c r="G91" s="18"/>
      <c r="H91" s="24"/>
      <c r="I91" s="25"/>
      <c r="N91" s="26"/>
    </row>
    <row r="92" spans="1:14">
      <c r="A92" s="113" t="s">
        <v>1444</v>
      </c>
      <c r="B92" s="114">
        <f>DATA_FIELD_DESCRIPTORS!G934+DATA_FIELD_DESCRIPTORS!G968</f>
        <v>116244</v>
      </c>
      <c r="C92" s="115">
        <f>B92/B$88</f>
        <v>0.46000973490199804</v>
      </c>
      <c r="D92" s="14"/>
      <c r="E92" s="23"/>
      <c r="F92" s="23"/>
      <c r="G92" s="18"/>
      <c r="H92" s="24"/>
      <c r="I92" s="25"/>
      <c r="N92" s="26" t="s">
        <v>146</v>
      </c>
    </row>
    <row r="93" spans="1:14">
      <c r="A93" s="14" t="s">
        <v>49</v>
      </c>
      <c r="B93" s="2">
        <f>DATA_FIELD_DESCRIPTORS!G935+DATA_FIELD_DESCRIPTORS!G969</f>
        <v>64502</v>
      </c>
      <c r="C93" s="27">
        <f t="shared" ref="C93:C98" si="17">B93/B$92</f>
        <v>0.55488455318123941</v>
      </c>
      <c r="D93" s="14"/>
      <c r="E93" s="29"/>
      <c r="F93" s="29"/>
      <c r="G93" s="18"/>
      <c r="H93" s="24"/>
      <c r="I93" s="30"/>
      <c r="N93" s="26" t="s">
        <v>147</v>
      </c>
    </row>
    <row r="94" spans="1:14">
      <c r="A94" s="14" t="s">
        <v>155</v>
      </c>
      <c r="B94" s="2">
        <f>DATA_FIELD_DESCRIPTORS!G538+DATA_FIELD_DESCRIPTORS!G539+DATA_FIELD_DESCRIPTORS!G540</f>
        <v>27176</v>
      </c>
      <c r="C94" s="27">
        <f t="shared" si="17"/>
        <v>0.23378410928736107</v>
      </c>
      <c r="D94" s="14"/>
      <c r="E94" s="29"/>
      <c r="F94" s="29"/>
      <c r="G94" s="18"/>
      <c r="H94" s="24"/>
      <c r="I94" s="30"/>
      <c r="N94" s="26" t="s">
        <v>158</v>
      </c>
    </row>
    <row r="95" spans="1:14">
      <c r="A95" s="14" t="s">
        <v>50</v>
      </c>
      <c r="B95" s="2">
        <f>DATA_FIELD_DESCRIPTORS!G940+DATA_FIELD_DESCRIPTORS!G974</f>
        <v>10441</v>
      </c>
      <c r="C95" s="27">
        <f t="shared" si="17"/>
        <v>8.9819689618388904E-2</v>
      </c>
      <c r="D95" s="14"/>
      <c r="E95" s="23"/>
      <c r="F95" s="23"/>
      <c r="G95" s="18"/>
      <c r="H95" s="24"/>
      <c r="I95" s="25"/>
      <c r="N95" s="26" t="s">
        <v>148</v>
      </c>
    </row>
    <row r="96" spans="1:14">
      <c r="A96" s="14" t="s">
        <v>155</v>
      </c>
      <c r="B96" s="2">
        <f>DATA_FIELD_DESCRIPTORS!G543+DATA_FIELD_DESCRIPTORS!G544+DATA_FIELD_DESCRIPTORS!G545</f>
        <v>4498</v>
      </c>
      <c r="C96" s="27">
        <f t="shared" si="17"/>
        <v>3.8694470252228073E-2</v>
      </c>
      <c r="D96" s="14"/>
      <c r="E96" s="23"/>
      <c r="F96" s="23"/>
      <c r="G96" s="18"/>
      <c r="H96" s="24"/>
      <c r="I96" s="25"/>
      <c r="N96" s="26" t="s">
        <v>159</v>
      </c>
    </row>
    <row r="97" spans="1:14">
      <c r="A97" s="14" t="s">
        <v>51</v>
      </c>
      <c r="B97" s="2">
        <f>DATA_FIELD_DESCRIPTORS!G944+DATA_FIELD_DESCRIPTORS!G978</f>
        <v>41301</v>
      </c>
      <c r="C97" s="27">
        <f t="shared" si="17"/>
        <v>0.35529575720037165</v>
      </c>
      <c r="D97" s="14"/>
      <c r="E97" s="23"/>
      <c r="F97" s="23">
        <f>1504+418+3179</f>
        <v>5101</v>
      </c>
      <c r="G97" s="18"/>
      <c r="H97" s="24"/>
      <c r="I97" s="25"/>
      <c r="N97" s="26" t="s">
        <v>149</v>
      </c>
    </row>
    <row r="98" spans="1:14">
      <c r="A98" s="14" t="s">
        <v>155</v>
      </c>
      <c r="B98" s="2">
        <f>DATA_FIELD_DESCRIPTORS!G547+DATA_FIELD_DESCRIPTORS!G548+DATA_FIELD_DESCRIPTORS!G549</f>
        <v>26492</v>
      </c>
      <c r="C98" s="27">
        <f t="shared" si="17"/>
        <v>0.22789993462028146</v>
      </c>
      <c r="D98" s="14"/>
      <c r="E98" s="23"/>
      <c r="F98" s="23"/>
      <c r="G98" s="18"/>
      <c r="H98" s="24"/>
      <c r="I98" s="25"/>
      <c r="N98" s="26"/>
    </row>
    <row r="99" spans="1:14">
      <c r="A99" s="14"/>
      <c r="B99" s="2"/>
      <c r="C99" s="27"/>
      <c r="D99" s="14"/>
      <c r="E99" s="23"/>
      <c r="F99" s="23"/>
      <c r="G99" s="18"/>
      <c r="H99" s="24"/>
      <c r="I99" s="25"/>
      <c r="N99" s="26"/>
    </row>
    <row r="100" spans="1:14">
      <c r="A100" s="113" t="s">
        <v>1443</v>
      </c>
      <c r="B100" s="114">
        <f>DATA_FIELD_DESCRIPTORS!G948+DATA_FIELD_DESCRIPTORS!G982</f>
        <v>136455</v>
      </c>
      <c r="C100" s="115">
        <f>B100/B$88</f>
        <v>0.53999026509800196</v>
      </c>
      <c r="D100" s="14"/>
      <c r="E100" s="23"/>
      <c r="F100" s="23"/>
      <c r="G100" s="18"/>
      <c r="H100" s="24"/>
      <c r="I100" s="25"/>
      <c r="N100" s="26" t="s">
        <v>150</v>
      </c>
    </row>
    <row r="101" spans="1:14">
      <c r="A101" s="14" t="s">
        <v>52</v>
      </c>
      <c r="B101" s="31">
        <f>B102+B104</f>
        <v>93701</v>
      </c>
      <c r="C101" s="27">
        <f t="shared" ref="C101:C104" si="18">B101/B$100</f>
        <v>0.68668059067091713</v>
      </c>
      <c r="D101" s="14"/>
      <c r="E101" s="23"/>
      <c r="F101" s="23"/>
      <c r="G101" s="18"/>
      <c r="H101" s="24"/>
      <c r="I101" s="25"/>
      <c r="N101" s="26" t="s">
        <v>1420</v>
      </c>
    </row>
    <row r="102" spans="1:14">
      <c r="A102" s="14" t="s">
        <v>45</v>
      </c>
      <c r="B102" s="2">
        <f>DATA_FIELD_DESCRIPTORS!G950+DATA_FIELD_DESCRIPTORS!G984</f>
        <v>41888</v>
      </c>
      <c r="C102" s="27">
        <f t="shared" si="18"/>
        <v>0.30697299476017736</v>
      </c>
      <c r="D102" s="14"/>
      <c r="E102" s="23"/>
      <c r="F102" s="23"/>
      <c r="G102" s="18"/>
      <c r="H102" s="18"/>
      <c r="I102" s="18"/>
      <c r="N102" s="26" t="s">
        <v>151</v>
      </c>
    </row>
    <row r="103" spans="1:14">
      <c r="A103" s="14" t="s">
        <v>53</v>
      </c>
      <c r="B103" s="2">
        <f>DATA_FIELD_DESCRIPTORS!G953+DATA_FIELD_DESCRIPTORS!G987</f>
        <v>7384</v>
      </c>
      <c r="C103" s="27">
        <f>B103/B102</f>
        <v>0.17627960275019097</v>
      </c>
      <c r="D103" s="14"/>
      <c r="E103" s="23"/>
      <c r="F103" s="23"/>
      <c r="G103" s="18"/>
      <c r="H103" s="18"/>
      <c r="I103" s="18"/>
      <c r="N103" s="26" t="s">
        <v>152</v>
      </c>
    </row>
    <row r="104" spans="1:14">
      <c r="A104" s="14" t="s">
        <v>46</v>
      </c>
      <c r="B104" s="31">
        <f>DATA_FIELD_DESCRIPTORS!G959+DATA_FIELD_DESCRIPTORS!G993</f>
        <v>51813</v>
      </c>
      <c r="C104" s="27">
        <f t="shared" si="18"/>
        <v>0.37970759591073983</v>
      </c>
      <c r="D104" s="14"/>
      <c r="E104" s="23"/>
      <c r="F104" s="23"/>
      <c r="G104" s="18"/>
      <c r="H104" s="18"/>
      <c r="I104" s="18"/>
      <c r="N104" s="26" t="s">
        <v>153</v>
      </c>
    </row>
    <row r="105" spans="1:14">
      <c r="A105" s="14" t="s">
        <v>53</v>
      </c>
      <c r="B105" s="31">
        <f>DATA_FIELD_DESCRIPTORS!G962+DATA_FIELD_DESCRIPTORS!G996</f>
        <v>15388</v>
      </c>
      <c r="C105" s="27">
        <f>B105/B104</f>
        <v>0.29699110261903383</v>
      </c>
      <c r="D105" s="14"/>
      <c r="E105" s="23"/>
      <c r="F105" s="23"/>
      <c r="G105" s="18"/>
      <c r="H105" s="18"/>
      <c r="I105" s="18"/>
      <c r="N105" s="26" t="s">
        <v>154</v>
      </c>
    </row>
    <row r="106" spans="1:14">
      <c r="A106" s="14"/>
      <c r="B106" s="31"/>
      <c r="C106" s="27"/>
      <c r="D106" s="14"/>
      <c r="E106" s="23"/>
      <c r="F106" s="23"/>
      <c r="G106" s="18"/>
      <c r="H106" s="18"/>
      <c r="I106" s="18"/>
      <c r="N106" s="26"/>
    </row>
    <row r="107" spans="1:14">
      <c r="A107" s="14" t="s">
        <v>54</v>
      </c>
      <c r="B107" s="2">
        <f>DATA_FIELD_DESCRIPTORS!G535</f>
        <v>58610</v>
      </c>
      <c r="C107" s="27">
        <f>B107/B88</f>
        <v>0.23193601874166497</v>
      </c>
      <c r="D107" s="14"/>
      <c r="E107" s="23"/>
      <c r="F107" s="23"/>
      <c r="G107" s="18"/>
      <c r="H107" s="18"/>
      <c r="I107" s="18"/>
      <c r="N107" s="26">
        <v>535</v>
      </c>
    </row>
    <row r="108" spans="1:14">
      <c r="A108" s="14" t="s">
        <v>55</v>
      </c>
      <c r="B108" s="2">
        <f>DATA_FIELD_DESCRIPTORS!G657</f>
        <v>48106</v>
      </c>
      <c r="C108" s="27">
        <f>B108/B88</f>
        <v>0.19036877866552698</v>
      </c>
      <c r="D108" s="14"/>
      <c r="E108" s="23"/>
      <c r="F108" s="23"/>
      <c r="G108" s="18"/>
      <c r="H108" s="18"/>
      <c r="I108" s="18"/>
      <c r="N108" s="26">
        <v>657</v>
      </c>
    </row>
    <row r="109" spans="1:14">
      <c r="A109" s="14" t="s">
        <v>56</v>
      </c>
      <c r="B109" s="34">
        <f>(B73+B75)/B88</f>
        <v>2.2611090665178732</v>
      </c>
      <c r="C109" s="44" t="s">
        <v>1446</v>
      </c>
      <c r="D109" s="14"/>
      <c r="E109" s="23"/>
      <c r="F109" s="23"/>
      <c r="G109" s="18"/>
      <c r="H109" s="18"/>
      <c r="I109" s="18"/>
      <c r="N109" s="26"/>
    </row>
    <row r="110" spans="1:14">
      <c r="A110" s="14"/>
      <c r="B110" s="34"/>
      <c r="C110" s="27"/>
      <c r="D110" s="14"/>
      <c r="E110" s="23"/>
      <c r="F110" s="23"/>
      <c r="G110" s="18"/>
      <c r="H110" s="18"/>
      <c r="I110" s="18"/>
      <c r="N110" s="26"/>
    </row>
    <row r="111" spans="1:14">
      <c r="A111" s="14"/>
      <c r="B111" s="31"/>
      <c r="C111" s="27"/>
      <c r="D111" s="14"/>
      <c r="E111" s="23"/>
      <c r="F111" s="23"/>
      <c r="G111" s="18"/>
      <c r="H111" s="18"/>
      <c r="I111" s="18"/>
      <c r="N111" s="26"/>
    </row>
    <row r="112" spans="1:14" s="4" customFormat="1">
      <c r="A112" s="106" t="s">
        <v>1441</v>
      </c>
      <c r="B112" s="107" t="s">
        <v>1437</v>
      </c>
      <c r="C112" s="112" t="s">
        <v>1433</v>
      </c>
      <c r="D112" s="20"/>
      <c r="E112" s="1"/>
      <c r="F112" s="20"/>
      <c r="G112" s="1"/>
      <c r="J112"/>
      <c r="K112"/>
      <c r="L112"/>
      <c r="M112"/>
    </row>
    <row r="113" spans="1:14">
      <c r="A113" s="14" t="s">
        <v>57</v>
      </c>
      <c r="B113" s="2">
        <f>DATA_FIELD_DESCRIPTORS!G750</f>
        <v>272481</v>
      </c>
      <c r="C113" s="27">
        <f>B113/B$113</f>
        <v>1</v>
      </c>
      <c r="D113" s="14"/>
      <c r="E113" s="29"/>
      <c r="F113" s="29"/>
      <c r="G113" s="18"/>
      <c r="H113" s="24"/>
      <c r="I113" s="30"/>
      <c r="N113" s="26">
        <v>8772</v>
      </c>
    </row>
    <row r="114" spans="1:14">
      <c r="A114" s="14" t="s">
        <v>58</v>
      </c>
      <c r="B114" s="2">
        <f>DATA_FIELD_DESCRIPTORS!G762</f>
        <v>252699</v>
      </c>
      <c r="C114" s="27">
        <f t="shared" ref="C114:C116" si="19">B114/B$113</f>
        <v>0.92740044259966747</v>
      </c>
      <c r="D114" s="14"/>
      <c r="E114" s="29"/>
      <c r="F114" s="29"/>
      <c r="G114" s="18"/>
      <c r="H114" s="24"/>
      <c r="I114" s="30"/>
      <c r="N114" s="26">
        <v>8784</v>
      </c>
    </row>
    <row r="115" spans="1:14">
      <c r="A115" s="14"/>
      <c r="B115" s="2"/>
      <c r="C115" s="27"/>
      <c r="D115" s="14"/>
      <c r="E115" s="29"/>
      <c r="F115" s="29"/>
      <c r="G115" s="18"/>
      <c r="H115" s="24"/>
      <c r="I115" s="30"/>
      <c r="N115" s="26"/>
    </row>
    <row r="116" spans="1:14">
      <c r="A116" s="14" t="s">
        <v>59</v>
      </c>
      <c r="B116" s="2">
        <f>DATA_FIELD_DESCRIPTORS!G772</f>
        <v>19782</v>
      </c>
      <c r="C116" s="27">
        <f t="shared" si="19"/>
        <v>7.2599557400332498E-2</v>
      </c>
      <c r="D116" s="14"/>
      <c r="E116" s="29"/>
      <c r="F116" s="29"/>
      <c r="G116" s="18"/>
      <c r="H116" s="24"/>
      <c r="I116" s="30"/>
      <c r="N116" s="26">
        <v>8794</v>
      </c>
    </row>
    <row r="117" spans="1:14">
      <c r="A117" s="14" t="s">
        <v>60</v>
      </c>
      <c r="B117" s="2">
        <f>DATA_FIELD_DESCRIPTORS!G773</f>
        <v>9169</v>
      </c>
      <c r="C117" s="27">
        <f>B117/B$116</f>
        <v>0.46350217369325647</v>
      </c>
      <c r="D117" s="14"/>
      <c r="E117" s="29"/>
      <c r="F117" s="23"/>
      <c r="G117" s="18"/>
      <c r="H117" s="24"/>
      <c r="I117" s="25"/>
      <c r="N117" s="26">
        <v>8795</v>
      </c>
    </row>
    <row r="118" spans="1:14">
      <c r="A118" s="14" t="s">
        <v>61</v>
      </c>
      <c r="B118" s="2">
        <f>DATA_FIELD_DESCRIPTORS!G774</f>
        <v>630</v>
      </c>
      <c r="C118" s="27">
        <f t="shared" ref="C118:C122" si="20">B118/B$116</f>
        <v>3.1847133757961783E-2</v>
      </c>
      <c r="D118" s="14"/>
      <c r="E118" s="29"/>
      <c r="F118" s="35"/>
      <c r="G118" s="18"/>
      <c r="H118" s="36"/>
      <c r="I118" s="37"/>
      <c r="N118" s="26">
        <v>8796</v>
      </c>
    </row>
    <row r="119" spans="1:14">
      <c r="A119" s="14" t="s">
        <v>62</v>
      </c>
      <c r="B119" s="2">
        <f>DATA_FIELD_DESCRIPTORS!G775</f>
        <v>1903</v>
      </c>
      <c r="C119" s="27">
        <f t="shared" si="20"/>
        <v>9.6198564351430593E-2</v>
      </c>
      <c r="D119" s="14"/>
      <c r="E119" s="29"/>
      <c r="F119" s="23"/>
      <c r="G119" s="18"/>
      <c r="H119" s="24"/>
      <c r="I119" s="25"/>
      <c r="N119" s="26">
        <v>8797</v>
      </c>
    </row>
    <row r="120" spans="1:14">
      <c r="A120" s="14" t="s">
        <v>63</v>
      </c>
      <c r="B120" s="2">
        <f>DATA_FIELD_DESCRIPTORS!G776</f>
        <v>592</v>
      </c>
      <c r="C120" s="27">
        <f t="shared" si="20"/>
        <v>2.9926195531291073E-2</v>
      </c>
      <c r="D120" s="14"/>
      <c r="E120" s="29"/>
      <c r="F120" s="35"/>
      <c r="G120" s="18"/>
      <c r="H120" s="35"/>
      <c r="I120" s="18"/>
      <c r="N120" s="26">
        <v>8798</v>
      </c>
    </row>
    <row r="121" spans="1:14">
      <c r="A121" s="9" t="s">
        <v>64</v>
      </c>
      <c r="B121" s="2">
        <f>DATA_FIELD_DESCRIPTORS!G777</f>
        <v>2999</v>
      </c>
      <c r="C121" s="27">
        <f t="shared" si="20"/>
        <v>0.1516024668890911</v>
      </c>
      <c r="D121" s="9"/>
      <c r="E121" s="29"/>
      <c r="H121" s="38"/>
      <c r="I121" s="39"/>
      <c r="N121" s="10">
        <v>8799</v>
      </c>
    </row>
    <row r="122" spans="1:14">
      <c r="A122" s="9" t="s">
        <v>65</v>
      </c>
      <c r="B122" s="2">
        <f>DATA_FIELD_DESCRIPTORS!G779</f>
        <v>4486</v>
      </c>
      <c r="C122" s="27">
        <f t="shared" si="20"/>
        <v>0.2267718127590739</v>
      </c>
      <c r="D122" s="9"/>
      <c r="E122" s="29"/>
      <c r="H122" s="38"/>
      <c r="I122" s="39"/>
      <c r="N122" s="10">
        <v>8801</v>
      </c>
    </row>
    <row r="123" spans="1:14">
      <c r="A123" s="9"/>
      <c r="B123" s="15"/>
      <c r="C123" s="11"/>
      <c r="D123" s="9"/>
      <c r="E123" s="39"/>
      <c r="F123" s="39"/>
      <c r="H123" s="39"/>
      <c r="I123" s="39"/>
      <c r="N123" s="10"/>
    </row>
    <row r="124" spans="1:14">
      <c r="A124" s="9"/>
      <c r="B124" s="15"/>
      <c r="C124" s="11"/>
      <c r="D124" s="9"/>
      <c r="E124" s="39"/>
      <c r="F124" s="39"/>
      <c r="H124" s="39"/>
      <c r="I124" s="39"/>
      <c r="N124" s="10"/>
    </row>
    <row r="125" spans="1:14" s="4" customFormat="1">
      <c r="A125" s="106" t="s">
        <v>1442</v>
      </c>
      <c r="B125" s="107" t="s">
        <v>1437</v>
      </c>
      <c r="C125" s="108" t="s">
        <v>1433</v>
      </c>
      <c r="D125" s="20"/>
      <c r="E125" s="1"/>
      <c r="F125" s="20"/>
      <c r="G125" s="1"/>
      <c r="J125"/>
      <c r="K125"/>
      <c r="L125"/>
      <c r="M125"/>
    </row>
    <row r="126" spans="1:14">
      <c r="A126" s="9" t="s">
        <v>66</v>
      </c>
      <c r="B126" s="2">
        <f>DATA_FIELD_DESCRIPTORS!G766</f>
        <v>252699</v>
      </c>
      <c r="C126" s="11">
        <f>B126/B$126</f>
        <v>1</v>
      </c>
      <c r="D126" s="9"/>
      <c r="H126" s="38"/>
      <c r="I126" s="39"/>
      <c r="N126" s="10">
        <v>8788</v>
      </c>
    </row>
    <row r="127" spans="1:14" s="18" customFormat="1">
      <c r="A127" s="113" t="s">
        <v>67</v>
      </c>
      <c r="B127" s="114">
        <f>DATA_FIELD_DESCRIPTORS!G767+DATA_FIELD_DESCRIPTORS!G768</f>
        <v>85791</v>
      </c>
      <c r="C127" s="115">
        <f t="shared" ref="C127:C130" si="21">B127/B$126</f>
        <v>0.33949877126541855</v>
      </c>
      <c r="D127" s="14"/>
      <c r="E127" s="29"/>
      <c r="F127" s="29"/>
      <c r="H127" s="24"/>
      <c r="I127" s="30"/>
      <c r="J127"/>
      <c r="K127"/>
      <c r="L127"/>
      <c r="M127"/>
      <c r="N127" s="26" t="s">
        <v>145</v>
      </c>
    </row>
    <row r="128" spans="1:14" s="18" customFormat="1">
      <c r="A128" s="14" t="s">
        <v>68</v>
      </c>
      <c r="B128" s="2">
        <f>DATA_FIELD_DESCRIPTORS!G841+DATA_FIELD_DESCRIPTORS!G842</f>
        <v>204363</v>
      </c>
      <c r="C128" s="44" t="s">
        <v>1446</v>
      </c>
      <c r="D128" s="14"/>
      <c r="E128" s="13"/>
      <c r="F128" s="23"/>
      <c r="J128"/>
      <c r="K128"/>
      <c r="L128"/>
      <c r="M128"/>
      <c r="N128" s="40" t="s">
        <v>1421</v>
      </c>
    </row>
    <row r="129" spans="1:14" s="18" customFormat="1">
      <c r="A129" s="14" t="s">
        <v>69</v>
      </c>
      <c r="B129" s="41">
        <f>B128/B127</f>
        <v>2.3821030177990696</v>
      </c>
      <c r="C129" s="44" t="s">
        <v>1446</v>
      </c>
      <c r="D129" s="14"/>
      <c r="E129" s="23"/>
      <c r="F129" s="23"/>
      <c r="J129"/>
      <c r="K129"/>
      <c r="L129"/>
      <c r="M129"/>
      <c r="N129" s="26"/>
    </row>
    <row r="130" spans="1:14" s="18" customFormat="1">
      <c r="A130" s="113" t="s">
        <v>70</v>
      </c>
      <c r="B130" s="114">
        <f>DATA_FIELD_DESCRIPTORS!G769</f>
        <v>166908</v>
      </c>
      <c r="C130" s="115">
        <f t="shared" si="21"/>
        <v>0.6605012287345815</v>
      </c>
      <c r="D130" s="14"/>
      <c r="E130" s="29"/>
      <c r="F130" s="29"/>
      <c r="H130" s="24"/>
      <c r="I130" s="30"/>
      <c r="J130"/>
      <c r="K130"/>
      <c r="L130"/>
      <c r="M130"/>
      <c r="N130" s="26">
        <v>8791</v>
      </c>
    </row>
    <row r="131" spans="1:14">
      <c r="A131" s="9" t="s">
        <v>71</v>
      </c>
      <c r="B131" s="2">
        <f>DATA_FIELD_DESCRIPTORS!G843</f>
        <v>367017</v>
      </c>
      <c r="C131" s="44" t="s">
        <v>1446</v>
      </c>
      <c r="D131" s="9"/>
      <c r="N131" s="10">
        <v>8865</v>
      </c>
    </row>
    <row r="132" spans="1:14">
      <c r="A132" s="9" t="s">
        <v>72</v>
      </c>
      <c r="B132" s="42">
        <f>B131/B130</f>
        <v>2.1989179667840966</v>
      </c>
      <c r="C132" s="44" t="s">
        <v>1446</v>
      </c>
      <c r="D132" s="9"/>
      <c r="N132" s="10"/>
    </row>
    <row r="133" spans="1:14">
      <c r="A133" s="9"/>
      <c r="B133" s="15"/>
      <c r="C133" s="11"/>
      <c r="D133" s="9"/>
      <c r="N133" s="10"/>
    </row>
    <row r="134" spans="1:14">
      <c r="B134" s="9"/>
      <c r="C134" s="14"/>
      <c r="D134" s="9"/>
      <c r="N134" s="9"/>
    </row>
    <row r="135" spans="1:14">
      <c r="A135" s="106" t="s">
        <v>1460</v>
      </c>
      <c r="B135" s="107" t="s">
        <v>1437</v>
      </c>
      <c r="C135" s="73"/>
      <c r="E135" s="5"/>
      <c r="F135" s="5"/>
    </row>
    <row r="136" spans="1:14">
      <c r="A136" s="9" t="s">
        <v>1462</v>
      </c>
      <c r="B136" s="72">
        <f>B117+B118+B130</f>
        <v>176707</v>
      </c>
      <c r="C136" s="27"/>
      <c r="E136" s="5"/>
      <c r="F136" s="5"/>
    </row>
    <row r="137" spans="1:14">
      <c r="A137" s="9" t="s">
        <v>1463</v>
      </c>
      <c r="B137" s="72">
        <f>B119+B120+B127</f>
        <v>88286</v>
      </c>
      <c r="C137" s="5"/>
      <c r="E137" s="5"/>
      <c r="F137" s="5"/>
    </row>
    <row r="138" spans="1:14">
      <c r="A138" s="9" t="s">
        <v>1464</v>
      </c>
      <c r="B138" s="39">
        <f>B117/B136</f>
        <v>5.1888153836576932E-2</v>
      </c>
      <c r="C138" s="5"/>
      <c r="E138" s="5"/>
      <c r="F138" s="5"/>
      <c r="N138" s="5"/>
    </row>
    <row r="139" spans="1:14">
      <c r="A139" s="9" t="s">
        <v>1465</v>
      </c>
      <c r="B139" s="39">
        <f>B119/B137</f>
        <v>2.1554946424121604E-2</v>
      </c>
      <c r="C139" s="5"/>
      <c r="E139" s="5"/>
      <c r="F139" s="5"/>
      <c r="N139" s="5"/>
    </row>
    <row r="140" spans="1:14">
      <c r="A140" s="9" t="s">
        <v>1466</v>
      </c>
      <c r="B140" s="39">
        <f>B121/B113</f>
        <v>1.1006271996946575E-2</v>
      </c>
      <c r="C140" s="5"/>
      <c r="E140" s="5"/>
      <c r="F140" s="5"/>
      <c r="N140" s="5"/>
    </row>
    <row r="141" spans="1:14">
      <c r="A141" s="9" t="s">
        <v>1</v>
      </c>
      <c r="B141" s="5"/>
      <c r="C141" s="5"/>
      <c r="E141" s="5"/>
      <c r="F141" s="5"/>
      <c r="N141" s="5"/>
    </row>
    <row r="142" spans="1:14">
      <c r="A142" s="123" t="s">
        <v>1467</v>
      </c>
      <c r="B142" s="123"/>
      <c r="C142" s="74"/>
      <c r="E142" s="5"/>
      <c r="F142" s="5"/>
      <c r="N142" s="5"/>
    </row>
    <row r="143" spans="1:14" ht="24" customHeight="1">
      <c r="A143" s="123" t="s">
        <v>1461</v>
      </c>
      <c r="B143" s="123"/>
      <c r="C143" s="74"/>
      <c r="E143" s="5"/>
      <c r="F143" s="5"/>
      <c r="N143" s="5"/>
    </row>
    <row r="144" spans="1:14">
      <c r="B144" s="5"/>
      <c r="C144" s="5"/>
      <c r="E144" s="5"/>
      <c r="F144" s="5"/>
      <c r="N144" s="5"/>
    </row>
    <row r="145" spans="1:14" ht="57.6">
      <c r="A145" s="9" t="s">
        <v>73</v>
      </c>
      <c r="B145" s="5"/>
      <c r="C145" s="5"/>
      <c r="E145" s="5"/>
      <c r="F145" s="5"/>
      <c r="N145" s="5"/>
    </row>
    <row r="146" spans="1:14">
      <c r="A146" s="9" t="s">
        <v>1</v>
      </c>
      <c r="B146" s="5"/>
      <c r="C146" s="5"/>
      <c r="E146" s="5"/>
      <c r="F146" s="5"/>
      <c r="N146" s="5"/>
    </row>
    <row r="147" spans="1:14">
      <c r="A147" s="9" t="s">
        <v>1</v>
      </c>
      <c r="B147" s="5"/>
      <c r="C147" s="5"/>
      <c r="E147" s="5"/>
      <c r="F147" s="5"/>
      <c r="N147" s="5"/>
    </row>
    <row r="148" spans="1:14">
      <c r="A148" s="9" t="s">
        <v>1</v>
      </c>
      <c r="B148" s="5"/>
      <c r="C148" s="5"/>
      <c r="E148" s="5"/>
      <c r="F148" s="5"/>
      <c r="N148" s="5"/>
    </row>
    <row r="149" spans="1:14">
      <c r="A149" s="9" t="s">
        <v>1</v>
      </c>
      <c r="B149" s="5"/>
      <c r="C149" s="5"/>
      <c r="E149" s="5"/>
      <c r="F149" s="5"/>
      <c r="N149" s="5"/>
    </row>
  </sheetData>
  <mergeCells count="2">
    <mergeCell ref="A142:B142"/>
    <mergeCell ref="A143:B143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Y145"/>
  <sheetViews>
    <sheetView zoomScale="70" zoomScaleNormal="70" workbookViewId="0">
      <selection activeCell="F5" sqref="F5:F23"/>
    </sheetView>
  </sheetViews>
  <sheetFormatPr defaultColWidth="8.88671875" defaultRowHeight="14.4"/>
  <cols>
    <col min="1" max="1" width="44.6640625" style="5" customWidth="1"/>
    <col min="2" max="2" width="10.33203125" style="20" customWidth="1"/>
    <col min="3" max="3" width="8.88671875" style="21" customWidth="1"/>
    <col min="4" max="4" width="10.33203125" style="5" customWidth="1"/>
    <col min="5" max="5" width="8.88671875" style="13" customWidth="1"/>
    <col min="6" max="6" width="10.33203125" style="13" customWidth="1"/>
    <col min="7" max="9" width="8.88671875" style="5"/>
    <col min="10" max="10" width="24.44140625" customWidth="1"/>
    <col min="11" max="11" width="10.5546875" bestFit="1" customWidth="1"/>
    <col min="12" max="13" width="10.6640625" bestFit="1" customWidth="1"/>
    <col min="14" max="14" width="14.33203125" style="22" customWidth="1"/>
    <col min="15" max="25" width="13.33203125" style="5" customWidth="1"/>
    <col min="26" max="16384" width="8.88671875" style="5"/>
  </cols>
  <sheetData>
    <row r="1" spans="1:25" ht="43.2">
      <c r="A1" s="6" t="s">
        <v>1471</v>
      </c>
      <c r="B1" s="6"/>
      <c r="C1" s="8"/>
      <c r="D1" s="9"/>
      <c r="N1" s="7"/>
    </row>
    <row r="2" spans="1:25">
      <c r="A2" s="9" t="s">
        <v>0</v>
      </c>
      <c r="B2" s="9"/>
      <c r="C2" s="11"/>
      <c r="D2" s="9"/>
      <c r="N2" s="10"/>
    </row>
    <row r="3" spans="1:25">
      <c r="K3" t="s">
        <v>87</v>
      </c>
      <c r="L3" t="s">
        <v>89</v>
      </c>
      <c r="M3" t="s">
        <v>136</v>
      </c>
      <c r="O3" s="77" t="s">
        <v>1452</v>
      </c>
      <c r="P3" s="77" t="s">
        <v>1453</v>
      </c>
      <c r="Q3" s="54" t="s">
        <v>1454</v>
      </c>
      <c r="R3" s="76" t="s">
        <v>1455</v>
      </c>
      <c r="S3" s="76" t="s">
        <v>1456</v>
      </c>
      <c r="T3" s="52"/>
      <c r="U3" s="76" t="s">
        <v>1455</v>
      </c>
      <c r="V3" s="76" t="s">
        <v>1456</v>
      </c>
      <c r="W3" s="77"/>
      <c r="X3" s="76" t="s">
        <v>1455</v>
      </c>
      <c r="Y3" s="76" t="s">
        <v>1456</v>
      </c>
    </row>
    <row r="4" spans="1:25" s="43" customFormat="1">
      <c r="A4" s="106" t="s">
        <v>2</v>
      </c>
      <c r="B4" s="107" t="s">
        <v>87</v>
      </c>
      <c r="C4" s="108" t="s">
        <v>1433</v>
      </c>
      <c r="D4" s="109" t="s">
        <v>89</v>
      </c>
      <c r="E4" s="108" t="s">
        <v>1433</v>
      </c>
      <c r="F4" s="107" t="s">
        <v>136</v>
      </c>
      <c r="G4" s="108" t="s">
        <v>1433</v>
      </c>
      <c r="J4" t="s">
        <v>1448</v>
      </c>
      <c r="K4" s="47">
        <f>B5/2</f>
        <v>4119.5</v>
      </c>
      <c r="L4" s="47">
        <f>D5/2</f>
        <v>4033</v>
      </c>
      <c r="M4" s="47">
        <f>F5/2</f>
        <v>8152.5</v>
      </c>
      <c r="O4" s="77" t="s">
        <v>2</v>
      </c>
      <c r="P4" s="77"/>
      <c r="Q4" s="55" t="s">
        <v>87</v>
      </c>
      <c r="R4" s="76"/>
      <c r="S4" s="76"/>
      <c r="T4" s="53" t="s">
        <v>89</v>
      </c>
      <c r="U4" s="76"/>
      <c r="V4" s="76"/>
      <c r="W4" s="56" t="s">
        <v>136</v>
      </c>
      <c r="X4" s="76"/>
      <c r="Y4" s="76"/>
    </row>
    <row r="5" spans="1:25">
      <c r="A5" s="9" t="s">
        <v>3</v>
      </c>
      <c r="B5" s="2">
        <f>DATA_FIELD_DESCRIPTORS!Z371</f>
        <v>8239</v>
      </c>
      <c r="C5" s="11">
        <f t="shared" ref="C5:C23" si="0">B5/B$5</f>
        <v>1</v>
      </c>
      <c r="D5" s="15">
        <f>DATA_FIELD_DESCRIPTORS!Z395</f>
        <v>8066</v>
      </c>
      <c r="E5" s="11">
        <f t="shared" ref="E5:E23" si="1">D5/D$5</f>
        <v>1</v>
      </c>
      <c r="F5" s="15">
        <f t="shared" ref="F5:F23" si="2">B5+D5</f>
        <v>16305</v>
      </c>
      <c r="G5" s="11">
        <f t="shared" ref="G5:G23" si="3">F5/F$5</f>
        <v>1</v>
      </c>
      <c r="J5" t="s">
        <v>1457</v>
      </c>
      <c r="K5" s="67">
        <f>K4-R9</f>
        <v>2402.5</v>
      </c>
      <c r="L5" s="46">
        <f>L4-U9</f>
        <v>2393</v>
      </c>
      <c r="M5" s="67">
        <f>M4-X9</f>
        <v>4795.5</v>
      </c>
      <c r="N5" s="10" t="s">
        <v>142</v>
      </c>
      <c r="O5" s="48"/>
      <c r="P5" s="48"/>
      <c r="Q5" s="5">
        <v>8239</v>
      </c>
      <c r="T5" s="5">
        <v>8066</v>
      </c>
      <c r="W5" s="5">
        <v>16305</v>
      </c>
    </row>
    <row r="6" spans="1:25">
      <c r="A6" s="9" t="s">
        <v>4</v>
      </c>
      <c r="B6" s="2">
        <f>DATA_FIELD_DESCRIPTORS!Z372</f>
        <v>250</v>
      </c>
      <c r="C6" s="11">
        <f t="shared" si="0"/>
        <v>3.0343488287413522E-2</v>
      </c>
      <c r="D6" s="15">
        <f>DATA_FIELD_DESCRIPTORS!Z396</f>
        <v>268</v>
      </c>
      <c r="E6" s="11">
        <f t="shared" si="1"/>
        <v>3.3225886436895613E-2</v>
      </c>
      <c r="F6" s="15">
        <f t="shared" si="2"/>
        <v>518</v>
      </c>
      <c r="G6" s="11">
        <f t="shared" si="3"/>
        <v>3.1769395890831033E-2</v>
      </c>
      <c r="J6" t="s">
        <v>1449</v>
      </c>
      <c r="K6">
        <f>K5/Q10</f>
        <v>0.80297459893048129</v>
      </c>
      <c r="L6">
        <f>L5/T10</f>
        <v>0.99130074565037285</v>
      </c>
      <c r="M6">
        <f>M5/W10</f>
        <v>0.88706992230854609</v>
      </c>
      <c r="N6" s="10"/>
      <c r="O6" s="9">
        <v>0</v>
      </c>
      <c r="P6" s="9">
        <v>4</v>
      </c>
      <c r="Q6" s="5">
        <v>250</v>
      </c>
      <c r="R6" s="60">
        <f>Q6</f>
        <v>250</v>
      </c>
      <c r="S6" s="39">
        <f>R6/$Q5</f>
        <v>3.0343488287413522E-2</v>
      </c>
      <c r="T6" s="5">
        <v>268</v>
      </c>
      <c r="U6" s="60">
        <f>T6</f>
        <v>268</v>
      </c>
      <c r="V6" s="39">
        <f>U6/$T5</f>
        <v>3.3225886436895613E-2</v>
      </c>
      <c r="W6" s="5">
        <v>518</v>
      </c>
      <c r="X6" s="60">
        <f>W6</f>
        <v>518</v>
      </c>
      <c r="Y6" s="39">
        <f>X6/$W5</f>
        <v>3.1769395890831033E-2</v>
      </c>
    </row>
    <row r="7" spans="1:25">
      <c r="A7" s="9" t="s">
        <v>5</v>
      </c>
      <c r="B7" s="2">
        <f>DATA_FIELD_DESCRIPTORS!Z373</f>
        <v>238</v>
      </c>
      <c r="C7" s="11">
        <f t="shared" si="0"/>
        <v>2.8887000849617671E-2</v>
      </c>
      <c r="D7" s="15">
        <f>DATA_FIELD_DESCRIPTORS!Z397</f>
        <v>239</v>
      </c>
      <c r="E7" s="11">
        <f t="shared" si="1"/>
        <v>2.9630547979171834E-2</v>
      </c>
      <c r="F7" s="15">
        <f t="shared" si="2"/>
        <v>477</v>
      </c>
      <c r="G7" s="11">
        <f t="shared" si="3"/>
        <v>2.9254829806807728E-2</v>
      </c>
      <c r="J7" t="s">
        <v>1450</v>
      </c>
      <c r="K7" s="58">
        <v>5</v>
      </c>
      <c r="L7" s="58">
        <v>5</v>
      </c>
      <c r="M7" s="58">
        <v>5</v>
      </c>
      <c r="N7" s="10"/>
      <c r="O7" s="9">
        <v>5</v>
      </c>
      <c r="P7" s="9">
        <v>9</v>
      </c>
      <c r="Q7" s="5">
        <v>238</v>
      </c>
      <c r="R7" s="60">
        <f>R6+Q7</f>
        <v>488</v>
      </c>
      <c r="S7" s="39">
        <f>R7/$Q5</f>
        <v>5.9230489137031196E-2</v>
      </c>
      <c r="T7" s="5">
        <v>239</v>
      </c>
      <c r="U7" s="60">
        <f>U6+T7</f>
        <v>507</v>
      </c>
      <c r="V7" s="39">
        <f>U7/$T5</f>
        <v>6.2856434416067447E-2</v>
      </c>
      <c r="W7" s="5">
        <v>477</v>
      </c>
      <c r="X7" s="60">
        <f>X6+W7</f>
        <v>995</v>
      </c>
      <c r="Y7" s="39">
        <f>X7/$W5</f>
        <v>6.1024225697638761E-2</v>
      </c>
    </row>
    <row r="8" spans="1:25">
      <c r="A8" s="9" t="s">
        <v>6</v>
      </c>
      <c r="B8" s="2">
        <f>DATA_FIELD_DESCRIPTORS!Z374</f>
        <v>281</v>
      </c>
      <c r="C8" s="11">
        <f t="shared" si="0"/>
        <v>3.4106080835052795E-2</v>
      </c>
      <c r="D8" s="15">
        <f>DATA_FIELD_DESCRIPTORS!Z398</f>
        <v>271</v>
      </c>
      <c r="E8" s="11">
        <f t="shared" si="1"/>
        <v>3.3597818001487728E-2</v>
      </c>
      <c r="F8" s="15">
        <f t="shared" si="2"/>
        <v>552</v>
      </c>
      <c r="G8" s="11">
        <f t="shared" si="3"/>
        <v>3.3854645814167431E-2</v>
      </c>
      <c r="J8" t="s">
        <v>1451</v>
      </c>
      <c r="K8">
        <f>K7*K6</f>
        <v>4.0148729946524062</v>
      </c>
      <c r="L8">
        <f t="shared" ref="L8:M8" si="4">L7*L6</f>
        <v>4.9565037282518638</v>
      </c>
      <c r="M8">
        <f t="shared" si="4"/>
        <v>4.4353496115427307</v>
      </c>
      <c r="N8" s="10"/>
      <c r="O8" s="9">
        <v>10</v>
      </c>
      <c r="P8" s="9">
        <v>14</v>
      </c>
      <c r="Q8" s="5">
        <v>281</v>
      </c>
      <c r="R8" s="60">
        <f t="shared" ref="R8:R23" si="5">R7+Q8</f>
        <v>769</v>
      </c>
      <c r="S8" s="39">
        <f>R8/$Q5</f>
        <v>9.3336569972083991E-2</v>
      </c>
      <c r="T8" s="5">
        <v>271</v>
      </c>
      <c r="U8" s="60">
        <f t="shared" ref="U8:U23" si="6">U7+T8</f>
        <v>778</v>
      </c>
      <c r="V8" s="39">
        <f>U8/$T5</f>
        <v>9.6454252417555175E-2</v>
      </c>
      <c r="W8" s="5">
        <v>552</v>
      </c>
      <c r="X8" s="60">
        <f t="shared" ref="X8:X23" si="7">X7+W8</f>
        <v>1547</v>
      </c>
      <c r="Y8" s="39">
        <f>X8/$W5</f>
        <v>9.4878871511806198E-2</v>
      </c>
    </row>
    <row r="9" spans="1:25">
      <c r="A9" s="9" t="s">
        <v>7</v>
      </c>
      <c r="B9" s="2">
        <f>DATA_FIELD_DESCRIPTORS!Z375+DATA_FIELD_DESCRIPTORS!Z376</f>
        <v>948</v>
      </c>
      <c r="C9" s="11">
        <f t="shared" si="0"/>
        <v>0.11506250758587207</v>
      </c>
      <c r="D9" s="15">
        <f>DATA_FIELD_DESCRIPTORS!Z399+DATA_FIELD_DESCRIPTORS!Z400</f>
        <v>862</v>
      </c>
      <c r="E9" s="11">
        <f t="shared" si="1"/>
        <v>0.1068683362261344</v>
      </c>
      <c r="F9" s="15">
        <f t="shared" si="2"/>
        <v>1810</v>
      </c>
      <c r="G9" s="11">
        <f t="shared" si="3"/>
        <v>0.11100889297761422</v>
      </c>
      <c r="J9" t="s">
        <v>1447</v>
      </c>
      <c r="K9">
        <f>20+K8</f>
        <v>24.014872994652407</v>
      </c>
      <c r="L9">
        <f>20+L8</f>
        <v>24.956503728251864</v>
      </c>
      <c r="M9">
        <f>20+M8</f>
        <v>24.43534961154273</v>
      </c>
      <c r="N9" s="10"/>
      <c r="O9" s="9">
        <v>15</v>
      </c>
      <c r="P9" s="9">
        <v>19</v>
      </c>
      <c r="Q9" s="5">
        <v>948</v>
      </c>
      <c r="R9" s="60">
        <f t="shared" si="5"/>
        <v>1717</v>
      </c>
      <c r="S9" s="39">
        <f>R9/$Q5</f>
        <v>0.20839907755795606</v>
      </c>
      <c r="T9" s="5">
        <v>862</v>
      </c>
      <c r="U9" s="60">
        <f t="shared" si="6"/>
        <v>1640</v>
      </c>
      <c r="V9" s="39">
        <f>U9/$Q5</f>
        <v>0.19905328316543269</v>
      </c>
      <c r="W9" s="5">
        <v>1810</v>
      </c>
      <c r="X9" s="60">
        <f t="shared" si="7"/>
        <v>3357</v>
      </c>
      <c r="Y9" s="39">
        <f>X9/$W5</f>
        <v>0.20588776448942042</v>
      </c>
    </row>
    <row r="10" spans="1:25">
      <c r="A10" s="9" t="s">
        <v>8</v>
      </c>
      <c r="B10" s="2">
        <f>DATA_FIELD_DESCRIPTORS!Z377+DATA_FIELD_DESCRIPTORS!Z378+DATA_FIELD_DESCRIPTORS!Z379</f>
        <v>2992</v>
      </c>
      <c r="C10" s="11">
        <f t="shared" si="0"/>
        <v>0.36315086782376504</v>
      </c>
      <c r="D10" s="15">
        <f>DATA_FIELD_DESCRIPTORS!Z401+DATA_FIELD_DESCRIPTORS!Z402+DATA_FIELD_DESCRIPTORS!Z403</f>
        <v>2414</v>
      </c>
      <c r="E10" s="11">
        <f t="shared" si="1"/>
        <v>0.29928093230845526</v>
      </c>
      <c r="F10" s="15">
        <f t="shared" si="2"/>
        <v>5406</v>
      </c>
      <c r="G10" s="11">
        <f t="shared" si="3"/>
        <v>0.33155473781048755</v>
      </c>
      <c r="N10" s="10"/>
      <c r="O10" s="9">
        <v>20</v>
      </c>
      <c r="P10" s="9">
        <v>24</v>
      </c>
      <c r="Q10" s="5">
        <v>2992</v>
      </c>
      <c r="R10" s="60">
        <f t="shared" si="5"/>
        <v>4709</v>
      </c>
      <c r="S10" s="39">
        <f>R10/$Q5</f>
        <v>0.5715499453817211</v>
      </c>
      <c r="T10" s="5">
        <v>2414</v>
      </c>
      <c r="U10" s="60">
        <f t="shared" si="6"/>
        <v>4054</v>
      </c>
      <c r="V10" s="39">
        <f>U10/$T5</f>
        <v>0.50260352095214478</v>
      </c>
      <c r="W10" s="5">
        <v>5406</v>
      </c>
      <c r="X10" s="60">
        <f t="shared" si="7"/>
        <v>8763</v>
      </c>
      <c r="Y10" s="39">
        <f>X10/$W5</f>
        <v>0.53744250229990798</v>
      </c>
    </row>
    <row r="11" spans="1:25">
      <c r="A11" s="9" t="s">
        <v>9</v>
      </c>
      <c r="B11" s="2">
        <f>DATA_FIELD_DESCRIPTORS!Z380</f>
        <v>843</v>
      </c>
      <c r="C11" s="11">
        <f t="shared" si="0"/>
        <v>0.10231824250515839</v>
      </c>
      <c r="D11" s="2">
        <f>DATA_FIELD_DESCRIPTORS!Z404</f>
        <v>677</v>
      </c>
      <c r="E11" s="11">
        <f t="shared" si="1"/>
        <v>8.3932556409620634E-2</v>
      </c>
      <c r="F11" s="15">
        <f t="shared" si="2"/>
        <v>1520</v>
      </c>
      <c r="G11" s="11">
        <f t="shared" si="3"/>
        <v>9.3222937749156701E-2</v>
      </c>
      <c r="N11" s="10"/>
      <c r="O11" s="9">
        <v>25</v>
      </c>
      <c r="P11" s="9">
        <v>29</v>
      </c>
      <c r="Q11" s="5">
        <v>843</v>
      </c>
      <c r="R11" s="60">
        <f t="shared" si="5"/>
        <v>5552</v>
      </c>
      <c r="S11" s="39">
        <f>R11/$Q5</f>
        <v>0.67386818788687952</v>
      </c>
      <c r="T11" s="5">
        <v>677</v>
      </c>
      <c r="U11" s="60">
        <f t="shared" si="6"/>
        <v>4731</v>
      </c>
      <c r="V11" s="39">
        <f>U11/$T5</f>
        <v>0.58653607736176538</v>
      </c>
      <c r="W11" s="5">
        <v>1520</v>
      </c>
      <c r="X11" s="60">
        <f t="shared" si="7"/>
        <v>10283</v>
      </c>
      <c r="Y11" s="39">
        <f>X11/$W5</f>
        <v>0.63066544004906466</v>
      </c>
    </row>
    <row r="12" spans="1:25">
      <c r="A12" s="9" t="s">
        <v>10</v>
      </c>
      <c r="B12" s="2">
        <f>DATA_FIELD_DESCRIPTORS!Z381</f>
        <v>436</v>
      </c>
      <c r="C12" s="11">
        <f t="shared" si="0"/>
        <v>5.2919043573249183E-2</v>
      </c>
      <c r="D12" s="2">
        <f>DATA_FIELD_DESCRIPTORS!Z405</f>
        <v>470</v>
      </c>
      <c r="E12" s="11">
        <f t="shared" si="1"/>
        <v>5.8269278452764695E-2</v>
      </c>
      <c r="F12" s="15">
        <f t="shared" si="2"/>
        <v>906</v>
      </c>
      <c r="G12" s="11">
        <f t="shared" si="3"/>
        <v>5.5565777368905243E-2</v>
      </c>
      <c r="N12" s="10"/>
      <c r="O12" s="64">
        <v>30</v>
      </c>
      <c r="P12" s="64">
        <v>34</v>
      </c>
      <c r="Q12" s="5">
        <v>436</v>
      </c>
      <c r="R12" s="60">
        <f t="shared" si="5"/>
        <v>5988</v>
      </c>
      <c r="S12" s="39">
        <f>R12/$Q5</f>
        <v>0.72678723146012869</v>
      </c>
      <c r="T12" s="5">
        <v>470</v>
      </c>
      <c r="U12" s="60">
        <f t="shared" si="6"/>
        <v>5201</v>
      </c>
      <c r="V12" s="39">
        <f>U12/$T5</f>
        <v>0.64480535581453013</v>
      </c>
      <c r="W12" s="5">
        <v>906</v>
      </c>
      <c r="X12" s="60">
        <f t="shared" si="7"/>
        <v>11189</v>
      </c>
      <c r="Y12" s="39">
        <f>X12/$W5</f>
        <v>0.68623121741797</v>
      </c>
    </row>
    <row r="13" spans="1:25">
      <c r="A13" s="9" t="s">
        <v>11</v>
      </c>
      <c r="B13" s="2">
        <f>DATA_FIELD_DESCRIPTORS!Z382</f>
        <v>305</v>
      </c>
      <c r="C13" s="11">
        <f t="shared" si="0"/>
        <v>3.7019055710644497E-2</v>
      </c>
      <c r="D13" s="2">
        <f>DATA_FIELD_DESCRIPTORS!Z406</f>
        <v>358</v>
      </c>
      <c r="E13" s="11">
        <f t="shared" si="1"/>
        <v>4.4383833374659065E-2</v>
      </c>
      <c r="F13" s="15">
        <f t="shared" si="2"/>
        <v>663</v>
      </c>
      <c r="G13" s="11">
        <f t="shared" si="3"/>
        <v>4.0662373505059794E-2</v>
      </c>
      <c r="N13" s="10"/>
      <c r="O13" s="64">
        <v>35</v>
      </c>
      <c r="P13" s="64">
        <v>39</v>
      </c>
      <c r="Q13" s="5">
        <v>305</v>
      </c>
      <c r="R13" s="60">
        <f t="shared" si="5"/>
        <v>6293</v>
      </c>
      <c r="S13" s="39">
        <f>R13/$Q5</f>
        <v>0.76380628717077315</v>
      </c>
      <c r="T13" s="5">
        <v>358</v>
      </c>
      <c r="U13" s="60">
        <f t="shared" si="6"/>
        <v>5559</v>
      </c>
      <c r="V13" s="39">
        <f>U13/$T5</f>
        <v>0.68918918918918914</v>
      </c>
      <c r="W13" s="5">
        <v>663</v>
      </c>
      <c r="X13" s="60">
        <f t="shared" si="7"/>
        <v>11852</v>
      </c>
      <c r="Y13" s="39">
        <f>X13/$W5</f>
        <v>0.72689359092302974</v>
      </c>
    </row>
    <row r="14" spans="1:25">
      <c r="A14" s="9" t="s">
        <v>12</v>
      </c>
      <c r="B14" s="2">
        <f>DATA_FIELD_DESCRIPTORS!Z383</f>
        <v>279</v>
      </c>
      <c r="C14" s="11">
        <f t="shared" si="0"/>
        <v>3.3863332928753487E-2</v>
      </c>
      <c r="D14" s="2">
        <f>DATA_FIELD_DESCRIPTORS!Z407</f>
        <v>358</v>
      </c>
      <c r="E14" s="11">
        <f t="shared" si="1"/>
        <v>4.4383833374659065E-2</v>
      </c>
      <c r="F14" s="15">
        <f t="shared" si="2"/>
        <v>637</v>
      </c>
      <c r="G14" s="11">
        <f t="shared" si="3"/>
        <v>3.9067770622508435E-2</v>
      </c>
      <c r="N14" s="10"/>
      <c r="O14" s="9">
        <v>40</v>
      </c>
      <c r="P14" s="9">
        <v>44</v>
      </c>
      <c r="Q14" s="5">
        <v>279</v>
      </c>
      <c r="R14" s="60">
        <f t="shared" si="5"/>
        <v>6572</v>
      </c>
      <c r="S14" s="39">
        <f>R14/$Q5</f>
        <v>0.79766962009952669</v>
      </c>
      <c r="T14" s="5">
        <v>358</v>
      </c>
      <c r="U14" s="60">
        <f t="shared" si="6"/>
        <v>5917</v>
      </c>
      <c r="V14" s="39">
        <f>U14/$T5</f>
        <v>0.73357302256384826</v>
      </c>
      <c r="W14" s="5">
        <v>637</v>
      </c>
      <c r="X14" s="60">
        <f t="shared" si="7"/>
        <v>12489</v>
      </c>
      <c r="Y14" s="39">
        <f>X14/$W5</f>
        <v>0.76596136154553818</v>
      </c>
    </row>
    <row r="15" spans="1:25">
      <c r="A15" s="9" t="s">
        <v>13</v>
      </c>
      <c r="B15" s="2">
        <f>DATA_FIELD_DESCRIPTORS!Z384</f>
        <v>308</v>
      </c>
      <c r="C15" s="11">
        <f t="shared" si="0"/>
        <v>3.7383177570093455E-2</v>
      </c>
      <c r="D15" s="2">
        <f>DATA_FIELD_DESCRIPTORS!Z408</f>
        <v>321</v>
      </c>
      <c r="E15" s="11">
        <f t="shared" si="1"/>
        <v>3.9796677411356313E-2</v>
      </c>
      <c r="F15" s="15">
        <f t="shared" si="2"/>
        <v>629</v>
      </c>
      <c r="G15" s="11">
        <f t="shared" si="3"/>
        <v>3.8577123581723397E-2</v>
      </c>
      <c r="N15" s="10"/>
      <c r="O15" s="9">
        <v>45</v>
      </c>
      <c r="P15" s="9">
        <v>49</v>
      </c>
      <c r="Q15" s="5">
        <v>308</v>
      </c>
      <c r="R15" s="60">
        <f t="shared" si="5"/>
        <v>6880</v>
      </c>
      <c r="S15" s="39">
        <f>R15/$Q5</f>
        <v>0.83505279766962015</v>
      </c>
      <c r="T15" s="5">
        <v>321</v>
      </c>
      <c r="U15" s="60">
        <f t="shared" si="6"/>
        <v>6238</v>
      </c>
      <c r="V15" s="39">
        <f>U15/$T5</f>
        <v>0.77336969997520455</v>
      </c>
      <c r="W15" s="5">
        <v>629</v>
      </c>
      <c r="X15" s="60">
        <f t="shared" si="7"/>
        <v>13118</v>
      </c>
      <c r="Y15" s="39">
        <f>X15/$W5</f>
        <v>0.80453848512726156</v>
      </c>
    </row>
    <row r="16" spans="1:25">
      <c r="A16" s="9" t="s">
        <v>14</v>
      </c>
      <c r="B16" s="2">
        <f>DATA_FIELD_DESCRIPTORS!Z385</f>
        <v>283</v>
      </c>
      <c r="C16" s="11">
        <f t="shared" si="0"/>
        <v>3.4348828741352103E-2</v>
      </c>
      <c r="D16" s="2">
        <f>DATA_FIELD_DESCRIPTORS!Z409</f>
        <v>339</v>
      </c>
      <c r="E16" s="11">
        <f t="shared" si="1"/>
        <v>4.2028266798909003E-2</v>
      </c>
      <c r="F16" s="15">
        <f t="shared" si="2"/>
        <v>622</v>
      </c>
      <c r="G16" s="11">
        <f t="shared" si="3"/>
        <v>3.8147807421036489E-2</v>
      </c>
      <c r="N16" s="10"/>
      <c r="O16" s="9">
        <v>50</v>
      </c>
      <c r="P16" s="9">
        <v>54</v>
      </c>
      <c r="Q16" s="5">
        <v>283</v>
      </c>
      <c r="R16" s="60">
        <f t="shared" si="5"/>
        <v>7163</v>
      </c>
      <c r="S16" s="39">
        <f>R16/$Q5</f>
        <v>0.86940162641097218</v>
      </c>
      <c r="T16" s="5">
        <v>339</v>
      </c>
      <c r="U16" s="60">
        <f t="shared" si="6"/>
        <v>6577</v>
      </c>
      <c r="V16" s="39">
        <f>U16/$T5</f>
        <v>0.81539796677411358</v>
      </c>
      <c r="W16" s="5">
        <v>622</v>
      </c>
      <c r="X16" s="60">
        <f t="shared" si="7"/>
        <v>13740</v>
      </c>
      <c r="Y16" s="39">
        <f>X16/$W5</f>
        <v>0.84268629254829808</v>
      </c>
    </row>
    <row r="17" spans="1:25">
      <c r="A17" s="9" t="s">
        <v>15</v>
      </c>
      <c r="B17" s="2">
        <f>DATA_FIELD_DESCRIPTORS!Z386</f>
        <v>256</v>
      </c>
      <c r="C17" s="11">
        <f t="shared" si="0"/>
        <v>3.1071732006311446E-2</v>
      </c>
      <c r="D17" s="2">
        <f>DATA_FIELD_DESCRIPTORS!Z410</f>
        <v>319</v>
      </c>
      <c r="E17" s="11">
        <f t="shared" si="1"/>
        <v>3.9548723034961569E-2</v>
      </c>
      <c r="F17" s="15">
        <f t="shared" si="2"/>
        <v>575</v>
      </c>
      <c r="G17" s="11">
        <f t="shared" si="3"/>
        <v>3.5265256056424409E-2</v>
      </c>
      <c r="N17" s="10"/>
      <c r="O17" s="9">
        <v>55</v>
      </c>
      <c r="P17" s="9">
        <v>59</v>
      </c>
      <c r="Q17" s="5">
        <v>256</v>
      </c>
      <c r="R17" s="60">
        <f t="shared" si="5"/>
        <v>7419</v>
      </c>
      <c r="S17" s="39">
        <f>R17/$Q5</f>
        <v>0.9004733584172836</v>
      </c>
      <c r="T17" s="5">
        <v>319</v>
      </c>
      <c r="U17" s="60">
        <f t="shared" si="6"/>
        <v>6896</v>
      </c>
      <c r="V17" s="39">
        <f>U17/$T5</f>
        <v>0.85494668980907518</v>
      </c>
      <c r="W17" s="5">
        <v>575</v>
      </c>
      <c r="X17" s="60">
        <f t="shared" si="7"/>
        <v>14315</v>
      </c>
      <c r="Y17" s="39">
        <f>X17/$W5</f>
        <v>0.87795154860472246</v>
      </c>
    </row>
    <row r="18" spans="1:25">
      <c r="A18" s="9" t="s">
        <v>16</v>
      </c>
      <c r="B18" s="2">
        <f>DATA_FIELD_DESCRIPTORS!Z387+DATA_FIELD_DESCRIPTORS!Z388</f>
        <v>234</v>
      </c>
      <c r="C18" s="11">
        <f t="shared" si="0"/>
        <v>2.8401505037019055E-2</v>
      </c>
      <c r="D18" s="2">
        <f>DATA_FIELD_DESCRIPTORS!Z411+DATA_FIELD_DESCRIPTORS!Z412</f>
        <v>279</v>
      </c>
      <c r="E18" s="11">
        <f t="shared" si="1"/>
        <v>3.4589635507066702E-2</v>
      </c>
      <c r="F18" s="15">
        <f t="shared" si="2"/>
        <v>513</v>
      </c>
      <c r="G18" s="11">
        <f t="shared" si="3"/>
        <v>3.1462741490340389E-2</v>
      </c>
      <c r="N18" s="10"/>
      <c r="O18" s="9">
        <v>60</v>
      </c>
      <c r="P18" s="9">
        <v>64</v>
      </c>
      <c r="Q18" s="5">
        <v>234</v>
      </c>
      <c r="R18" s="60">
        <f t="shared" si="5"/>
        <v>7653</v>
      </c>
      <c r="S18" s="39">
        <f>R18/$Q5</f>
        <v>0.9288748634543027</v>
      </c>
      <c r="T18" s="5">
        <v>279</v>
      </c>
      <c r="U18" s="60">
        <f t="shared" si="6"/>
        <v>7175</v>
      </c>
      <c r="V18" s="39">
        <f>U18/$T5</f>
        <v>0.8895363253161418</v>
      </c>
      <c r="W18" s="5">
        <v>513</v>
      </c>
      <c r="X18" s="60">
        <f t="shared" si="7"/>
        <v>14828</v>
      </c>
      <c r="Y18" s="39">
        <f>X18/$W5</f>
        <v>0.90941429009506292</v>
      </c>
    </row>
    <row r="19" spans="1:25">
      <c r="A19" s="9" t="s">
        <v>17</v>
      </c>
      <c r="B19" s="15">
        <f>DATA_FIELD_DESCRIPTORS!Z389+DATA_FIELD_DESCRIPTORS!Z390</f>
        <v>182</v>
      </c>
      <c r="C19" s="11">
        <f t="shared" si="0"/>
        <v>2.2090059473237042E-2</v>
      </c>
      <c r="D19" s="2">
        <f>DATA_FIELD_DESCRIPTORS!Z413+DATA_FIELD_DESCRIPTORS!Z414</f>
        <v>241</v>
      </c>
      <c r="E19" s="11">
        <f t="shared" si="1"/>
        <v>2.9878502355566577E-2</v>
      </c>
      <c r="F19" s="15">
        <f t="shared" si="2"/>
        <v>423</v>
      </c>
      <c r="G19" s="11">
        <f t="shared" si="3"/>
        <v>2.594296228150874E-2</v>
      </c>
      <c r="N19" s="10"/>
      <c r="O19" s="9">
        <v>65</v>
      </c>
      <c r="P19" s="9">
        <v>69</v>
      </c>
      <c r="Q19" s="5">
        <v>182</v>
      </c>
      <c r="R19" s="60">
        <f t="shared" si="5"/>
        <v>7835</v>
      </c>
      <c r="S19" s="39">
        <f>R19/$Q5</f>
        <v>0.95096492292753976</v>
      </c>
      <c r="T19" s="5">
        <v>241</v>
      </c>
      <c r="U19" s="60">
        <f t="shared" si="6"/>
        <v>7416</v>
      </c>
      <c r="V19" s="39">
        <f>U19/$T5</f>
        <v>0.91941482767170846</v>
      </c>
      <c r="W19" s="5">
        <v>423</v>
      </c>
      <c r="X19" s="60">
        <f t="shared" si="7"/>
        <v>15251</v>
      </c>
      <c r="Y19" s="39">
        <f>X19/$W5</f>
        <v>0.93535725237657164</v>
      </c>
    </row>
    <row r="20" spans="1:25">
      <c r="A20" s="9" t="s">
        <v>18</v>
      </c>
      <c r="B20" s="15">
        <f>DATA_FIELD_DESCRIPTORS!Z391</f>
        <v>166</v>
      </c>
      <c r="C20" s="11">
        <f t="shared" si="0"/>
        <v>2.0148076222842579E-2</v>
      </c>
      <c r="D20" s="2">
        <f>DATA_FIELD_DESCRIPTORS!Z415</f>
        <v>220</v>
      </c>
      <c r="E20" s="11">
        <f t="shared" si="1"/>
        <v>2.7274981403421772E-2</v>
      </c>
      <c r="F20" s="15">
        <f t="shared" si="2"/>
        <v>386</v>
      </c>
      <c r="G20" s="11">
        <f t="shared" si="3"/>
        <v>2.3673719717877951E-2</v>
      </c>
      <c r="N20" s="10"/>
      <c r="O20" s="9">
        <v>70</v>
      </c>
      <c r="P20" s="9">
        <v>74</v>
      </c>
      <c r="Q20" s="5">
        <v>166</v>
      </c>
      <c r="R20" s="60">
        <f t="shared" si="5"/>
        <v>8001</v>
      </c>
      <c r="S20" s="39">
        <f>R20/$Q5</f>
        <v>0.97111299915038229</v>
      </c>
      <c r="T20" s="5">
        <v>220</v>
      </c>
      <c r="U20" s="60">
        <f t="shared" si="6"/>
        <v>7636</v>
      </c>
      <c r="V20" s="39">
        <f>U20/$T5</f>
        <v>0.94668980907513023</v>
      </c>
      <c r="W20" s="5">
        <v>386</v>
      </c>
      <c r="X20" s="60">
        <f t="shared" si="7"/>
        <v>15637</v>
      </c>
      <c r="Y20" s="39">
        <f>X20/$W5</f>
        <v>0.95903097209444954</v>
      </c>
    </row>
    <row r="21" spans="1:25">
      <c r="A21" s="9" t="s">
        <v>19</v>
      </c>
      <c r="B21" s="15">
        <f>DATA_FIELD_DESCRIPTORS!Z392</f>
        <v>122</v>
      </c>
      <c r="C21" s="11">
        <f t="shared" si="0"/>
        <v>1.4807622284257799E-2</v>
      </c>
      <c r="D21" s="2">
        <f>DATA_FIELD_DESCRIPTORS!Z416</f>
        <v>157</v>
      </c>
      <c r="E21" s="11">
        <f t="shared" si="1"/>
        <v>1.9464418546987355E-2</v>
      </c>
      <c r="F21" s="15">
        <f t="shared" si="2"/>
        <v>279</v>
      </c>
      <c r="G21" s="11">
        <f t="shared" si="3"/>
        <v>1.7111315547378107E-2</v>
      </c>
      <c r="N21" s="10"/>
      <c r="O21" s="9">
        <v>75</v>
      </c>
      <c r="P21" s="9">
        <v>79</v>
      </c>
      <c r="Q21" s="5">
        <v>122</v>
      </c>
      <c r="R21" s="60">
        <f t="shared" si="5"/>
        <v>8123</v>
      </c>
      <c r="S21" s="39">
        <f>R21/$Q5</f>
        <v>0.9859206214346401</v>
      </c>
      <c r="T21" s="5">
        <v>157</v>
      </c>
      <c r="U21" s="60">
        <f t="shared" si="6"/>
        <v>7793</v>
      </c>
      <c r="V21" s="39">
        <f>U21/$T5</f>
        <v>0.96615422762211756</v>
      </c>
      <c r="W21" s="5">
        <v>279</v>
      </c>
      <c r="X21" s="60">
        <f t="shared" si="7"/>
        <v>15916</v>
      </c>
      <c r="Y21" s="39">
        <f>X21/$W5</f>
        <v>0.97614228764182764</v>
      </c>
    </row>
    <row r="22" spans="1:25">
      <c r="A22" s="9" t="s">
        <v>20</v>
      </c>
      <c r="B22" s="15">
        <f>DATA_FIELD_DESCRIPTORS!Z393</f>
        <v>64</v>
      </c>
      <c r="C22" s="11">
        <f t="shared" si="0"/>
        <v>7.7679330015778614E-3</v>
      </c>
      <c r="D22" s="2">
        <f>DATA_FIELD_DESCRIPTORS!Z417</f>
        <v>152</v>
      </c>
      <c r="E22" s="11">
        <f t="shared" si="1"/>
        <v>1.8844532606000497E-2</v>
      </c>
      <c r="F22" s="15">
        <f t="shared" si="2"/>
        <v>216</v>
      </c>
      <c r="G22" s="11">
        <f t="shared" si="3"/>
        <v>1.3247470101195952E-2</v>
      </c>
      <c r="N22" s="10"/>
      <c r="O22" s="9">
        <v>80</v>
      </c>
      <c r="P22" s="9">
        <v>84</v>
      </c>
      <c r="Q22" s="5">
        <v>64</v>
      </c>
      <c r="R22" s="60">
        <f t="shared" si="5"/>
        <v>8187</v>
      </c>
      <c r="S22" s="39">
        <f>R22/$Q5</f>
        <v>0.99368855443621795</v>
      </c>
      <c r="T22" s="5">
        <v>152</v>
      </c>
      <c r="U22" s="60">
        <f t="shared" si="6"/>
        <v>7945</v>
      </c>
      <c r="V22" s="39">
        <f>U22/$T5</f>
        <v>0.98499876022811805</v>
      </c>
      <c r="W22" s="5">
        <v>216</v>
      </c>
      <c r="X22" s="60">
        <f t="shared" si="7"/>
        <v>16132</v>
      </c>
      <c r="Y22" s="39">
        <f>X22/$W5</f>
        <v>0.98938975774302362</v>
      </c>
    </row>
    <row r="23" spans="1:25">
      <c r="A23" s="9" t="s">
        <v>21</v>
      </c>
      <c r="B23" s="15">
        <f>DATA_FIELD_DESCRIPTORS!Z394</f>
        <v>52</v>
      </c>
      <c r="C23" s="11">
        <f t="shared" si="0"/>
        <v>6.3114455637820121E-3</v>
      </c>
      <c r="D23" s="2">
        <f>DATA_FIELD_DESCRIPTORS!Z418</f>
        <v>121</v>
      </c>
      <c r="E23" s="11">
        <f t="shared" si="1"/>
        <v>1.5001239771881975E-2</v>
      </c>
      <c r="F23" s="15">
        <f t="shared" si="2"/>
        <v>173</v>
      </c>
      <c r="G23" s="11">
        <f t="shared" si="3"/>
        <v>1.0610242256976387E-2</v>
      </c>
      <c r="N23" s="10"/>
      <c r="O23" s="9">
        <v>85</v>
      </c>
      <c r="P23" s="9">
        <v>100</v>
      </c>
      <c r="Q23" s="5">
        <v>52</v>
      </c>
      <c r="R23" s="60">
        <f t="shared" si="5"/>
        <v>8239</v>
      </c>
      <c r="S23" s="39">
        <f>R23/$Q5</f>
        <v>1</v>
      </c>
      <c r="T23" s="5">
        <v>121</v>
      </c>
      <c r="U23" s="60">
        <f t="shared" si="6"/>
        <v>8066</v>
      </c>
      <c r="V23" s="39">
        <f>U23/$T5</f>
        <v>1</v>
      </c>
      <c r="W23" s="5">
        <v>173</v>
      </c>
      <c r="X23" s="60">
        <f t="shared" si="7"/>
        <v>16305</v>
      </c>
      <c r="Y23" s="39">
        <f>X23/$W5</f>
        <v>1</v>
      </c>
    </row>
    <row r="24" spans="1:25">
      <c r="A24" s="9" t="s">
        <v>22</v>
      </c>
      <c r="B24" s="46">
        <f>K9</f>
        <v>24.014872994652407</v>
      </c>
      <c r="C24" s="11"/>
      <c r="D24" s="19">
        <f>L9</f>
        <v>24.956503728251864</v>
      </c>
      <c r="E24" s="11"/>
      <c r="F24" s="19">
        <f>M9</f>
        <v>24.43534961154273</v>
      </c>
      <c r="G24" s="11"/>
      <c r="N24" s="10">
        <v>422</v>
      </c>
    </row>
    <row r="25" spans="1:25">
      <c r="A25" s="9"/>
      <c r="B25" s="12"/>
      <c r="C25" s="11"/>
      <c r="D25" s="9"/>
      <c r="N25" s="10"/>
    </row>
    <row r="26" spans="1:25">
      <c r="A26" s="9"/>
      <c r="B26" s="12"/>
      <c r="C26" s="11"/>
      <c r="D26" s="9"/>
      <c r="N26" s="10"/>
    </row>
    <row r="27" spans="1:25">
      <c r="A27" s="106" t="s">
        <v>1436</v>
      </c>
      <c r="B27" s="107" t="s">
        <v>1437</v>
      </c>
      <c r="C27" s="108" t="s">
        <v>1433</v>
      </c>
      <c r="D27" s="20"/>
      <c r="E27" s="21"/>
      <c r="F27" s="20"/>
      <c r="G27" s="21"/>
      <c r="N27" s="5"/>
    </row>
    <row r="28" spans="1:25">
      <c r="A28" s="9" t="s">
        <v>3</v>
      </c>
      <c r="B28" s="2">
        <f>DATA_FIELD_DESCRIPTORS!Z14</f>
        <v>16305</v>
      </c>
      <c r="C28" s="11">
        <f>B28/B$28</f>
        <v>1</v>
      </c>
      <c r="D28" s="9"/>
      <c r="N28" s="10">
        <v>14</v>
      </c>
    </row>
    <row r="29" spans="1:25">
      <c r="A29" s="9" t="s">
        <v>23</v>
      </c>
      <c r="B29" s="2">
        <f>DATA_FIELD_DESCRIPTORS!Z15</f>
        <v>8864</v>
      </c>
      <c r="C29" s="11">
        <f t="shared" ref="C29:C35" si="8">B29/B$28</f>
        <v>0.5436369211898191</v>
      </c>
      <c r="D29" s="9"/>
      <c r="N29" s="10">
        <v>15</v>
      </c>
    </row>
    <row r="30" spans="1:25">
      <c r="A30" s="9" t="s">
        <v>24</v>
      </c>
      <c r="B30" s="2">
        <f>DATA_FIELD_DESCRIPTORS!Z16</f>
        <v>2940</v>
      </c>
      <c r="C30" s="11">
        <f t="shared" si="8"/>
        <v>0.18031278748850046</v>
      </c>
      <c r="D30" s="9"/>
      <c r="N30" s="10">
        <v>16</v>
      </c>
    </row>
    <row r="31" spans="1:25">
      <c r="A31" s="9" t="s">
        <v>25</v>
      </c>
      <c r="B31" s="2">
        <f>DATA_FIELD_DESCRIPTORS!Z17</f>
        <v>99</v>
      </c>
      <c r="C31" s="11">
        <f t="shared" si="8"/>
        <v>6.0717571297148115E-3</v>
      </c>
      <c r="D31" s="9"/>
      <c r="N31" s="10">
        <v>17</v>
      </c>
    </row>
    <row r="32" spans="1:25">
      <c r="A32" s="9" t="s">
        <v>26</v>
      </c>
      <c r="B32" s="2">
        <f>DATA_FIELD_DESCRIPTORS!Z18</f>
        <v>2425</v>
      </c>
      <c r="C32" s="11">
        <f t="shared" si="8"/>
        <v>0.14872738423796381</v>
      </c>
      <c r="D32" s="9"/>
      <c r="N32" s="10">
        <v>18</v>
      </c>
    </row>
    <row r="33" spans="1:14">
      <c r="A33" s="9" t="s">
        <v>27</v>
      </c>
      <c r="B33" s="2">
        <f>DATA_FIELD_DESCRIPTORS!Z19</f>
        <v>8</v>
      </c>
      <c r="C33" s="11">
        <f t="shared" si="8"/>
        <v>4.9064704078503527E-4</v>
      </c>
      <c r="D33" s="9"/>
      <c r="N33" s="10">
        <v>19</v>
      </c>
    </row>
    <row r="34" spans="1:14">
      <c r="A34" s="9" t="s">
        <v>28</v>
      </c>
      <c r="B34" s="2">
        <f>DATA_FIELD_DESCRIPTORS!Z20</f>
        <v>1318</v>
      </c>
      <c r="C34" s="11">
        <f t="shared" si="8"/>
        <v>8.0834099969334564E-2</v>
      </c>
      <c r="D34" s="9"/>
      <c r="N34" s="10">
        <v>20</v>
      </c>
    </row>
    <row r="35" spans="1:14">
      <c r="A35" s="9" t="s">
        <v>38</v>
      </c>
      <c r="B35" s="2">
        <f>DATA_FIELD_DESCRIPTORS!Z21</f>
        <v>651</v>
      </c>
      <c r="C35" s="11">
        <f t="shared" si="8"/>
        <v>3.9926402943882243E-2</v>
      </c>
      <c r="D35" s="9"/>
      <c r="N35" s="10">
        <v>21</v>
      </c>
    </row>
    <row r="36" spans="1:14">
      <c r="A36" s="9"/>
      <c r="B36" s="2"/>
      <c r="C36" s="11"/>
      <c r="D36" s="9"/>
      <c r="N36" s="10"/>
    </row>
    <row r="37" spans="1:14">
      <c r="A37" s="9"/>
      <c r="B37" s="2"/>
      <c r="C37" s="11"/>
      <c r="D37" s="9"/>
      <c r="N37" s="10"/>
    </row>
    <row r="38" spans="1:14" s="4" customFormat="1">
      <c r="A38" s="110" t="s">
        <v>1098</v>
      </c>
      <c r="B38" s="111" t="s">
        <v>1437</v>
      </c>
      <c r="C38" s="112" t="s">
        <v>1433</v>
      </c>
      <c r="D38" s="16"/>
      <c r="E38" s="1"/>
      <c r="F38" s="16"/>
      <c r="G38" s="1"/>
      <c r="J38"/>
      <c r="K38"/>
      <c r="L38"/>
      <c r="M38"/>
    </row>
    <row r="39" spans="1:14">
      <c r="A39" s="9" t="s">
        <v>3</v>
      </c>
      <c r="B39" s="2">
        <f>DATA_FIELD_DESCRIPTORS!Z24</f>
        <v>16305</v>
      </c>
      <c r="C39" s="11">
        <f>B39/B$39</f>
        <v>1</v>
      </c>
      <c r="D39" s="9"/>
      <c r="N39" s="10">
        <v>24</v>
      </c>
    </row>
    <row r="40" spans="1:14">
      <c r="A40" s="9" t="s">
        <v>29</v>
      </c>
      <c r="B40" s="2">
        <f>DATA_FIELD_DESCRIPTORS!Z26</f>
        <v>3211</v>
      </c>
      <c r="C40" s="11">
        <f t="shared" ref="C40:C41" si="9">B40/B$39</f>
        <v>0.19693345599509354</v>
      </c>
      <c r="D40" s="9"/>
      <c r="N40" s="10">
        <v>26</v>
      </c>
    </row>
    <row r="41" spans="1:14">
      <c r="A41" s="9" t="s">
        <v>30</v>
      </c>
      <c r="B41" s="2">
        <f>DATA_FIELD_DESCRIPTORS!Z25</f>
        <v>13094</v>
      </c>
      <c r="C41" s="11">
        <f t="shared" si="9"/>
        <v>0.80306654400490651</v>
      </c>
      <c r="D41" s="9"/>
      <c r="N41" s="10">
        <v>25</v>
      </c>
    </row>
    <row r="42" spans="1:14">
      <c r="A42" s="9"/>
      <c r="B42" s="2"/>
      <c r="C42" s="11"/>
      <c r="D42" s="9"/>
      <c r="N42" s="10"/>
    </row>
    <row r="43" spans="1:14">
      <c r="A43" s="9"/>
      <c r="B43" s="2"/>
      <c r="C43" s="11"/>
      <c r="D43" s="9"/>
      <c r="N43" s="10"/>
    </row>
    <row r="44" spans="1:14" s="4" customFormat="1">
      <c r="A44" s="110" t="s">
        <v>1438</v>
      </c>
      <c r="B44" s="111" t="s">
        <v>1437</v>
      </c>
      <c r="C44" s="112" t="s">
        <v>1433</v>
      </c>
      <c r="D44" s="16"/>
      <c r="E44" s="1"/>
      <c r="F44" s="16"/>
      <c r="G44" s="1"/>
      <c r="J44"/>
      <c r="K44"/>
      <c r="L44"/>
      <c r="M44"/>
    </row>
    <row r="45" spans="1:14">
      <c r="A45" s="9" t="s">
        <v>3</v>
      </c>
      <c r="B45" s="2">
        <f>DATA_FIELD_DESCRIPTORS!Z29</f>
        <v>16305</v>
      </c>
      <c r="C45" s="11">
        <f>B45/B$45</f>
        <v>1</v>
      </c>
      <c r="D45" s="9"/>
      <c r="N45" s="10">
        <v>29</v>
      </c>
    </row>
    <row r="46" spans="1:14">
      <c r="A46" s="113" t="s">
        <v>31</v>
      </c>
      <c r="B46" s="114">
        <f>DATA_FIELD_DESCRIPTORS!Z38</f>
        <v>3211</v>
      </c>
      <c r="C46" s="115">
        <f t="shared" ref="C46:C55" si="10">B46/B$45</f>
        <v>0.19693345599509354</v>
      </c>
      <c r="D46" s="9"/>
      <c r="N46" s="10">
        <v>38</v>
      </c>
    </row>
    <row r="47" spans="1:14">
      <c r="A47" s="9" t="s">
        <v>32</v>
      </c>
      <c r="B47" s="2">
        <f>DATA_FIELD_DESCRIPTORS!Z39</f>
        <v>1190</v>
      </c>
      <c r="C47" s="11">
        <f>B47/B$46</f>
        <v>0.3706010588601682</v>
      </c>
      <c r="D47" s="9"/>
      <c r="N47" s="10">
        <v>39</v>
      </c>
    </row>
    <row r="48" spans="1:14">
      <c r="A48" s="9" t="s">
        <v>33</v>
      </c>
      <c r="B48" s="2">
        <f>DATA_FIELD_DESCRIPTORS!Z40</f>
        <v>382</v>
      </c>
      <c r="C48" s="11">
        <f t="shared" ref="C48:C53" si="11">B48/B$46</f>
        <v>0.11896605418872626</v>
      </c>
      <c r="D48" s="9"/>
      <c r="N48" s="10">
        <v>40</v>
      </c>
    </row>
    <row r="49" spans="1:14">
      <c r="A49" s="9" t="s">
        <v>34</v>
      </c>
      <c r="B49" s="2">
        <f>DATA_FIELD_DESCRIPTORS!Z41</f>
        <v>51</v>
      </c>
      <c r="C49" s="11">
        <f t="shared" si="11"/>
        <v>1.5882902522578637E-2</v>
      </c>
      <c r="D49" s="9"/>
      <c r="N49" s="10">
        <v>41</v>
      </c>
    </row>
    <row r="50" spans="1:14">
      <c r="A50" s="9" t="s">
        <v>35</v>
      </c>
      <c r="B50" s="2">
        <f>DATA_FIELD_DESCRIPTORS!Z42</f>
        <v>19</v>
      </c>
      <c r="C50" s="11">
        <f t="shared" si="11"/>
        <v>5.9171597633136093E-3</v>
      </c>
      <c r="D50" s="9"/>
      <c r="N50" s="10">
        <v>42</v>
      </c>
    </row>
    <row r="51" spans="1:14">
      <c r="A51" s="9" t="s">
        <v>36</v>
      </c>
      <c r="B51" s="2">
        <f>DATA_FIELD_DESCRIPTORS!Z43</f>
        <v>0</v>
      </c>
      <c r="C51" s="11">
        <f t="shared" si="11"/>
        <v>0</v>
      </c>
      <c r="D51" s="9"/>
      <c r="N51" s="10">
        <v>43</v>
      </c>
    </row>
    <row r="52" spans="1:14">
      <c r="A52" s="9" t="s">
        <v>37</v>
      </c>
      <c r="B52" s="2">
        <f>DATA_FIELD_DESCRIPTORS!Z44</f>
        <v>1272</v>
      </c>
      <c r="C52" s="11">
        <f t="shared" si="11"/>
        <v>0.39613827468078483</v>
      </c>
      <c r="D52" s="9"/>
      <c r="N52" s="10">
        <v>44</v>
      </c>
    </row>
    <row r="53" spans="1:14">
      <c r="A53" s="9" t="s">
        <v>38</v>
      </c>
      <c r="B53" s="2">
        <f>DATA_FIELD_DESCRIPTORS!Z45</f>
        <v>297</v>
      </c>
      <c r="C53" s="11">
        <f t="shared" si="11"/>
        <v>9.249454998442852E-2</v>
      </c>
      <c r="D53" s="9"/>
      <c r="N53" s="10">
        <v>45</v>
      </c>
    </row>
    <row r="54" spans="1:14">
      <c r="A54" s="9"/>
      <c r="B54" s="2"/>
      <c r="C54" s="11"/>
      <c r="D54" s="9"/>
      <c r="N54" s="10"/>
    </row>
    <row r="55" spans="1:14">
      <c r="A55" s="113" t="s">
        <v>30</v>
      </c>
      <c r="B55" s="114">
        <f>DATA_FIELD_DESCRIPTORS!Z30</f>
        <v>13094</v>
      </c>
      <c r="C55" s="115">
        <f t="shared" si="10"/>
        <v>0.80306654400490651</v>
      </c>
      <c r="D55" s="9"/>
      <c r="N55" s="10">
        <v>30</v>
      </c>
    </row>
    <row r="56" spans="1:14">
      <c r="A56" s="9" t="s">
        <v>32</v>
      </c>
      <c r="B56" s="2">
        <f>DATA_FIELD_DESCRIPTORS!Z31</f>
        <v>7674</v>
      </c>
      <c r="C56" s="11">
        <f>B56/B$55</f>
        <v>0.58606995570490306</v>
      </c>
      <c r="D56" s="9"/>
      <c r="N56" s="10">
        <v>31</v>
      </c>
    </row>
    <row r="57" spans="1:14">
      <c r="A57" s="9" t="s">
        <v>33</v>
      </c>
      <c r="B57" s="2">
        <f>DATA_FIELD_DESCRIPTORS!Z32</f>
        <v>2558</v>
      </c>
      <c r="C57" s="11">
        <f t="shared" ref="C57:C62" si="12">B57/B$55</f>
        <v>0.19535665190163434</v>
      </c>
      <c r="D57" s="9"/>
      <c r="N57" s="10">
        <v>32</v>
      </c>
    </row>
    <row r="58" spans="1:14">
      <c r="A58" s="9" t="s">
        <v>34</v>
      </c>
      <c r="B58" s="2">
        <f>DATA_FIELD_DESCRIPTORS!Z33</f>
        <v>48</v>
      </c>
      <c r="C58" s="11">
        <f t="shared" si="12"/>
        <v>3.665801130288682E-3</v>
      </c>
      <c r="D58" s="9"/>
      <c r="N58" s="10">
        <v>33</v>
      </c>
    </row>
    <row r="59" spans="1:14">
      <c r="A59" s="9" t="s">
        <v>35</v>
      </c>
      <c r="B59" s="2">
        <f>DATA_FIELD_DESCRIPTORS!Z34</f>
        <v>2406</v>
      </c>
      <c r="C59" s="11">
        <f t="shared" si="12"/>
        <v>0.18374828165572019</v>
      </c>
      <c r="D59" s="9"/>
      <c r="N59" s="10">
        <v>34</v>
      </c>
    </row>
    <row r="60" spans="1:14">
      <c r="A60" s="9" t="s">
        <v>36</v>
      </c>
      <c r="B60" s="2">
        <f>DATA_FIELD_DESCRIPTORS!Z35</f>
        <v>8</v>
      </c>
      <c r="C60" s="11">
        <f t="shared" si="12"/>
        <v>6.1096685504811359E-4</v>
      </c>
      <c r="D60" s="9"/>
      <c r="N60" s="10">
        <v>35</v>
      </c>
    </row>
    <row r="61" spans="1:14">
      <c r="A61" s="9" t="s">
        <v>37</v>
      </c>
      <c r="B61" s="2">
        <f>DATA_FIELD_DESCRIPTORS!Z36</f>
        <v>46</v>
      </c>
      <c r="C61" s="11">
        <f t="shared" si="12"/>
        <v>3.5130594165266532E-3</v>
      </c>
      <c r="D61" s="9"/>
      <c r="N61" s="10">
        <v>36</v>
      </c>
    </row>
    <row r="62" spans="1:14">
      <c r="A62" s="9" t="s">
        <v>38</v>
      </c>
      <c r="B62" s="2">
        <f>DATA_FIELD_DESCRIPTORS!Z37</f>
        <v>354</v>
      </c>
      <c r="C62" s="11">
        <f t="shared" si="12"/>
        <v>2.703528333587903E-2</v>
      </c>
      <c r="D62" s="9"/>
      <c r="N62" s="10">
        <v>37</v>
      </c>
    </row>
    <row r="63" spans="1:14">
      <c r="A63" s="9"/>
      <c r="B63" s="2"/>
      <c r="C63" s="11"/>
      <c r="D63" s="9"/>
      <c r="N63" s="10"/>
    </row>
    <row r="64" spans="1:14">
      <c r="A64" s="9"/>
      <c r="B64" s="2"/>
      <c r="C64" s="11"/>
      <c r="D64" s="9"/>
      <c r="N64" s="10"/>
    </row>
    <row r="65" spans="1:14" s="4" customFormat="1">
      <c r="A65" s="110" t="s">
        <v>1439</v>
      </c>
      <c r="B65" s="111" t="s">
        <v>1437</v>
      </c>
      <c r="C65" s="112" t="s">
        <v>1433</v>
      </c>
      <c r="D65" s="20"/>
      <c r="E65" s="1"/>
      <c r="F65" s="20"/>
      <c r="G65" s="1"/>
      <c r="J65"/>
      <c r="K65"/>
      <c r="L65"/>
      <c r="M65"/>
    </row>
    <row r="66" spans="1:14">
      <c r="A66" s="9" t="s">
        <v>3</v>
      </c>
      <c r="B66" s="2">
        <f>DATA_FIELD_DESCRIPTORS!Z705</f>
        <v>16305</v>
      </c>
      <c r="C66" s="11">
        <f>B66/B$66</f>
        <v>1</v>
      </c>
      <c r="D66" s="9"/>
      <c r="N66" s="10">
        <v>705</v>
      </c>
    </row>
    <row r="67" spans="1:14">
      <c r="A67" s="116" t="s">
        <v>1434</v>
      </c>
      <c r="B67" s="114">
        <f>DATA_FIELD_DESCRIPTORS!Z722</f>
        <v>8089</v>
      </c>
      <c r="C67" s="115">
        <f>B67/B$66</f>
        <v>0.49610548911376878</v>
      </c>
      <c r="D67" s="9"/>
      <c r="N67" s="10"/>
    </row>
    <row r="68" spans="1:14">
      <c r="A68" s="9"/>
      <c r="B68" s="2"/>
      <c r="C68" s="11"/>
      <c r="D68" s="9"/>
      <c r="N68" s="10"/>
    </row>
    <row r="69" spans="1:14">
      <c r="A69" s="113" t="s">
        <v>1435</v>
      </c>
      <c r="B69" s="114">
        <f>DATA_FIELD_DESCRIPTORS!Z707</f>
        <v>6679</v>
      </c>
      <c r="C69" s="115">
        <f t="shared" ref="C69:C76" si="13">B69/B$66</f>
        <v>0.40962894817540629</v>
      </c>
      <c r="D69" s="9"/>
      <c r="N69" s="10">
        <v>706</v>
      </c>
    </row>
    <row r="70" spans="1:14">
      <c r="A70" s="9" t="s">
        <v>39</v>
      </c>
      <c r="B70" s="2">
        <f>DATA_FIELD_DESCRIPTORS!Z708</f>
        <v>2126</v>
      </c>
      <c r="C70" s="11">
        <f>B70/B$69</f>
        <v>0.31831112441982334</v>
      </c>
      <c r="D70" s="9"/>
      <c r="N70" s="10">
        <v>708</v>
      </c>
    </row>
    <row r="71" spans="1:14">
      <c r="A71" s="9" t="s">
        <v>1445</v>
      </c>
      <c r="B71" s="2">
        <f>DATA_FIELD_DESCRIPTORS!Z711</f>
        <v>961</v>
      </c>
      <c r="C71" s="11">
        <f t="shared" ref="C71:C74" si="14">B71/B$69</f>
        <v>0.14388381494235664</v>
      </c>
      <c r="D71" s="9"/>
      <c r="N71" s="10">
        <v>711</v>
      </c>
    </row>
    <row r="72" spans="1:14">
      <c r="A72" s="9" t="s">
        <v>40</v>
      </c>
      <c r="B72" s="2">
        <f>DATA_FIELD_DESCRIPTORS!Z712+DATA_FIELD_DESCRIPTORS!Z713+DATA_FIELD_DESCRIPTORS!Z714</f>
        <v>2634</v>
      </c>
      <c r="C72" s="11">
        <f t="shared" si="14"/>
        <v>0.39437041473274442</v>
      </c>
      <c r="D72" s="9"/>
      <c r="N72" s="10" t="s">
        <v>143</v>
      </c>
    </row>
    <row r="73" spans="1:14">
      <c r="A73" s="9" t="s">
        <v>41</v>
      </c>
      <c r="B73" s="2">
        <f>DATA_FIELD_DESCRIPTORS!Z715+DATA_FIELD_DESCRIPTORS!Z716+DATA_FIELD_DESCRIPTORS!Z717+DATA_FIELD_DESCRIPTORS!Z718+DATA_FIELD_DESCRIPTORS!Z719+DATA_FIELD_DESCRIPTORS!Z720</f>
        <v>718</v>
      </c>
      <c r="C73" s="11">
        <f t="shared" si="14"/>
        <v>0.1075011229225932</v>
      </c>
      <c r="D73" s="9"/>
      <c r="N73" s="10" t="s">
        <v>144</v>
      </c>
    </row>
    <row r="74" spans="1:14">
      <c r="A74" s="9" t="s">
        <v>42</v>
      </c>
      <c r="B74" s="2">
        <f>DATA_FIELD_DESCRIPTORS!Z721</f>
        <v>240</v>
      </c>
      <c r="C74" s="11">
        <f t="shared" si="14"/>
        <v>3.593352298248241E-2</v>
      </c>
      <c r="D74" s="9"/>
      <c r="N74" s="10">
        <v>721</v>
      </c>
    </row>
    <row r="75" spans="1:14">
      <c r="A75" s="9"/>
      <c r="B75" s="2"/>
      <c r="C75" s="11"/>
      <c r="D75" s="9"/>
      <c r="N75" s="10"/>
    </row>
    <row r="76" spans="1:14">
      <c r="A76" s="113" t="s">
        <v>43</v>
      </c>
      <c r="B76" s="114">
        <f>DATA_FIELD_DESCRIPTORS!Z730</f>
        <v>1537</v>
      </c>
      <c r="C76" s="115">
        <f t="shared" si="13"/>
        <v>9.4265562710824896E-2</v>
      </c>
      <c r="D76" s="9"/>
      <c r="N76" s="10">
        <v>730</v>
      </c>
    </row>
    <row r="77" spans="1:14">
      <c r="A77" s="9" t="s">
        <v>44</v>
      </c>
      <c r="B77" s="2">
        <f>DATA_FIELD_DESCRIPTORS!Z731</f>
        <v>175</v>
      </c>
      <c r="C77" s="11">
        <f>B77/B$76</f>
        <v>0.11385816525699415</v>
      </c>
      <c r="D77" s="9"/>
      <c r="N77" s="10">
        <v>731</v>
      </c>
    </row>
    <row r="78" spans="1:14">
      <c r="A78" s="9" t="s">
        <v>47</v>
      </c>
      <c r="B78" s="2">
        <f>DATA_FIELD_DESCRIPTORS!Z732</f>
        <v>1362</v>
      </c>
      <c r="C78" s="11">
        <f>B78/B$76</f>
        <v>0.8861418347430059</v>
      </c>
      <c r="D78" s="9"/>
      <c r="N78" s="10">
        <v>732</v>
      </c>
    </row>
    <row r="79" spans="1:14">
      <c r="A79" s="9"/>
      <c r="B79" s="2"/>
      <c r="C79" s="11"/>
      <c r="D79" s="9"/>
      <c r="N79" s="10"/>
    </row>
    <row r="80" spans="1:14">
      <c r="A80" s="9"/>
      <c r="B80" s="2"/>
      <c r="C80" s="11"/>
      <c r="D80" s="9"/>
      <c r="N80" s="10"/>
    </row>
    <row r="81" spans="1:14" s="4" customFormat="1">
      <c r="A81" s="110" t="s">
        <v>1440</v>
      </c>
      <c r="B81" s="111" t="s">
        <v>1437</v>
      </c>
      <c r="C81" s="112" t="s">
        <v>1433</v>
      </c>
      <c r="D81" s="20"/>
      <c r="E81" s="1"/>
      <c r="F81" s="20"/>
      <c r="G81" s="1"/>
      <c r="J81"/>
      <c r="K81"/>
      <c r="L81"/>
      <c r="M81"/>
    </row>
    <row r="82" spans="1:14">
      <c r="A82" s="14" t="s">
        <v>48</v>
      </c>
      <c r="B82" s="2">
        <f>DATA_FIELD_DESCRIPTORS!Z932</f>
        <v>6332</v>
      </c>
      <c r="C82" s="27">
        <f>B82/B$82</f>
        <v>1</v>
      </c>
      <c r="D82" s="14"/>
      <c r="E82" s="23"/>
      <c r="F82" s="23"/>
      <c r="G82" s="18"/>
      <c r="H82" s="24"/>
      <c r="I82" s="25"/>
      <c r="N82" s="26">
        <v>8954</v>
      </c>
    </row>
    <row r="83" spans="1:14">
      <c r="A83" s="14" t="s">
        <v>155</v>
      </c>
      <c r="B83" s="2">
        <f>DATA_FIELD_DESCRIPTORS!Z1005+DATA_FIELD_DESCRIPTORS!Z1008</f>
        <v>1067</v>
      </c>
      <c r="C83" s="27">
        <f t="shared" ref="C83:C84" si="15">B83/B$82</f>
        <v>0.16850915982312065</v>
      </c>
      <c r="D83" s="14"/>
      <c r="E83" s="23"/>
      <c r="F83" s="23"/>
      <c r="G83" s="18"/>
      <c r="H83" s="24"/>
      <c r="I83" s="25"/>
      <c r="N83" s="26" t="s">
        <v>156</v>
      </c>
    </row>
    <row r="84" spans="1:14">
      <c r="A84" s="14" t="s">
        <v>161</v>
      </c>
      <c r="B84" s="2">
        <f>DATA_FIELD_DESCRIPTORS!Z1006+DATA_FIELD_DESCRIPTORS!Z1009</f>
        <v>5265</v>
      </c>
      <c r="C84" s="27">
        <f t="shared" si="15"/>
        <v>0.83149084017687935</v>
      </c>
      <c r="D84" s="14"/>
      <c r="E84" s="23"/>
      <c r="F84" s="23"/>
      <c r="G84" s="18"/>
      <c r="H84" s="24"/>
      <c r="I84" s="25"/>
      <c r="N84" s="26" t="s">
        <v>157</v>
      </c>
    </row>
    <row r="85" spans="1:14">
      <c r="A85" s="14"/>
      <c r="B85" s="2"/>
      <c r="C85" s="27"/>
      <c r="D85" s="14"/>
      <c r="E85" s="23"/>
      <c r="F85" s="23"/>
      <c r="G85" s="18"/>
      <c r="H85" s="24"/>
      <c r="I85" s="25"/>
      <c r="N85" s="26"/>
    </row>
    <row r="86" spans="1:14">
      <c r="A86" s="113" t="s">
        <v>1444</v>
      </c>
      <c r="B86" s="114">
        <f>DATA_FIELD_DESCRIPTORS!Z934+DATA_FIELD_DESCRIPTORS!Z968</f>
        <v>2126</v>
      </c>
      <c r="C86" s="115">
        <f>B86/B$82</f>
        <v>0.33575489576752998</v>
      </c>
      <c r="D86" s="14"/>
      <c r="E86" s="23"/>
      <c r="F86" s="23"/>
      <c r="G86" s="18"/>
      <c r="H86" s="24"/>
      <c r="I86" s="25"/>
      <c r="N86" s="26" t="s">
        <v>146</v>
      </c>
    </row>
    <row r="87" spans="1:14">
      <c r="A87" s="14" t="s">
        <v>49</v>
      </c>
      <c r="B87" s="2">
        <f>DATA_FIELD_DESCRIPTORS!Z935+DATA_FIELD_DESCRIPTORS!Z969</f>
        <v>961</v>
      </c>
      <c r="C87" s="27">
        <f t="shared" ref="C87:C91" si="16">B87/B$86</f>
        <v>0.45202257761053621</v>
      </c>
      <c r="D87" s="14"/>
      <c r="E87" s="29"/>
      <c r="F87" s="29"/>
      <c r="G87" s="18"/>
      <c r="H87" s="24"/>
      <c r="I87" s="30"/>
      <c r="N87" s="26" t="s">
        <v>147</v>
      </c>
    </row>
    <row r="88" spans="1:14">
      <c r="A88" s="14" t="s">
        <v>155</v>
      </c>
      <c r="B88" s="2">
        <f>DATA_FIELD_DESCRIPTORS!Z538+DATA_FIELD_DESCRIPTORS!Z539+DATA_FIELD_DESCRIPTORS!Z540</f>
        <v>351</v>
      </c>
      <c r="C88" s="27">
        <f t="shared" si="16"/>
        <v>0.16509877704609596</v>
      </c>
      <c r="D88" s="14"/>
      <c r="E88" s="29"/>
      <c r="F88" s="29"/>
      <c r="G88" s="18"/>
      <c r="H88" s="24"/>
      <c r="I88" s="30"/>
      <c r="N88" s="26" t="s">
        <v>158</v>
      </c>
    </row>
    <row r="89" spans="1:14">
      <c r="A89" s="14" t="s">
        <v>50</v>
      </c>
      <c r="B89" s="2">
        <f>DATA_FIELD_DESCRIPTORS!Z940+DATA_FIELD_DESCRIPTORS!Z974</f>
        <v>180</v>
      </c>
      <c r="C89" s="27">
        <f t="shared" si="16"/>
        <v>8.4666039510818442E-2</v>
      </c>
      <c r="D89" s="14"/>
      <c r="E89" s="23"/>
      <c r="F89" s="23"/>
      <c r="G89" s="18"/>
      <c r="H89" s="24"/>
      <c r="I89" s="25"/>
      <c r="N89" s="26" t="s">
        <v>148</v>
      </c>
    </row>
    <row r="90" spans="1:14">
      <c r="A90" s="14" t="s">
        <v>155</v>
      </c>
      <c r="B90" s="2">
        <f>DATA_FIELD_DESCRIPTORS!Z543+DATA_FIELD_DESCRIPTORS!Z544+DATA_FIELD_DESCRIPTORS!Z545</f>
        <v>66</v>
      </c>
      <c r="C90" s="27">
        <f t="shared" si="16"/>
        <v>3.1044214487300093E-2</v>
      </c>
      <c r="D90" s="14"/>
      <c r="E90" s="23"/>
      <c r="F90" s="23"/>
      <c r="G90" s="18"/>
      <c r="H90" s="24"/>
      <c r="I90" s="25"/>
      <c r="N90" s="26" t="s">
        <v>159</v>
      </c>
    </row>
    <row r="91" spans="1:14">
      <c r="A91" s="14" t="s">
        <v>51</v>
      </c>
      <c r="B91" s="2">
        <f>DATA_FIELD_DESCRIPTORS!Z944+DATA_FIELD_DESCRIPTORS!Z978</f>
        <v>985</v>
      </c>
      <c r="C91" s="27">
        <f t="shared" si="16"/>
        <v>0.46331138287864532</v>
      </c>
      <c r="D91" s="14"/>
      <c r="E91" s="23"/>
      <c r="F91" s="23"/>
      <c r="G91" s="18"/>
      <c r="H91" s="24"/>
      <c r="I91" s="25"/>
      <c r="N91" s="26" t="s">
        <v>149</v>
      </c>
    </row>
    <row r="92" spans="1:14">
      <c r="A92" s="14" t="s">
        <v>155</v>
      </c>
      <c r="B92" s="2">
        <f>DATA_FIELD_DESCRIPTORS!Z547+DATA_FIELD_DESCRIPTORS!Z548+DATA_FIELD_DESCRIPTORS!Z549</f>
        <v>639</v>
      </c>
      <c r="C92" s="27">
        <f>B92/B$86</f>
        <v>0.30056444026340545</v>
      </c>
      <c r="D92" s="14"/>
      <c r="E92" s="23"/>
      <c r="F92" s="23"/>
      <c r="G92" s="18"/>
      <c r="H92" s="24"/>
      <c r="I92" s="25"/>
      <c r="N92" s="26"/>
    </row>
    <row r="93" spans="1:14">
      <c r="A93" s="14"/>
      <c r="B93" s="2"/>
      <c r="C93" s="27"/>
      <c r="D93" s="14"/>
      <c r="E93" s="23"/>
      <c r="F93" s="23"/>
      <c r="G93" s="18"/>
      <c r="H93" s="24"/>
      <c r="I93" s="25"/>
      <c r="N93" s="26"/>
    </row>
    <row r="94" spans="1:14">
      <c r="A94" s="113" t="s">
        <v>1443</v>
      </c>
      <c r="B94" s="114">
        <f>DATA_FIELD_DESCRIPTORS!Z948+DATA_FIELD_DESCRIPTORS!Z982</f>
        <v>4206</v>
      </c>
      <c r="C94" s="115">
        <f>B94/B$82</f>
        <v>0.66424510423246996</v>
      </c>
      <c r="D94" s="14"/>
      <c r="E94" s="23"/>
      <c r="F94" s="23"/>
      <c r="G94" s="18"/>
      <c r="H94" s="24"/>
      <c r="I94" s="25"/>
      <c r="N94" s="26" t="s">
        <v>150</v>
      </c>
    </row>
    <row r="95" spans="1:14">
      <c r="A95" s="14" t="s">
        <v>52</v>
      </c>
      <c r="B95" s="31">
        <f>B96+B98</f>
        <v>2345</v>
      </c>
      <c r="C95" s="27">
        <f t="shared" ref="C95:C98" si="17">B95/B$94</f>
        <v>0.55753685211602477</v>
      </c>
      <c r="D95" s="14"/>
      <c r="E95" s="23"/>
      <c r="F95" s="23"/>
      <c r="G95" s="18"/>
      <c r="H95" s="24"/>
      <c r="I95" s="25"/>
      <c r="N95" s="26" t="s">
        <v>1420</v>
      </c>
    </row>
    <row r="96" spans="1:14">
      <c r="A96" s="14" t="s">
        <v>45</v>
      </c>
      <c r="B96" s="2">
        <f>DATA_FIELD_DESCRIPTORS!Z950+DATA_FIELD_DESCRIPTORS!Z984</f>
        <v>1092</v>
      </c>
      <c r="C96" s="27">
        <f t="shared" si="17"/>
        <v>0.25962910128388017</v>
      </c>
      <c r="D96" s="14"/>
      <c r="E96" s="23"/>
      <c r="F96" s="23"/>
      <c r="G96" s="18"/>
      <c r="H96" s="18"/>
      <c r="I96" s="18"/>
      <c r="N96" s="26" t="s">
        <v>151</v>
      </c>
    </row>
    <row r="97" spans="1:14">
      <c r="A97" s="14" t="s">
        <v>53</v>
      </c>
      <c r="B97" s="2">
        <f>DATA_FIELD_DESCRIPTORS!Z953+DATA_FIELD_DESCRIPTORS!Z987</f>
        <v>229</v>
      </c>
      <c r="C97" s="27">
        <f>B97/B96</f>
        <v>0.20970695970695971</v>
      </c>
      <c r="D97" s="14"/>
      <c r="E97" s="23"/>
      <c r="F97" s="23"/>
      <c r="G97" s="18"/>
      <c r="H97" s="18"/>
      <c r="I97" s="18"/>
      <c r="N97" s="26" t="s">
        <v>152</v>
      </c>
    </row>
    <row r="98" spans="1:14">
      <c r="A98" s="14" t="s">
        <v>46</v>
      </c>
      <c r="B98" s="31">
        <f>DATA_FIELD_DESCRIPTORS!Z959+DATA_FIELD_DESCRIPTORS!Z993</f>
        <v>1253</v>
      </c>
      <c r="C98" s="27">
        <f t="shared" si="17"/>
        <v>0.29790775083214455</v>
      </c>
      <c r="D98" s="14"/>
      <c r="E98" s="23"/>
      <c r="F98" s="23"/>
      <c r="G98" s="18"/>
      <c r="H98" s="18"/>
      <c r="I98" s="18"/>
      <c r="N98" s="26" t="s">
        <v>153</v>
      </c>
    </row>
    <row r="99" spans="1:14">
      <c r="A99" s="14" t="s">
        <v>53</v>
      </c>
      <c r="B99" s="31">
        <f>DATA_FIELD_DESCRIPTORS!Z962+DATA_FIELD_DESCRIPTORS!Z996</f>
        <v>419</v>
      </c>
      <c r="C99" s="27">
        <f>B99/B98</f>
        <v>0.33439744612928968</v>
      </c>
      <c r="D99" s="14"/>
      <c r="E99" s="23"/>
      <c r="F99" s="23"/>
      <c r="G99" s="18"/>
      <c r="H99" s="18"/>
      <c r="I99" s="18"/>
      <c r="N99" s="26" t="s">
        <v>154</v>
      </c>
    </row>
    <row r="100" spans="1:14">
      <c r="A100" s="14"/>
      <c r="B100" s="31"/>
      <c r="C100" s="27"/>
      <c r="D100" s="14"/>
      <c r="E100" s="23"/>
      <c r="F100" s="23"/>
      <c r="G100" s="18"/>
      <c r="H100" s="18"/>
      <c r="I100" s="18"/>
      <c r="N100" s="26"/>
    </row>
    <row r="101" spans="1:14">
      <c r="A101" s="14" t="s">
        <v>54</v>
      </c>
      <c r="B101" s="2">
        <f>DATA_FIELD_DESCRIPTORS!Z535</f>
        <v>1068</v>
      </c>
      <c r="C101" s="27">
        <f>B101/B82</f>
        <v>0.16866708780795958</v>
      </c>
      <c r="D101" s="14"/>
      <c r="E101" s="23"/>
      <c r="F101" s="23"/>
      <c r="G101" s="18"/>
      <c r="H101" s="18"/>
      <c r="I101" s="18"/>
      <c r="N101" s="26">
        <v>535</v>
      </c>
    </row>
    <row r="102" spans="1:14">
      <c r="A102" s="14" t="s">
        <v>55</v>
      </c>
      <c r="B102" s="2">
        <f>DATA_FIELD_DESCRIPTORS!Z657</f>
        <v>1125</v>
      </c>
      <c r="C102" s="27">
        <f>B102/B82</f>
        <v>0.17766898294377764</v>
      </c>
      <c r="D102" s="14"/>
      <c r="E102" s="23"/>
      <c r="F102" s="23"/>
      <c r="G102" s="18"/>
      <c r="H102" s="18"/>
      <c r="I102" s="18"/>
      <c r="N102" s="26">
        <v>657</v>
      </c>
    </row>
    <row r="103" spans="1:14">
      <c r="A103" s="14" t="s">
        <v>56</v>
      </c>
      <c r="B103" s="34">
        <f>(B67+B69)/B82</f>
        <v>2.3322804801010739</v>
      </c>
      <c r="C103" s="44" t="s">
        <v>1446</v>
      </c>
      <c r="D103" s="14"/>
      <c r="E103" s="23"/>
      <c r="F103" s="23"/>
      <c r="G103" s="18"/>
      <c r="H103" s="18"/>
      <c r="I103" s="18"/>
      <c r="N103" s="26"/>
    </row>
    <row r="104" spans="1:14">
      <c r="A104" s="14"/>
      <c r="B104" s="34"/>
      <c r="C104" s="27"/>
      <c r="D104" s="14"/>
      <c r="E104" s="23"/>
      <c r="F104" s="23"/>
      <c r="G104" s="18"/>
      <c r="H104" s="18"/>
      <c r="I104" s="18"/>
      <c r="N104" s="26"/>
    </row>
    <row r="105" spans="1:14">
      <c r="A105" s="14"/>
      <c r="B105" s="31"/>
      <c r="C105" s="27"/>
      <c r="D105" s="14"/>
      <c r="E105" s="23"/>
      <c r="F105" s="23"/>
      <c r="G105" s="18"/>
      <c r="H105" s="18"/>
      <c r="I105" s="18"/>
      <c r="N105" s="26"/>
    </row>
    <row r="106" spans="1:14" s="4" customFormat="1">
      <c r="A106" s="106" t="s">
        <v>1441</v>
      </c>
      <c r="B106" s="107" t="s">
        <v>1437</v>
      </c>
      <c r="C106" s="112" t="s">
        <v>1433</v>
      </c>
      <c r="D106" s="20"/>
      <c r="E106" s="1"/>
      <c r="F106" s="20"/>
      <c r="G106" s="1"/>
      <c r="J106"/>
      <c r="K106"/>
      <c r="L106"/>
      <c r="M106"/>
    </row>
    <row r="107" spans="1:14">
      <c r="A107" s="14" t="s">
        <v>57</v>
      </c>
      <c r="B107" s="2">
        <f>DATA_FIELD_DESCRIPTORS!Z750</f>
        <v>6628</v>
      </c>
      <c r="C107" s="27">
        <f>B107/B$107</f>
        <v>1</v>
      </c>
      <c r="D107" s="14"/>
      <c r="E107" s="29"/>
      <c r="F107" s="29"/>
      <c r="G107" s="18"/>
      <c r="H107" s="24"/>
      <c r="I107" s="30"/>
      <c r="N107" s="26">
        <v>8772</v>
      </c>
    </row>
    <row r="108" spans="1:14">
      <c r="A108" s="14" t="s">
        <v>58</v>
      </c>
      <c r="B108" s="2">
        <f>DATA_FIELD_DESCRIPTORS!Z762</f>
        <v>6332</v>
      </c>
      <c r="C108" s="27">
        <f t="shared" ref="C108:C110" si="18">B108/B$107</f>
        <v>0.95534097767048887</v>
      </c>
      <c r="D108" s="14"/>
      <c r="E108" s="29"/>
      <c r="F108" s="29"/>
      <c r="G108" s="18"/>
      <c r="H108" s="24"/>
      <c r="I108" s="30"/>
      <c r="N108" s="26">
        <v>8784</v>
      </c>
    </row>
    <row r="109" spans="1:14">
      <c r="A109" s="14"/>
      <c r="B109" s="2"/>
      <c r="C109" s="27"/>
      <c r="D109" s="14"/>
      <c r="E109" s="29"/>
      <c r="F109" s="29"/>
      <c r="G109" s="18"/>
      <c r="H109" s="24"/>
      <c r="I109" s="30"/>
      <c r="N109" s="26"/>
    </row>
    <row r="110" spans="1:14">
      <c r="A110" s="14" t="s">
        <v>59</v>
      </c>
      <c r="B110" s="2">
        <f>DATA_FIELD_DESCRIPTORS!Z772</f>
        <v>296</v>
      </c>
      <c r="C110" s="27">
        <f t="shared" si="18"/>
        <v>4.4659022329511168E-2</v>
      </c>
      <c r="D110" s="14"/>
      <c r="E110" s="29"/>
      <c r="F110" s="29"/>
      <c r="G110" s="18"/>
      <c r="H110" s="24"/>
      <c r="I110" s="30"/>
      <c r="N110" s="26">
        <v>8794</v>
      </c>
    </row>
    <row r="111" spans="1:14">
      <c r="A111" s="14" t="s">
        <v>60</v>
      </c>
      <c r="B111" s="2">
        <f>DATA_FIELD_DESCRIPTORS!Z773</f>
        <v>133</v>
      </c>
      <c r="C111" s="27">
        <f>B111/B$110</f>
        <v>0.44932432432432434</v>
      </c>
      <c r="D111" s="14"/>
      <c r="E111" s="29"/>
      <c r="F111" s="23"/>
      <c r="G111" s="18"/>
      <c r="H111" s="24"/>
      <c r="I111" s="25"/>
      <c r="N111" s="26">
        <v>8795</v>
      </c>
    </row>
    <row r="112" spans="1:14">
      <c r="A112" s="14" t="s">
        <v>61</v>
      </c>
      <c r="B112" s="2">
        <f>DATA_FIELD_DESCRIPTORS!Z774</f>
        <v>7</v>
      </c>
      <c r="C112" s="27">
        <f t="shared" ref="C112:C116" si="19">B112/B$110</f>
        <v>2.364864864864865E-2</v>
      </c>
      <c r="D112" s="14"/>
      <c r="E112" s="29"/>
      <c r="F112" s="35"/>
      <c r="G112" s="18"/>
      <c r="H112" s="36"/>
      <c r="I112" s="37"/>
      <c r="N112" s="26">
        <v>8796</v>
      </c>
    </row>
    <row r="113" spans="1:14">
      <c r="A113" s="14" t="s">
        <v>62</v>
      </c>
      <c r="B113" s="2">
        <f>DATA_FIELD_DESCRIPTORS!Z775</f>
        <v>37</v>
      </c>
      <c r="C113" s="27">
        <f t="shared" si="19"/>
        <v>0.125</v>
      </c>
      <c r="D113" s="14"/>
      <c r="E113" s="29"/>
      <c r="F113" s="23"/>
      <c r="G113" s="18"/>
      <c r="H113" s="24"/>
      <c r="I113" s="25"/>
      <c r="N113" s="26">
        <v>8797</v>
      </c>
    </row>
    <row r="114" spans="1:14">
      <c r="A114" s="14" t="s">
        <v>63</v>
      </c>
      <c r="B114" s="2">
        <f>DATA_FIELD_DESCRIPTORS!Z776</f>
        <v>6</v>
      </c>
      <c r="C114" s="27">
        <f t="shared" si="19"/>
        <v>2.0270270270270271E-2</v>
      </c>
      <c r="D114" s="14"/>
      <c r="E114" s="29"/>
      <c r="F114" s="35"/>
      <c r="G114" s="18"/>
      <c r="H114" s="35"/>
      <c r="I114" s="18"/>
      <c r="N114" s="26">
        <v>8798</v>
      </c>
    </row>
    <row r="115" spans="1:14">
      <c r="A115" s="9" t="s">
        <v>64</v>
      </c>
      <c r="B115" s="2">
        <f>DATA_FIELD_DESCRIPTORS!Z777</f>
        <v>18</v>
      </c>
      <c r="C115" s="27">
        <f t="shared" si="19"/>
        <v>6.0810810810810814E-2</v>
      </c>
      <c r="D115" s="9"/>
      <c r="E115" s="29"/>
      <c r="H115" s="38"/>
      <c r="I115" s="39"/>
      <c r="N115" s="10">
        <v>8799</v>
      </c>
    </row>
    <row r="116" spans="1:14">
      <c r="A116" s="9" t="s">
        <v>65</v>
      </c>
      <c r="B116" s="2">
        <f>DATA_FIELD_DESCRIPTORS!Z779</f>
        <v>95</v>
      </c>
      <c r="C116" s="27">
        <f t="shared" si="19"/>
        <v>0.32094594594594594</v>
      </c>
      <c r="D116" s="9"/>
      <c r="E116" s="29"/>
      <c r="H116" s="38"/>
      <c r="I116" s="39"/>
      <c r="N116" s="10">
        <v>8801</v>
      </c>
    </row>
    <row r="117" spans="1:14">
      <c r="A117" s="9"/>
      <c r="B117" s="15"/>
      <c r="C117" s="11"/>
      <c r="D117" s="9"/>
      <c r="E117" s="39"/>
      <c r="F117" s="39"/>
      <c r="H117" s="39"/>
      <c r="I117" s="39"/>
      <c r="N117" s="10"/>
    </row>
    <row r="118" spans="1:14">
      <c r="A118" s="9"/>
      <c r="B118" s="15"/>
      <c r="C118" s="11"/>
      <c r="D118" s="9"/>
      <c r="E118" s="39"/>
      <c r="F118" s="39"/>
      <c r="H118" s="39"/>
      <c r="I118" s="39"/>
      <c r="N118" s="10"/>
    </row>
    <row r="119" spans="1:14" s="4" customFormat="1">
      <c r="A119" s="106" t="s">
        <v>1442</v>
      </c>
      <c r="B119" s="107" t="s">
        <v>1437</v>
      </c>
      <c r="C119" s="108" t="s">
        <v>1433</v>
      </c>
      <c r="D119" s="20"/>
      <c r="E119" s="1"/>
      <c r="F119" s="20"/>
      <c r="G119" s="1"/>
      <c r="J119"/>
      <c r="K119"/>
      <c r="L119"/>
      <c r="M119"/>
    </row>
    <row r="120" spans="1:14">
      <c r="A120" s="9" t="s">
        <v>66</v>
      </c>
      <c r="B120" s="2">
        <f>DATA_FIELD_DESCRIPTORS!Z766</f>
        <v>6332</v>
      </c>
      <c r="C120" s="11">
        <f>B120/B$120</f>
        <v>1</v>
      </c>
      <c r="D120" s="9"/>
      <c r="H120" s="38"/>
      <c r="I120" s="39"/>
      <c r="N120" s="10">
        <v>8788</v>
      </c>
    </row>
    <row r="121" spans="1:14" s="18" customFormat="1">
      <c r="A121" s="113" t="s">
        <v>67</v>
      </c>
      <c r="B121" s="114">
        <f>DATA_FIELD_DESCRIPTORS!Z767+DATA_FIELD_DESCRIPTORS!Z768</f>
        <v>721</v>
      </c>
      <c r="C121" s="115">
        <f t="shared" ref="C121:C124" si="20">B121/B$120</f>
        <v>0.1138660770688566</v>
      </c>
      <c r="D121" s="14"/>
      <c r="E121" s="29"/>
      <c r="F121" s="29"/>
      <c r="H121" s="24"/>
      <c r="I121" s="30"/>
      <c r="J121"/>
      <c r="K121"/>
      <c r="L121"/>
      <c r="M121"/>
      <c r="N121" s="26" t="s">
        <v>145</v>
      </c>
    </row>
    <row r="122" spans="1:14" s="18" customFormat="1">
      <c r="A122" s="14" t="s">
        <v>68</v>
      </c>
      <c r="B122" s="2">
        <f>DATA_FIELD_DESCRIPTORS!Z841+DATA_FIELD_DESCRIPTORS!Z842</f>
        <v>1598</v>
      </c>
      <c r="C122" s="44" t="s">
        <v>1446</v>
      </c>
      <c r="D122" s="14"/>
      <c r="E122" s="13"/>
      <c r="F122" s="23"/>
      <c r="J122"/>
      <c r="K122"/>
      <c r="L122"/>
      <c r="M122"/>
      <c r="N122" s="40" t="s">
        <v>1421</v>
      </c>
    </row>
    <row r="123" spans="1:14" s="18" customFormat="1">
      <c r="A123" s="14" t="s">
        <v>69</v>
      </c>
      <c r="B123" s="41">
        <f>B122/B121</f>
        <v>2.2163661581137308</v>
      </c>
      <c r="C123" s="44" t="s">
        <v>1446</v>
      </c>
      <c r="D123" s="14"/>
      <c r="E123" s="23"/>
      <c r="F123" s="23"/>
      <c r="J123"/>
      <c r="K123"/>
      <c r="L123"/>
      <c r="M123"/>
      <c r="N123" s="26"/>
    </row>
    <row r="124" spans="1:14" s="18" customFormat="1">
      <c r="A124" s="113" t="s">
        <v>70</v>
      </c>
      <c r="B124" s="114">
        <f>DATA_FIELD_DESCRIPTORS!Z769</f>
        <v>5611</v>
      </c>
      <c r="C124" s="115">
        <f t="shared" si="20"/>
        <v>0.88613392293114335</v>
      </c>
      <c r="D124" s="14"/>
      <c r="E124" s="29"/>
      <c r="F124" s="29"/>
      <c r="H124" s="24"/>
      <c r="I124" s="30"/>
      <c r="J124"/>
      <c r="K124"/>
      <c r="L124"/>
      <c r="M124"/>
      <c r="N124" s="26">
        <v>8791</v>
      </c>
    </row>
    <row r="125" spans="1:14">
      <c r="A125" s="9" t="s">
        <v>71</v>
      </c>
      <c r="B125" s="2">
        <f>DATA_FIELD_DESCRIPTORS!Z843</f>
        <v>13170</v>
      </c>
      <c r="C125" s="44" t="s">
        <v>1446</v>
      </c>
      <c r="D125" s="9"/>
      <c r="N125" s="10">
        <v>8865</v>
      </c>
    </row>
    <row r="126" spans="1:14">
      <c r="A126" s="9" t="s">
        <v>72</v>
      </c>
      <c r="B126" s="42">
        <f>B125/B124</f>
        <v>2.3471751915879522</v>
      </c>
      <c r="C126" s="44" t="s">
        <v>1446</v>
      </c>
      <c r="D126" s="9"/>
      <c r="N126" s="10"/>
    </row>
    <row r="127" spans="1:14">
      <c r="A127" s="9"/>
      <c r="B127" s="15"/>
      <c r="C127" s="11"/>
      <c r="D127" s="9"/>
      <c r="N127" s="10"/>
    </row>
    <row r="128" spans="1:14">
      <c r="B128" s="9"/>
      <c r="C128" s="14"/>
      <c r="D128" s="9"/>
      <c r="N128" s="9"/>
    </row>
    <row r="129" spans="1:14">
      <c r="A129" s="106" t="s">
        <v>1460</v>
      </c>
      <c r="B129" s="107" t="s">
        <v>1437</v>
      </c>
      <c r="C129" s="73"/>
      <c r="E129" s="5"/>
      <c r="F129" s="5"/>
    </row>
    <row r="130" spans="1:14">
      <c r="A130" s="9" t="s">
        <v>1462</v>
      </c>
      <c r="B130" s="72">
        <f>B111+B112+B124</f>
        <v>5751</v>
      </c>
      <c r="C130" s="27"/>
      <c r="E130" s="5"/>
      <c r="F130" s="5"/>
    </row>
    <row r="131" spans="1:14">
      <c r="A131" s="9" t="s">
        <v>1463</v>
      </c>
      <c r="B131" s="72">
        <f>B113+B114+B121</f>
        <v>764</v>
      </c>
      <c r="C131" s="5"/>
      <c r="E131" s="5"/>
      <c r="F131" s="5"/>
    </row>
    <row r="132" spans="1:14">
      <c r="A132" s="9" t="s">
        <v>1464</v>
      </c>
      <c r="B132" s="39">
        <f>B111/B130</f>
        <v>2.31264127977743E-2</v>
      </c>
      <c r="C132" s="5"/>
      <c r="E132" s="5"/>
      <c r="F132" s="5"/>
      <c r="N132" s="5"/>
    </row>
    <row r="133" spans="1:14">
      <c r="A133" s="9" t="s">
        <v>1465</v>
      </c>
      <c r="B133" s="39">
        <f>B113/B131</f>
        <v>4.8429319371727751E-2</v>
      </c>
      <c r="C133" s="5"/>
      <c r="E133" s="5"/>
      <c r="F133" s="5"/>
      <c r="N133" s="5"/>
    </row>
    <row r="134" spans="1:14">
      <c r="A134" s="9" t="s">
        <v>1466</v>
      </c>
      <c r="B134" s="39">
        <f>B115/B107</f>
        <v>2.7157513578756789E-3</v>
      </c>
      <c r="C134" s="5"/>
      <c r="E134" s="5"/>
      <c r="F134" s="5"/>
      <c r="N134" s="5"/>
    </row>
    <row r="135" spans="1:14">
      <c r="A135" s="9" t="s">
        <v>1</v>
      </c>
      <c r="B135" s="5"/>
      <c r="C135" s="5"/>
      <c r="E135" s="5"/>
      <c r="F135" s="5"/>
      <c r="N135" s="5"/>
    </row>
    <row r="136" spans="1:14">
      <c r="A136" s="123" t="s">
        <v>1467</v>
      </c>
      <c r="B136" s="123"/>
      <c r="C136" s="75"/>
      <c r="E136" s="5"/>
      <c r="F136" s="5"/>
      <c r="N136" s="5"/>
    </row>
    <row r="137" spans="1:14">
      <c r="A137" s="123" t="s">
        <v>1461</v>
      </c>
      <c r="B137" s="123"/>
      <c r="C137" s="75"/>
      <c r="E137" s="5"/>
      <c r="F137" s="5"/>
      <c r="N137" s="5"/>
    </row>
    <row r="138" spans="1:14">
      <c r="A138" s="75"/>
      <c r="B138" s="75"/>
      <c r="C138" s="75"/>
      <c r="E138" s="5"/>
      <c r="F138" s="5"/>
      <c r="N138" s="5"/>
    </row>
    <row r="139" spans="1:14">
      <c r="A139" s="75"/>
      <c r="B139" s="75"/>
      <c r="C139" s="75"/>
      <c r="E139" s="5"/>
      <c r="F139" s="5"/>
      <c r="N139" s="5"/>
    </row>
    <row r="140" spans="1:14">
      <c r="B140" s="5"/>
      <c r="C140" s="5"/>
      <c r="E140" s="5"/>
      <c r="F140" s="5"/>
      <c r="N140" s="5"/>
    </row>
    <row r="141" spans="1:14" ht="57.6">
      <c r="A141" s="9" t="s">
        <v>73</v>
      </c>
      <c r="B141" s="5"/>
      <c r="C141" s="5"/>
      <c r="E141" s="5"/>
      <c r="F141" s="5"/>
      <c r="N141" s="5"/>
    </row>
    <row r="142" spans="1:14">
      <c r="A142" s="9" t="s">
        <v>1</v>
      </c>
      <c r="B142" s="5"/>
      <c r="C142" s="5"/>
      <c r="E142" s="5"/>
      <c r="F142" s="5"/>
      <c r="N142" s="5"/>
    </row>
    <row r="143" spans="1:14">
      <c r="A143" s="9" t="s">
        <v>1</v>
      </c>
      <c r="B143" s="5"/>
      <c r="C143" s="5"/>
      <c r="E143" s="5"/>
      <c r="F143" s="5"/>
      <c r="N143" s="5"/>
    </row>
    <row r="144" spans="1:14">
      <c r="A144" s="9" t="s">
        <v>1</v>
      </c>
      <c r="B144" s="5"/>
      <c r="C144" s="5"/>
      <c r="E144" s="5"/>
      <c r="F144" s="5"/>
      <c r="N144" s="5"/>
    </row>
    <row r="145" spans="1:14">
      <c r="A145" s="9" t="s">
        <v>1</v>
      </c>
      <c r="B145" s="5"/>
      <c r="C145" s="5"/>
      <c r="E145" s="5"/>
      <c r="F145" s="5"/>
      <c r="N145" s="5"/>
    </row>
  </sheetData>
  <mergeCells count="2">
    <mergeCell ref="A136:B136"/>
    <mergeCell ref="A137:B13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Y145"/>
  <sheetViews>
    <sheetView zoomScale="70" zoomScaleNormal="70" workbookViewId="0">
      <selection activeCell="F5" sqref="F5:F23"/>
    </sheetView>
  </sheetViews>
  <sheetFormatPr defaultColWidth="8.88671875" defaultRowHeight="14.4"/>
  <cols>
    <col min="1" max="1" width="44.6640625" style="5" customWidth="1"/>
    <col min="2" max="2" width="10.33203125" style="20" customWidth="1"/>
    <col min="3" max="3" width="8.88671875" style="21" customWidth="1"/>
    <col min="4" max="4" width="10.33203125" style="5" customWidth="1"/>
    <col min="5" max="5" width="8.88671875" style="13" customWidth="1"/>
    <col min="6" max="6" width="10.33203125" style="13" customWidth="1"/>
    <col min="7" max="9" width="8.88671875" style="5"/>
    <col min="10" max="10" width="24.44140625" customWidth="1"/>
    <col min="11" max="11" width="10.5546875" bestFit="1" customWidth="1"/>
    <col min="12" max="13" width="10.6640625" bestFit="1" customWidth="1"/>
    <col min="14" max="14" width="14.33203125" style="22" customWidth="1"/>
    <col min="15" max="25" width="13.33203125" style="5" customWidth="1"/>
    <col min="26" max="16384" width="8.88671875" style="5"/>
  </cols>
  <sheetData>
    <row r="1" spans="1:25" ht="43.2">
      <c r="A1" s="6" t="s">
        <v>1499</v>
      </c>
      <c r="B1" s="6"/>
      <c r="C1" s="8"/>
      <c r="D1" s="9"/>
      <c r="N1" s="7"/>
    </row>
    <row r="2" spans="1:25">
      <c r="A2" s="9" t="s">
        <v>0</v>
      </c>
      <c r="B2" s="9"/>
      <c r="C2" s="11"/>
      <c r="D2" s="9"/>
      <c r="N2" s="10"/>
    </row>
    <row r="3" spans="1:25">
      <c r="K3" t="s">
        <v>87</v>
      </c>
      <c r="L3" t="s">
        <v>89</v>
      </c>
      <c r="M3" t="s">
        <v>136</v>
      </c>
      <c r="O3" s="77" t="s">
        <v>1452</v>
      </c>
      <c r="P3" s="77" t="s">
        <v>1453</v>
      </c>
      <c r="Q3" s="54" t="s">
        <v>1454</v>
      </c>
      <c r="R3" s="76" t="s">
        <v>1455</v>
      </c>
      <c r="S3" s="76" t="s">
        <v>1456</v>
      </c>
      <c r="T3" s="52"/>
      <c r="U3" s="76" t="s">
        <v>1455</v>
      </c>
      <c r="V3" s="76" t="s">
        <v>1456</v>
      </c>
      <c r="W3" s="77"/>
      <c r="X3" s="76" t="s">
        <v>1455</v>
      </c>
      <c r="Y3" s="76" t="s">
        <v>1456</v>
      </c>
    </row>
    <row r="4" spans="1:25" s="43" customFormat="1">
      <c r="A4" s="106" t="s">
        <v>2</v>
      </c>
      <c r="B4" s="107" t="s">
        <v>87</v>
      </c>
      <c r="C4" s="108" t="s">
        <v>1433</v>
      </c>
      <c r="D4" s="109" t="s">
        <v>89</v>
      </c>
      <c r="E4" s="108" t="s">
        <v>1433</v>
      </c>
      <c r="F4" s="107" t="s">
        <v>136</v>
      </c>
      <c r="G4" s="108" t="s">
        <v>1433</v>
      </c>
      <c r="J4" t="s">
        <v>1448</v>
      </c>
      <c r="K4" s="47">
        <f>B5/2</f>
        <v>2333.5</v>
      </c>
      <c r="L4" s="47">
        <f>D5/2</f>
        <v>2732</v>
      </c>
      <c r="M4" s="47">
        <f>F5/2</f>
        <v>5065.5</v>
      </c>
      <c r="O4" s="77" t="s">
        <v>2</v>
      </c>
      <c r="P4" s="77"/>
      <c r="Q4" s="55" t="s">
        <v>87</v>
      </c>
      <c r="R4" s="76"/>
      <c r="S4" s="76"/>
      <c r="T4" s="53" t="s">
        <v>89</v>
      </c>
      <c r="U4" s="76"/>
      <c r="V4" s="76"/>
      <c r="W4" s="56" t="s">
        <v>136</v>
      </c>
      <c r="X4" s="76"/>
      <c r="Y4" s="76"/>
    </row>
    <row r="5" spans="1:25">
      <c r="A5" s="9" t="s">
        <v>3</v>
      </c>
      <c r="B5" s="2">
        <f>DATA_FIELD_DESCRIPTORS!AA371</f>
        <v>4667</v>
      </c>
      <c r="C5" s="11">
        <f t="shared" ref="C5:C23" si="0">B5/B$5</f>
        <v>1</v>
      </c>
      <c r="D5" s="15">
        <f>DATA_FIELD_DESCRIPTORS!AA395</f>
        <v>5464</v>
      </c>
      <c r="E5" s="11">
        <f t="shared" ref="E5:E23" si="1">D5/D$5</f>
        <v>1</v>
      </c>
      <c r="F5" s="15">
        <f t="shared" ref="F5:F23" si="2">B5+D5</f>
        <v>10131</v>
      </c>
      <c r="G5" s="11">
        <f t="shared" ref="G5:G23" si="3">F5/F$5</f>
        <v>1</v>
      </c>
      <c r="J5" t="s">
        <v>1457</v>
      </c>
      <c r="K5" s="67">
        <f>K4-R11</f>
        <v>146.5</v>
      </c>
      <c r="L5" s="46">
        <f>L4-U10</f>
        <v>1328</v>
      </c>
      <c r="M5" s="67">
        <f>M4-X11</f>
        <v>125.5</v>
      </c>
      <c r="N5" s="10" t="s">
        <v>142</v>
      </c>
      <c r="O5" s="48"/>
      <c r="P5" s="48"/>
      <c r="Q5" s="5">
        <v>4667</v>
      </c>
      <c r="T5" s="5">
        <v>5464</v>
      </c>
      <c r="W5" s="5">
        <v>10131</v>
      </c>
    </row>
    <row r="6" spans="1:25">
      <c r="A6" s="9" t="s">
        <v>4</v>
      </c>
      <c r="B6" s="2">
        <f>DATA_FIELD_DESCRIPTORS!AA372</f>
        <v>91</v>
      </c>
      <c r="C6" s="11">
        <f t="shared" si="0"/>
        <v>1.9498607242339833E-2</v>
      </c>
      <c r="D6" s="15">
        <f>DATA_FIELD_DESCRIPTORS!AA396</f>
        <v>116</v>
      </c>
      <c r="E6" s="11">
        <f t="shared" si="1"/>
        <v>2.12298682284041E-2</v>
      </c>
      <c r="F6" s="15">
        <f t="shared" si="2"/>
        <v>207</v>
      </c>
      <c r="G6" s="11">
        <f t="shared" si="3"/>
        <v>2.0432336393248447E-2</v>
      </c>
      <c r="J6" t="s">
        <v>1449</v>
      </c>
      <c r="K6">
        <f>K5/Q12</f>
        <v>0.2413509060955519</v>
      </c>
      <c r="L6">
        <f>L5/T11</f>
        <v>0.98443291326908822</v>
      </c>
      <c r="M6">
        <f>M5/W12</f>
        <v>0.10458333333333333</v>
      </c>
      <c r="N6" s="10"/>
      <c r="O6" s="9">
        <v>0</v>
      </c>
      <c r="P6" s="9">
        <v>4</v>
      </c>
      <c r="Q6" s="5">
        <v>91</v>
      </c>
      <c r="R6" s="60">
        <f>Q6</f>
        <v>91</v>
      </c>
      <c r="S6" s="39">
        <f>R6/$Q5</f>
        <v>1.9498607242339833E-2</v>
      </c>
      <c r="T6" s="5">
        <v>116</v>
      </c>
      <c r="U6" s="60">
        <f>T6</f>
        <v>116</v>
      </c>
      <c r="V6" s="39">
        <f>U6/$T5</f>
        <v>2.12298682284041E-2</v>
      </c>
      <c r="W6" s="5">
        <v>207</v>
      </c>
      <c r="X6" s="60">
        <f>W6</f>
        <v>207</v>
      </c>
      <c r="Y6" s="39">
        <f>X6/$W5</f>
        <v>2.0432336393248447E-2</v>
      </c>
    </row>
    <row r="7" spans="1:25">
      <c r="A7" s="9" t="s">
        <v>5</v>
      </c>
      <c r="B7" s="2">
        <f>DATA_FIELD_DESCRIPTORS!AA373</f>
        <v>51</v>
      </c>
      <c r="C7" s="11">
        <f t="shared" si="0"/>
        <v>1.0927790872080565E-2</v>
      </c>
      <c r="D7" s="15">
        <f>DATA_FIELD_DESCRIPTORS!AA397</f>
        <v>77</v>
      </c>
      <c r="E7" s="11">
        <f t="shared" si="1"/>
        <v>1.4092240117130308E-2</v>
      </c>
      <c r="F7" s="15">
        <f t="shared" si="2"/>
        <v>128</v>
      </c>
      <c r="G7" s="11">
        <f t="shared" si="3"/>
        <v>1.2634488204520778E-2</v>
      </c>
      <c r="J7" t="s">
        <v>1450</v>
      </c>
      <c r="K7" s="58">
        <v>5</v>
      </c>
      <c r="L7" s="58">
        <v>5</v>
      </c>
      <c r="M7" s="58">
        <v>5</v>
      </c>
      <c r="N7" s="10"/>
      <c r="O7" s="9">
        <v>5</v>
      </c>
      <c r="P7" s="9">
        <v>9</v>
      </c>
      <c r="Q7" s="5">
        <v>51</v>
      </c>
      <c r="R7" s="60">
        <f>R6+Q7</f>
        <v>142</v>
      </c>
      <c r="S7" s="39">
        <f>R7/$Q5</f>
        <v>3.0426398114420397E-2</v>
      </c>
      <c r="T7" s="5">
        <v>77</v>
      </c>
      <c r="U7" s="60">
        <f>U6+T7</f>
        <v>193</v>
      </c>
      <c r="V7" s="39">
        <f>U7/$T5</f>
        <v>3.5322108345534405E-2</v>
      </c>
      <c r="W7" s="5">
        <v>128</v>
      </c>
      <c r="X7" s="60">
        <f>X6+W7</f>
        <v>335</v>
      </c>
      <c r="Y7" s="39">
        <f>X7/$W5</f>
        <v>3.3066824597769225E-2</v>
      </c>
    </row>
    <row r="8" spans="1:25">
      <c r="A8" s="9" t="s">
        <v>6</v>
      </c>
      <c r="B8" s="2">
        <f>DATA_FIELD_DESCRIPTORS!AA374</f>
        <v>37</v>
      </c>
      <c r="C8" s="11">
        <f t="shared" si="0"/>
        <v>7.9280051424898221E-3</v>
      </c>
      <c r="D8" s="15">
        <f>DATA_FIELD_DESCRIPTORS!AA398</f>
        <v>52</v>
      </c>
      <c r="E8" s="11">
        <f t="shared" si="1"/>
        <v>9.5168374816983897E-3</v>
      </c>
      <c r="F8" s="15">
        <f t="shared" si="2"/>
        <v>89</v>
      </c>
      <c r="G8" s="11">
        <f t="shared" si="3"/>
        <v>8.7849175797058525E-3</v>
      </c>
      <c r="J8" t="s">
        <v>1451</v>
      </c>
      <c r="K8">
        <f>K7*K6</f>
        <v>1.2067545304777596</v>
      </c>
      <c r="L8">
        <f t="shared" ref="L8:M8" si="4">L7*L6</f>
        <v>4.9221645663454412</v>
      </c>
      <c r="M8">
        <f t="shared" si="4"/>
        <v>0.5229166666666667</v>
      </c>
      <c r="N8" s="10"/>
      <c r="O8" s="9">
        <v>10</v>
      </c>
      <c r="P8" s="9">
        <v>14</v>
      </c>
      <c r="Q8" s="5">
        <v>37</v>
      </c>
      <c r="R8" s="60">
        <f t="shared" ref="R8:R23" si="5">R7+Q8</f>
        <v>179</v>
      </c>
      <c r="S8" s="39">
        <f>R8/$Q5</f>
        <v>3.8354403256910218E-2</v>
      </c>
      <c r="T8" s="5">
        <v>52</v>
      </c>
      <c r="U8" s="60">
        <f t="shared" ref="U8:U23" si="6">U7+T8</f>
        <v>245</v>
      </c>
      <c r="V8" s="39">
        <f>U8/$T5</f>
        <v>4.4838945827232794E-2</v>
      </c>
      <c r="W8" s="5">
        <v>89</v>
      </c>
      <c r="X8" s="60">
        <f t="shared" ref="X8:X23" si="7">X7+W8</f>
        <v>424</v>
      </c>
      <c r="Y8" s="39">
        <f>X8/$W5</f>
        <v>4.1851742177475074E-2</v>
      </c>
    </row>
    <row r="9" spans="1:25">
      <c r="A9" s="9" t="s">
        <v>7</v>
      </c>
      <c r="B9" s="2">
        <f>DATA_FIELD_DESCRIPTORS!AA375+DATA_FIELD_DESCRIPTORS!AA376</f>
        <v>76</v>
      </c>
      <c r="C9" s="11">
        <f t="shared" si="0"/>
        <v>1.6284551103492608E-2</v>
      </c>
      <c r="D9" s="15">
        <f>DATA_FIELD_DESCRIPTORS!AA399+DATA_FIELD_DESCRIPTORS!AA400</f>
        <v>86</v>
      </c>
      <c r="E9" s="11">
        <f t="shared" si="1"/>
        <v>1.5739385065885798E-2</v>
      </c>
      <c r="F9" s="15">
        <f t="shared" si="2"/>
        <v>162</v>
      </c>
      <c r="G9" s="11">
        <f t="shared" si="3"/>
        <v>1.599052413384661E-2</v>
      </c>
      <c r="J9" t="s">
        <v>1447</v>
      </c>
      <c r="K9">
        <f>30+K8</f>
        <v>31.20675453047776</v>
      </c>
      <c r="L9">
        <f>25+L8</f>
        <v>29.92216456634544</v>
      </c>
      <c r="M9">
        <f t="shared" ref="M9" si="8">30+M8</f>
        <v>30.522916666666667</v>
      </c>
      <c r="N9" s="10"/>
      <c r="O9" s="9">
        <v>15</v>
      </c>
      <c r="P9" s="9">
        <v>19</v>
      </c>
      <c r="Q9" s="5">
        <v>76</v>
      </c>
      <c r="R9" s="60">
        <f t="shared" si="5"/>
        <v>255</v>
      </c>
      <c r="S9" s="39">
        <f>R9/$Q5</f>
        <v>5.4638954360402829E-2</v>
      </c>
      <c r="T9" s="5">
        <v>86</v>
      </c>
      <c r="U9" s="60">
        <f t="shared" si="6"/>
        <v>331</v>
      </c>
      <c r="V9" s="39">
        <f>U9/$Q5</f>
        <v>7.0923505463895434E-2</v>
      </c>
      <c r="W9" s="5">
        <v>162</v>
      </c>
      <c r="X9" s="60">
        <f t="shared" si="7"/>
        <v>586</v>
      </c>
      <c r="Y9" s="39">
        <f>X9/$W5</f>
        <v>5.7842266311321687E-2</v>
      </c>
    </row>
    <row r="10" spans="1:25">
      <c r="A10" s="9" t="s">
        <v>8</v>
      </c>
      <c r="B10" s="2">
        <f>DATA_FIELD_DESCRIPTORS!AA377+DATA_FIELD_DESCRIPTORS!AA378+DATA_FIELD_DESCRIPTORS!AA379</f>
        <v>770</v>
      </c>
      <c r="C10" s="11">
        <f t="shared" si="0"/>
        <v>0.1649882151274909</v>
      </c>
      <c r="D10" s="15">
        <f>DATA_FIELD_DESCRIPTORS!AA401+DATA_FIELD_DESCRIPTORS!AA402+DATA_FIELD_DESCRIPTORS!AA403</f>
        <v>1073</v>
      </c>
      <c r="E10" s="11">
        <f t="shared" si="1"/>
        <v>0.19637628111273792</v>
      </c>
      <c r="F10" s="15">
        <f t="shared" si="2"/>
        <v>1843</v>
      </c>
      <c r="G10" s="11">
        <f t="shared" si="3"/>
        <v>0.18191688875727963</v>
      </c>
      <c r="N10" s="10"/>
      <c r="O10" s="9">
        <v>20</v>
      </c>
      <c r="P10" s="9">
        <v>24</v>
      </c>
      <c r="Q10" s="5">
        <v>770</v>
      </c>
      <c r="R10" s="60">
        <f t="shared" si="5"/>
        <v>1025</v>
      </c>
      <c r="S10" s="39">
        <f>R10/$Q5</f>
        <v>0.21962716948789371</v>
      </c>
      <c r="T10" s="5">
        <v>1073</v>
      </c>
      <c r="U10" s="60">
        <f t="shared" si="6"/>
        <v>1404</v>
      </c>
      <c r="V10" s="39">
        <f>U10/$T5</f>
        <v>0.25695461200585651</v>
      </c>
      <c r="W10" s="5">
        <v>1843</v>
      </c>
      <c r="X10" s="60">
        <f t="shared" si="7"/>
        <v>2429</v>
      </c>
      <c r="Y10" s="39">
        <f>X10/$W5</f>
        <v>0.23975915506860132</v>
      </c>
    </row>
    <row r="11" spans="1:25">
      <c r="A11" s="9" t="s">
        <v>9</v>
      </c>
      <c r="B11" s="2">
        <f>DATA_FIELD_DESCRIPTORS!AA380</f>
        <v>1162</v>
      </c>
      <c r="C11" s="11">
        <f t="shared" si="0"/>
        <v>0.2489822155560317</v>
      </c>
      <c r="D11" s="2">
        <f>DATA_FIELD_DESCRIPTORS!AA404</f>
        <v>1349</v>
      </c>
      <c r="E11" s="11">
        <f t="shared" si="1"/>
        <v>0.24688872620790631</v>
      </c>
      <c r="F11" s="15">
        <f t="shared" si="2"/>
        <v>2511</v>
      </c>
      <c r="G11" s="11">
        <f t="shared" si="3"/>
        <v>0.24785312407462246</v>
      </c>
      <c r="N11" s="10"/>
      <c r="O11" s="9">
        <v>25</v>
      </c>
      <c r="P11" s="9">
        <v>29</v>
      </c>
      <c r="Q11" s="5">
        <v>1162</v>
      </c>
      <c r="R11" s="60">
        <f t="shared" si="5"/>
        <v>2187</v>
      </c>
      <c r="S11" s="39">
        <f>R11/$Q5</f>
        <v>0.46860938504392541</v>
      </c>
      <c r="T11" s="5">
        <v>1349</v>
      </c>
      <c r="U11" s="60">
        <f t="shared" si="6"/>
        <v>2753</v>
      </c>
      <c r="V11" s="39">
        <f>U11/$T5</f>
        <v>0.50384333821376281</v>
      </c>
      <c r="W11" s="5">
        <v>2511</v>
      </c>
      <c r="X11" s="60">
        <f t="shared" si="7"/>
        <v>4940</v>
      </c>
      <c r="Y11" s="39">
        <f>X11/$W5</f>
        <v>0.48761227914322375</v>
      </c>
    </row>
    <row r="12" spans="1:25">
      <c r="A12" s="9" t="s">
        <v>10</v>
      </c>
      <c r="B12" s="2">
        <f>DATA_FIELD_DESCRIPTORS!AA381</f>
        <v>607</v>
      </c>
      <c r="C12" s="11">
        <f t="shared" si="0"/>
        <v>0.13006213841868439</v>
      </c>
      <c r="D12" s="2">
        <f>DATA_FIELD_DESCRIPTORS!AA405</f>
        <v>593</v>
      </c>
      <c r="E12" s="11">
        <f t="shared" si="1"/>
        <v>0.1085285505124451</v>
      </c>
      <c r="F12" s="15">
        <f t="shared" si="2"/>
        <v>1200</v>
      </c>
      <c r="G12" s="11">
        <f t="shared" si="3"/>
        <v>0.11844832691738229</v>
      </c>
      <c r="N12" s="10"/>
      <c r="O12" s="64">
        <v>30</v>
      </c>
      <c r="P12" s="64">
        <v>34</v>
      </c>
      <c r="Q12" s="5">
        <v>607</v>
      </c>
      <c r="R12" s="60">
        <f t="shared" si="5"/>
        <v>2794</v>
      </c>
      <c r="S12" s="39">
        <f>R12/$Q5</f>
        <v>0.59867152346260977</v>
      </c>
      <c r="T12" s="5">
        <v>593</v>
      </c>
      <c r="U12" s="60">
        <f t="shared" si="6"/>
        <v>3346</v>
      </c>
      <c r="V12" s="39">
        <f>U12/$T5</f>
        <v>0.61237188872620796</v>
      </c>
      <c r="W12" s="5">
        <v>1200</v>
      </c>
      <c r="X12" s="60">
        <f t="shared" si="7"/>
        <v>6140</v>
      </c>
      <c r="Y12" s="39">
        <f>X12/$W5</f>
        <v>0.60606060606060608</v>
      </c>
    </row>
    <row r="13" spans="1:25">
      <c r="A13" s="9" t="s">
        <v>11</v>
      </c>
      <c r="B13" s="2">
        <f>DATA_FIELD_DESCRIPTORS!AA382</f>
        <v>312</v>
      </c>
      <c r="C13" s="11">
        <f t="shared" si="0"/>
        <v>6.6852367688022288E-2</v>
      </c>
      <c r="D13" s="2">
        <f>DATA_FIELD_DESCRIPTORS!AA406</f>
        <v>318</v>
      </c>
      <c r="E13" s="11">
        <f t="shared" si="1"/>
        <v>5.8199121522693999E-2</v>
      </c>
      <c r="F13" s="15">
        <f t="shared" si="2"/>
        <v>630</v>
      </c>
      <c r="G13" s="11">
        <f t="shared" si="3"/>
        <v>6.2185371631625706E-2</v>
      </c>
      <c r="N13" s="10"/>
      <c r="O13" s="64">
        <v>35</v>
      </c>
      <c r="P13" s="64">
        <v>39</v>
      </c>
      <c r="Q13" s="5">
        <v>312</v>
      </c>
      <c r="R13" s="60">
        <f t="shared" si="5"/>
        <v>3106</v>
      </c>
      <c r="S13" s="39">
        <f>R13/$Q5</f>
        <v>0.66552389115063215</v>
      </c>
      <c r="T13" s="5">
        <v>318</v>
      </c>
      <c r="U13" s="60">
        <f t="shared" si="6"/>
        <v>3664</v>
      </c>
      <c r="V13" s="39">
        <f>U13/$T5</f>
        <v>0.67057101024890187</v>
      </c>
      <c r="W13" s="5">
        <v>630</v>
      </c>
      <c r="X13" s="60">
        <f t="shared" si="7"/>
        <v>6770</v>
      </c>
      <c r="Y13" s="39">
        <f>X13/$W5</f>
        <v>0.66824597769223182</v>
      </c>
    </row>
    <row r="14" spans="1:25">
      <c r="A14" s="9" t="s">
        <v>12</v>
      </c>
      <c r="B14" s="2">
        <f>DATA_FIELD_DESCRIPTORS!AA383</f>
        <v>241</v>
      </c>
      <c r="C14" s="11">
        <f t="shared" si="0"/>
        <v>5.1639168630812082E-2</v>
      </c>
      <c r="D14" s="2">
        <f>DATA_FIELD_DESCRIPTORS!AA407</f>
        <v>224</v>
      </c>
      <c r="E14" s="11">
        <f t="shared" si="1"/>
        <v>4.0995607613469986E-2</v>
      </c>
      <c r="F14" s="15">
        <f t="shared" si="2"/>
        <v>465</v>
      </c>
      <c r="G14" s="11">
        <f t="shared" si="3"/>
        <v>4.5898726680485641E-2</v>
      </c>
      <c r="N14" s="10"/>
      <c r="O14" s="9">
        <v>40</v>
      </c>
      <c r="P14" s="9">
        <v>44</v>
      </c>
      <c r="Q14" s="5">
        <v>241</v>
      </c>
      <c r="R14" s="60">
        <f t="shared" si="5"/>
        <v>3347</v>
      </c>
      <c r="S14" s="39">
        <f>R14/$Q5</f>
        <v>0.71716305978144423</v>
      </c>
      <c r="T14" s="5">
        <v>224</v>
      </c>
      <c r="U14" s="60">
        <f t="shared" si="6"/>
        <v>3888</v>
      </c>
      <c r="V14" s="39">
        <f>U14/$T5</f>
        <v>0.71156661786237185</v>
      </c>
      <c r="W14" s="5">
        <v>465</v>
      </c>
      <c r="X14" s="60">
        <f t="shared" si="7"/>
        <v>7235</v>
      </c>
      <c r="Y14" s="39">
        <f>X14/$W5</f>
        <v>0.71414470437271738</v>
      </c>
    </row>
    <row r="15" spans="1:25">
      <c r="A15" s="9" t="s">
        <v>13</v>
      </c>
      <c r="B15" s="2">
        <f>DATA_FIELD_DESCRIPTORS!AA384</f>
        <v>195</v>
      </c>
      <c r="C15" s="11">
        <f t="shared" si="0"/>
        <v>4.1782729805013928E-2</v>
      </c>
      <c r="D15" s="2">
        <f>DATA_FIELD_DESCRIPTORS!AA408</f>
        <v>194</v>
      </c>
      <c r="E15" s="11">
        <f t="shared" si="1"/>
        <v>3.5505124450951685E-2</v>
      </c>
      <c r="F15" s="15">
        <f t="shared" si="2"/>
        <v>389</v>
      </c>
      <c r="G15" s="11">
        <f t="shared" si="3"/>
        <v>3.8396999309051424E-2</v>
      </c>
      <c r="N15" s="10"/>
      <c r="O15" s="9">
        <v>45</v>
      </c>
      <c r="P15" s="9">
        <v>49</v>
      </c>
      <c r="Q15" s="5">
        <v>195</v>
      </c>
      <c r="R15" s="60">
        <f t="shared" si="5"/>
        <v>3542</v>
      </c>
      <c r="S15" s="39">
        <f>R15/$Q5</f>
        <v>0.75894578958645809</v>
      </c>
      <c r="T15" s="5">
        <v>194</v>
      </c>
      <c r="U15" s="60">
        <f t="shared" si="6"/>
        <v>4082</v>
      </c>
      <c r="V15" s="39">
        <f>U15/$T5</f>
        <v>0.74707174231332363</v>
      </c>
      <c r="W15" s="5">
        <v>389</v>
      </c>
      <c r="X15" s="60">
        <f t="shared" si="7"/>
        <v>7624</v>
      </c>
      <c r="Y15" s="39">
        <f>X15/$W5</f>
        <v>0.75254170368176887</v>
      </c>
    </row>
    <row r="16" spans="1:25">
      <c r="A16" s="9" t="s">
        <v>14</v>
      </c>
      <c r="B16" s="2">
        <f>DATA_FIELD_DESCRIPTORS!AA385</f>
        <v>192</v>
      </c>
      <c r="C16" s="11">
        <f t="shared" si="0"/>
        <v>4.1139918577244486E-2</v>
      </c>
      <c r="D16" s="2">
        <f>DATA_FIELD_DESCRIPTORS!AA409</f>
        <v>198</v>
      </c>
      <c r="E16" s="11">
        <f t="shared" si="1"/>
        <v>3.6237188872620792E-2</v>
      </c>
      <c r="F16" s="15">
        <f t="shared" si="2"/>
        <v>390</v>
      </c>
      <c r="G16" s="11">
        <f t="shared" si="3"/>
        <v>3.8495706248149242E-2</v>
      </c>
      <c r="N16" s="10"/>
      <c r="O16" s="9">
        <v>50</v>
      </c>
      <c r="P16" s="9">
        <v>54</v>
      </c>
      <c r="Q16" s="5">
        <v>192</v>
      </c>
      <c r="R16" s="60">
        <f t="shared" si="5"/>
        <v>3734</v>
      </c>
      <c r="S16" s="39">
        <f>R16/$Q5</f>
        <v>0.80008570816370261</v>
      </c>
      <c r="T16" s="5">
        <v>198</v>
      </c>
      <c r="U16" s="60">
        <f t="shared" si="6"/>
        <v>4280</v>
      </c>
      <c r="V16" s="39">
        <f>U16/$T5</f>
        <v>0.78330893118594436</v>
      </c>
      <c r="W16" s="5">
        <v>390</v>
      </c>
      <c r="X16" s="60">
        <f t="shared" si="7"/>
        <v>8014</v>
      </c>
      <c r="Y16" s="39">
        <f>X16/$W5</f>
        <v>0.79103740992991811</v>
      </c>
    </row>
    <row r="17" spans="1:25">
      <c r="A17" s="9" t="s">
        <v>15</v>
      </c>
      <c r="B17" s="2">
        <f>DATA_FIELD_DESCRIPTORS!AA386</f>
        <v>185</v>
      </c>
      <c r="C17" s="11">
        <f t="shared" si="0"/>
        <v>3.9640025712449109E-2</v>
      </c>
      <c r="D17" s="2">
        <f>DATA_FIELD_DESCRIPTORS!AA410</f>
        <v>189</v>
      </c>
      <c r="E17" s="11">
        <f t="shared" si="1"/>
        <v>3.4590043923865298E-2</v>
      </c>
      <c r="F17" s="15">
        <f t="shared" si="2"/>
        <v>374</v>
      </c>
      <c r="G17" s="11">
        <f t="shared" si="3"/>
        <v>3.691639522258415E-2</v>
      </c>
      <c r="N17" s="10"/>
      <c r="O17" s="9">
        <v>55</v>
      </c>
      <c r="P17" s="9">
        <v>59</v>
      </c>
      <c r="Q17" s="5">
        <v>185</v>
      </c>
      <c r="R17" s="60">
        <f t="shared" si="5"/>
        <v>3919</v>
      </c>
      <c r="S17" s="39">
        <f>R17/$Q5</f>
        <v>0.83972573387615168</v>
      </c>
      <c r="T17" s="5">
        <v>189</v>
      </c>
      <c r="U17" s="60">
        <f t="shared" si="6"/>
        <v>4469</v>
      </c>
      <c r="V17" s="39">
        <f>U17/$T5</f>
        <v>0.81789897510980969</v>
      </c>
      <c r="W17" s="5">
        <v>374</v>
      </c>
      <c r="X17" s="60">
        <f t="shared" si="7"/>
        <v>8388</v>
      </c>
      <c r="Y17" s="39">
        <f>X17/$W5</f>
        <v>0.82795380515250228</v>
      </c>
    </row>
    <row r="18" spans="1:25">
      <c r="A18" s="9" t="s">
        <v>16</v>
      </c>
      <c r="B18" s="2">
        <f>DATA_FIELD_DESCRIPTORS!AA387+DATA_FIELD_DESCRIPTORS!AA388</f>
        <v>189</v>
      </c>
      <c r="C18" s="11">
        <f t="shared" si="0"/>
        <v>4.0497107349475037E-2</v>
      </c>
      <c r="D18" s="2">
        <f>DATA_FIELD_DESCRIPTORS!AA411+DATA_FIELD_DESCRIPTORS!AA412</f>
        <v>246</v>
      </c>
      <c r="E18" s="11">
        <f t="shared" si="1"/>
        <v>4.5021961932650074E-2</v>
      </c>
      <c r="F18" s="15">
        <f t="shared" si="2"/>
        <v>435</v>
      </c>
      <c r="G18" s="11">
        <f t="shared" si="3"/>
        <v>4.2937518507551078E-2</v>
      </c>
      <c r="N18" s="10"/>
      <c r="O18" s="9">
        <v>60</v>
      </c>
      <c r="P18" s="9">
        <v>64</v>
      </c>
      <c r="Q18" s="5">
        <v>189</v>
      </c>
      <c r="R18" s="60">
        <f t="shared" si="5"/>
        <v>4108</v>
      </c>
      <c r="S18" s="39">
        <f>R18/$Q5</f>
        <v>0.88022284122562677</v>
      </c>
      <c r="T18" s="5">
        <v>246</v>
      </c>
      <c r="U18" s="60">
        <f t="shared" si="6"/>
        <v>4715</v>
      </c>
      <c r="V18" s="39">
        <f>U18/$T5</f>
        <v>0.86292093704245976</v>
      </c>
      <c r="W18" s="5">
        <v>435</v>
      </c>
      <c r="X18" s="60">
        <f t="shared" si="7"/>
        <v>8823</v>
      </c>
      <c r="Y18" s="39">
        <f>X18/$W5</f>
        <v>0.87089132366005328</v>
      </c>
    </row>
    <row r="19" spans="1:25">
      <c r="A19" s="9" t="s">
        <v>17</v>
      </c>
      <c r="B19" s="15">
        <f>DATA_FIELD_DESCRIPTORS!AA389+DATA_FIELD_DESCRIPTORS!AA390</f>
        <v>186</v>
      </c>
      <c r="C19" s="11">
        <f t="shared" si="0"/>
        <v>3.9854296121705594E-2</v>
      </c>
      <c r="D19" s="2">
        <f>DATA_FIELD_DESCRIPTORS!AA413+DATA_FIELD_DESCRIPTORS!AA414</f>
        <v>181</v>
      </c>
      <c r="E19" s="11">
        <f t="shared" si="1"/>
        <v>3.3125915080527084E-2</v>
      </c>
      <c r="F19" s="15">
        <f t="shared" si="2"/>
        <v>367</v>
      </c>
      <c r="G19" s="11">
        <f t="shared" si="3"/>
        <v>3.6225446648899415E-2</v>
      </c>
      <c r="N19" s="10"/>
      <c r="O19" s="9">
        <v>65</v>
      </c>
      <c r="P19" s="9">
        <v>69</v>
      </c>
      <c r="Q19" s="5">
        <v>186</v>
      </c>
      <c r="R19" s="60">
        <f t="shared" si="5"/>
        <v>4294</v>
      </c>
      <c r="S19" s="39">
        <f>R19/$Q5</f>
        <v>0.92007713734733232</v>
      </c>
      <c r="T19" s="5">
        <v>181</v>
      </c>
      <c r="U19" s="60">
        <f t="shared" si="6"/>
        <v>4896</v>
      </c>
      <c r="V19" s="39">
        <f>U19/$T5</f>
        <v>0.89604685212298685</v>
      </c>
      <c r="W19" s="5">
        <v>367</v>
      </c>
      <c r="X19" s="60">
        <f t="shared" si="7"/>
        <v>9190</v>
      </c>
      <c r="Y19" s="39">
        <f>X19/$W5</f>
        <v>0.90711677030895277</v>
      </c>
    </row>
    <row r="20" spans="1:25">
      <c r="A20" s="9" t="s">
        <v>18</v>
      </c>
      <c r="B20" s="15">
        <f>DATA_FIELD_DESCRIPTORS!AA391</f>
        <v>126</v>
      </c>
      <c r="C20" s="11">
        <f t="shared" si="0"/>
        <v>2.699807156631669E-2</v>
      </c>
      <c r="D20" s="2">
        <f>DATA_FIELD_DESCRIPTORS!AA415</f>
        <v>125</v>
      </c>
      <c r="E20" s="11">
        <f t="shared" si="1"/>
        <v>2.2877013177159591E-2</v>
      </c>
      <c r="F20" s="15">
        <f t="shared" si="2"/>
        <v>251</v>
      </c>
      <c r="G20" s="11">
        <f t="shared" si="3"/>
        <v>2.4775441713552462E-2</v>
      </c>
      <c r="N20" s="10"/>
      <c r="O20" s="9">
        <v>70</v>
      </c>
      <c r="P20" s="9">
        <v>74</v>
      </c>
      <c r="Q20" s="5">
        <v>126</v>
      </c>
      <c r="R20" s="60">
        <f t="shared" si="5"/>
        <v>4420</v>
      </c>
      <c r="S20" s="39">
        <f>R20/$Q5</f>
        <v>0.94707520891364905</v>
      </c>
      <c r="T20" s="5">
        <v>125</v>
      </c>
      <c r="U20" s="60">
        <f t="shared" si="6"/>
        <v>5021</v>
      </c>
      <c r="V20" s="39">
        <f>U20/$T5</f>
        <v>0.91892386530014636</v>
      </c>
      <c r="W20" s="5">
        <v>251</v>
      </c>
      <c r="X20" s="60">
        <f t="shared" si="7"/>
        <v>9441</v>
      </c>
      <c r="Y20" s="39">
        <f>X20/$W5</f>
        <v>0.93189221202250516</v>
      </c>
    </row>
    <row r="21" spans="1:25">
      <c r="A21" s="9" t="s">
        <v>19</v>
      </c>
      <c r="B21" s="15">
        <f>DATA_FIELD_DESCRIPTORS!AA392</f>
        <v>87</v>
      </c>
      <c r="C21" s="11">
        <f t="shared" si="0"/>
        <v>1.8641525605313906E-2</v>
      </c>
      <c r="D21" s="2">
        <f>DATA_FIELD_DESCRIPTORS!AA416</f>
        <v>109</v>
      </c>
      <c r="E21" s="11">
        <f t="shared" si="1"/>
        <v>1.9948755490483163E-2</v>
      </c>
      <c r="F21" s="15">
        <f t="shared" si="2"/>
        <v>196</v>
      </c>
      <c r="G21" s="11">
        <f t="shared" si="3"/>
        <v>1.9346560063172442E-2</v>
      </c>
      <c r="N21" s="10"/>
      <c r="O21" s="9">
        <v>75</v>
      </c>
      <c r="P21" s="9">
        <v>79</v>
      </c>
      <c r="Q21" s="5">
        <v>87</v>
      </c>
      <c r="R21" s="60">
        <f t="shared" si="5"/>
        <v>4507</v>
      </c>
      <c r="S21" s="39">
        <f>R21/$Q5</f>
        <v>0.96571673451896289</v>
      </c>
      <c r="T21" s="5">
        <v>109</v>
      </c>
      <c r="U21" s="60">
        <f t="shared" si="6"/>
        <v>5130</v>
      </c>
      <c r="V21" s="39">
        <f>U21/$T5</f>
        <v>0.93887262079062961</v>
      </c>
      <c r="W21" s="5">
        <v>196</v>
      </c>
      <c r="X21" s="60">
        <f t="shared" si="7"/>
        <v>9637</v>
      </c>
      <c r="Y21" s="39">
        <f>X21/$W5</f>
        <v>0.95123877208567764</v>
      </c>
    </row>
    <row r="22" spans="1:25">
      <c r="A22" s="9" t="s">
        <v>20</v>
      </c>
      <c r="B22" s="15">
        <f>DATA_FIELD_DESCRIPTORS!AA393</f>
        <v>67</v>
      </c>
      <c r="C22" s="11">
        <f t="shared" si="0"/>
        <v>1.4356117420184273E-2</v>
      </c>
      <c r="D22" s="2">
        <f>DATA_FIELD_DESCRIPTORS!AA417</f>
        <v>140</v>
      </c>
      <c r="E22" s="11">
        <f t="shared" si="1"/>
        <v>2.5622254758418742E-2</v>
      </c>
      <c r="F22" s="15">
        <f t="shared" si="2"/>
        <v>207</v>
      </c>
      <c r="G22" s="11">
        <f t="shared" si="3"/>
        <v>2.0432336393248447E-2</v>
      </c>
      <c r="N22" s="10"/>
      <c r="O22" s="9">
        <v>80</v>
      </c>
      <c r="P22" s="9">
        <v>84</v>
      </c>
      <c r="Q22" s="5">
        <v>67</v>
      </c>
      <c r="R22" s="60">
        <f t="shared" si="5"/>
        <v>4574</v>
      </c>
      <c r="S22" s="39">
        <f>R22/$Q5</f>
        <v>0.98007285193914717</v>
      </c>
      <c r="T22" s="5">
        <v>140</v>
      </c>
      <c r="U22" s="60">
        <f t="shared" si="6"/>
        <v>5270</v>
      </c>
      <c r="V22" s="39">
        <f>U22/$T5</f>
        <v>0.96449487554904834</v>
      </c>
      <c r="W22" s="5">
        <v>207</v>
      </c>
      <c r="X22" s="60">
        <f t="shared" si="7"/>
        <v>9844</v>
      </c>
      <c r="Y22" s="39">
        <f>X22/$W5</f>
        <v>0.97167110847892602</v>
      </c>
    </row>
    <row r="23" spans="1:25">
      <c r="A23" s="9" t="s">
        <v>21</v>
      </c>
      <c r="B23" s="15">
        <f>DATA_FIELD_DESCRIPTORS!AA394</f>
        <v>93</v>
      </c>
      <c r="C23" s="11">
        <f t="shared" si="0"/>
        <v>1.9927148060852797E-2</v>
      </c>
      <c r="D23" s="2">
        <f>DATA_FIELD_DESCRIPTORS!AA418</f>
        <v>194</v>
      </c>
      <c r="E23" s="11">
        <f t="shared" si="1"/>
        <v>3.5505124450951685E-2</v>
      </c>
      <c r="F23" s="15">
        <f t="shared" si="2"/>
        <v>287</v>
      </c>
      <c r="G23" s="11">
        <f t="shared" si="3"/>
        <v>2.8328891521073932E-2</v>
      </c>
      <c r="N23" s="10"/>
      <c r="O23" s="9">
        <v>85</v>
      </c>
      <c r="P23" s="9">
        <v>100</v>
      </c>
      <c r="Q23" s="5">
        <v>93</v>
      </c>
      <c r="R23" s="60">
        <f t="shared" si="5"/>
        <v>4667</v>
      </c>
      <c r="S23" s="39">
        <f>R23/$Q5</f>
        <v>1</v>
      </c>
      <c r="T23" s="5">
        <v>194</v>
      </c>
      <c r="U23" s="60">
        <f t="shared" si="6"/>
        <v>5464</v>
      </c>
      <c r="V23" s="39">
        <f>U23/$T5</f>
        <v>1</v>
      </c>
      <c r="W23" s="5">
        <v>287</v>
      </c>
      <c r="X23" s="60">
        <f t="shared" si="7"/>
        <v>10131</v>
      </c>
      <c r="Y23" s="39">
        <f>X23/$W5</f>
        <v>1</v>
      </c>
    </row>
    <row r="24" spans="1:25">
      <c r="A24" s="9" t="s">
        <v>22</v>
      </c>
      <c r="B24" s="46">
        <f>K9</f>
        <v>31.20675453047776</v>
      </c>
      <c r="C24" s="11"/>
      <c r="D24" s="19">
        <f>L9</f>
        <v>29.92216456634544</v>
      </c>
      <c r="E24" s="11"/>
      <c r="F24" s="19">
        <f>M9</f>
        <v>30.522916666666667</v>
      </c>
      <c r="G24" s="11"/>
      <c r="N24" s="10">
        <v>422</v>
      </c>
    </row>
    <row r="25" spans="1:25">
      <c r="A25" s="9"/>
      <c r="B25" s="12"/>
      <c r="C25" s="11"/>
      <c r="D25" s="9"/>
      <c r="N25" s="10"/>
    </row>
    <row r="26" spans="1:25">
      <c r="A26" s="9"/>
      <c r="B26" s="12"/>
      <c r="C26" s="11"/>
      <c r="D26" s="9"/>
      <c r="N26" s="10"/>
    </row>
    <row r="27" spans="1:25">
      <c r="A27" s="106" t="s">
        <v>1436</v>
      </c>
      <c r="B27" s="107" t="s">
        <v>1437</v>
      </c>
      <c r="C27" s="108" t="s">
        <v>1433</v>
      </c>
      <c r="D27" s="20"/>
      <c r="E27" s="21"/>
      <c r="F27" s="20"/>
      <c r="G27" s="21"/>
      <c r="N27" s="5"/>
    </row>
    <row r="28" spans="1:25">
      <c r="A28" s="9" t="s">
        <v>3</v>
      </c>
      <c r="B28" s="2">
        <f>DATA_FIELD_DESCRIPTORS!AA14</f>
        <v>10131</v>
      </c>
      <c r="C28" s="11">
        <f>B28/B$28</f>
        <v>1</v>
      </c>
      <c r="D28" s="9"/>
      <c r="N28" s="10">
        <v>14</v>
      </c>
    </row>
    <row r="29" spans="1:25">
      <c r="A29" s="9" t="s">
        <v>23</v>
      </c>
      <c r="B29" s="2">
        <f>DATA_FIELD_DESCRIPTORS!AA15</f>
        <v>9478</v>
      </c>
      <c r="C29" s="11">
        <f t="shared" ref="C29:C35" si="9">B29/B$28</f>
        <v>0.9355443687691245</v>
      </c>
      <c r="D29" s="9"/>
      <c r="N29" s="10">
        <v>15</v>
      </c>
    </row>
    <row r="30" spans="1:25">
      <c r="A30" s="9" t="s">
        <v>24</v>
      </c>
      <c r="B30" s="2">
        <f>DATA_FIELD_DESCRIPTORS!AA16</f>
        <v>122</v>
      </c>
      <c r="C30" s="11">
        <f t="shared" si="9"/>
        <v>1.2042246569933867E-2</v>
      </c>
      <c r="D30" s="9"/>
      <c r="N30" s="10">
        <v>16</v>
      </c>
    </row>
    <row r="31" spans="1:25">
      <c r="A31" s="9" t="s">
        <v>25</v>
      </c>
      <c r="B31" s="2">
        <f>DATA_FIELD_DESCRIPTORS!AA17</f>
        <v>17</v>
      </c>
      <c r="C31" s="11">
        <f t="shared" si="9"/>
        <v>1.6780179646629157E-3</v>
      </c>
      <c r="D31" s="9"/>
      <c r="N31" s="10">
        <v>17</v>
      </c>
    </row>
    <row r="32" spans="1:25">
      <c r="A32" s="9" t="s">
        <v>26</v>
      </c>
      <c r="B32" s="2">
        <f>DATA_FIELD_DESCRIPTORS!AA18</f>
        <v>290</v>
      </c>
      <c r="C32" s="11">
        <f t="shared" si="9"/>
        <v>2.8625012338367388E-2</v>
      </c>
      <c r="D32" s="9"/>
      <c r="N32" s="10">
        <v>18</v>
      </c>
    </row>
    <row r="33" spans="1:14">
      <c r="A33" s="9" t="s">
        <v>27</v>
      </c>
      <c r="B33" s="2">
        <f>DATA_FIELD_DESCRIPTORS!AA19</f>
        <v>3</v>
      </c>
      <c r="C33" s="11">
        <f t="shared" si="9"/>
        <v>2.9612081729345571E-4</v>
      </c>
      <c r="D33" s="9"/>
      <c r="N33" s="10">
        <v>19</v>
      </c>
    </row>
    <row r="34" spans="1:14">
      <c r="A34" s="9" t="s">
        <v>28</v>
      </c>
      <c r="B34" s="2">
        <f>DATA_FIELD_DESCRIPTORS!AA20</f>
        <v>102</v>
      </c>
      <c r="C34" s="11">
        <f t="shared" si="9"/>
        <v>1.0068107787977496E-2</v>
      </c>
      <c r="D34" s="9"/>
      <c r="N34" s="10">
        <v>20</v>
      </c>
    </row>
    <row r="35" spans="1:14">
      <c r="A35" s="9" t="s">
        <v>38</v>
      </c>
      <c r="B35" s="2">
        <f>DATA_FIELD_DESCRIPTORS!AA21</f>
        <v>119</v>
      </c>
      <c r="C35" s="11">
        <f t="shared" si="9"/>
        <v>1.1746125752640411E-2</v>
      </c>
      <c r="D35" s="9"/>
      <c r="N35" s="10">
        <v>21</v>
      </c>
    </row>
    <row r="36" spans="1:14">
      <c r="A36" s="9"/>
      <c r="B36" s="2"/>
      <c r="C36" s="11"/>
      <c r="D36" s="9"/>
      <c r="N36" s="10"/>
    </row>
    <row r="37" spans="1:14">
      <c r="A37" s="9"/>
      <c r="B37" s="2"/>
      <c r="C37" s="11"/>
      <c r="D37" s="9"/>
      <c r="N37" s="10"/>
    </row>
    <row r="38" spans="1:14" s="4" customFormat="1">
      <c r="A38" s="110" t="s">
        <v>1098</v>
      </c>
      <c r="B38" s="111" t="s">
        <v>1437</v>
      </c>
      <c r="C38" s="112" t="s">
        <v>1433</v>
      </c>
      <c r="D38" s="16"/>
      <c r="E38" s="1"/>
      <c r="F38" s="16"/>
      <c r="G38" s="1"/>
      <c r="J38"/>
      <c r="K38"/>
      <c r="L38"/>
      <c r="M38"/>
    </row>
    <row r="39" spans="1:14">
      <c r="A39" s="9" t="s">
        <v>3</v>
      </c>
      <c r="B39" s="2">
        <f>DATA_FIELD_DESCRIPTORS!AA24</f>
        <v>10131</v>
      </c>
      <c r="C39" s="11">
        <f>B39/B$39</f>
        <v>1</v>
      </c>
      <c r="D39" s="9"/>
      <c r="N39" s="10">
        <v>24</v>
      </c>
    </row>
    <row r="40" spans="1:14">
      <c r="A40" s="9" t="s">
        <v>29</v>
      </c>
      <c r="B40" s="2">
        <f>DATA_FIELD_DESCRIPTORS!AA26</f>
        <v>374</v>
      </c>
      <c r="C40" s="11">
        <f t="shared" ref="C40:C41" si="10">B40/B$39</f>
        <v>3.691639522258415E-2</v>
      </c>
      <c r="D40" s="9"/>
      <c r="N40" s="10">
        <v>26</v>
      </c>
    </row>
    <row r="41" spans="1:14">
      <c r="A41" s="9" t="s">
        <v>30</v>
      </c>
      <c r="B41" s="2">
        <f>DATA_FIELD_DESCRIPTORS!AA25</f>
        <v>9757</v>
      </c>
      <c r="C41" s="11">
        <f t="shared" si="10"/>
        <v>0.96308360477741584</v>
      </c>
      <c r="D41" s="9"/>
      <c r="N41" s="10">
        <v>25</v>
      </c>
    </row>
    <row r="42" spans="1:14">
      <c r="A42" s="9"/>
      <c r="B42" s="2"/>
      <c r="C42" s="11"/>
      <c r="D42" s="9"/>
      <c r="N42" s="10"/>
    </row>
    <row r="43" spans="1:14">
      <c r="A43" s="9"/>
      <c r="B43" s="2"/>
      <c r="C43" s="11"/>
      <c r="D43" s="9"/>
      <c r="N43" s="10"/>
    </row>
    <row r="44" spans="1:14" s="4" customFormat="1">
      <c r="A44" s="110" t="s">
        <v>1438</v>
      </c>
      <c r="B44" s="111" t="s">
        <v>1437</v>
      </c>
      <c r="C44" s="112" t="s">
        <v>1433</v>
      </c>
      <c r="D44" s="16"/>
      <c r="E44" s="1"/>
      <c r="F44" s="16"/>
      <c r="G44" s="1"/>
      <c r="J44"/>
      <c r="K44"/>
      <c r="L44"/>
      <c r="M44"/>
    </row>
    <row r="45" spans="1:14">
      <c r="A45" s="9" t="s">
        <v>3</v>
      </c>
      <c r="B45" s="2">
        <f>DATA_FIELD_DESCRIPTORS!AA29</f>
        <v>10131</v>
      </c>
      <c r="C45" s="11">
        <f>B45/B$45</f>
        <v>1</v>
      </c>
      <c r="D45" s="9"/>
      <c r="N45" s="10">
        <v>29</v>
      </c>
    </row>
    <row r="46" spans="1:14">
      <c r="A46" s="113" t="s">
        <v>31</v>
      </c>
      <c r="B46" s="114">
        <f>DATA_FIELD_DESCRIPTORS!AA38</f>
        <v>374</v>
      </c>
      <c r="C46" s="115">
        <f t="shared" ref="C46:C55" si="11">B46/B$45</f>
        <v>3.691639522258415E-2</v>
      </c>
      <c r="D46" s="9"/>
      <c r="N46" s="10">
        <v>38</v>
      </c>
    </row>
    <row r="47" spans="1:14">
      <c r="A47" s="9" t="s">
        <v>32</v>
      </c>
      <c r="B47" s="2">
        <f>DATA_FIELD_DESCRIPTORS!AA39</f>
        <v>271</v>
      </c>
      <c r="C47" s="11">
        <f>B47/B$46</f>
        <v>0.72459893048128343</v>
      </c>
      <c r="D47" s="9"/>
      <c r="N47" s="10">
        <v>39</v>
      </c>
    </row>
    <row r="48" spans="1:14">
      <c r="A48" s="9" t="s">
        <v>33</v>
      </c>
      <c r="B48" s="2">
        <f>DATA_FIELD_DESCRIPTORS!AA40</f>
        <v>8</v>
      </c>
      <c r="C48" s="11">
        <f t="shared" ref="C48:C53" si="12">B48/B$46</f>
        <v>2.1390374331550801E-2</v>
      </c>
      <c r="D48" s="9"/>
      <c r="N48" s="10">
        <v>40</v>
      </c>
    </row>
    <row r="49" spans="1:14">
      <c r="A49" s="9" t="s">
        <v>34</v>
      </c>
      <c r="B49" s="2">
        <f>DATA_FIELD_DESCRIPTORS!AA41</f>
        <v>2</v>
      </c>
      <c r="C49" s="11">
        <f t="shared" si="12"/>
        <v>5.3475935828877002E-3</v>
      </c>
      <c r="D49" s="9"/>
      <c r="N49" s="10">
        <v>41</v>
      </c>
    </row>
    <row r="50" spans="1:14">
      <c r="A50" s="9" t="s">
        <v>35</v>
      </c>
      <c r="B50" s="2">
        <f>DATA_FIELD_DESCRIPTORS!AA42</f>
        <v>3</v>
      </c>
      <c r="C50" s="11">
        <f t="shared" si="12"/>
        <v>8.0213903743315516E-3</v>
      </c>
      <c r="D50" s="9"/>
      <c r="N50" s="10">
        <v>42</v>
      </c>
    </row>
    <row r="51" spans="1:14">
      <c r="A51" s="9" t="s">
        <v>36</v>
      </c>
      <c r="B51" s="2">
        <f>DATA_FIELD_DESCRIPTORS!AA43</f>
        <v>0</v>
      </c>
      <c r="C51" s="11">
        <f t="shared" si="12"/>
        <v>0</v>
      </c>
      <c r="D51" s="9"/>
      <c r="N51" s="10">
        <v>43</v>
      </c>
    </row>
    <row r="52" spans="1:14">
      <c r="A52" s="9" t="s">
        <v>37</v>
      </c>
      <c r="B52" s="2">
        <f>DATA_FIELD_DESCRIPTORS!AA44</f>
        <v>73</v>
      </c>
      <c r="C52" s="11">
        <f t="shared" si="12"/>
        <v>0.19518716577540107</v>
      </c>
      <c r="D52" s="9"/>
      <c r="N52" s="10">
        <v>44</v>
      </c>
    </row>
    <row r="53" spans="1:14">
      <c r="A53" s="9" t="s">
        <v>38</v>
      </c>
      <c r="B53" s="2">
        <f>DATA_FIELD_DESCRIPTORS!AA45</f>
        <v>17</v>
      </c>
      <c r="C53" s="11">
        <f t="shared" si="12"/>
        <v>4.5454545454545456E-2</v>
      </c>
      <c r="D53" s="9"/>
      <c r="N53" s="10">
        <v>45</v>
      </c>
    </row>
    <row r="54" spans="1:14">
      <c r="A54" s="9"/>
      <c r="B54" s="2"/>
      <c r="C54" s="11"/>
      <c r="D54" s="9"/>
      <c r="N54" s="10"/>
    </row>
    <row r="55" spans="1:14">
      <c r="A55" s="113" t="s">
        <v>30</v>
      </c>
      <c r="B55" s="114">
        <f>DATA_FIELD_DESCRIPTORS!AA30</f>
        <v>9757</v>
      </c>
      <c r="C55" s="115">
        <f t="shared" si="11"/>
        <v>0.96308360477741584</v>
      </c>
      <c r="D55" s="9"/>
      <c r="N55" s="10">
        <v>30</v>
      </c>
    </row>
    <row r="56" spans="1:14">
      <c r="A56" s="9" t="s">
        <v>32</v>
      </c>
      <c r="B56" s="2">
        <f>DATA_FIELD_DESCRIPTORS!AA31</f>
        <v>9207</v>
      </c>
      <c r="C56" s="11">
        <f>B56/B$55</f>
        <v>0.943630214205186</v>
      </c>
      <c r="D56" s="9"/>
      <c r="N56" s="10">
        <v>31</v>
      </c>
    </row>
    <row r="57" spans="1:14">
      <c r="A57" s="9" t="s">
        <v>33</v>
      </c>
      <c r="B57" s="2">
        <f>DATA_FIELD_DESCRIPTORS!AA32</f>
        <v>114</v>
      </c>
      <c r="C57" s="11">
        <f t="shared" ref="C57:C62" si="13">B57/B$55</f>
        <v>1.1683919237470534E-2</v>
      </c>
      <c r="D57" s="9"/>
      <c r="N57" s="10">
        <v>32</v>
      </c>
    </row>
    <row r="58" spans="1:14">
      <c r="A58" s="9" t="s">
        <v>34</v>
      </c>
      <c r="B58" s="2">
        <f>DATA_FIELD_DESCRIPTORS!AA33</f>
        <v>15</v>
      </c>
      <c r="C58" s="11">
        <f t="shared" si="13"/>
        <v>1.5373577944040177E-3</v>
      </c>
      <c r="D58" s="9"/>
      <c r="N58" s="10">
        <v>33</v>
      </c>
    </row>
    <row r="59" spans="1:14">
      <c r="A59" s="9" t="s">
        <v>35</v>
      </c>
      <c r="B59" s="2">
        <f>DATA_FIELD_DESCRIPTORS!AA34</f>
        <v>287</v>
      </c>
      <c r="C59" s="11">
        <f t="shared" si="13"/>
        <v>2.9414779132930204E-2</v>
      </c>
      <c r="D59" s="9"/>
      <c r="N59" s="10">
        <v>34</v>
      </c>
    </row>
    <row r="60" spans="1:14">
      <c r="A60" s="9" t="s">
        <v>36</v>
      </c>
      <c r="B60" s="2">
        <f>DATA_FIELD_DESCRIPTORS!AA35</f>
        <v>3</v>
      </c>
      <c r="C60" s="11">
        <f t="shared" si="13"/>
        <v>3.0747155888080353E-4</v>
      </c>
      <c r="D60" s="9"/>
      <c r="N60" s="10">
        <v>35</v>
      </c>
    </row>
    <row r="61" spans="1:14">
      <c r="A61" s="9" t="s">
        <v>37</v>
      </c>
      <c r="B61" s="2">
        <f>DATA_FIELD_DESCRIPTORS!AA36</f>
        <v>29</v>
      </c>
      <c r="C61" s="11">
        <f t="shared" si="13"/>
        <v>2.9722250691811007E-3</v>
      </c>
      <c r="D61" s="9"/>
      <c r="N61" s="10">
        <v>36</v>
      </c>
    </row>
    <row r="62" spans="1:14">
      <c r="A62" s="9" t="s">
        <v>38</v>
      </c>
      <c r="B62" s="2">
        <f>DATA_FIELD_DESCRIPTORS!AA37</f>
        <v>102</v>
      </c>
      <c r="C62" s="11">
        <f t="shared" si="13"/>
        <v>1.0454033001947321E-2</v>
      </c>
      <c r="D62" s="9"/>
      <c r="N62" s="10">
        <v>37</v>
      </c>
    </row>
    <row r="63" spans="1:14">
      <c r="A63" s="9"/>
      <c r="B63" s="2"/>
      <c r="C63" s="11"/>
      <c r="D63" s="9"/>
      <c r="N63" s="10"/>
    </row>
    <row r="64" spans="1:14">
      <c r="A64" s="9"/>
      <c r="B64" s="2"/>
      <c r="C64" s="11"/>
      <c r="D64" s="9"/>
      <c r="N64" s="10"/>
    </row>
    <row r="65" spans="1:14" s="4" customFormat="1">
      <c r="A65" s="110" t="s">
        <v>1439</v>
      </c>
      <c r="B65" s="111" t="s">
        <v>1437</v>
      </c>
      <c r="C65" s="112" t="s">
        <v>1433</v>
      </c>
      <c r="D65" s="20"/>
      <c r="E65" s="1"/>
      <c r="F65" s="20"/>
      <c r="G65" s="1"/>
      <c r="J65"/>
      <c r="K65"/>
      <c r="L65"/>
      <c r="M65"/>
    </row>
    <row r="66" spans="1:14">
      <c r="A66" s="9" t="s">
        <v>3</v>
      </c>
      <c r="B66" s="2">
        <f>DATA_FIELD_DESCRIPTORS!AA705</f>
        <v>10131</v>
      </c>
      <c r="C66" s="11">
        <f>B66/B$66</f>
        <v>1</v>
      </c>
      <c r="D66" s="9"/>
      <c r="N66" s="10">
        <v>705</v>
      </c>
    </row>
    <row r="67" spans="1:14">
      <c r="A67" s="116" t="s">
        <v>1434</v>
      </c>
      <c r="B67" s="114">
        <f>DATA_FIELD_DESCRIPTORS!AA722</f>
        <v>6829</v>
      </c>
      <c r="C67" s="115">
        <f>B67/B$66</f>
        <v>0.67406968709900306</v>
      </c>
      <c r="D67" s="9"/>
      <c r="N67" s="10"/>
    </row>
    <row r="68" spans="1:14">
      <c r="A68" s="9"/>
      <c r="B68" s="2"/>
      <c r="C68" s="11"/>
      <c r="D68" s="9"/>
      <c r="N68" s="10"/>
    </row>
    <row r="69" spans="1:14">
      <c r="A69" s="113" t="s">
        <v>1435</v>
      </c>
      <c r="B69" s="114">
        <f>DATA_FIELD_DESCRIPTORS!AA707</f>
        <v>3127</v>
      </c>
      <c r="C69" s="115">
        <f t="shared" ref="C69:C76" si="14">B69/B$66</f>
        <v>0.30865659855887867</v>
      </c>
      <c r="D69" s="9"/>
      <c r="N69" s="10">
        <v>706</v>
      </c>
    </row>
    <row r="70" spans="1:14">
      <c r="A70" s="9" t="s">
        <v>39</v>
      </c>
      <c r="B70" s="2">
        <f>DATA_FIELD_DESCRIPTORS!AA708</f>
        <v>1274</v>
      </c>
      <c r="C70" s="11">
        <f>B70/B$69</f>
        <v>0.40741925167892551</v>
      </c>
      <c r="D70" s="9"/>
      <c r="N70" s="10">
        <v>708</v>
      </c>
    </row>
    <row r="71" spans="1:14">
      <c r="A71" s="9" t="s">
        <v>1445</v>
      </c>
      <c r="B71" s="2">
        <f>DATA_FIELD_DESCRIPTORS!AA711</f>
        <v>965</v>
      </c>
      <c r="C71" s="11">
        <f t="shared" ref="C71:C74" si="15">B71/B$69</f>
        <v>0.30860249440358173</v>
      </c>
      <c r="D71" s="9"/>
      <c r="N71" s="10">
        <v>711</v>
      </c>
    </row>
    <row r="72" spans="1:14">
      <c r="A72" s="9" t="s">
        <v>40</v>
      </c>
      <c r="B72" s="2">
        <f>DATA_FIELD_DESCRIPTORS!AA712+DATA_FIELD_DESCRIPTORS!AA713+DATA_FIELD_DESCRIPTORS!AA714</f>
        <v>633</v>
      </c>
      <c r="C72" s="11">
        <f t="shared" si="15"/>
        <v>0.20243044451551007</v>
      </c>
      <c r="D72" s="9"/>
      <c r="N72" s="10" t="s">
        <v>143</v>
      </c>
    </row>
    <row r="73" spans="1:14">
      <c r="A73" s="9" t="s">
        <v>41</v>
      </c>
      <c r="B73" s="2">
        <f>DATA_FIELD_DESCRIPTORS!AA715+DATA_FIELD_DESCRIPTORS!AA716+DATA_FIELD_DESCRIPTORS!AA717+DATA_FIELD_DESCRIPTORS!AA718+DATA_FIELD_DESCRIPTORS!AA719+DATA_FIELD_DESCRIPTORS!AA720</f>
        <v>215</v>
      </c>
      <c r="C73" s="11">
        <f t="shared" si="15"/>
        <v>6.8755996162456035E-2</v>
      </c>
      <c r="D73" s="9"/>
      <c r="N73" s="10" t="s">
        <v>144</v>
      </c>
    </row>
    <row r="74" spans="1:14">
      <c r="A74" s="9" t="s">
        <v>42</v>
      </c>
      <c r="B74" s="2">
        <f>DATA_FIELD_DESCRIPTORS!AA721</f>
        <v>40</v>
      </c>
      <c r="C74" s="11">
        <f t="shared" si="15"/>
        <v>1.2791813239526703E-2</v>
      </c>
      <c r="D74" s="9"/>
      <c r="N74" s="10">
        <v>721</v>
      </c>
    </row>
    <row r="75" spans="1:14">
      <c r="A75" s="9"/>
      <c r="B75" s="2"/>
      <c r="C75" s="11"/>
      <c r="D75" s="9"/>
      <c r="N75" s="10"/>
    </row>
    <row r="76" spans="1:14">
      <c r="A76" s="113" t="s">
        <v>43</v>
      </c>
      <c r="B76" s="114">
        <f>DATA_FIELD_DESCRIPTORS!AA730</f>
        <v>175</v>
      </c>
      <c r="C76" s="115">
        <f t="shared" si="14"/>
        <v>1.7273714342118249E-2</v>
      </c>
      <c r="D76" s="9"/>
      <c r="N76" s="10">
        <v>730</v>
      </c>
    </row>
    <row r="77" spans="1:14">
      <c r="A77" s="9" t="s">
        <v>44</v>
      </c>
      <c r="B77" s="2">
        <f>DATA_FIELD_DESCRIPTORS!AA731</f>
        <v>103</v>
      </c>
      <c r="C77" s="11">
        <f>B77/B$76</f>
        <v>0.58857142857142852</v>
      </c>
      <c r="D77" s="9"/>
      <c r="N77" s="10">
        <v>731</v>
      </c>
    </row>
    <row r="78" spans="1:14">
      <c r="A78" s="9" t="s">
        <v>47</v>
      </c>
      <c r="B78" s="2">
        <f>DATA_FIELD_DESCRIPTORS!AA732</f>
        <v>72</v>
      </c>
      <c r="C78" s="11">
        <f>B78/B$76</f>
        <v>0.41142857142857142</v>
      </c>
      <c r="D78" s="9"/>
      <c r="N78" s="10">
        <v>732</v>
      </c>
    </row>
    <row r="79" spans="1:14">
      <c r="A79" s="9"/>
      <c r="B79" s="2"/>
      <c r="C79" s="11"/>
      <c r="D79" s="9"/>
      <c r="N79" s="10"/>
    </row>
    <row r="80" spans="1:14">
      <c r="A80" s="9"/>
      <c r="B80" s="2"/>
      <c r="C80" s="11"/>
      <c r="D80" s="9"/>
      <c r="N80" s="10"/>
    </row>
    <row r="81" spans="1:14" s="4" customFormat="1">
      <c r="A81" s="110" t="s">
        <v>1440</v>
      </c>
      <c r="B81" s="111" t="s">
        <v>1437</v>
      </c>
      <c r="C81" s="112" t="s">
        <v>1433</v>
      </c>
      <c r="D81" s="20"/>
      <c r="E81" s="1"/>
      <c r="F81" s="20"/>
      <c r="G81" s="1"/>
      <c r="J81"/>
      <c r="K81"/>
      <c r="L81"/>
      <c r="M81"/>
    </row>
    <row r="82" spans="1:14">
      <c r="A82" s="14" t="s">
        <v>48</v>
      </c>
      <c r="B82" s="2">
        <f>DATA_FIELD_DESCRIPTORS!AA932</f>
        <v>6158</v>
      </c>
      <c r="C82" s="27">
        <f>B82/B$82</f>
        <v>1</v>
      </c>
      <c r="D82" s="14"/>
      <c r="E82" s="23"/>
      <c r="F82" s="23"/>
      <c r="G82" s="18"/>
      <c r="H82" s="24"/>
      <c r="I82" s="25"/>
      <c r="N82" s="26">
        <v>8954</v>
      </c>
    </row>
    <row r="83" spans="1:14">
      <c r="A83" s="14" t="s">
        <v>155</v>
      </c>
      <c r="B83" s="2">
        <f>DATA_FIELD_DESCRIPTORS!AA1005+DATA_FIELD_DESCRIPTORS!AA1008</f>
        <v>309</v>
      </c>
      <c r="C83" s="27">
        <f t="shared" ref="C83:C84" si="16">B83/B$82</f>
        <v>5.0178629425138031E-2</v>
      </c>
      <c r="D83" s="14"/>
      <c r="E83" s="23"/>
      <c r="F83" s="23"/>
      <c r="G83" s="18"/>
      <c r="H83" s="24"/>
      <c r="I83" s="25"/>
      <c r="N83" s="26" t="s">
        <v>156</v>
      </c>
    </row>
    <row r="84" spans="1:14">
      <c r="A84" s="14" t="s">
        <v>161</v>
      </c>
      <c r="B84" s="2">
        <f>DATA_FIELD_DESCRIPTORS!AA1006+DATA_FIELD_DESCRIPTORS!AA1009</f>
        <v>5849</v>
      </c>
      <c r="C84" s="27">
        <f t="shared" si="16"/>
        <v>0.94982137057486193</v>
      </c>
      <c r="D84" s="14"/>
      <c r="E84" s="23"/>
      <c r="F84" s="23"/>
      <c r="G84" s="18"/>
      <c r="H84" s="24"/>
      <c r="I84" s="25"/>
      <c r="N84" s="26" t="s">
        <v>157</v>
      </c>
    </row>
    <row r="85" spans="1:14">
      <c r="A85" s="14"/>
      <c r="B85" s="2"/>
      <c r="C85" s="27"/>
      <c r="D85" s="14"/>
      <c r="E85" s="23"/>
      <c r="F85" s="23"/>
      <c r="G85" s="18"/>
      <c r="H85" s="24"/>
      <c r="I85" s="25"/>
      <c r="N85" s="26"/>
    </row>
    <row r="86" spans="1:14">
      <c r="A86" s="113" t="s">
        <v>1444</v>
      </c>
      <c r="B86" s="114">
        <f>DATA_FIELD_DESCRIPTORS!AA934+DATA_FIELD_DESCRIPTORS!AA968</f>
        <v>1274</v>
      </c>
      <c r="C86" s="115">
        <f>B86/B$82</f>
        <v>0.20688535238713868</v>
      </c>
      <c r="D86" s="14"/>
      <c r="E86" s="23"/>
      <c r="F86" s="23"/>
      <c r="G86" s="18"/>
      <c r="H86" s="24"/>
      <c r="I86" s="25"/>
      <c r="N86" s="26" t="s">
        <v>146</v>
      </c>
    </row>
    <row r="87" spans="1:14">
      <c r="A87" s="14" t="s">
        <v>49</v>
      </c>
      <c r="B87" s="2">
        <f>DATA_FIELD_DESCRIPTORS!AA935+DATA_FIELD_DESCRIPTORS!AA969</f>
        <v>965</v>
      </c>
      <c r="C87" s="27">
        <f t="shared" ref="C87:C91" si="17">B87/B$86</f>
        <v>0.75745682888540034</v>
      </c>
      <c r="D87" s="14"/>
      <c r="E87" s="29"/>
      <c r="F87" s="29"/>
      <c r="G87" s="18"/>
      <c r="H87" s="24"/>
      <c r="I87" s="30"/>
      <c r="N87" s="26" t="s">
        <v>147</v>
      </c>
    </row>
    <row r="88" spans="1:14">
      <c r="A88" s="14" t="s">
        <v>155</v>
      </c>
      <c r="B88" s="2">
        <f>DATA_FIELD_DESCRIPTORS!AA538+DATA_FIELD_DESCRIPTORS!AA539+DATA_FIELD_DESCRIPTORS!AA540</f>
        <v>231</v>
      </c>
      <c r="C88" s="27">
        <f t="shared" si="17"/>
        <v>0.18131868131868131</v>
      </c>
      <c r="D88" s="14"/>
      <c r="E88" s="29"/>
      <c r="F88" s="29"/>
      <c r="G88" s="18"/>
      <c r="H88" s="24"/>
      <c r="I88" s="30"/>
      <c r="N88" s="26" t="s">
        <v>158</v>
      </c>
    </row>
    <row r="89" spans="1:14">
      <c r="A89" s="14" t="s">
        <v>50</v>
      </c>
      <c r="B89" s="2">
        <f>DATA_FIELD_DESCRIPTORS!AA940+DATA_FIELD_DESCRIPTORS!AA974</f>
        <v>89</v>
      </c>
      <c r="C89" s="27">
        <f t="shared" si="17"/>
        <v>6.9858712715855573E-2</v>
      </c>
      <c r="D89" s="14"/>
      <c r="E89" s="23"/>
      <c r="F89" s="23"/>
      <c r="G89" s="18"/>
      <c r="H89" s="24"/>
      <c r="I89" s="25"/>
      <c r="N89" s="26" t="s">
        <v>148</v>
      </c>
    </row>
    <row r="90" spans="1:14">
      <c r="A90" s="14" t="s">
        <v>155</v>
      </c>
      <c r="B90" s="2">
        <f>DATA_FIELD_DESCRIPTORS!AA543+DATA_FIELD_DESCRIPTORS!AA544+DATA_FIELD_DESCRIPTORS!AA545</f>
        <v>12</v>
      </c>
      <c r="C90" s="27">
        <f t="shared" si="17"/>
        <v>9.4191522762951327E-3</v>
      </c>
      <c r="D90" s="14"/>
      <c r="E90" s="23"/>
      <c r="F90" s="23"/>
      <c r="G90" s="18"/>
      <c r="H90" s="24"/>
      <c r="I90" s="25"/>
      <c r="N90" s="26" t="s">
        <v>159</v>
      </c>
    </row>
    <row r="91" spans="1:14">
      <c r="A91" s="14" t="s">
        <v>51</v>
      </c>
      <c r="B91" s="2">
        <f>DATA_FIELD_DESCRIPTORS!AA944+DATA_FIELD_DESCRIPTORS!AA978</f>
        <v>220</v>
      </c>
      <c r="C91" s="27">
        <f t="shared" si="17"/>
        <v>0.17268445839874411</v>
      </c>
      <c r="D91" s="14"/>
      <c r="E91" s="23"/>
      <c r="F91" s="23"/>
      <c r="G91" s="18"/>
      <c r="H91" s="24"/>
      <c r="I91" s="25"/>
      <c r="N91" s="26" t="s">
        <v>149</v>
      </c>
    </row>
    <row r="92" spans="1:14">
      <c r="A92" s="14" t="s">
        <v>155</v>
      </c>
      <c r="B92" s="2">
        <f>DATA_FIELD_DESCRIPTORS!AA547+DATA_FIELD_DESCRIPTORS!AA548+DATA_FIELD_DESCRIPTORS!AA549</f>
        <v>62</v>
      </c>
      <c r="C92" s="27">
        <f>B92/B$86</f>
        <v>4.8665620094191522E-2</v>
      </c>
      <c r="D92" s="14"/>
      <c r="E92" s="23"/>
      <c r="F92" s="23"/>
      <c r="G92" s="18"/>
      <c r="H92" s="24"/>
      <c r="I92" s="25"/>
      <c r="N92" s="26"/>
    </row>
    <row r="93" spans="1:14">
      <c r="A93" s="14"/>
      <c r="B93" s="2"/>
      <c r="C93" s="27"/>
      <c r="D93" s="14"/>
      <c r="E93" s="23"/>
      <c r="F93" s="23"/>
      <c r="G93" s="18"/>
      <c r="H93" s="24"/>
      <c r="I93" s="25"/>
      <c r="N93" s="26"/>
    </row>
    <row r="94" spans="1:14">
      <c r="A94" s="113" t="s">
        <v>1443</v>
      </c>
      <c r="B94" s="114">
        <f>DATA_FIELD_DESCRIPTORS!AA948+DATA_FIELD_DESCRIPTORS!AA982</f>
        <v>4884</v>
      </c>
      <c r="C94" s="115">
        <f>B94/B$82</f>
        <v>0.79311464761286132</v>
      </c>
      <c r="D94" s="14"/>
      <c r="E94" s="23"/>
      <c r="F94" s="23"/>
      <c r="G94" s="18"/>
      <c r="H94" s="24"/>
      <c r="I94" s="25"/>
      <c r="N94" s="26" t="s">
        <v>150</v>
      </c>
    </row>
    <row r="95" spans="1:14">
      <c r="A95" s="14" t="s">
        <v>52</v>
      </c>
      <c r="B95" s="31">
        <f>B96+B98</f>
        <v>3242</v>
      </c>
      <c r="C95" s="27">
        <f t="shared" ref="C95:C98" si="18">B95/B$94</f>
        <v>0.66380016380016382</v>
      </c>
      <c r="D95" s="14"/>
      <c r="E95" s="23"/>
      <c r="F95" s="23"/>
      <c r="G95" s="18"/>
      <c r="H95" s="24"/>
      <c r="I95" s="25"/>
      <c r="N95" s="26" t="s">
        <v>1420</v>
      </c>
    </row>
    <row r="96" spans="1:14">
      <c r="A96" s="14" t="s">
        <v>45</v>
      </c>
      <c r="B96" s="2">
        <f>DATA_FIELD_DESCRIPTORS!AA950+DATA_FIELD_DESCRIPTORS!AA984</f>
        <v>1438</v>
      </c>
      <c r="C96" s="27">
        <f t="shared" si="18"/>
        <v>0.29443079443079445</v>
      </c>
      <c r="D96" s="14"/>
      <c r="E96" s="23"/>
      <c r="F96" s="23"/>
      <c r="G96" s="18"/>
      <c r="H96" s="18"/>
      <c r="I96" s="18"/>
      <c r="N96" s="26" t="s">
        <v>151</v>
      </c>
    </row>
    <row r="97" spans="1:14">
      <c r="A97" s="14" t="s">
        <v>53</v>
      </c>
      <c r="B97" s="2">
        <f>DATA_FIELD_DESCRIPTORS!AA953+DATA_FIELD_DESCRIPTORS!AA987</f>
        <v>213</v>
      </c>
      <c r="C97" s="27">
        <f>B97/B96</f>
        <v>0.14812239221140472</v>
      </c>
      <c r="D97" s="14"/>
      <c r="E97" s="23"/>
      <c r="F97" s="23"/>
      <c r="G97" s="18"/>
      <c r="H97" s="18"/>
      <c r="I97" s="18"/>
      <c r="N97" s="26" t="s">
        <v>152</v>
      </c>
    </row>
    <row r="98" spans="1:14">
      <c r="A98" s="14" t="s">
        <v>46</v>
      </c>
      <c r="B98" s="31">
        <f>DATA_FIELD_DESCRIPTORS!AA959+DATA_FIELD_DESCRIPTORS!AA993</f>
        <v>1804</v>
      </c>
      <c r="C98" s="27">
        <f t="shared" si="18"/>
        <v>0.36936936936936937</v>
      </c>
      <c r="D98" s="14"/>
      <c r="E98" s="23"/>
      <c r="F98" s="23"/>
      <c r="G98" s="18"/>
      <c r="H98" s="18"/>
      <c r="I98" s="18"/>
      <c r="N98" s="26" t="s">
        <v>153</v>
      </c>
    </row>
    <row r="99" spans="1:14">
      <c r="A99" s="14" t="s">
        <v>53</v>
      </c>
      <c r="B99" s="31">
        <f>DATA_FIELD_DESCRIPTORS!AA962+DATA_FIELD_DESCRIPTORS!AA996</f>
        <v>383</v>
      </c>
      <c r="C99" s="27">
        <f>B99/B98</f>
        <v>0.2123059866962306</v>
      </c>
      <c r="D99" s="14"/>
      <c r="E99" s="23"/>
      <c r="F99" s="23"/>
      <c r="G99" s="18"/>
      <c r="H99" s="18"/>
      <c r="I99" s="18"/>
      <c r="N99" s="26" t="s">
        <v>154</v>
      </c>
    </row>
    <row r="100" spans="1:14">
      <c r="A100" s="14"/>
      <c r="B100" s="31"/>
      <c r="C100" s="27"/>
      <c r="D100" s="14"/>
      <c r="E100" s="23"/>
      <c r="F100" s="23"/>
      <c r="G100" s="18"/>
      <c r="H100" s="18"/>
      <c r="I100" s="18"/>
      <c r="N100" s="26"/>
    </row>
    <row r="101" spans="1:14">
      <c r="A101" s="14" t="s">
        <v>54</v>
      </c>
      <c r="B101" s="2">
        <f>DATA_FIELD_DESCRIPTORS!AA535</f>
        <v>309</v>
      </c>
      <c r="C101" s="27">
        <f>B101/B82</f>
        <v>5.0178629425138031E-2</v>
      </c>
      <c r="D101" s="14"/>
      <c r="E101" s="23"/>
      <c r="F101" s="23"/>
      <c r="G101" s="18"/>
      <c r="H101" s="18"/>
      <c r="I101" s="18"/>
      <c r="N101" s="26">
        <v>535</v>
      </c>
    </row>
    <row r="102" spans="1:14">
      <c r="A102" s="14" t="s">
        <v>55</v>
      </c>
      <c r="B102" s="2">
        <f>DATA_FIELD_DESCRIPTORS!AA657</f>
        <v>998</v>
      </c>
      <c r="C102" s="27">
        <f>B102/B82</f>
        <v>0.16206560571614159</v>
      </c>
      <c r="D102" s="14"/>
      <c r="E102" s="23"/>
      <c r="F102" s="23"/>
      <c r="G102" s="18"/>
      <c r="H102" s="18"/>
      <c r="I102" s="18"/>
      <c r="N102" s="26">
        <v>657</v>
      </c>
    </row>
    <row r="103" spans="1:14">
      <c r="A103" s="14" t="s">
        <v>56</v>
      </c>
      <c r="B103" s="34">
        <f>(B67+B69)/B82</f>
        <v>1.6167586878856772</v>
      </c>
      <c r="C103" s="44" t="s">
        <v>1446</v>
      </c>
      <c r="D103" s="14"/>
      <c r="E103" s="23"/>
      <c r="F103" s="23"/>
      <c r="G103" s="18"/>
      <c r="H103" s="18"/>
      <c r="I103" s="18"/>
      <c r="N103" s="26"/>
    </row>
    <row r="104" spans="1:14">
      <c r="A104" s="14"/>
      <c r="B104" s="34"/>
      <c r="C104" s="27"/>
      <c r="D104" s="14"/>
      <c r="E104" s="23"/>
      <c r="F104" s="23"/>
      <c r="G104" s="18"/>
      <c r="H104" s="18"/>
      <c r="I104" s="18"/>
      <c r="N104" s="26"/>
    </row>
    <row r="105" spans="1:14">
      <c r="A105" s="14"/>
      <c r="B105" s="31"/>
      <c r="C105" s="27"/>
      <c r="D105" s="14"/>
      <c r="E105" s="23"/>
      <c r="F105" s="23"/>
      <c r="G105" s="18"/>
      <c r="H105" s="18"/>
      <c r="I105" s="18"/>
      <c r="N105" s="26"/>
    </row>
    <row r="106" spans="1:14" s="4" customFormat="1">
      <c r="A106" s="106" t="s">
        <v>1441</v>
      </c>
      <c r="B106" s="107" t="s">
        <v>1437</v>
      </c>
      <c r="C106" s="112" t="s">
        <v>1433</v>
      </c>
      <c r="D106" s="20"/>
      <c r="E106" s="1"/>
      <c r="F106" s="20"/>
      <c r="G106" s="1"/>
      <c r="J106"/>
      <c r="K106"/>
      <c r="L106"/>
      <c r="M106"/>
    </row>
    <row r="107" spans="1:14">
      <c r="A107" s="14" t="s">
        <v>57</v>
      </c>
      <c r="B107" s="2">
        <f>DATA_FIELD_DESCRIPTORS!AA750</f>
        <v>6728</v>
      </c>
      <c r="C107" s="27">
        <f>B107/B$107</f>
        <v>1</v>
      </c>
      <c r="D107" s="14"/>
      <c r="E107" s="29"/>
      <c r="F107" s="29"/>
      <c r="G107" s="18"/>
      <c r="H107" s="24"/>
      <c r="I107" s="30"/>
      <c r="N107" s="26">
        <v>8772</v>
      </c>
    </row>
    <row r="108" spans="1:14">
      <c r="A108" s="14" t="s">
        <v>58</v>
      </c>
      <c r="B108" s="2">
        <f>DATA_FIELD_DESCRIPTORS!AA762</f>
        <v>6158</v>
      </c>
      <c r="C108" s="27">
        <f t="shared" ref="C108:C110" si="19">B108/B$107</f>
        <v>0.91527942925089179</v>
      </c>
      <c r="D108" s="14"/>
      <c r="E108" s="29"/>
      <c r="F108" s="29"/>
      <c r="G108" s="18"/>
      <c r="H108" s="24"/>
      <c r="I108" s="30"/>
      <c r="N108" s="26">
        <v>8784</v>
      </c>
    </row>
    <row r="109" spans="1:14">
      <c r="A109" s="14"/>
      <c r="B109" s="2"/>
      <c r="C109" s="27"/>
      <c r="D109" s="14"/>
      <c r="E109" s="29"/>
      <c r="F109" s="29"/>
      <c r="G109" s="18"/>
      <c r="H109" s="24"/>
      <c r="I109" s="30"/>
      <c r="N109" s="26"/>
    </row>
    <row r="110" spans="1:14">
      <c r="A110" s="14" t="s">
        <v>59</v>
      </c>
      <c r="B110" s="2">
        <f>DATA_FIELD_DESCRIPTORS!AA772</f>
        <v>570</v>
      </c>
      <c r="C110" s="27">
        <f t="shared" si="19"/>
        <v>8.4720570749108201E-2</v>
      </c>
      <c r="D110" s="14"/>
      <c r="E110" s="29"/>
      <c r="F110" s="29"/>
      <c r="G110" s="18"/>
      <c r="H110" s="24"/>
      <c r="I110" s="30"/>
      <c r="N110" s="26">
        <v>8794</v>
      </c>
    </row>
    <row r="111" spans="1:14">
      <c r="A111" s="14" t="s">
        <v>60</v>
      </c>
      <c r="B111" s="2">
        <f>DATA_FIELD_DESCRIPTORS!AA773</f>
        <v>215</v>
      </c>
      <c r="C111" s="27">
        <f>B111/B$110</f>
        <v>0.37719298245614036</v>
      </c>
      <c r="D111" s="14"/>
      <c r="E111" s="29"/>
      <c r="F111" s="23"/>
      <c r="G111" s="18"/>
      <c r="H111" s="24"/>
      <c r="I111" s="25"/>
      <c r="N111" s="26">
        <v>8795</v>
      </c>
    </row>
    <row r="112" spans="1:14">
      <c r="A112" s="14" t="s">
        <v>61</v>
      </c>
      <c r="B112" s="2">
        <f>DATA_FIELD_DESCRIPTORS!AA774</f>
        <v>33</v>
      </c>
      <c r="C112" s="27">
        <f t="shared" ref="C112:C116" si="20">B112/B$110</f>
        <v>5.7894736842105263E-2</v>
      </c>
      <c r="D112" s="14"/>
      <c r="E112" s="29"/>
      <c r="F112" s="35"/>
      <c r="G112" s="18"/>
      <c r="H112" s="36"/>
      <c r="I112" s="37"/>
      <c r="N112" s="26">
        <v>8796</v>
      </c>
    </row>
    <row r="113" spans="1:14">
      <c r="A113" s="14" t="s">
        <v>62</v>
      </c>
      <c r="B113" s="2">
        <f>DATA_FIELD_DESCRIPTORS!AA775</f>
        <v>69</v>
      </c>
      <c r="C113" s="27">
        <f t="shared" si="20"/>
        <v>0.12105263157894737</v>
      </c>
      <c r="D113" s="14"/>
      <c r="E113" s="29"/>
      <c r="F113" s="23"/>
      <c r="G113" s="18"/>
      <c r="H113" s="24"/>
      <c r="I113" s="25"/>
      <c r="N113" s="26">
        <v>8797</v>
      </c>
    </row>
    <row r="114" spans="1:14">
      <c r="A114" s="14" t="s">
        <v>63</v>
      </c>
      <c r="B114" s="2">
        <f>DATA_FIELD_DESCRIPTORS!AA776</f>
        <v>21</v>
      </c>
      <c r="C114" s="27">
        <f t="shared" si="20"/>
        <v>3.6842105263157891E-2</v>
      </c>
      <c r="D114" s="14"/>
      <c r="E114" s="29"/>
      <c r="F114" s="35"/>
      <c r="G114" s="18"/>
      <c r="H114" s="35"/>
      <c r="I114" s="18"/>
      <c r="N114" s="26">
        <v>8798</v>
      </c>
    </row>
    <row r="115" spans="1:14">
      <c r="A115" s="9" t="s">
        <v>64</v>
      </c>
      <c r="B115" s="2">
        <f>DATA_FIELD_DESCRIPTORS!AA777</f>
        <v>180</v>
      </c>
      <c r="C115" s="27">
        <f t="shared" si="20"/>
        <v>0.31578947368421051</v>
      </c>
      <c r="D115" s="9"/>
      <c r="E115" s="29"/>
      <c r="H115" s="38"/>
      <c r="I115" s="39"/>
      <c r="N115" s="10">
        <v>8799</v>
      </c>
    </row>
    <row r="116" spans="1:14">
      <c r="A116" s="9" t="s">
        <v>65</v>
      </c>
      <c r="B116" s="2">
        <f>DATA_FIELD_DESCRIPTORS!AA779</f>
        <v>51</v>
      </c>
      <c r="C116" s="27">
        <f t="shared" si="20"/>
        <v>8.9473684210526316E-2</v>
      </c>
      <c r="D116" s="9"/>
      <c r="E116" s="29"/>
      <c r="H116" s="38"/>
      <c r="I116" s="39"/>
      <c r="N116" s="10">
        <v>8801</v>
      </c>
    </row>
    <row r="117" spans="1:14">
      <c r="A117" s="9"/>
      <c r="B117" s="15"/>
      <c r="C117" s="11"/>
      <c r="D117" s="9"/>
      <c r="E117" s="39"/>
      <c r="F117" s="39"/>
      <c r="H117" s="39"/>
      <c r="I117" s="39"/>
      <c r="N117" s="10"/>
    </row>
    <row r="118" spans="1:14">
      <c r="A118" s="9"/>
      <c r="B118" s="15"/>
      <c r="C118" s="11"/>
      <c r="D118" s="9"/>
      <c r="E118" s="39"/>
      <c r="F118" s="39"/>
      <c r="H118" s="39"/>
      <c r="I118" s="39"/>
      <c r="N118" s="10"/>
    </row>
    <row r="119" spans="1:14" s="4" customFormat="1">
      <c r="A119" s="106" t="s">
        <v>1442</v>
      </c>
      <c r="B119" s="107" t="s">
        <v>1437</v>
      </c>
      <c r="C119" s="108" t="s">
        <v>1433</v>
      </c>
      <c r="D119" s="20"/>
      <c r="E119" s="1"/>
      <c r="F119" s="20"/>
      <c r="G119" s="1"/>
      <c r="J119"/>
      <c r="K119"/>
      <c r="L119"/>
      <c r="M119"/>
    </row>
    <row r="120" spans="1:14">
      <c r="A120" s="9" t="s">
        <v>66</v>
      </c>
      <c r="B120" s="2">
        <f>DATA_FIELD_DESCRIPTORS!AA766</f>
        <v>6158</v>
      </c>
      <c r="C120" s="11">
        <f>B120/B$120</f>
        <v>1</v>
      </c>
      <c r="D120" s="9"/>
      <c r="H120" s="38"/>
      <c r="I120" s="39"/>
      <c r="N120" s="10">
        <v>8788</v>
      </c>
    </row>
    <row r="121" spans="1:14" s="18" customFormat="1">
      <c r="A121" s="113" t="s">
        <v>67</v>
      </c>
      <c r="B121" s="114">
        <f>DATA_FIELD_DESCRIPTORS!AA767+DATA_FIELD_DESCRIPTORS!AA768</f>
        <v>1532</v>
      </c>
      <c r="C121" s="115">
        <f t="shared" ref="C121:C124" si="21">B121/B$120</f>
        <v>0.2487820721013316</v>
      </c>
      <c r="D121" s="14"/>
      <c r="E121" s="29"/>
      <c r="F121" s="29"/>
      <c r="H121" s="24"/>
      <c r="I121" s="30"/>
      <c r="J121"/>
      <c r="K121"/>
      <c r="L121"/>
      <c r="M121"/>
      <c r="N121" s="26" t="s">
        <v>145</v>
      </c>
    </row>
    <row r="122" spans="1:14" s="18" customFormat="1">
      <c r="A122" s="14" t="s">
        <v>68</v>
      </c>
      <c r="B122" s="2">
        <f>DATA_FIELD_DESCRIPTORS!AA841+DATA_FIELD_DESCRIPTORS!AA842</f>
        <v>2680</v>
      </c>
      <c r="C122" s="44" t="s">
        <v>1446</v>
      </c>
      <c r="D122" s="14"/>
      <c r="E122" s="13"/>
      <c r="F122" s="23"/>
      <c r="J122"/>
      <c r="K122"/>
      <c r="L122"/>
      <c r="M122"/>
      <c r="N122" s="40" t="s">
        <v>1421</v>
      </c>
    </row>
    <row r="123" spans="1:14" s="18" customFormat="1">
      <c r="A123" s="14" t="s">
        <v>69</v>
      </c>
      <c r="B123" s="41">
        <f>B122/B121</f>
        <v>1.7493472584856398</v>
      </c>
      <c r="C123" s="44" t="s">
        <v>1446</v>
      </c>
      <c r="D123" s="14"/>
      <c r="E123" s="23"/>
      <c r="F123" s="23"/>
      <c r="J123"/>
      <c r="K123"/>
      <c r="L123"/>
      <c r="M123"/>
      <c r="N123" s="26"/>
    </row>
    <row r="124" spans="1:14" s="18" customFormat="1">
      <c r="A124" s="113" t="s">
        <v>70</v>
      </c>
      <c r="B124" s="114">
        <f>DATA_FIELD_DESCRIPTORS!AA769</f>
        <v>4626</v>
      </c>
      <c r="C124" s="115">
        <f t="shared" si="21"/>
        <v>0.75121792789866837</v>
      </c>
      <c r="D124" s="14"/>
      <c r="E124" s="29"/>
      <c r="F124" s="29"/>
      <c r="H124" s="24"/>
      <c r="I124" s="30"/>
      <c r="J124"/>
      <c r="K124"/>
      <c r="L124"/>
      <c r="M124"/>
      <c r="N124" s="26">
        <v>8791</v>
      </c>
    </row>
    <row r="125" spans="1:14">
      <c r="A125" s="9" t="s">
        <v>71</v>
      </c>
      <c r="B125" s="2">
        <f>DATA_FIELD_DESCRIPTORS!AA843</f>
        <v>7276</v>
      </c>
      <c r="C125" s="44" t="s">
        <v>1446</v>
      </c>
      <c r="D125" s="9"/>
      <c r="N125" s="10">
        <v>8865</v>
      </c>
    </row>
    <row r="126" spans="1:14">
      <c r="A126" s="9" t="s">
        <v>72</v>
      </c>
      <c r="B126" s="42">
        <f>B125/B124</f>
        <v>1.5728491137051448</v>
      </c>
      <c r="C126" s="44" t="s">
        <v>1446</v>
      </c>
      <c r="D126" s="9"/>
      <c r="N126" s="10"/>
    </row>
    <row r="127" spans="1:14">
      <c r="A127" s="9"/>
      <c r="B127" s="15"/>
      <c r="C127" s="11"/>
      <c r="D127" s="9"/>
      <c r="N127" s="10"/>
    </row>
    <row r="128" spans="1:14">
      <c r="B128" s="9"/>
      <c r="C128" s="14"/>
      <c r="D128" s="9"/>
      <c r="N128" s="9"/>
    </row>
    <row r="129" spans="1:14">
      <c r="A129" s="106" t="s">
        <v>1460</v>
      </c>
      <c r="B129" s="107" t="s">
        <v>1437</v>
      </c>
      <c r="C129" s="73"/>
      <c r="E129" s="5"/>
      <c r="F129" s="5"/>
    </row>
    <row r="130" spans="1:14">
      <c r="A130" s="9" t="s">
        <v>1462</v>
      </c>
      <c r="B130" s="72">
        <f>B111+B112+B124</f>
        <v>4874</v>
      </c>
      <c r="C130" s="27"/>
      <c r="E130" s="5"/>
      <c r="F130" s="5"/>
    </row>
    <row r="131" spans="1:14">
      <c r="A131" s="9" t="s">
        <v>1463</v>
      </c>
      <c r="B131" s="72">
        <f>B113+B114+B121</f>
        <v>1622</v>
      </c>
      <c r="C131" s="5"/>
      <c r="E131" s="5"/>
      <c r="F131" s="5"/>
    </row>
    <row r="132" spans="1:14">
      <c r="A132" s="9" t="s">
        <v>1464</v>
      </c>
      <c r="B132" s="39">
        <f>B111/B130</f>
        <v>4.411161263848995E-2</v>
      </c>
      <c r="C132" s="5"/>
      <c r="E132" s="5"/>
      <c r="F132" s="5"/>
      <c r="N132" s="5"/>
    </row>
    <row r="133" spans="1:14">
      <c r="A133" s="9" t="s">
        <v>1465</v>
      </c>
      <c r="B133" s="39">
        <f>B113/B131</f>
        <v>4.2540073982737361E-2</v>
      </c>
      <c r="C133" s="5"/>
      <c r="E133" s="5"/>
      <c r="F133" s="5"/>
      <c r="N133" s="5"/>
    </row>
    <row r="134" spans="1:14">
      <c r="A134" s="9" t="s">
        <v>1466</v>
      </c>
      <c r="B134" s="39">
        <f>B115/B107</f>
        <v>2.67538644470868E-2</v>
      </c>
      <c r="C134" s="5"/>
      <c r="E134" s="5"/>
      <c r="F134" s="5"/>
      <c r="N134" s="5"/>
    </row>
    <row r="135" spans="1:14">
      <c r="A135" s="9" t="s">
        <v>1</v>
      </c>
      <c r="B135" s="5"/>
      <c r="C135" s="5"/>
      <c r="E135" s="5"/>
      <c r="F135" s="5"/>
      <c r="N135" s="5"/>
    </row>
    <row r="136" spans="1:14">
      <c r="A136" s="123" t="s">
        <v>1467</v>
      </c>
      <c r="B136" s="123"/>
      <c r="C136" s="75"/>
      <c r="E136" s="5"/>
      <c r="F136" s="5"/>
      <c r="N136" s="5"/>
    </row>
    <row r="137" spans="1:14">
      <c r="A137" s="123" t="s">
        <v>1461</v>
      </c>
      <c r="B137" s="123"/>
      <c r="C137" s="75"/>
      <c r="E137" s="5"/>
      <c r="F137" s="5"/>
      <c r="N137" s="5"/>
    </row>
    <row r="138" spans="1:14">
      <c r="A138" s="75"/>
      <c r="B138" s="75"/>
      <c r="C138" s="75"/>
      <c r="E138" s="5"/>
      <c r="F138" s="5"/>
      <c r="N138" s="5"/>
    </row>
    <row r="139" spans="1:14">
      <c r="A139" s="75"/>
      <c r="B139" s="75"/>
      <c r="C139" s="75"/>
      <c r="E139" s="5"/>
      <c r="F139" s="5"/>
      <c r="N139" s="5"/>
    </row>
    <row r="140" spans="1:14">
      <c r="B140" s="5"/>
      <c r="C140" s="5"/>
      <c r="E140" s="5"/>
      <c r="F140" s="5"/>
      <c r="N140" s="5"/>
    </row>
    <row r="141" spans="1:14" ht="57.6">
      <c r="A141" s="9" t="s">
        <v>73</v>
      </c>
      <c r="B141" s="5"/>
      <c r="C141" s="5"/>
      <c r="E141" s="5"/>
      <c r="F141" s="5"/>
      <c r="N141" s="5"/>
    </row>
    <row r="142" spans="1:14">
      <c r="A142" s="9" t="s">
        <v>1</v>
      </c>
      <c r="B142" s="5"/>
      <c r="C142" s="5"/>
      <c r="E142" s="5"/>
      <c r="F142" s="5"/>
      <c r="N142" s="5"/>
    </row>
    <row r="143" spans="1:14">
      <c r="A143" s="9" t="s">
        <v>1</v>
      </c>
      <c r="B143" s="5"/>
      <c r="C143" s="5"/>
      <c r="E143" s="5"/>
      <c r="F143" s="5"/>
      <c r="N143" s="5"/>
    </row>
    <row r="144" spans="1:14">
      <c r="A144" s="9" t="s">
        <v>1</v>
      </c>
      <c r="B144" s="5"/>
      <c r="C144" s="5"/>
      <c r="E144" s="5"/>
      <c r="F144" s="5"/>
      <c r="N144" s="5"/>
    </row>
    <row r="145" spans="1:14">
      <c r="A145" s="9" t="s">
        <v>1</v>
      </c>
      <c r="B145" s="5"/>
      <c r="C145" s="5"/>
      <c r="E145" s="5"/>
      <c r="F145" s="5"/>
      <c r="N145" s="5"/>
    </row>
  </sheetData>
  <mergeCells count="2">
    <mergeCell ref="A136:B136"/>
    <mergeCell ref="A137:B13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Y145"/>
  <sheetViews>
    <sheetView zoomScale="70" zoomScaleNormal="70" workbookViewId="0">
      <selection activeCell="F5" sqref="F5:F23"/>
    </sheetView>
  </sheetViews>
  <sheetFormatPr defaultColWidth="8.88671875" defaultRowHeight="14.4"/>
  <cols>
    <col min="1" max="1" width="44.6640625" style="5" customWidth="1"/>
    <col min="2" max="2" width="10.33203125" style="20" customWidth="1"/>
    <col min="3" max="3" width="8.88671875" style="21" customWidth="1"/>
    <col min="4" max="4" width="10.33203125" style="5" customWidth="1"/>
    <col min="5" max="5" width="8.88671875" style="13" customWidth="1"/>
    <col min="6" max="6" width="10.33203125" style="13" customWidth="1"/>
    <col min="7" max="9" width="8.88671875" style="5"/>
    <col min="10" max="10" width="24.44140625" customWidth="1"/>
    <col min="11" max="11" width="10.5546875" bestFit="1" customWidth="1"/>
    <col min="12" max="13" width="10.6640625" bestFit="1" customWidth="1"/>
    <col min="14" max="14" width="14.33203125" style="22" customWidth="1"/>
    <col min="15" max="25" width="13.33203125" style="5" customWidth="1"/>
    <col min="26" max="16384" width="8.88671875" style="5"/>
  </cols>
  <sheetData>
    <row r="1" spans="1:25" ht="43.2">
      <c r="A1" s="6" t="s">
        <v>1430</v>
      </c>
      <c r="B1" s="6"/>
      <c r="C1" s="8"/>
      <c r="D1" s="9"/>
      <c r="N1" s="7"/>
    </row>
    <row r="2" spans="1:25">
      <c r="A2" s="9" t="s">
        <v>0</v>
      </c>
      <c r="B2" s="9"/>
      <c r="C2" s="11"/>
      <c r="D2" s="9"/>
      <c r="N2" s="10"/>
    </row>
    <row r="3" spans="1:25">
      <c r="K3" t="s">
        <v>87</v>
      </c>
      <c r="L3" t="s">
        <v>89</v>
      </c>
      <c r="M3" t="s">
        <v>136</v>
      </c>
      <c r="O3" s="17" t="s">
        <v>1452</v>
      </c>
      <c r="P3" s="17" t="s">
        <v>1453</v>
      </c>
      <c r="Q3" s="54" t="s">
        <v>1454</v>
      </c>
      <c r="R3" s="66" t="s">
        <v>1455</v>
      </c>
      <c r="S3" s="66" t="s">
        <v>1456</v>
      </c>
      <c r="T3" s="52"/>
      <c r="U3" s="66" t="s">
        <v>1455</v>
      </c>
      <c r="V3" s="66" t="s">
        <v>1456</v>
      </c>
      <c r="W3" s="17"/>
      <c r="X3" s="66" t="s">
        <v>1455</v>
      </c>
      <c r="Y3" s="66" t="s">
        <v>1456</v>
      </c>
    </row>
    <row r="4" spans="1:25" s="43" customFormat="1">
      <c r="A4" s="106" t="s">
        <v>2</v>
      </c>
      <c r="B4" s="107" t="s">
        <v>87</v>
      </c>
      <c r="C4" s="108" t="s">
        <v>1433</v>
      </c>
      <c r="D4" s="109" t="s">
        <v>89</v>
      </c>
      <c r="E4" s="108" t="s">
        <v>1433</v>
      </c>
      <c r="F4" s="107" t="s">
        <v>136</v>
      </c>
      <c r="G4" s="108" t="s">
        <v>1433</v>
      </c>
      <c r="J4" t="s">
        <v>1448</v>
      </c>
      <c r="K4" s="47">
        <f>B5/2</f>
        <v>6607</v>
      </c>
      <c r="L4" s="47">
        <f>D5/2</f>
        <v>7733</v>
      </c>
      <c r="M4" s="47">
        <f>F5/2</f>
        <v>14340</v>
      </c>
      <c r="O4" s="17" t="s">
        <v>2</v>
      </c>
      <c r="P4" s="17"/>
      <c r="Q4" s="55" t="s">
        <v>87</v>
      </c>
      <c r="R4" s="66"/>
      <c r="S4" s="66"/>
      <c r="T4" s="53" t="s">
        <v>89</v>
      </c>
      <c r="U4" s="66"/>
      <c r="V4" s="66"/>
      <c r="W4" s="56" t="s">
        <v>136</v>
      </c>
      <c r="X4" s="66"/>
      <c r="Y4" s="66"/>
    </row>
    <row r="5" spans="1:25">
      <c r="A5" s="9" t="s">
        <v>3</v>
      </c>
      <c r="B5" s="2">
        <f>DATA_FIELD_DESCRIPTORS!AB371</f>
        <v>13214</v>
      </c>
      <c r="C5" s="11">
        <f t="shared" ref="C5:C23" si="0">B5/B$5</f>
        <v>1</v>
      </c>
      <c r="D5" s="15">
        <f>DATA_FIELD_DESCRIPTORS!AB395</f>
        <v>15466</v>
      </c>
      <c r="E5" s="11">
        <f t="shared" ref="E5:E23" si="1">D5/D$5</f>
        <v>1</v>
      </c>
      <c r="F5" s="15">
        <f t="shared" ref="F5:F23" si="2">B5+D5</f>
        <v>28680</v>
      </c>
      <c r="G5" s="11">
        <f t="shared" ref="G5:G23" si="3">F5/F$5</f>
        <v>1</v>
      </c>
      <c r="J5" t="s">
        <v>1457</v>
      </c>
      <c r="K5" s="46">
        <f>K4-R12</f>
        <v>102</v>
      </c>
      <c r="L5" s="67">
        <f>L4-U12</f>
        <v>995</v>
      </c>
      <c r="M5" s="46">
        <f>M4-X12</f>
        <v>1097</v>
      </c>
      <c r="N5" s="10" t="s">
        <v>142</v>
      </c>
      <c r="O5" s="48"/>
      <c r="P5" s="48"/>
      <c r="Q5" s="5">
        <v>13214</v>
      </c>
      <c r="T5" s="5">
        <v>15466</v>
      </c>
      <c r="W5" s="5">
        <v>28680</v>
      </c>
    </row>
    <row r="6" spans="1:25">
      <c r="A6" s="9" t="s">
        <v>4</v>
      </c>
      <c r="B6" s="2">
        <f>DATA_FIELD_DESCRIPTORS!AB372</f>
        <v>1020</v>
      </c>
      <c r="C6" s="11">
        <f t="shared" si="0"/>
        <v>7.7190858180717414E-2</v>
      </c>
      <c r="D6" s="15">
        <f>DATA_FIELD_DESCRIPTORS!AB396</f>
        <v>909</v>
      </c>
      <c r="E6" s="11">
        <f t="shared" si="1"/>
        <v>5.8774085089874563E-2</v>
      </c>
      <c r="F6" s="15">
        <f t="shared" si="2"/>
        <v>1929</v>
      </c>
      <c r="G6" s="11">
        <f t="shared" si="3"/>
        <v>6.7259414225941422E-2</v>
      </c>
      <c r="J6" t="s">
        <v>1449</v>
      </c>
      <c r="K6">
        <f>K5/Q13</f>
        <v>0.10759493670886076</v>
      </c>
      <c r="L6">
        <f>L5/T13</f>
        <v>0.85334476843910811</v>
      </c>
      <c r="M6">
        <f>M5/W13</f>
        <v>0.51892147587511828</v>
      </c>
      <c r="N6" s="10"/>
      <c r="O6" s="9">
        <v>0</v>
      </c>
      <c r="P6" s="9">
        <v>4</v>
      </c>
      <c r="Q6" s="5">
        <v>1020</v>
      </c>
      <c r="R6" s="60">
        <f>Q6</f>
        <v>1020</v>
      </c>
      <c r="S6" s="39">
        <f>R6/$Q5</f>
        <v>7.7190858180717414E-2</v>
      </c>
      <c r="T6" s="5">
        <v>909</v>
      </c>
      <c r="U6" s="60">
        <f>T6</f>
        <v>909</v>
      </c>
      <c r="V6" s="39">
        <f>U6/$T5</f>
        <v>5.8774085089874563E-2</v>
      </c>
      <c r="W6" s="5">
        <v>1929</v>
      </c>
      <c r="X6" s="60">
        <f>W6</f>
        <v>1929</v>
      </c>
      <c r="Y6" s="39">
        <f>X6/$W5</f>
        <v>6.7259414225941422E-2</v>
      </c>
    </row>
    <row r="7" spans="1:25">
      <c r="A7" s="9" t="s">
        <v>5</v>
      </c>
      <c r="B7" s="2">
        <f>DATA_FIELD_DESCRIPTORS!AB373</f>
        <v>822</v>
      </c>
      <c r="C7" s="11">
        <f t="shared" si="0"/>
        <v>6.2206750416225219E-2</v>
      </c>
      <c r="D7" s="15">
        <f>DATA_FIELD_DESCRIPTORS!AB397</f>
        <v>816</v>
      </c>
      <c r="E7" s="11">
        <f t="shared" si="1"/>
        <v>5.2760894866158023E-2</v>
      </c>
      <c r="F7" s="15">
        <f t="shared" si="2"/>
        <v>1638</v>
      </c>
      <c r="G7" s="11">
        <f t="shared" si="3"/>
        <v>5.7112970711297069E-2</v>
      </c>
      <c r="J7" t="s">
        <v>1450</v>
      </c>
      <c r="K7" s="58">
        <v>5</v>
      </c>
      <c r="L7" s="58">
        <v>5</v>
      </c>
      <c r="M7" s="58">
        <v>5</v>
      </c>
      <c r="N7" s="10"/>
      <c r="O7" s="9">
        <v>5</v>
      </c>
      <c r="P7" s="9">
        <v>9</v>
      </c>
      <c r="Q7" s="5">
        <v>822</v>
      </c>
      <c r="R7" s="60">
        <f>R6+Q7</f>
        <v>1842</v>
      </c>
      <c r="S7" s="39">
        <f>R7/$Q5</f>
        <v>0.13939760859694264</v>
      </c>
      <c r="T7" s="5">
        <v>816</v>
      </c>
      <c r="U7" s="60">
        <f>U6+T7</f>
        <v>1725</v>
      </c>
      <c r="V7" s="39">
        <f>U7/$T5</f>
        <v>0.11153497995603259</v>
      </c>
      <c r="W7" s="5">
        <v>1638</v>
      </c>
      <c r="X7" s="60">
        <f>X6+W7</f>
        <v>3567</v>
      </c>
      <c r="Y7" s="39">
        <f>X7/$W5</f>
        <v>0.1243723849372385</v>
      </c>
    </row>
    <row r="8" spans="1:25">
      <c r="A8" s="9" t="s">
        <v>6</v>
      </c>
      <c r="B8" s="2">
        <f>DATA_FIELD_DESCRIPTORS!AB374</f>
        <v>932</v>
      </c>
      <c r="C8" s="11">
        <f t="shared" si="0"/>
        <v>7.0531254729832002E-2</v>
      </c>
      <c r="D8" s="15">
        <f>DATA_FIELD_DESCRIPTORS!AB398</f>
        <v>802</v>
      </c>
      <c r="E8" s="11">
        <f t="shared" si="1"/>
        <v>5.1855683434630803E-2</v>
      </c>
      <c r="F8" s="15">
        <f t="shared" si="2"/>
        <v>1734</v>
      </c>
      <c r="G8" s="11">
        <f t="shared" si="3"/>
        <v>6.0460251046025107E-2</v>
      </c>
      <c r="J8" t="s">
        <v>1451</v>
      </c>
      <c r="K8">
        <f>K7*K6</f>
        <v>0.53797468354430378</v>
      </c>
      <c r="L8">
        <f t="shared" ref="L8:M8" si="4">L7*L6</f>
        <v>4.2667238421955407</v>
      </c>
      <c r="M8">
        <f t="shared" si="4"/>
        <v>2.5946073793755913</v>
      </c>
      <c r="N8" s="10"/>
      <c r="O8" s="9">
        <v>10</v>
      </c>
      <c r="P8" s="9">
        <v>14</v>
      </c>
      <c r="Q8" s="5">
        <v>932</v>
      </c>
      <c r="R8" s="60">
        <f t="shared" ref="R8:R23" si="5">R7+Q8</f>
        <v>2774</v>
      </c>
      <c r="S8" s="39">
        <f>R8/$Q5</f>
        <v>0.20992886332677463</v>
      </c>
      <c r="T8" s="5">
        <v>802</v>
      </c>
      <c r="U8" s="60">
        <f t="shared" ref="U8:U23" si="6">U7+T8</f>
        <v>2527</v>
      </c>
      <c r="V8" s="39">
        <f>U8/$T5</f>
        <v>0.16339066339066338</v>
      </c>
      <c r="W8" s="5">
        <v>1734</v>
      </c>
      <c r="X8" s="60">
        <f t="shared" ref="X8:X23" si="7">X7+W8</f>
        <v>5301</v>
      </c>
      <c r="Y8" s="39">
        <f>X8/$W5</f>
        <v>0.1848326359832636</v>
      </c>
    </row>
    <row r="9" spans="1:25">
      <c r="A9" s="9" t="s">
        <v>7</v>
      </c>
      <c r="B9" s="2">
        <f>DATA_FIELD_DESCRIPTORS!AB375+DATA_FIELD_DESCRIPTORS!AB376</f>
        <v>922</v>
      </c>
      <c r="C9" s="11">
        <f t="shared" si="0"/>
        <v>6.9774481610413192E-2</v>
      </c>
      <c r="D9" s="15">
        <f>DATA_FIELD_DESCRIPTORS!AB399+DATA_FIELD_DESCRIPTORS!AB400</f>
        <v>887</v>
      </c>
      <c r="E9" s="11">
        <f t="shared" si="1"/>
        <v>5.7351609983188931E-2</v>
      </c>
      <c r="F9" s="15">
        <f t="shared" si="2"/>
        <v>1809</v>
      </c>
      <c r="G9" s="11">
        <f t="shared" si="3"/>
        <v>6.3075313807531383E-2</v>
      </c>
      <c r="J9" t="s">
        <v>1447</v>
      </c>
      <c r="K9">
        <f>35+K8</f>
        <v>35.537974683544306</v>
      </c>
      <c r="L9">
        <f t="shared" ref="L9:M9" si="8">35+L8</f>
        <v>39.266723842195539</v>
      </c>
      <c r="M9">
        <f t="shared" si="8"/>
        <v>37.594607379375589</v>
      </c>
      <c r="N9" s="10"/>
      <c r="O9" s="9">
        <v>15</v>
      </c>
      <c r="P9" s="9">
        <v>19</v>
      </c>
      <c r="Q9" s="5">
        <v>922</v>
      </c>
      <c r="R9" s="60">
        <f t="shared" si="5"/>
        <v>3696</v>
      </c>
      <c r="S9" s="39">
        <f>R9/$Q5</f>
        <v>0.27970334493718785</v>
      </c>
      <c r="T9" s="5">
        <v>887</v>
      </c>
      <c r="U9" s="60">
        <f t="shared" si="6"/>
        <v>3414</v>
      </c>
      <c r="V9" s="39">
        <f>U9/$Q5</f>
        <v>0.25836234296957772</v>
      </c>
      <c r="W9" s="5">
        <v>1809</v>
      </c>
      <c r="X9" s="60">
        <f t="shared" si="7"/>
        <v>7110</v>
      </c>
      <c r="Y9" s="39">
        <f>X9/$W5</f>
        <v>0.24790794979079497</v>
      </c>
    </row>
    <row r="10" spans="1:25">
      <c r="A10" s="9" t="s">
        <v>8</v>
      </c>
      <c r="B10" s="2">
        <f>DATA_FIELD_DESCRIPTORS!AB377+DATA_FIELD_DESCRIPTORS!AB378+DATA_FIELD_DESCRIPTORS!AB379</f>
        <v>849</v>
      </c>
      <c r="C10" s="11">
        <f t="shared" si="0"/>
        <v>6.4250037838655974E-2</v>
      </c>
      <c r="D10" s="15">
        <f>DATA_FIELD_DESCRIPTORS!AB401+DATA_FIELD_DESCRIPTORS!AB402+DATA_FIELD_DESCRIPTORS!AB403</f>
        <v>933</v>
      </c>
      <c r="E10" s="11">
        <f t="shared" si="1"/>
        <v>6.03258761153498E-2</v>
      </c>
      <c r="F10" s="15">
        <f t="shared" si="2"/>
        <v>1782</v>
      </c>
      <c r="G10" s="11">
        <f t="shared" si="3"/>
        <v>6.2133891213389122E-2</v>
      </c>
      <c r="N10" s="10"/>
      <c r="O10" s="9">
        <v>20</v>
      </c>
      <c r="P10" s="9">
        <v>24</v>
      </c>
      <c r="Q10" s="5">
        <v>849</v>
      </c>
      <c r="R10" s="60">
        <f t="shared" si="5"/>
        <v>4545</v>
      </c>
      <c r="S10" s="39">
        <f>R10/$Q5</f>
        <v>0.34395338277584381</v>
      </c>
      <c r="T10" s="5">
        <v>933</v>
      </c>
      <c r="U10" s="60">
        <f t="shared" si="6"/>
        <v>4347</v>
      </c>
      <c r="V10" s="39">
        <f>U10/$T5</f>
        <v>0.28106814948920211</v>
      </c>
      <c r="W10" s="5">
        <v>1782</v>
      </c>
      <c r="X10" s="60">
        <f t="shared" si="7"/>
        <v>8892</v>
      </c>
      <c r="Y10" s="39">
        <f>X10/$W5</f>
        <v>0.31004184100418408</v>
      </c>
    </row>
    <row r="11" spans="1:25">
      <c r="A11" s="9" t="s">
        <v>9</v>
      </c>
      <c r="B11" s="2">
        <f>DATA_FIELD_DESCRIPTORS!AB380</f>
        <v>1020</v>
      </c>
      <c r="C11" s="11">
        <f t="shared" si="0"/>
        <v>7.7190858180717414E-2</v>
      </c>
      <c r="D11" s="2">
        <f>DATA_FIELD_DESCRIPTORS!AB404</f>
        <v>1099</v>
      </c>
      <c r="E11" s="11">
        <f t="shared" si="1"/>
        <v>7.1059097374886845E-2</v>
      </c>
      <c r="F11" s="15">
        <f t="shared" si="2"/>
        <v>2119</v>
      </c>
      <c r="G11" s="11">
        <f t="shared" si="3"/>
        <v>7.3884239888423991E-2</v>
      </c>
      <c r="N11" s="10"/>
      <c r="O11" s="9">
        <v>25</v>
      </c>
      <c r="P11" s="9">
        <v>29</v>
      </c>
      <c r="Q11" s="5">
        <v>1020</v>
      </c>
      <c r="R11" s="60">
        <f t="shared" si="5"/>
        <v>5565</v>
      </c>
      <c r="S11" s="39">
        <f>R11/$Q5</f>
        <v>0.42114424095656122</v>
      </c>
      <c r="T11" s="5">
        <v>1099</v>
      </c>
      <c r="U11" s="60">
        <f t="shared" si="6"/>
        <v>5446</v>
      </c>
      <c r="V11" s="39">
        <f>U11/$T5</f>
        <v>0.35212724686408897</v>
      </c>
      <c r="W11" s="5">
        <v>2119</v>
      </c>
      <c r="X11" s="60">
        <f t="shared" si="7"/>
        <v>11011</v>
      </c>
      <c r="Y11" s="39">
        <f>X11/$W5</f>
        <v>0.3839260808926081</v>
      </c>
    </row>
    <row r="12" spans="1:25">
      <c r="A12" s="9" t="s">
        <v>10</v>
      </c>
      <c r="B12" s="2">
        <f>DATA_FIELD_DESCRIPTORS!AB381</f>
        <v>940</v>
      </c>
      <c r="C12" s="11">
        <f t="shared" si="0"/>
        <v>7.1136673225367028E-2</v>
      </c>
      <c r="D12" s="2">
        <f>DATA_FIELD_DESCRIPTORS!AB405</f>
        <v>1292</v>
      </c>
      <c r="E12" s="11">
        <f t="shared" si="1"/>
        <v>8.3538083538083535E-2</v>
      </c>
      <c r="F12" s="15">
        <f t="shared" si="2"/>
        <v>2232</v>
      </c>
      <c r="G12" s="11">
        <f t="shared" si="3"/>
        <v>7.7824267782426779E-2</v>
      </c>
      <c r="N12" s="10"/>
      <c r="O12" s="64">
        <v>30</v>
      </c>
      <c r="P12" s="64">
        <v>34</v>
      </c>
      <c r="Q12" s="5">
        <v>940</v>
      </c>
      <c r="R12" s="60">
        <f t="shared" si="5"/>
        <v>6505</v>
      </c>
      <c r="S12" s="39">
        <f>R12/$Q5</f>
        <v>0.49228091418192826</v>
      </c>
      <c r="T12" s="5">
        <v>1292</v>
      </c>
      <c r="U12" s="60">
        <f t="shared" si="6"/>
        <v>6738</v>
      </c>
      <c r="V12" s="39">
        <f>U12/$T5</f>
        <v>0.43566533040217253</v>
      </c>
      <c r="W12" s="5">
        <v>2232</v>
      </c>
      <c r="X12" s="60">
        <f t="shared" si="7"/>
        <v>13243</v>
      </c>
      <c r="Y12" s="39">
        <f>X12/$W5</f>
        <v>0.46175034867503489</v>
      </c>
    </row>
    <row r="13" spans="1:25">
      <c r="A13" s="9" t="s">
        <v>11</v>
      </c>
      <c r="B13" s="2">
        <f>DATA_FIELD_DESCRIPTORS!AB382</f>
        <v>948</v>
      </c>
      <c r="C13" s="11">
        <f t="shared" si="0"/>
        <v>7.1742091720902068E-2</v>
      </c>
      <c r="D13" s="2">
        <f>DATA_FIELD_DESCRIPTORS!AB406</f>
        <v>1166</v>
      </c>
      <c r="E13" s="11">
        <f t="shared" si="1"/>
        <v>7.5391180654338544E-2</v>
      </c>
      <c r="F13" s="15">
        <f t="shared" si="2"/>
        <v>2114</v>
      </c>
      <c r="G13" s="11">
        <f t="shared" si="3"/>
        <v>7.3709902370990232E-2</v>
      </c>
      <c r="N13" s="10"/>
      <c r="O13" s="64">
        <v>35</v>
      </c>
      <c r="P13" s="64">
        <v>39</v>
      </c>
      <c r="Q13" s="5">
        <v>948</v>
      </c>
      <c r="R13" s="60">
        <f t="shared" si="5"/>
        <v>7453</v>
      </c>
      <c r="S13" s="39">
        <f>R13/$Q5</f>
        <v>0.56402300590283028</v>
      </c>
      <c r="T13" s="5">
        <v>1166</v>
      </c>
      <c r="U13" s="60">
        <f t="shared" si="6"/>
        <v>7904</v>
      </c>
      <c r="V13" s="39">
        <f>U13/$T5</f>
        <v>0.51105651105651106</v>
      </c>
      <c r="W13" s="5">
        <v>2114</v>
      </c>
      <c r="X13" s="60">
        <f t="shared" si="7"/>
        <v>15357</v>
      </c>
      <c r="Y13" s="39">
        <f>X13/$W5</f>
        <v>0.53546025104602513</v>
      </c>
    </row>
    <row r="14" spans="1:25">
      <c r="A14" s="9" t="s">
        <v>12</v>
      </c>
      <c r="B14" s="2">
        <f>DATA_FIELD_DESCRIPTORS!AB383</f>
        <v>981</v>
      </c>
      <c r="C14" s="11">
        <f t="shared" si="0"/>
        <v>7.4239443014984113E-2</v>
      </c>
      <c r="D14" s="2">
        <f>DATA_FIELD_DESCRIPTORS!AB407</f>
        <v>1204</v>
      </c>
      <c r="E14" s="11">
        <f t="shared" si="1"/>
        <v>7.7848183111341007E-2</v>
      </c>
      <c r="F14" s="15">
        <f t="shared" si="2"/>
        <v>2185</v>
      </c>
      <c r="G14" s="11">
        <f t="shared" si="3"/>
        <v>7.6185495118549509E-2</v>
      </c>
      <c r="N14" s="10"/>
      <c r="O14" s="9">
        <v>40</v>
      </c>
      <c r="P14" s="9">
        <v>44</v>
      </c>
      <c r="Q14" s="5">
        <v>981</v>
      </c>
      <c r="R14" s="60">
        <f t="shared" si="5"/>
        <v>8434</v>
      </c>
      <c r="S14" s="39">
        <f>R14/$Q5</f>
        <v>0.63826244891781447</v>
      </c>
      <c r="T14" s="5">
        <v>1204</v>
      </c>
      <c r="U14" s="60">
        <f t="shared" si="6"/>
        <v>9108</v>
      </c>
      <c r="V14" s="39">
        <f>U14/$T5</f>
        <v>0.58890469416785207</v>
      </c>
      <c r="W14" s="5">
        <v>2185</v>
      </c>
      <c r="X14" s="60">
        <f t="shared" si="7"/>
        <v>17542</v>
      </c>
      <c r="Y14" s="39">
        <f>X14/$W5</f>
        <v>0.61164574616457457</v>
      </c>
    </row>
    <row r="15" spans="1:25">
      <c r="A15" s="9" t="s">
        <v>13</v>
      </c>
      <c r="B15" s="2">
        <f>DATA_FIELD_DESCRIPTORS!AB384</f>
        <v>1033</v>
      </c>
      <c r="C15" s="11">
        <f t="shared" si="0"/>
        <v>7.8174663235961853E-2</v>
      </c>
      <c r="D15" s="2">
        <f>DATA_FIELD_DESCRIPTORS!AB408</f>
        <v>1262</v>
      </c>
      <c r="E15" s="11">
        <f t="shared" si="1"/>
        <v>8.1598344756239491E-2</v>
      </c>
      <c r="F15" s="15">
        <f t="shared" si="2"/>
        <v>2295</v>
      </c>
      <c r="G15" s="11">
        <f t="shared" si="3"/>
        <v>8.0020920502092044E-2</v>
      </c>
      <c r="N15" s="10"/>
      <c r="O15" s="9">
        <v>45</v>
      </c>
      <c r="P15" s="9">
        <v>49</v>
      </c>
      <c r="Q15" s="5">
        <v>1033</v>
      </c>
      <c r="R15" s="60">
        <f t="shared" si="5"/>
        <v>9467</v>
      </c>
      <c r="S15" s="39">
        <f>R15/$Q5</f>
        <v>0.71643711215377626</v>
      </c>
      <c r="T15" s="5">
        <v>1262</v>
      </c>
      <c r="U15" s="60">
        <f t="shared" si="6"/>
        <v>10370</v>
      </c>
      <c r="V15" s="39">
        <f>U15/$T5</f>
        <v>0.67050303892409158</v>
      </c>
      <c r="W15" s="5">
        <v>2295</v>
      </c>
      <c r="X15" s="60">
        <f t="shared" si="7"/>
        <v>19837</v>
      </c>
      <c r="Y15" s="39">
        <f>X15/$W5</f>
        <v>0.69166666666666665</v>
      </c>
    </row>
    <row r="16" spans="1:25">
      <c r="A16" s="9" t="s">
        <v>14</v>
      </c>
      <c r="B16" s="2">
        <f>DATA_FIELD_DESCRIPTORS!AB385</f>
        <v>978</v>
      </c>
      <c r="C16" s="11">
        <f t="shared" si="0"/>
        <v>7.4012411079158472E-2</v>
      </c>
      <c r="D16" s="2">
        <f>DATA_FIELD_DESCRIPTORS!AB409</f>
        <v>1124</v>
      </c>
      <c r="E16" s="11">
        <f t="shared" si="1"/>
        <v>7.2675546359756885E-2</v>
      </c>
      <c r="F16" s="15">
        <f t="shared" si="2"/>
        <v>2102</v>
      </c>
      <c r="G16" s="11">
        <f t="shared" si="3"/>
        <v>7.3291492329149235E-2</v>
      </c>
      <c r="N16" s="10"/>
      <c r="O16" s="9">
        <v>50</v>
      </c>
      <c r="P16" s="9">
        <v>54</v>
      </c>
      <c r="Q16" s="5">
        <v>978</v>
      </c>
      <c r="R16" s="60">
        <f t="shared" si="5"/>
        <v>10445</v>
      </c>
      <c r="S16" s="39">
        <f>R16/$Q5</f>
        <v>0.79044952323293471</v>
      </c>
      <c r="T16" s="5">
        <v>1124</v>
      </c>
      <c r="U16" s="60">
        <f t="shared" si="6"/>
        <v>11494</v>
      </c>
      <c r="V16" s="39">
        <f>U16/$T5</f>
        <v>0.74317858528384839</v>
      </c>
      <c r="W16" s="5">
        <v>2102</v>
      </c>
      <c r="X16" s="60">
        <f t="shared" si="7"/>
        <v>21939</v>
      </c>
      <c r="Y16" s="39">
        <f>X16/$W5</f>
        <v>0.76495815899581587</v>
      </c>
    </row>
    <row r="17" spans="1:25">
      <c r="A17" s="9" t="s">
        <v>15</v>
      </c>
      <c r="B17" s="2">
        <f>DATA_FIELD_DESCRIPTORS!AB386</f>
        <v>860</v>
      </c>
      <c r="C17" s="11">
        <f t="shared" si="0"/>
        <v>6.5082488270016656E-2</v>
      </c>
      <c r="D17" s="2">
        <f>DATA_FIELD_DESCRIPTORS!AB410</f>
        <v>1045</v>
      </c>
      <c r="E17" s="11">
        <f t="shared" si="1"/>
        <v>6.7567567567567571E-2</v>
      </c>
      <c r="F17" s="15">
        <f t="shared" si="2"/>
        <v>1905</v>
      </c>
      <c r="G17" s="11">
        <f t="shared" si="3"/>
        <v>6.6422594142259414E-2</v>
      </c>
      <c r="N17" s="10"/>
      <c r="O17" s="9">
        <v>55</v>
      </c>
      <c r="P17" s="9">
        <v>59</v>
      </c>
      <c r="Q17" s="5">
        <v>860</v>
      </c>
      <c r="R17" s="60">
        <f t="shared" si="5"/>
        <v>11305</v>
      </c>
      <c r="S17" s="39">
        <f>R17/$Q5</f>
        <v>0.85553201150295144</v>
      </c>
      <c r="T17" s="5">
        <v>1045</v>
      </c>
      <c r="U17" s="60">
        <f t="shared" si="6"/>
        <v>12539</v>
      </c>
      <c r="V17" s="39">
        <f>U17/$T5</f>
        <v>0.81074615285141605</v>
      </c>
      <c r="W17" s="5">
        <v>1905</v>
      </c>
      <c r="X17" s="60">
        <f t="shared" si="7"/>
        <v>23844</v>
      </c>
      <c r="Y17" s="39">
        <f>X17/$W5</f>
        <v>0.83138075313807536</v>
      </c>
    </row>
    <row r="18" spans="1:25">
      <c r="A18" s="9" t="s">
        <v>16</v>
      </c>
      <c r="B18" s="2">
        <f>DATA_FIELD_DESCRIPTORS!AB387+DATA_FIELD_DESCRIPTORS!AB388</f>
        <v>615</v>
      </c>
      <c r="C18" s="11">
        <f t="shared" si="0"/>
        <v>4.6541546844256092E-2</v>
      </c>
      <c r="D18" s="2">
        <f>DATA_FIELD_DESCRIPTORS!AB411+DATA_FIELD_DESCRIPTORS!AB412</f>
        <v>744</v>
      </c>
      <c r="E18" s="11">
        <f t="shared" si="1"/>
        <v>4.810552178973232E-2</v>
      </c>
      <c r="F18" s="15">
        <f t="shared" si="2"/>
        <v>1359</v>
      </c>
      <c r="G18" s="11">
        <f t="shared" si="3"/>
        <v>4.7384937238493727E-2</v>
      </c>
      <c r="N18" s="10"/>
      <c r="O18" s="9">
        <v>60</v>
      </c>
      <c r="P18" s="9">
        <v>64</v>
      </c>
      <c r="Q18" s="5">
        <v>615</v>
      </c>
      <c r="R18" s="60">
        <f t="shared" si="5"/>
        <v>11920</v>
      </c>
      <c r="S18" s="39">
        <f>R18/$Q5</f>
        <v>0.90207355834720748</v>
      </c>
      <c r="T18" s="5">
        <v>744</v>
      </c>
      <c r="U18" s="60">
        <f t="shared" si="6"/>
        <v>13283</v>
      </c>
      <c r="V18" s="39">
        <f>U18/$T5</f>
        <v>0.85885167464114831</v>
      </c>
      <c r="W18" s="5">
        <v>1359</v>
      </c>
      <c r="X18" s="60">
        <f t="shared" si="7"/>
        <v>25203</v>
      </c>
      <c r="Y18" s="39">
        <f>X18/$W5</f>
        <v>0.87876569037656904</v>
      </c>
    </row>
    <row r="19" spans="1:25">
      <c r="A19" s="9" t="s">
        <v>17</v>
      </c>
      <c r="B19" s="15">
        <f>DATA_FIELD_DESCRIPTORS!AB389+DATA_FIELD_DESCRIPTORS!AB390</f>
        <v>356</v>
      </c>
      <c r="C19" s="11">
        <f t="shared" si="0"/>
        <v>2.6941123051309218E-2</v>
      </c>
      <c r="D19" s="2">
        <f>DATA_FIELD_DESCRIPTORS!AB413+DATA_FIELD_DESCRIPTORS!AB414</f>
        <v>515</v>
      </c>
      <c r="E19" s="11">
        <f t="shared" si="1"/>
        <v>3.3298849088322771E-2</v>
      </c>
      <c r="F19" s="15">
        <f t="shared" si="2"/>
        <v>871</v>
      </c>
      <c r="G19" s="11">
        <f t="shared" si="3"/>
        <v>3.0369595536959552E-2</v>
      </c>
      <c r="N19" s="10"/>
      <c r="O19" s="9">
        <v>65</v>
      </c>
      <c r="P19" s="9">
        <v>69</v>
      </c>
      <c r="Q19" s="5">
        <v>356</v>
      </c>
      <c r="R19" s="60">
        <f t="shared" si="5"/>
        <v>12276</v>
      </c>
      <c r="S19" s="39">
        <f>R19/$Q5</f>
        <v>0.92901468139851673</v>
      </c>
      <c r="T19" s="5">
        <v>515</v>
      </c>
      <c r="U19" s="60">
        <f t="shared" si="6"/>
        <v>13798</v>
      </c>
      <c r="V19" s="39">
        <f>U19/$T5</f>
        <v>0.89215052372947112</v>
      </c>
      <c r="W19" s="5">
        <v>871</v>
      </c>
      <c r="X19" s="60">
        <f t="shared" si="7"/>
        <v>26074</v>
      </c>
      <c r="Y19" s="39">
        <f>X19/$W5</f>
        <v>0.90913528591352855</v>
      </c>
    </row>
    <row r="20" spans="1:25">
      <c r="A20" s="9" t="s">
        <v>18</v>
      </c>
      <c r="B20" s="15">
        <f>DATA_FIELD_DESCRIPTORS!AB391</f>
        <v>308</v>
      </c>
      <c r="C20" s="11">
        <f t="shared" si="0"/>
        <v>2.3308612078098985E-2</v>
      </c>
      <c r="D20" s="2">
        <f>DATA_FIELD_DESCRIPTORS!AB415</f>
        <v>440</v>
      </c>
      <c r="E20" s="11">
        <f t="shared" si="1"/>
        <v>2.8449502133712661E-2</v>
      </c>
      <c r="F20" s="15">
        <f t="shared" si="2"/>
        <v>748</v>
      </c>
      <c r="G20" s="11">
        <f t="shared" si="3"/>
        <v>2.6080892608089261E-2</v>
      </c>
      <c r="N20" s="10"/>
      <c r="O20" s="9">
        <v>70</v>
      </c>
      <c r="P20" s="9">
        <v>74</v>
      </c>
      <c r="Q20" s="5">
        <v>308</v>
      </c>
      <c r="R20" s="60">
        <f t="shared" si="5"/>
        <v>12584</v>
      </c>
      <c r="S20" s="39">
        <f>R20/$Q5</f>
        <v>0.95232329347661571</v>
      </c>
      <c r="T20" s="5">
        <v>440</v>
      </c>
      <c r="U20" s="60">
        <f t="shared" si="6"/>
        <v>14238</v>
      </c>
      <c r="V20" s="39">
        <f>U20/$T5</f>
        <v>0.92060002586318379</v>
      </c>
      <c r="W20" s="5">
        <v>748</v>
      </c>
      <c r="X20" s="60">
        <f t="shared" si="7"/>
        <v>26822</v>
      </c>
      <c r="Y20" s="39">
        <f>X20/$W5</f>
        <v>0.93521617852161787</v>
      </c>
    </row>
    <row r="21" spans="1:25">
      <c r="A21" s="9" t="s">
        <v>19</v>
      </c>
      <c r="B21" s="15">
        <f>DATA_FIELD_DESCRIPTORS!AB392</f>
        <v>260</v>
      </c>
      <c r="C21" s="11">
        <f t="shared" si="0"/>
        <v>1.9676101104888755E-2</v>
      </c>
      <c r="D21" s="2">
        <f>DATA_FIELD_DESCRIPTORS!AB416</f>
        <v>386</v>
      </c>
      <c r="E21" s="11">
        <f t="shared" si="1"/>
        <v>2.4957972326393379E-2</v>
      </c>
      <c r="F21" s="15">
        <f t="shared" si="2"/>
        <v>646</v>
      </c>
      <c r="G21" s="11">
        <f t="shared" si="3"/>
        <v>2.2524407252440724E-2</v>
      </c>
      <c r="N21" s="10"/>
      <c r="O21" s="9">
        <v>75</v>
      </c>
      <c r="P21" s="9">
        <v>79</v>
      </c>
      <c r="Q21" s="5">
        <v>260</v>
      </c>
      <c r="R21" s="60">
        <f t="shared" si="5"/>
        <v>12844</v>
      </c>
      <c r="S21" s="39">
        <f>R21/$Q5</f>
        <v>0.97199939458150442</v>
      </c>
      <c r="T21" s="5">
        <v>386</v>
      </c>
      <c r="U21" s="60">
        <f t="shared" si="6"/>
        <v>14624</v>
      </c>
      <c r="V21" s="39">
        <f>U21/$T5</f>
        <v>0.94555799818957709</v>
      </c>
      <c r="W21" s="5">
        <v>646</v>
      </c>
      <c r="X21" s="60">
        <f t="shared" si="7"/>
        <v>27468</v>
      </c>
      <c r="Y21" s="39">
        <f>X21/$W5</f>
        <v>0.95774058577405863</v>
      </c>
    </row>
    <row r="22" spans="1:25">
      <c r="A22" s="9" t="s">
        <v>20</v>
      </c>
      <c r="B22" s="15">
        <f>DATA_FIELD_DESCRIPTORS!AB393</f>
        <v>183</v>
      </c>
      <c r="C22" s="11">
        <f t="shared" si="0"/>
        <v>1.3848948085364007E-2</v>
      </c>
      <c r="D22" s="2">
        <f>DATA_FIELD_DESCRIPTORS!AB417</f>
        <v>357</v>
      </c>
      <c r="E22" s="11">
        <f t="shared" si="1"/>
        <v>2.3082891503944134E-2</v>
      </c>
      <c r="F22" s="15">
        <f t="shared" si="2"/>
        <v>540</v>
      </c>
      <c r="G22" s="11">
        <f t="shared" si="3"/>
        <v>1.8828451882845189E-2</v>
      </c>
      <c r="N22" s="10"/>
      <c r="O22" s="9">
        <v>80</v>
      </c>
      <c r="P22" s="9">
        <v>84</v>
      </c>
      <c r="Q22" s="5">
        <v>183</v>
      </c>
      <c r="R22" s="60">
        <f t="shared" si="5"/>
        <v>13027</v>
      </c>
      <c r="S22" s="39">
        <f>R22/$Q5</f>
        <v>0.98584834266686849</v>
      </c>
      <c r="T22" s="5">
        <v>357</v>
      </c>
      <c r="U22" s="60">
        <f t="shared" si="6"/>
        <v>14981</v>
      </c>
      <c r="V22" s="39">
        <f>U22/$T5</f>
        <v>0.96864088969352125</v>
      </c>
      <c r="W22" s="5">
        <v>540</v>
      </c>
      <c r="X22" s="60">
        <f t="shared" si="7"/>
        <v>28008</v>
      </c>
      <c r="Y22" s="39">
        <f>X22/$W5</f>
        <v>0.97656903765690373</v>
      </c>
    </row>
    <row r="23" spans="1:25">
      <c r="A23" s="9" t="s">
        <v>21</v>
      </c>
      <c r="B23" s="15">
        <f>DATA_FIELD_DESCRIPTORS!AB394</f>
        <v>187</v>
      </c>
      <c r="C23" s="11">
        <f t="shared" si="0"/>
        <v>1.4151657333131527E-2</v>
      </c>
      <c r="D23" s="2">
        <f>DATA_FIELD_DESCRIPTORS!AB418</f>
        <v>485</v>
      </c>
      <c r="E23" s="11">
        <f t="shared" si="1"/>
        <v>3.1359110306478727E-2</v>
      </c>
      <c r="F23" s="15">
        <f t="shared" si="2"/>
        <v>672</v>
      </c>
      <c r="G23" s="11">
        <f t="shared" si="3"/>
        <v>2.3430962343096235E-2</v>
      </c>
      <c r="N23" s="10"/>
      <c r="O23" s="9">
        <v>85</v>
      </c>
      <c r="P23" s="9">
        <v>100</v>
      </c>
      <c r="Q23" s="5">
        <v>187</v>
      </c>
      <c r="R23" s="60">
        <f t="shared" si="5"/>
        <v>13214</v>
      </c>
      <c r="S23" s="39">
        <f>R23/$Q5</f>
        <v>1</v>
      </c>
      <c r="T23" s="5">
        <v>485</v>
      </c>
      <c r="U23" s="60">
        <f t="shared" si="6"/>
        <v>15466</v>
      </c>
      <c r="V23" s="39">
        <f>U23/$T5</f>
        <v>1</v>
      </c>
      <c r="W23" s="5">
        <v>672</v>
      </c>
      <c r="X23" s="60">
        <f t="shared" si="7"/>
        <v>28680</v>
      </c>
      <c r="Y23" s="39">
        <f>X23/$W5</f>
        <v>1</v>
      </c>
    </row>
    <row r="24" spans="1:25">
      <c r="A24" s="9" t="s">
        <v>22</v>
      </c>
      <c r="B24" s="46">
        <f>K9</f>
        <v>35.537974683544306</v>
      </c>
      <c r="C24" s="11"/>
      <c r="D24" s="19">
        <f>L9</f>
        <v>39.266723842195539</v>
      </c>
      <c r="E24" s="11"/>
      <c r="F24" s="19">
        <f>M9</f>
        <v>37.594607379375589</v>
      </c>
      <c r="G24" s="11"/>
      <c r="N24" s="10">
        <v>422</v>
      </c>
    </row>
    <row r="25" spans="1:25">
      <c r="A25" s="9"/>
      <c r="B25" s="12"/>
      <c r="C25" s="11"/>
      <c r="D25" s="9"/>
      <c r="N25" s="10"/>
    </row>
    <row r="26" spans="1:25">
      <c r="A26" s="9"/>
      <c r="B26" s="12"/>
      <c r="C26" s="11"/>
      <c r="D26" s="9"/>
      <c r="N26" s="10"/>
    </row>
    <row r="27" spans="1:25">
      <c r="A27" s="106" t="s">
        <v>1436</v>
      </c>
      <c r="B27" s="107" t="s">
        <v>1437</v>
      </c>
      <c r="C27" s="108" t="s">
        <v>1433</v>
      </c>
      <c r="D27" s="20"/>
      <c r="E27" s="21"/>
      <c r="F27" s="20"/>
      <c r="G27" s="21"/>
      <c r="N27" s="5"/>
    </row>
    <row r="28" spans="1:25">
      <c r="A28" s="9" t="s">
        <v>3</v>
      </c>
      <c r="B28" s="2">
        <f>DATA_FIELD_DESCRIPTORS!AB14</f>
        <v>28680</v>
      </c>
      <c r="C28" s="11">
        <f>B28/B$28</f>
        <v>1</v>
      </c>
      <c r="D28" s="9"/>
      <c r="N28" s="10">
        <v>14</v>
      </c>
    </row>
    <row r="29" spans="1:25">
      <c r="A29" s="9" t="s">
        <v>23</v>
      </c>
      <c r="B29" s="2">
        <f>DATA_FIELD_DESCRIPTORS!AB15</f>
        <v>16319</v>
      </c>
      <c r="C29" s="11">
        <f t="shared" ref="C29:C35" si="9">B29/B$28</f>
        <v>0.56900278940027893</v>
      </c>
      <c r="D29" s="9"/>
      <c r="N29" s="10">
        <v>15</v>
      </c>
    </row>
    <row r="30" spans="1:25">
      <c r="A30" s="9" t="s">
        <v>24</v>
      </c>
      <c r="B30" s="2">
        <f>DATA_FIELD_DESCRIPTORS!AB16</f>
        <v>6892</v>
      </c>
      <c r="C30" s="11">
        <f t="shared" si="9"/>
        <v>0.2403068340306834</v>
      </c>
      <c r="D30" s="9"/>
      <c r="N30" s="10">
        <v>16</v>
      </c>
    </row>
    <row r="31" spans="1:25">
      <c r="A31" s="9" t="s">
        <v>25</v>
      </c>
      <c r="B31" s="2">
        <f>DATA_FIELD_DESCRIPTORS!AB17</f>
        <v>153</v>
      </c>
      <c r="C31" s="11">
        <f t="shared" si="9"/>
        <v>5.334728033472803E-3</v>
      </c>
      <c r="D31" s="9"/>
      <c r="N31" s="10">
        <v>17</v>
      </c>
    </row>
    <row r="32" spans="1:25">
      <c r="A32" s="9" t="s">
        <v>26</v>
      </c>
      <c r="B32" s="2">
        <f>DATA_FIELD_DESCRIPTORS!AB18</f>
        <v>792</v>
      </c>
      <c r="C32" s="11">
        <f t="shared" si="9"/>
        <v>2.7615062761506277E-2</v>
      </c>
      <c r="D32" s="9"/>
      <c r="N32" s="10">
        <v>18</v>
      </c>
    </row>
    <row r="33" spans="1:14">
      <c r="A33" s="9" t="s">
        <v>27</v>
      </c>
      <c r="B33" s="2">
        <f>DATA_FIELD_DESCRIPTORS!AB19</f>
        <v>14</v>
      </c>
      <c r="C33" s="11">
        <f t="shared" si="9"/>
        <v>4.881450488145049E-4</v>
      </c>
      <c r="D33" s="9"/>
      <c r="N33" s="10">
        <v>19</v>
      </c>
    </row>
    <row r="34" spans="1:14">
      <c r="A34" s="9" t="s">
        <v>28</v>
      </c>
      <c r="B34" s="2">
        <f>DATA_FIELD_DESCRIPTORS!AB20</f>
        <v>3247</v>
      </c>
      <c r="C34" s="11">
        <f t="shared" si="9"/>
        <v>0.11321478382147838</v>
      </c>
      <c r="D34" s="9"/>
      <c r="N34" s="10">
        <v>20</v>
      </c>
    </row>
    <row r="35" spans="1:14">
      <c r="A35" s="9" t="s">
        <v>38</v>
      </c>
      <c r="B35" s="2">
        <f>DATA_FIELD_DESCRIPTORS!AB21</f>
        <v>1263</v>
      </c>
      <c r="C35" s="11">
        <f t="shared" si="9"/>
        <v>4.4037656903765689E-2</v>
      </c>
      <c r="D35" s="9"/>
      <c r="N35" s="10">
        <v>21</v>
      </c>
    </row>
    <row r="36" spans="1:14">
      <c r="A36" s="9"/>
      <c r="B36" s="2"/>
      <c r="C36" s="11"/>
      <c r="D36" s="9"/>
      <c r="N36" s="10"/>
    </row>
    <row r="37" spans="1:14">
      <c r="A37" s="9"/>
      <c r="B37" s="2"/>
      <c r="C37" s="11"/>
      <c r="D37" s="9"/>
      <c r="N37" s="10"/>
    </row>
    <row r="38" spans="1:14" s="4" customFormat="1">
      <c r="A38" s="110" t="s">
        <v>1098</v>
      </c>
      <c r="B38" s="111" t="s">
        <v>1437</v>
      </c>
      <c r="C38" s="112" t="s">
        <v>1433</v>
      </c>
      <c r="D38" s="16"/>
      <c r="E38" s="1"/>
      <c r="F38" s="16"/>
      <c r="G38" s="1"/>
      <c r="J38"/>
      <c r="K38"/>
      <c r="L38"/>
      <c r="M38"/>
    </row>
    <row r="39" spans="1:14">
      <c r="A39" s="9" t="s">
        <v>3</v>
      </c>
      <c r="B39" s="2">
        <f>DATA_FIELD_DESCRIPTORS!AB24</f>
        <v>28680</v>
      </c>
      <c r="C39" s="11">
        <f>B39/B$39</f>
        <v>1</v>
      </c>
      <c r="D39" s="9"/>
      <c r="N39" s="10">
        <v>24</v>
      </c>
    </row>
    <row r="40" spans="1:14">
      <c r="A40" s="9" t="s">
        <v>29</v>
      </c>
      <c r="B40" s="2">
        <f>DATA_FIELD_DESCRIPTORS!AB26</f>
        <v>7415</v>
      </c>
      <c r="C40" s="11">
        <f t="shared" ref="C40:C41" si="10">B40/B$39</f>
        <v>0.25854253835425384</v>
      </c>
      <c r="D40" s="9"/>
      <c r="N40" s="10">
        <v>26</v>
      </c>
    </row>
    <row r="41" spans="1:14">
      <c r="A41" s="9" t="s">
        <v>30</v>
      </c>
      <c r="B41" s="2">
        <f>DATA_FIELD_DESCRIPTORS!AB25</f>
        <v>21265</v>
      </c>
      <c r="C41" s="11">
        <f t="shared" si="10"/>
        <v>0.74145746164574622</v>
      </c>
      <c r="D41" s="9"/>
      <c r="N41" s="10">
        <v>25</v>
      </c>
    </row>
    <row r="42" spans="1:14">
      <c r="A42" s="9"/>
      <c r="B42" s="2"/>
      <c r="C42" s="11"/>
      <c r="D42" s="9"/>
      <c r="N42" s="10"/>
    </row>
    <row r="43" spans="1:14">
      <c r="A43" s="9"/>
      <c r="B43" s="2"/>
      <c r="C43" s="11"/>
      <c r="D43" s="9"/>
      <c r="N43" s="10"/>
    </row>
    <row r="44" spans="1:14" s="4" customFormat="1">
      <c r="A44" s="110" t="s">
        <v>1438</v>
      </c>
      <c r="B44" s="111" t="s">
        <v>1437</v>
      </c>
      <c r="C44" s="112" t="s">
        <v>1433</v>
      </c>
      <c r="D44" s="16"/>
      <c r="E44" s="1"/>
      <c r="F44" s="16"/>
      <c r="G44" s="1"/>
      <c r="J44"/>
      <c r="K44"/>
      <c r="L44"/>
      <c r="M44"/>
    </row>
    <row r="45" spans="1:14">
      <c r="A45" s="9" t="s">
        <v>3</v>
      </c>
      <c r="B45" s="2">
        <f>DATA_FIELD_DESCRIPTORS!AB29</f>
        <v>28680</v>
      </c>
      <c r="C45" s="11">
        <f>B45/B$45</f>
        <v>1</v>
      </c>
      <c r="D45" s="9"/>
      <c r="N45" s="10">
        <v>29</v>
      </c>
    </row>
    <row r="46" spans="1:14">
      <c r="A46" s="113" t="s">
        <v>31</v>
      </c>
      <c r="B46" s="114">
        <f>DATA_FIELD_DESCRIPTORS!AB38</f>
        <v>7415</v>
      </c>
      <c r="C46" s="115">
        <f t="shared" ref="C46:C55" si="11">B46/B$45</f>
        <v>0.25854253835425384</v>
      </c>
      <c r="D46" s="9"/>
      <c r="N46" s="10">
        <v>38</v>
      </c>
    </row>
    <row r="47" spans="1:14">
      <c r="A47" s="9" t="s">
        <v>32</v>
      </c>
      <c r="B47" s="2">
        <f>DATA_FIELD_DESCRIPTORS!AB39</f>
        <v>2929</v>
      </c>
      <c r="C47" s="11">
        <f>B47/B$46</f>
        <v>0.39501011463250169</v>
      </c>
      <c r="D47" s="9"/>
      <c r="N47" s="10">
        <v>39</v>
      </c>
    </row>
    <row r="48" spans="1:14">
      <c r="A48" s="9" t="s">
        <v>33</v>
      </c>
      <c r="B48" s="2">
        <f>DATA_FIELD_DESCRIPTORS!AB40</f>
        <v>679</v>
      </c>
      <c r="C48" s="11">
        <f t="shared" ref="C48:C53" si="12">B48/B$46</f>
        <v>9.1571139581928529E-2</v>
      </c>
      <c r="D48" s="9"/>
      <c r="N48" s="10">
        <v>40</v>
      </c>
    </row>
    <row r="49" spans="1:14">
      <c r="A49" s="9" t="s">
        <v>34</v>
      </c>
      <c r="B49" s="2">
        <f>DATA_FIELD_DESCRIPTORS!AB41</f>
        <v>82</v>
      </c>
      <c r="C49" s="11">
        <f t="shared" si="12"/>
        <v>1.1058664868509777E-2</v>
      </c>
      <c r="D49" s="9"/>
      <c r="N49" s="10">
        <v>41</v>
      </c>
    </row>
    <row r="50" spans="1:14">
      <c r="A50" s="9" t="s">
        <v>35</v>
      </c>
      <c r="B50" s="2">
        <f>DATA_FIELD_DESCRIPTORS!AB42</f>
        <v>18</v>
      </c>
      <c r="C50" s="11">
        <f t="shared" si="12"/>
        <v>2.4275118004045853E-3</v>
      </c>
      <c r="D50" s="9"/>
      <c r="N50" s="10">
        <v>42</v>
      </c>
    </row>
    <row r="51" spans="1:14">
      <c r="A51" s="9" t="s">
        <v>36</v>
      </c>
      <c r="B51" s="2">
        <f>DATA_FIELD_DESCRIPTORS!AB43</f>
        <v>1</v>
      </c>
      <c r="C51" s="11">
        <f t="shared" si="12"/>
        <v>1.3486176668914363E-4</v>
      </c>
      <c r="D51" s="9"/>
      <c r="N51" s="10">
        <v>43</v>
      </c>
    </row>
    <row r="52" spans="1:14">
      <c r="A52" s="9" t="s">
        <v>37</v>
      </c>
      <c r="B52" s="2">
        <f>DATA_FIELD_DESCRIPTORS!AB44</f>
        <v>3060</v>
      </c>
      <c r="C52" s="11">
        <f t="shared" si="12"/>
        <v>0.41267700606877949</v>
      </c>
      <c r="D52" s="9"/>
      <c r="N52" s="10">
        <v>44</v>
      </c>
    </row>
    <row r="53" spans="1:14">
      <c r="A53" s="9" t="s">
        <v>38</v>
      </c>
      <c r="B53" s="2">
        <f>DATA_FIELD_DESCRIPTORS!AB45</f>
        <v>646</v>
      </c>
      <c r="C53" s="11">
        <f t="shared" si="12"/>
        <v>8.7120701281186777E-2</v>
      </c>
      <c r="D53" s="9"/>
      <c r="N53" s="10">
        <v>45</v>
      </c>
    </row>
    <row r="54" spans="1:14" ht="3.6" customHeight="1">
      <c r="A54" s="9"/>
      <c r="B54" s="2"/>
      <c r="C54" s="11"/>
      <c r="D54" s="9"/>
      <c r="N54" s="10"/>
    </row>
    <row r="55" spans="1:14">
      <c r="A55" s="113" t="s">
        <v>30</v>
      </c>
      <c r="B55" s="114">
        <f>DATA_FIELD_DESCRIPTORS!AB30</f>
        <v>21265</v>
      </c>
      <c r="C55" s="115">
        <f t="shared" si="11"/>
        <v>0.74145746164574622</v>
      </c>
      <c r="D55" s="9"/>
      <c r="N55" s="10">
        <v>30</v>
      </c>
    </row>
    <row r="56" spans="1:14">
      <c r="A56" s="9" t="s">
        <v>32</v>
      </c>
      <c r="B56" s="2">
        <f>DATA_FIELD_DESCRIPTORS!AB31</f>
        <v>13390</v>
      </c>
      <c r="C56" s="11">
        <f>B56/B$55</f>
        <v>0.62967317187867389</v>
      </c>
      <c r="D56" s="9"/>
      <c r="N56" s="10">
        <v>31</v>
      </c>
    </row>
    <row r="57" spans="1:14">
      <c r="A57" s="9" t="s">
        <v>33</v>
      </c>
      <c r="B57" s="2">
        <f>DATA_FIELD_DESCRIPTORS!AB32</f>
        <v>6213</v>
      </c>
      <c r="C57" s="11">
        <f t="shared" ref="C57:C62" si="13">B57/B$55</f>
        <v>0.29217023277686338</v>
      </c>
      <c r="D57" s="9"/>
      <c r="N57" s="10">
        <v>32</v>
      </c>
    </row>
    <row r="58" spans="1:14">
      <c r="A58" s="9" t="s">
        <v>34</v>
      </c>
      <c r="B58" s="2">
        <f>DATA_FIELD_DESCRIPTORS!AB33</f>
        <v>71</v>
      </c>
      <c r="C58" s="11">
        <f t="shared" si="13"/>
        <v>3.3388196567129087E-3</v>
      </c>
      <c r="D58" s="9"/>
      <c r="N58" s="10">
        <v>33</v>
      </c>
    </row>
    <row r="59" spans="1:14">
      <c r="A59" s="9" t="s">
        <v>35</v>
      </c>
      <c r="B59" s="2">
        <f>DATA_FIELD_DESCRIPTORS!AB34</f>
        <v>774</v>
      </c>
      <c r="C59" s="11">
        <f t="shared" si="13"/>
        <v>3.6397836821067481E-2</v>
      </c>
      <c r="D59" s="9"/>
      <c r="N59" s="10">
        <v>34</v>
      </c>
    </row>
    <row r="60" spans="1:14">
      <c r="A60" s="9" t="s">
        <v>36</v>
      </c>
      <c r="B60" s="2">
        <f>DATA_FIELD_DESCRIPTORS!AB35</f>
        <v>13</v>
      </c>
      <c r="C60" s="11">
        <f t="shared" si="13"/>
        <v>6.1133317658123676E-4</v>
      </c>
      <c r="D60" s="9"/>
      <c r="N60" s="10">
        <v>35</v>
      </c>
    </row>
    <row r="61" spans="1:14">
      <c r="A61" s="9" t="s">
        <v>37</v>
      </c>
      <c r="B61" s="2">
        <f>DATA_FIELD_DESCRIPTORS!AB36</f>
        <v>187</v>
      </c>
      <c r="C61" s="11">
        <f t="shared" si="13"/>
        <v>8.7937926169762513E-3</v>
      </c>
      <c r="D61" s="9"/>
      <c r="N61" s="10">
        <v>36</v>
      </c>
    </row>
    <row r="62" spans="1:14">
      <c r="A62" s="9" t="s">
        <v>38</v>
      </c>
      <c r="B62" s="2">
        <f>DATA_FIELD_DESCRIPTORS!AB37</f>
        <v>617</v>
      </c>
      <c r="C62" s="11">
        <f t="shared" si="13"/>
        <v>2.9014813073124854E-2</v>
      </c>
      <c r="D62" s="9"/>
      <c r="N62" s="10">
        <v>37</v>
      </c>
    </row>
    <row r="63" spans="1:14">
      <c r="A63" s="9"/>
      <c r="B63" s="2"/>
      <c r="C63" s="11"/>
      <c r="D63" s="9"/>
      <c r="N63" s="10"/>
    </row>
    <row r="64" spans="1:14">
      <c r="A64" s="9"/>
      <c r="B64" s="2"/>
      <c r="C64" s="11"/>
      <c r="D64" s="9"/>
      <c r="N64" s="10"/>
    </row>
    <row r="65" spans="1:14" s="4" customFormat="1">
      <c r="A65" s="110" t="s">
        <v>1439</v>
      </c>
      <c r="B65" s="111" t="s">
        <v>1437</v>
      </c>
      <c r="C65" s="112" t="s">
        <v>1433</v>
      </c>
      <c r="D65" s="20"/>
      <c r="E65" s="1"/>
      <c r="F65" s="20"/>
      <c r="G65" s="1"/>
      <c r="J65"/>
      <c r="K65"/>
      <c r="L65"/>
      <c r="M65"/>
    </row>
    <row r="66" spans="1:14">
      <c r="A66" s="9" t="s">
        <v>3</v>
      </c>
      <c r="B66" s="2">
        <f>DATA_FIELD_DESCRIPTORS!AB705</f>
        <v>28680</v>
      </c>
      <c r="C66" s="11">
        <f>B66/B$66</f>
        <v>1</v>
      </c>
      <c r="D66" s="9"/>
      <c r="N66" s="10">
        <v>705</v>
      </c>
    </row>
    <row r="67" spans="1:14">
      <c r="A67" s="116" t="s">
        <v>1434</v>
      </c>
      <c r="B67" s="114">
        <f>DATA_FIELD_DESCRIPTORS!AB722</f>
        <v>5453</v>
      </c>
      <c r="C67" s="115">
        <f>B67/B$66</f>
        <v>0.19013249651324965</v>
      </c>
      <c r="D67" s="9"/>
      <c r="N67" s="10"/>
    </row>
    <row r="68" spans="1:14" ht="3.6" customHeight="1">
      <c r="A68" s="9"/>
      <c r="B68" s="2"/>
      <c r="C68" s="11"/>
      <c r="D68" s="9"/>
      <c r="N68" s="10"/>
    </row>
    <row r="69" spans="1:14">
      <c r="A69" s="113" t="s">
        <v>1435</v>
      </c>
      <c r="B69" s="114">
        <f>DATA_FIELD_DESCRIPTORS!AB707</f>
        <v>22823</v>
      </c>
      <c r="C69" s="115">
        <f t="shared" ref="C69:C76" si="14">B69/B$66</f>
        <v>0.79578103207810325</v>
      </c>
      <c r="D69" s="9"/>
      <c r="N69" s="10">
        <v>706</v>
      </c>
    </row>
    <row r="70" spans="1:14">
      <c r="A70" s="9" t="s">
        <v>39</v>
      </c>
      <c r="B70" s="2">
        <f>DATA_FIELD_DESCRIPTORS!AB708</f>
        <v>6976</v>
      </c>
      <c r="C70" s="11">
        <f>B70/B$69</f>
        <v>0.30565657450817157</v>
      </c>
      <c r="D70" s="9"/>
      <c r="N70" s="10">
        <v>708</v>
      </c>
    </row>
    <row r="71" spans="1:14">
      <c r="A71" s="9" t="s">
        <v>1445</v>
      </c>
      <c r="B71" s="2">
        <f>DATA_FIELD_DESCRIPTORS!AB711</f>
        <v>3992</v>
      </c>
      <c r="C71" s="11">
        <f t="shared" ref="C71:C74" si="15">B71/B$69</f>
        <v>0.17491127371511195</v>
      </c>
      <c r="D71" s="9"/>
      <c r="N71" s="10">
        <v>711</v>
      </c>
    </row>
    <row r="72" spans="1:14">
      <c r="A72" s="9" t="s">
        <v>40</v>
      </c>
      <c r="B72" s="2">
        <f>DATA_FIELD_DESCRIPTORS!AB712+DATA_FIELD_DESCRIPTORS!AB713+DATA_FIELD_DESCRIPTORS!AB714</f>
        <v>8791</v>
      </c>
      <c r="C72" s="11">
        <f t="shared" si="15"/>
        <v>0.38518161503746223</v>
      </c>
      <c r="D72" s="9"/>
      <c r="N72" s="10" t="s">
        <v>143</v>
      </c>
    </row>
    <row r="73" spans="1:14">
      <c r="A73" s="9" t="s">
        <v>41</v>
      </c>
      <c r="B73" s="2">
        <f>DATA_FIELD_DESCRIPTORS!AB715+DATA_FIELD_DESCRIPTORS!AB716+DATA_FIELD_DESCRIPTORS!AB717+DATA_FIELD_DESCRIPTORS!AB718+DATA_FIELD_DESCRIPTORS!AB719+DATA_FIELD_DESCRIPTORS!AB720</f>
        <v>2303</v>
      </c>
      <c r="C73" s="11">
        <f t="shared" si="15"/>
        <v>0.10090697980107786</v>
      </c>
      <c r="D73" s="9"/>
      <c r="N73" s="10" t="s">
        <v>144</v>
      </c>
    </row>
    <row r="74" spans="1:14">
      <c r="A74" s="9" t="s">
        <v>42</v>
      </c>
      <c r="B74" s="2">
        <f>DATA_FIELD_DESCRIPTORS!AB721</f>
        <v>761</v>
      </c>
      <c r="C74" s="11">
        <f t="shared" si="15"/>
        <v>3.3343556938176401E-2</v>
      </c>
      <c r="D74" s="9"/>
      <c r="N74" s="10">
        <v>721</v>
      </c>
    </row>
    <row r="75" spans="1:14" ht="3.6" customHeight="1">
      <c r="A75" s="9"/>
      <c r="B75" s="2"/>
      <c r="C75" s="11"/>
      <c r="D75" s="9"/>
      <c r="N75" s="10"/>
    </row>
    <row r="76" spans="1:14">
      <c r="A76" s="113" t="s">
        <v>43</v>
      </c>
      <c r="B76" s="114">
        <f>DATA_FIELD_DESCRIPTORS!AB730</f>
        <v>404</v>
      </c>
      <c r="C76" s="115">
        <f t="shared" si="14"/>
        <v>1.408647140864714E-2</v>
      </c>
      <c r="D76" s="9"/>
      <c r="N76" s="10">
        <v>730</v>
      </c>
    </row>
    <row r="77" spans="1:14">
      <c r="A77" s="9" t="s">
        <v>44</v>
      </c>
      <c r="B77" s="2">
        <f>DATA_FIELD_DESCRIPTORS!AB731</f>
        <v>392</v>
      </c>
      <c r="C77" s="11">
        <f>B77/B$76</f>
        <v>0.97029702970297027</v>
      </c>
      <c r="D77" s="9"/>
      <c r="N77" s="10">
        <v>731</v>
      </c>
    </row>
    <row r="78" spans="1:14" ht="14.4" customHeight="1">
      <c r="A78" s="9" t="s">
        <v>47</v>
      </c>
      <c r="B78" s="2">
        <f>DATA_FIELD_DESCRIPTORS!AB732</f>
        <v>12</v>
      </c>
      <c r="C78" s="11">
        <f>B78/B$76</f>
        <v>2.9702970297029702E-2</v>
      </c>
      <c r="D78" s="9"/>
      <c r="N78" s="10">
        <v>732</v>
      </c>
    </row>
    <row r="79" spans="1:14" ht="14.4" customHeight="1">
      <c r="A79" s="9"/>
      <c r="B79" s="2"/>
      <c r="C79" s="11"/>
      <c r="D79" s="9"/>
      <c r="N79" s="10"/>
    </row>
    <row r="80" spans="1:14" ht="14.4" customHeight="1">
      <c r="A80" s="9"/>
      <c r="B80" s="2"/>
      <c r="C80" s="11"/>
      <c r="D80" s="9"/>
      <c r="N80" s="10"/>
    </row>
    <row r="81" spans="1:14" s="4" customFormat="1">
      <c r="A81" s="110" t="s">
        <v>1440</v>
      </c>
      <c r="B81" s="111" t="s">
        <v>1437</v>
      </c>
      <c r="C81" s="112" t="s">
        <v>1433</v>
      </c>
      <c r="D81" s="20"/>
      <c r="E81" s="1"/>
      <c r="F81" s="20"/>
      <c r="G81" s="1"/>
      <c r="J81"/>
      <c r="K81"/>
      <c r="L81"/>
      <c r="M81"/>
    </row>
    <row r="82" spans="1:14" ht="14.4" customHeight="1">
      <c r="A82" s="14" t="s">
        <v>48</v>
      </c>
      <c r="B82" s="2">
        <f>DATA_FIELD_DESCRIPTORS!AB932</f>
        <v>11145</v>
      </c>
      <c r="C82" s="27">
        <f>B82/B$82</f>
        <v>1</v>
      </c>
      <c r="D82" s="14"/>
      <c r="E82" s="23"/>
      <c r="F82" s="23"/>
      <c r="G82" s="18"/>
      <c r="H82" s="24"/>
      <c r="I82" s="25"/>
      <c r="N82" s="26">
        <v>8954</v>
      </c>
    </row>
    <row r="83" spans="1:14" ht="14.4" customHeight="1">
      <c r="A83" s="14" t="s">
        <v>155</v>
      </c>
      <c r="B83" s="2">
        <f>DATA_FIELD_DESCRIPTORS!AB1005+DATA_FIELD_DESCRIPTORS!AB1008</f>
        <v>3762</v>
      </c>
      <c r="C83" s="27">
        <f t="shared" ref="C83:C84" si="16">B83/B$82</f>
        <v>0.33755047106325708</v>
      </c>
      <c r="D83" s="14"/>
      <c r="E83" s="23"/>
      <c r="F83" s="23"/>
      <c r="G83" s="18"/>
      <c r="H83" s="24"/>
      <c r="I83" s="25"/>
      <c r="N83" s="26" t="s">
        <v>156</v>
      </c>
    </row>
    <row r="84" spans="1:14">
      <c r="A84" s="14" t="s">
        <v>161</v>
      </c>
      <c r="B84" s="2">
        <f>DATA_FIELD_DESCRIPTORS!AB1006+DATA_FIELD_DESCRIPTORS!AB1009</f>
        <v>7383</v>
      </c>
      <c r="C84" s="27">
        <f t="shared" si="16"/>
        <v>0.66244952893674292</v>
      </c>
      <c r="D84" s="14"/>
      <c r="E84" s="23"/>
      <c r="F84" s="23"/>
      <c r="G84" s="18"/>
      <c r="H84" s="24"/>
      <c r="I84" s="25"/>
      <c r="N84" s="26" t="s">
        <v>157</v>
      </c>
    </row>
    <row r="85" spans="1:14" ht="3.6" customHeight="1">
      <c r="A85" s="14"/>
      <c r="B85" s="2"/>
      <c r="C85" s="27"/>
      <c r="D85" s="14"/>
      <c r="E85" s="23"/>
      <c r="F85" s="23"/>
      <c r="G85" s="18"/>
      <c r="H85" s="24"/>
      <c r="I85" s="25"/>
      <c r="N85" s="26"/>
    </row>
    <row r="86" spans="1:14" ht="14.4" customHeight="1">
      <c r="A86" s="113" t="s">
        <v>1444</v>
      </c>
      <c r="B86" s="114">
        <f>DATA_FIELD_DESCRIPTORS!AB934+DATA_FIELD_DESCRIPTORS!AB968</f>
        <v>6976</v>
      </c>
      <c r="C86" s="115">
        <f>B86/B$82</f>
        <v>0.62593091072229701</v>
      </c>
      <c r="D86" s="14"/>
      <c r="E86" s="23"/>
      <c r="F86" s="23"/>
      <c r="G86" s="18"/>
      <c r="H86" s="24"/>
      <c r="I86" s="25"/>
      <c r="N86" s="26" t="s">
        <v>146</v>
      </c>
    </row>
    <row r="87" spans="1:14" ht="14.4" customHeight="1">
      <c r="A87" s="14" t="s">
        <v>49</v>
      </c>
      <c r="B87" s="2">
        <f>DATA_FIELD_DESCRIPTORS!AB935+DATA_FIELD_DESCRIPTORS!AB969</f>
        <v>3992</v>
      </c>
      <c r="C87" s="27">
        <f t="shared" ref="C87:C91" si="17">B87/B$86</f>
        <v>0.57224770642201839</v>
      </c>
      <c r="D87" s="14"/>
      <c r="E87" s="29"/>
      <c r="F87" s="29"/>
      <c r="G87" s="18"/>
      <c r="H87" s="24"/>
      <c r="I87" s="30"/>
      <c r="N87" s="26" t="s">
        <v>147</v>
      </c>
    </row>
    <row r="88" spans="1:14" ht="14.4" customHeight="1">
      <c r="A88" s="14" t="s">
        <v>155</v>
      </c>
      <c r="B88" s="2">
        <f>DATA_FIELD_DESCRIPTORS!AB538+DATA_FIELD_DESCRIPTORS!AB539+DATA_FIELD_DESCRIPTORS!AB540</f>
        <v>1964</v>
      </c>
      <c r="C88" s="27">
        <f t="shared" si="17"/>
        <v>0.28153669724770641</v>
      </c>
      <c r="D88" s="14"/>
      <c r="E88" s="29"/>
      <c r="F88" s="29"/>
      <c r="G88" s="18"/>
      <c r="H88" s="24"/>
      <c r="I88" s="30"/>
      <c r="N88" s="26" t="s">
        <v>158</v>
      </c>
    </row>
    <row r="89" spans="1:14" ht="14.4" customHeight="1">
      <c r="A89" s="14" t="s">
        <v>50</v>
      </c>
      <c r="B89" s="2">
        <f>DATA_FIELD_DESCRIPTORS!AB940+DATA_FIELD_DESCRIPTORS!AB974</f>
        <v>601</v>
      </c>
      <c r="C89" s="27">
        <f t="shared" si="17"/>
        <v>8.615252293577981E-2</v>
      </c>
      <c r="D89" s="14"/>
      <c r="E89" s="23"/>
      <c r="F89" s="23"/>
      <c r="G89" s="18"/>
      <c r="H89" s="24"/>
      <c r="I89" s="25"/>
      <c r="N89" s="26" t="s">
        <v>148</v>
      </c>
    </row>
    <row r="90" spans="1:14" ht="14.4" customHeight="1">
      <c r="A90" s="14" t="s">
        <v>155</v>
      </c>
      <c r="B90" s="2">
        <f>DATA_FIELD_DESCRIPTORS!AB543+DATA_FIELD_DESCRIPTORS!AB544+DATA_FIELD_DESCRIPTORS!AB545</f>
        <v>261</v>
      </c>
      <c r="C90" s="27">
        <f t="shared" si="17"/>
        <v>3.7413990825688075E-2</v>
      </c>
      <c r="D90" s="14"/>
      <c r="E90" s="23"/>
      <c r="F90" s="23"/>
      <c r="G90" s="18"/>
      <c r="H90" s="24"/>
      <c r="I90" s="25"/>
      <c r="N90" s="26" t="s">
        <v>159</v>
      </c>
    </row>
    <row r="91" spans="1:14" ht="14.4" customHeight="1">
      <c r="A91" s="14" t="s">
        <v>51</v>
      </c>
      <c r="B91" s="2">
        <f>DATA_FIELD_DESCRIPTORS!AB944+DATA_FIELD_DESCRIPTORS!AB978</f>
        <v>2383</v>
      </c>
      <c r="C91" s="27">
        <f t="shared" si="17"/>
        <v>0.34159977064220182</v>
      </c>
      <c r="D91" s="14"/>
      <c r="E91" s="23"/>
      <c r="F91" s="23"/>
      <c r="G91" s="18"/>
      <c r="H91" s="24"/>
      <c r="I91" s="25"/>
      <c r="N91" s="26" t="s">
        <v>149</v>
      </c>
    </row>
    <row r="92" spans="1:14" ht="14.4" customHeight="1">
      <c r="A92" s="14" t="s">
        <v>155</v>
      </c>
      <c r="B92" s="2">
        <f>DATA_FIELD_DESCRIPTORS!AB547+DATA_FIELD_DESCRIPTORS!AB548+DATA_FIELD_DESCRIPTORS!AB549</f>
        <v>1509</v>
      </c>
      <c r="C92" s="27">
        <f>B92/B$86</f>
        <v>0.2163130733944954</v>
      </c>
      <c r="D92" s="14"/>
      <c r="E92" s="23"/>
      <c r="F92" s="23"/>
      <c r="G92" s="18"/>
      <c r="H92" s="24"/>
      <c r="I92" s="25"/>
      <c r="N92" s="26"/>
    </row>
    <row r="93" spans="1:14" ht="3.6" customHeight="1">
      <c r="A93" s="14"/>
      <c r="B93" s="2"/>
      <c r="C93" s="27"/>
      <c r="D93" s="14"/>
      <c r="E93" s="23"/>
      <c r="F93" s="23"/>
      <c r="G93" s="18"/>
      <c r="H93" s="24"/>
      <c r="I93" s="25"/>
      <c r="N93" s="26"/>
    </row>
    <row r="94" spans="1:14" ht="14.4" customHeight="1">
      <c r="A94" s="113" t="s">
        <v>1443</v>
      </c>
      <c r="B94" s="114">
        <f>DATA_FIELD_DESCRIPTORS!AB948+DATA_FIELD_DESCRIPTORS!AB982</f>
        <v>4169</v>
      </c>
      <c r="C94" s="115">
        <f>B94/B$82</f>
        <v>0.37406908927770299</v>
      </c>
      <c r="D94" s="14"/>
      <c r="E94" s="23"/>
      <c r="F94" s="23"/>
      <c r="G94" s="18"/>
      <c r="H94" s="24"/>
      <c r="I94" s="25"/>
      <c r="N94" s="26" t="s">
        <v>150</v>
      </c>
    </row>
    <row r="95" spans="1:14" ht="14.4" customHeight="1">
      <c r="A95" s="14" t="s">
        <v>52</v>
      </c>
      <c r="B95" s="31">
        <f>B96+B98</f>
        <v>3154</v>
      </c>
      <c r="C95" s="27">
        <f t="shared" ref="C95:C98" si="18">B95/B$94</f>
        <v>0.75653633964979616</v>
      </c>
      <c r="D95" s="14"/>
      <c r="E95" s="23"/>
      <c r="F95" s="23"/>
      <c r="G95" s="18"/>
      <c r="H95" s="24"/>
      <c r="I95" s="25"/>
      <c r="N95" s="26" t="s">
        <v>1420</v>
      </c>
    </row>
    <row r="96" spans="1:14" ht="14.4" customHeight="1">
      <c r="A96" s="14" t="s">
        <v>45</v>
      </c>
      <c r="B96" s="2">
        <f>DATA_FIELD_DESCRIPTORS!AB950+DATA_FIELD_DESCRIPTORS!AB984</f>
        <v>1193</v>
      </c>
      <c r="C96" s="27">
        <f t="shared" si="18"/>
        <v>0.28615975053969778</v>
      </c>
      <c r="D96" s="14"/>
      <c r="E96" s="23"/>
      <c r="F96" s="23"/>
      <c r="G96" s="18"/>
      <c r="H96" s="18"/>
      <c r="I96" s="18"/>
      <c r="N96" s="26" t="s">
        <v>151</v>
      </c>
    </row>
    <row r="97" spans="1:14" ht="14.4" customHeight="1">
      <c r="A97" s="14" t="s">
        <v>53</v>
      </c>
      <c r="B97" s="2">
        <f>DATA_FIELD_DESCRIPTORS!AB953+DATA_FIELD_DESCRIPTORS!AB987</f>
        <v>270</v>
      </c>
      <c r="C97" s="27">
        <f>B97/B96</f>
        <v>0.22632020117351215</v>
      </c>
      <c r="D97" s="14"/>
      <c r="E97" s="23"/>
      <c r="F97" s="23"/>
      <c r="G97" s="18"/>
      <c r="H97" s="18"/>
      <c r="I97" s="18"/>
      <c r="N97" s="26" t="s">
        <v>152</v>
      </c>
    </row>
    <row r="98" spans="1:14" ht="14.4" customHeight="1">
      <c r="A98" s="14" t="s">
        <v>46</v>
      </c>
      <c r="B98" s="31">
        <f>DATA_FIELD_DESCRIPTORS!AB959+DATA_FIELD_DESCRIPTORS!AB993</f>
        <v>1961</v>
      </c>
      <c r="C98" s="27">
        <f t="shared" si="18"/>
        <v>0.47037658911009833</v>
      </c>
      <c r="D98" s="14"/>
      <c r="E98" s="23"/>
      <c r="F98" s="23"/>
      <c r="G98" s="18"/>
      <c r="H98" s="18"/>
      <c r="I98" s="18"/>
      <c r="N98" s="26" t="s">
        <v>153</v>
      </c>
    </row>
    <row r="99" spans="1:14">
      <c r="A99" s="14" t="s">
        <v>53</v>
      </c>
      <c r="B99" s="31">
        <f>DATA_FIELD_DESCRIPTORS!AB962+DATA_FIELD_DESCRIPTORS!AB996</f>
        <v>737</v>
      </c>
      <c r="C99" s="27">
        <f>B99/B98</f>
        <v>0.37582865884752675</v>
      </c>
      <c r="D99" s="14"/>
      <c r="E99" s="23"/>
      <c r="F99" s="23"/>
      <c r="G99" s="18"/>
      <c r="H99" s="18"/>
      <c r="I99" s="18"/>
      <c r="N99" s="26" t="s">
        <v>154</v>
      </c>
    </row>
    <row r="100" spans="1:14" ht="3.6" customHeight="1">
      <c r="A100" s="14"/>
      <c r="B100" s="31"/>
      <c r="C100" s="27"/>
      <c r="D100" s="14"/>
      <c r="E100" s="23"/>
      <c r="F100" s="23"/>
      <c r="G100" s="18"/>
      <c r="H100" s="18"/>
      <c r="I100" s="18"/>
      <c r="N100" s="26"/>
    </row>
    <row r="101" spans="1:14" ht="14.4" customHeight="1">
      <c r="A101" s="14" t="s">
        <v>54</v>
      </c>
      <c r="B101" s="2">
        <f>DATA_FIELD_DESCRIPTORS!AB535</f>
        <v>3763</v>
      </c>
      <c r="C101" s="27">
        <f>B101/B82</f>
        <v>0.33764019739793627</v>
      </c>
      <c r="D101" s="14"/>
      <c r="E101" s="23"/>
      <c r="F101" s="23"/>
      <c r="G101" s="18"/>
      <c r="H101" s="18"/>
      <c r="I101" s="18"/>
      <c r="N101" s="26">
        <v>535</v>
      </c>
    </row>
    <row r="102" spans="1:14" ht="14.4" customHeight="1">
      <c r="A102" s="14" t="s">
        <v>55</v>
      </c>
      <c r="B102" s="2">
        <f>DATA_FIELD_DESCRIPTORS!AB657</f>
        <v>2480</v>
      </c>
      <c r="C102" s="27">
        <f>B102/B82</f>
        <v>0.22252131000448633</v>
      </c>
      <c r="D102" s="14"/>
      <c r="E102" s="23"/>
      <c r="F102" s="23"/>
      <c r="G102" s="18"/>
      <c r="H102" s="18"/>
      <c r="I102" s="18"/>
      <c r="N102" s="26">
        <v>657</v>
      </c>
    </row>
    <row r="103" spans="1:14" ht="14.4" customHeight="1">
      <c r="A103" s="14" t="s">
        <v>56</v>
      </c>
      <c r="B103" s="34">
        <f>(B67+B69)/B82</f>
        <v>2.537101839389861</v>
      </c>
      <c r="C103" s="44" t="s">
        <v>1446</v>
      </c>
      <c r="D103" s="14"/>
      <c r="E103" s="23"/>
      <c r="F103" s="23"/>
      <c r="G103" s="18"/>
      <c r="H103" s="18"/>
      <c r="I103" s="18"/>
      <c r="N103" s="26"/>
    </row>
    <row r="104" spans="1:14" ht="14.4" customHeight="1">
      <c r="A104" s="14"/>
      <c r="B104" s="34"/>
      <c r="C104" s="27"/>
      <c r="D104" s="14"/>
      <c r="E104" s="23"/>
      <c r="F104" s="23"/>
      <c r="G104" s="18"/>
      <c r="H104" s="18"/>
      <c r="I104" s="18"/>
      <c r="N104" s="26"/>
    </row>
    <row r="105" spans="1:14" ht="14.4" customHeight="1">
      <c r="A105" s="14"/>
      <c r="B105" s="31"/>
      <c r="C105" s="27"/>
      <c r="D105" s="14"/>
      <c r="E105" s="23"/>
      <c r="F105" s="23"/>
      <c r="G105" s="18"/>
      <c r="H105" s="18"/>
      <c r="I105" s="18"/>
      <c r="N105" s="26"/>
    </row>
    <row r="106" spans="1:14" s="4" customFormat="1">
      <c r="A106" s="106" t="s">
        <v>1441</v>
      </c>
      <c r="B106" s="107" t="s">
        <v>1437</v>
      </c>
      <c r="C106" s="112" t="s">
        <v>1433</v>
      </c>
      <c r="D106" s="20"/>
      <c r="E106" s="1"/>
      <c r="F106" s="20"/>
      <c r="G106" s="1"/>
      <c r="J106"/>
      <c r="K106"/>
      <c r="L106"/>
      <c r="M106"/>
    </row>
    <row r="107" spans="1:14" ht="14.4" customHeight="1">
      <c r="A107" s="14" t="s">
        <v>57</v>
      </c>
      <c r="B107" s="2">
        <f>DATA_FIELD_DESCRIPTORS!AB750</f>
        <v>11927</v>
      </c>
      <c r="C107" s="27">
        <f>B107/B$107</f>
        <v>1</v>
      </c>
      <c r="D107" s="14"/>
      <c r="E107" s="29"/>
      <c r="F107" s="29"/>
      <c r="G107" s="18"/>
      <c r="H107" s="24"/>
      <c r="I107" s="30"/>
      <c r="N107" s="26">
        <v>8772</v>
      </c>
    </row>
    <row r="108" spans="1:14" ht="14.4" customHeight="1">
      <c r="A108" s="14" t="s">
        <v>58</v>
      </c>
      <c r="B108" s="2">
        <f>DATA_FIELD_DESCRIPTORS!AB762</f>
        <v>11145</v>
      </c>
      <c r="C108" s="27">
        <f t="shared" ref="C108:C110" si="19">B108/B$107</f>
        <v>0.93443447639808841</v>
      </c>
      <c r="D108" s="14"/>
      <c r="E108" s="29"/>
      <c r="F108" s="29"/>
      <c r="G108" s="18"/>
      <c r="H108" s="24"/>
      <c r="I108" s="30"/>
      <c r="N108" s="26">
        <v>8784</v>
      </c>
    </row>
    <row r="109" spans="1:14" ht="3.6" customHeight="1">
      <c r="A109" s="14"/>
      <c r="B109" s="2"/>
      <c r="C109" s="27"/>
      <c r="D109" s="14"/>
      <c r="E109" s="29"/>
      <c r="F109" s="29"/>
      <c r="G109" s="18"/>
      <c r="H109" s="24"/>
      <c r="I109" s="30"/>
      <c r="N109" s="26"/>
    </row>
    <row r="110" spans="1:14" ht="14.4" customHeight="1">
      <c r="A110" s="14" t="s">
        <v>59</v>
      </c>
      <c r="B110" s="2">
        <f>DATA_FIELD_DESCRIPTORS!AB772</f>
        <v>782</v>
      </c>
      <c r="C110" s="27">
        <f t="shared" si="19"/>
        <v>6.5565523601911632E-2</v>
      </c>
      <c r="D110" s="14"/>
      <c r="E110" s="29"/>
      <c r="F110" s="29"/>
      <c r="G110" s="18"/>
      <c r="H110" s="24"/>
      <c r="I110" s="30"/>
      <c r="N110" s="26">
        <v>8794</v>
      </c>
    </row>
    <row r="111" spans="1:14" ht="14.4" customHeight="1">
      <c r="A111" s="14" t="s">
        <v>60</v>
      </c>
      <c r="B111" s="2">
        <f>DATA_FIELD_DESCRIPTORS!AB773</f>
        <v>364</v>
      </c>
      <c r="C111" s="27">
        <f>B111/B$110</f>
        <v>0.46547314578005117</v>
      </c>
      <c r="D111" s="14"/>
      <c r="E111" s="29"/>
      <c r="F111" s="23"/>
      <c r="G111" s="18"/>
      <c r="H111" s="24"/>
      <c r="I111" s="25"/>
      <c r="N111" s="26">
        <v>8795</v>
      </c>
    </row>
    <row r="112" spans="1:14" ht="14.4" customHeight="1">
      <c r="A112" s="14" t="s">
        <v>61</v>
      </c>
      <c r="B112" s="2">
        <f>DATA_FIELD_DESCRIPTORS!AB774</f>
        <v>23</v>
      </c>
      <c r="C112" s="27">
        <f t="shared" ref="C112:C116" si="20">B112/B$110</f>
        <v>2.9411764705882353E-2</v>
      </c>
      <c r="D112" s="14"/>
      <c r="E112" s="29"/>
      <c r="F112" s="35"/>
      <c r="G112" s="18"/>
      <c r="H112" s="36"/>
      <c r="I112" s="37"/>
      <c r="N112" s="26">
        <v>8796</v>
      </c>
    </row>
    <row r="113" spans="1:14" ht="14.4" customHeight="1">
      <c r="A113" s="14" t="s">
        <v>62</v>
      </c>
      <c r="B113" s="2">
        <f>DATA_FIELD_DESCRIPTORS!AB775</f>
        <v>98</v>
      </c>
      <c r="C113" s="27">
        <f t="shared" si="20"/>
        <v>0.12531969309462915</v>
      </c>
      <c r="D113" s="14"/>
      <c r="E113" s="29"/>
      <c r="F113" s="23"/>
      <c r="G113" s="18"/>
      <c r="H113" s="24"/>
      <c r="I113" s="25"/>
      <c r="N113" s="26">
        <v>8797</v>
      </c>
    </row>
    <row r="114" spans="1:14" ht="14.4" customHeight="1">
      <c r="A114" s="14" t="s">
        <v>63</v>
      </c>
      <c r="B114" s="2">
        <f>DATA_FIELD_DESCRIPTORS!AB776</f>
        <v>28</v>
      </c>
      <c r="C114" s="27">
        <f t="shared" si="20"/>
        <v>3.5805626598465472E-2</v>
      </c>
      <c r="D114" s="14"/>
      <c r="E114" s="29"/>
      <c r="F114" s="35"/>
      <c r="G114" s="18"/>
      <c r="H114" s="35"/>
      <c r="I114" s="18"/>
      <c r="N114" s="26">
        <v>8798</v>
      </c>
    </row>
    <row r="115" spans="1:14" ht="14.4" customHeight="1">
      <c r="A115" s="9" t="s">
        <v>64</v>
      </c>
      <c r="B115" s="2">
        <f>DATA_FIELD_DESCRIPTORS!AB777</f>
        <v>23</v>
      </c>
      <c r="C115" s="27">
        <f t="shared" si="20"/>
        <v>2.9411764705882353E-2</v>
      </c>
      <c r="D115" s="9"/>
      <c r="E115" s="29"/>
      <c r="H115" s="38"/>
      <c r="I115" s="39"/>
      <c r="N115" s="10">
        <v>8799</v>
      </c>
    </row>
    <row r="116" spans="1:14" ht="14.4" customHeight="1">
      <c r="A116" s="9" t="s">
        <v>65</v>
      </c>
      <c r="B116" s="2">
        <f>DATA_FIELD_DESCRIPTORS!AB779</f>
        <v>246</v>
      </c>
      <c r="C116" s="27">
        <f t="shared" si="20"/>
        <v>0.31457800511508949</v>
      </c>
      <c r="D116" s="9"/>
      <c r="E116" s="29"/>
      <c r="H116" s="38"/>
      <c r="I116" s="39"/>
      <c r="N116" s="10">
        <v>8801</v>
      </c>
    </row>
    <row r="117" spans="1:14" ht="14.4" customHeight="1">
      <c r="A117" s="9"/>
      <c r="B117" s="15"/>
      <c r="C117" s="11"/>
      <c r="D117" s="9"/>
      <c r="E117" s="39"/>
      <c r="F117" s="39"/>
      <c r="H117" s="39"/>
      <c r="I117" s="39"/>
      <c r="N117" s="10"/>
    </row>
    <row r="118" spans="1:14" ht="14.4" customHeight="1">
      <c r="A118" s="9"/>
      <c r="B118" s="15"/>
      <c r="C118" s="11"/>
      <c r="D118" s="9"/>
      <c r="E118" s="39"/>
      <c r="F118" s="39"/>
      <c r="H118" s="39"/>
      <c r="I118" s="39"/>
      <c r="N118" s="10"/>
    </row>
    <row r="119" spans="1:14" s="4" customFormat="1">
      <c r="A119" s="106" t="s">
        <v>1442</v>
      </c>
      <c r="B119" s="107" t="s">
        <v>1437</v>
      </c>
      <c r="C119" s="108" t="s">
        <v>1433</v>
      </c>
      <c r="D119" s="20"/>
      <c r="E119" s="1"/>
      <c r="F119" s="20"/>
      <c r="G119" s="1"/>
      <c r="J119"/>
      <c r="K119"/>
      <c r="L119"/>
      <c r="M119"/>
    </row>
    <row r="120" spans="1:14" ht="14.4" customHeight="1">
      <c r="A120" s="9" t="s">
        <v>66</v>
      </c>
      <c r="B120" s="2">
        <f>DATA_FIELD_DESCRIPTORS!AB766</f>
        <v>11145</v>
      </c>
      <c r="C120" s="11">
        <f>B120/B$120</f>
        <v>1</v>
      </c>
      <c r="D120" s="9"/>
      <c r="H120" s="38"/>
      <c r="I120" s="39"/>
      <c r="N120" s="10">
        <v>8788</v>
      </c>
    </row>
    <row r="121" spans="1:14" s="18" customFormat="1" ht="14.4" customHeight="1">
      <c r="A121" s="113" t="s">
        <v>67</v>
      </c>
      <c r="B121" s="114">
        <f>DATA_FIELD_DESCRIPTORS!AB767+DATA_FIELD_DESCRIPTORS!AB768</f>
        <v>5567</v>
      </c>
      <c r="C121" s="115">
        <f t="shared" ref="C121:C124" si="21">B121/B$120</f>
        <v>0.49950650515926426</v>
      </c>
      <c r="D121" s="14"/>
      <c r="E121" s="29"/>
      <c r="F121" s="29"/>
      <c r="H121" s="24"/>
      <c r="I121" s="30"/>
      <c r="J121"/>
      <c r="K121"/>
      <c r="L121"/>
      <c r="M121"/>
      <c r="N121" s="26" t="s">
        <v>145</v>
      </c>
    </row>
    <row r="122" spans="1:14" s="18" customFormat="1" ht="14.4" customHeight="1">
      <c r="A122" s="14" t="s">
        <v>68</v>
      </c>
      <c r="B122" s="2">
        <f>DATA_FIELD_DESCRIPTORS!AB841+DATA_FIELD_DESCRIPTORS!AB842</f>
        <v>14839</v>
      </c>
      <c r="C122" s="44" t="s">
        <v>1446</v>
      </c>
      <c r="D122" s="14"/>
      <c r="E122" s="13"/>
      <c r="F122" s="23"/>
      <c r="J122"/>
      <c r="K122"/>
      <c r="L122"/>
      <c r="M122"/>
      <c r="N122" s="40" t="s">
        <v>1421</v>
      </c>
    </row>
    <row r="123" spans="1:14" s="18" customFormat="1" ht="14.4" customHeight="1">
      <c r="A123" s="14" t="s">
        <v>69</v>
      </c>
      <c r="B123" s="41">
        <f>B122/B121</f>
        <v>2.6655290102389078</v>
      </c>
      <c r="C123" s="44" t="s">
        <v>1446</v>
      </c>
      <c r="D123" s="14"/>
      <c r="E123" s="23"/>
      <c r="F123" s="23"/>
      <c r="J123"/>
      <c r="K123"/>
      <c r="L123"/>
      <c r="M123"/>
      <c r="N123" s="26"/>
    </row>
    <row r="124" spans="1:14" s="18" customFormat="1" ht="14.4" customHeight="1">
      <c r="A124" s="113" t="s">
        <v>70</v>
      </c>
      <c r="B124" s="114">
        <f>DATA_FIELD_DESCRIPTORS!AB769</f>
        <v>5578</v>
      </c>
      <c r="C124" s="115">
        <f t="shared" si="21"/>
        <v>0.5004934948407358</v>
      </c>
      <c r="D124" s="14"/>
      <c r="E124" s="29"/>
      <c r="F124" s="29"/>
      <c r="H124" s="24"/>
      <c r="I124" s="30"/>
      <c r="J124"/>
      <c r="K124"/>
      <c r="L124"/>
      <c r="M124"/>
      <c r="N124" s="26">
        <v>8791</v>
      </c>
    </row>
    <row r="125" spans="1:14">
      <c r="A125" s="9" t="s">
        <v>71</v>
      </c>
      <c r="B125" s="2">
        <f>DATA_FIELD_DESCRIPTORS!AB843</f>
        <v>13437</v>
      </c>
      <c r="C125" s="44" t="s">
        <v>1446</v>
      </c>
      <c r="D125" s="9"/>
      <c r="N125" s="10">
        <v>8865</v>
      </c>
    </row>
    <row r="126" spans="1:14">
      <c r="A126" s="9" t="s">
        <v>72</v>
      </c>
      <c r="B126" s="42">
        <f>B125/B124</f>
        <v>2.4089279311581211</v>
      </c>
      <c r="C126" s="44" t="s">
        <v>1446</v>
      </c>
      <c r="D126" s="9"/>
      <c r="N126" s="10"/>
    </row>
    <row r="127" spans="1:14">
      <c r="A127" s="9"/>
      <c r="B127" s="15"/>
      <c r="C127" s="11"/>
      <c r="D127" s="9"/>
      <c r="N127" s="10"/>
    </row>
    <row r="128" spans="1:14" ht="14.4" customHeight="1">
      <c r="B128" s="9"/>
      <c r="C128" s="14"/>
      <c r="D128" s="9"/>
      <c r="N128" s="9"/>
    </row>
    <row r="129" spans="1:14">
      <c r="A129" s="106" t="s">
        <v>1460</v>
      </c>
      <c r="B129" s="107" t="s">
        <v>1437</v>
      </c>
      <c r="C129" s="73"/>
      <c r="E129" s="5"/>
      <c r="F129" s="5"/>
    </row>
    <row r="130" spans="1:14">
      <c r="A130" s="9" t="s">
        <v>1462</v>
      </c>
      <c r="B130" s="72">
        <f>B111+B112+B124</f>
        <v>5965</v>
      </c>
      <c r="C130" s="27"/>
      <c r="E130" s="5"/>
      <c r="F130" s="5"/>
    </row>
    <row r="131" spans="1:14">
      <c r="A131" s="9" t="s">
        <v>1463</v>
      </c>
      <c r="B131" s="72">
        <f>B113+B114+B121</f>
        <v>5693</v>
      </c>
      <c r="C131" s="5"/>
      <c r="E131" s="5"/>
      <c r="F131" s="5"/>
    </row>
    <row r="132" spans="1:14">
      <c r="A132" s="9" t="s">
        <v>1464</v>
      </c>
      <c r="B132" s="39">
        <f>B111/B130</f>
        <v>6.1022632020117352E-2</v>
      </c>
      <c r="C132" s="5"/>
      <c r="E132" s="5"/>
      <c r="F132" s="5"/>
      <c r="N132" s="5"/>
    </row>
    <row r="133" spans="1:14">
      <c r="A133" s="9" t="s">
        <v>1465</v>
      </c>
      <c r="B133" s="39">
        <f>B113/B131</f>
        <v>1.7214122606709993E-2</v>
      </c>
      <c r="C133" s="5"/>
      <c r="E133" s="5"/>
      <c r="F133" s="5"/>
      <c r="N133" s="5"/>
    </row>
    <row r="134" spans="1:14">
      <c r="A134" s="9" t="s">
        <v>1466</v>
      </c>
      <c r="B134" s="39">
        <f>B115/B107</f>
        <v>1.9283977529974009E-3</v>
      </c>
      <c r="C134" s="5"/>
      <c r="E134" s="5"/>
      <c r="F134" s="5"/>
      <c r="N134" s="5"/>
    </row>
    <row r="135" spans="1:14">
      <c r="A135" s="9" t="s">
        <v>1</v>
      </c>
      <c r="B135" s="5"/>
      <c r="C135" s="5"/>
      <c r="E135" s="5"/>
      <c r="F135" s="5"/>
      <c r="N135" s="5"/>
    </row>
    <row r="136" spans="1:14">
      <c r="A136" s="123" t="s">
        <v>1467</v>
      </c>
      <c r="B136" s="123"/>
      <c r="C136" s="74"/>
      <c r="E136" s="5"/>
      <c r="F136" s="5"/>
      <c r="N136" s="5"/>
    </row>
    <row r="137" spans="1:14" ht="24" customHeight="1">
      <c r="A137" s="123" t="s">
        <v>1461</v>
      </c>
      <c r="B137" s="123"/>
      <c r="C137" s="74"/>
      <c r="E137" s="5"/>
      <c r="F137" s="5"/>
      <c r="N137" s="5"/>
    </row>
    <row r="138" spans="1:14">
      <c r="A138" s="74"/>
      <c r="B138" s="74"/>
      <c r="C138" s="74"/>
      <c r="E138" s="5"/>
      <c r="F138" s="5"/>
      <c r="N138" s="5"/>
    </row>
    <row r="139" spans="1:14">
      <c r="A139" s="74"/>
      <c r="B139" s="74"/>
      <c r="C139" s="74"/>
      <c r="E139" s="5"/>
      <c r="F139" s="5"/>
      <c r="N139" s="5"/>
    </row>
    <row r="140" spans="1:14">
      <c r="B140" s="5"/>
      <c r="C140" s="5"/>
      <c r="E140" s="5"/>
      <c r="F140" s="5"/>
      <c r="N140" s="5"/>
    </row>
    <row r="141" spans="1:14" ht="57.6">
      <c r="A141" s="9" t="s">
        <v>73</v>
      </c>
      <c r="B141" s="5"/>
      <c r="C141" s="5"/>
      <c r="E141" s="5"/>
      <c r="F141" s="5"/>
      <c r="N141" s="5"/>
    </row>
    <row r="142" spans="1:14">
      <c r="A142" s="9" t="s">
        <v>1</v>
      </c>
      <c r="B142" s="5"/>
      <c r="C142" s="5"/>
      <c r="E142" s="5"/>
      <c r="F142" s="5"/>
      <c r="N142" s="5"/>
    </row>
    <row r="143" spans="1:14">
      <c r="A143" s="9" t="s">
        <v>1</v>
      </c>
      <c r="B143" s="5"/>
      <c r="C143" s="5"/>
      <c r="E143" s="5"/>
      <c r="F143" s="5"/>
      <c r="N143" s="5"/>
    </row>
    <row r="144" spans="1:14">
      <c r="A144" s="9" t="s">
        <v>1</v>
      </c>
      <c r="B144" s="5"/>
      <c r="C144" s="5"/>
      <c r="E144" s="5"/>
      <c r="F144" s="5"/>
      <c r="N144" s="5"/>
    </row>
    <row r="145" spans="1:14">
      <c r="A145" s="9" t="s">
        <v>1</v>
      </c>
      <c r="B145" s="5"/>
      <c r="C145" s="5"/>
      <c r="E145" s="5"/>
      <c r="F145" s="5"/>
      <c r="N145" s="5"/>
    </row>
  </sheetData>
  <mergeCells count="2">
    <mergeCell ref="A136:B136"/>
    <mergeCell ref="A137:B13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Y145"/>
  <sheetViews>
    <sheetView zoomScale="70" zoomScaleNormal="70" workbookViewId="0">
      <selection activeCell="F5" sqref="F5:F23"/>
    </sheetView>
  </sheetViews>
  <sheetFormatPr defaultColWidth="8.88671875" defaultRowHeight="14.4"/>
  <cols>
    <col min="1" max="1" width="44.6640625" style="5" customWidth="1"/>
    <col min="2" max="2" width="10.33203125" style="20" customWidth="1"/>
    <col min="3" max="3" width="8.88671875" style="21" customWidth="1"/>
    <col min="4" max="4" width="10.33203125" style="5" customWidth="1"/>
    <col min="5" max="5" width="8.88671875" style="13" customWidth="1"/>
    <col min="6" max="6" width="10.33203125" style="13" customWidth="1"/>
    <col min="7" max="9" width="8.88671875" style="5"/>
    <col min="10" max="10" width="24.44140625" customWidth="1"/>
    <col min="11" max="11" width="10.5546875" bestFit="1" customWidth="1"/>
    <col min="12" max="13" width="10.6640625" bestFit="1" customWidth="1"/>
    <col min="14" max="14" width="14.33203125" style="22" customWidth="1"/>
    <col min="15" max="25" width="13.33203125" style="5" customWidth="1"/>
    <col min="26" max="16384" width="8.88671875" style="5"/>
  </cols>
  <sheetData>
    <row r="1" spans="1:25" ht="43.2">
      <c r="A1" s="6" t="s">
        <v>1428</v>
      </c>
      <c r="B1" s="6"/>
      <c r="C1" s="8"/>
      <c r="D1" s="9"/>
      <c r="N1" s="7"/>
    </row>
    <row r="2" spans="1:25">
      <c r="A2" s="9" t="s">
        <v>0</v>
      </c>
      <c r="B2" s="9"/>
      <c r="C2" s="11"/>
      <c r="D2" s="9"/>
      <c r="N2" s="10"/>
    </row>
    <row r="3" spans="1:25">
      <c r="K3" t="s">
        <v>87</v>
      </c>
      <c r="L3" t="s">
        <v>89</v>
      </c>
      <c r="M3" t="s">
        <v>136</v>
      </c>
      <c r="O3" s="17" t="s">
        <v>1452</v>
      </c>
      <c r="P3" s="17" t="s">
        <v>1453</v>
      </c>
      <c r="Q3" s="54" t="s">
        <v>1454</v>
      </c>
      <c r="R3" s="66" t="s">
        <v>1455</v>
      </c>
      <c r="S3" s="66" t="s">
        <v>1456</v>
      </c>
      <c r="T3" s="52"/>
      <c r="U3" s="66" t="s">
        <v>1455</v>
      </c>
      <c r="V3" s="66" t="s">
        <v>1456</v>
      </c>
      <c r="W3" s="17"/>
      <c r="X3" s="66" t="s">
        <v>1455</v>
      </c>
      <c r="Y3" s="66" t="s">
        <v>1456</v>
      </c>
    </row>
    <row r="4" spans="1:25" s="43" customFormat="1">
      <c r="A4" s="106" t="s">
        <v>2</v>
      </c>
      <c r="B4" s="107" t="s">
        <v>87</v>
      </c>
      <c r="C4" s="108" t="s">
        <v>1433</v>
      </c>
      <c r="D4" s="109" t="s">
        <v>89</v>
      </c>
      <c r="E4" s="108" t="s">
        <v>1433</v>
      </c>
      <c r="F4" s="107" t="s">
        <v>136</v>
      </c>
      <c r="G4" s="108" t="s">
        <v>1433</v>
      </c>
      <c r="J4" t="s">
        <v>1448</v>
      </c>
      <c r="K4" s="47">
        <f>B5/2</f>
        <v>11125</v>
      </c>
      <c r="L4" s="47">
        <f>D5/2</f>
        <v>13102</v>
      </c>
      <c r="M4" s="47">
        <f>F5/2</f>
        <v>24227</v>
      </c>
      <c r="O4" s="17" t="s">
        <v>2</v>
      </c>
      <c r="P4" s="17"/>
      <c r="Q4" s="55" t="s">
        <v>87</v>
      </c>
      <c r="R4" s="66"/>
      <c r="S4" s="66"/>
      <c r="T4" s="53" t="s">
        <v>89</v>
      </c>
      <c r="U4" s="66"/>
      <c r="V4" s="66"/>
      <c r="W4" s="56" t="s">
        <v>136</v>
      </c>
      <c r="X4" s="66"/>
      <c r="Y4" s="66"/>
    </row>
    <row r="5" spans="1:25">
      <c r="A5" s="9" t="s">
        <v>3</v>
      </c>
      <c r="B5" s="2">
        <f>DATA_FIELD_DESCRIPTORS!AC371</f>
        <v>22250</v>
      </c>
      <c r="C5" s="11">
        <f t="shared" ref="C5:C23" si="0">B5/B$5</f>
        <v>1</v>
      </c>
      <c r="D5" s="15">
        <f>DATA_FIELD_DESCRIPTORS!AC395</f>
        <v>26204</v>
      </c>
      <c r="E5" s="11">
        <f t="shared" ref="E5:E23" si="1">D5/D$5</f>
        <v>1</v>
      </c>
      <c r="F5" s="15">
        <f t="shared" ref="F5:F23" si="2">B5+D5</f>
        <v>48454</v>
      </c>
      <c r="G5" s="11">
        <f t="shared" ref="G5:G23" si="3">F5/F$5</f>
        <v>1</v>
      </c>
      <c r="J5" t="s">
        <v>1457</v>
      </c>
      <c r="K5" s="67">
        <f>K4-R10</f>
        <v>926</v>
      </c>
      <c r="L5" s="46">
        <f>L4-U11</f>
        <v>752</v>
      </c>
      <c r="M5" s="67">
        <f>M4-X10</f>
        <v>3700</v>
      </c>
      <c r="N5" s="10" t="s">
        <v>142</v>
      </c>
      <c r="O5" s="48"/>
      <c r="P5" s="48"/>
      <c r="Q5" s="5">
        <v>22250</v>
      </c>
      <c r="T5" s="5">
        <v>26204</v>
      </c>
      <c r="W5" s="5">
        <v>48454</v>
      </c>
    </row>
    <row r="6" spans="1:25">
      <c r="A6" s="9" t="s">
        <v>4</v>
      </c>
      <c r="B6" s="2">
        <f>DATA_FIELD_DESCRIPTORS!AC372</f>
        <v>1675</v>
      </c>
      <c r="C6" s="11">
        <f t="shared" si="0"/>
        <v>7.528089887640449E-2</v>
      </c>
      <c r="D6" s="15">
        <f>DATA_FIELD_DESCRIPTORS!AC396</f>
        <v>1698</v>
      </c>
      <c r="E6" s="11">
        <f t="shared" si="1"/>
        <v>6.4799267287437026E-2</v>
      </c>
      <c r="F6" s="15">
        <f t="shared" si="2"/>
        <v>3373</v>
      </c>
      <c r="G6" s="11">
        <f t="shared" si="3"/>
        <v>6.9612415899616129E-2</v>
      </c>
      <c r="J6" t="s">
        <v>1449</v>
      </c>
      <c r="K6">
        <f>K5/Q11</f>
        <v>0.54631268436578173</v>
      </c>
      <c r="L6">
        <f>L5/T12</f>
        <v>0.43518518518518517</v>
      </c>
      <c r="M6">
        <f>M5/W11</f>
        <v>0.99542641915523267</v>
      </c>
      <c r="N6" s="10"/>
      <c r="O6" s="9">
        <v>0</v>
      </c>
      <c r="P6" s="9">
        <v>4</v>
      </c>
      <c r="Q6" s="5">
        <v>1675</v>
      </c>
      <c r="R6" s="60">
        <f>Q6</f>
        <v>1675</v>
      </c>
      <c r="S6" s="39">
        <f>R6/$Q5</f>
        <v>7.528089887640449E-2</v>
      </c>
      <c r="T6" s="5">
        <v>1698</v>
      </c>
      <c r="U6" s="60">
        <f>T6</f>
        <v>1698</v>
      </c>
      <c r="V6" s="39">
        <f>U6/$T5</f>
        <v>6.4799267287437026E-2</v>
      </c>
      <c r="W6" s="5">
        <v>3373</v>
      </c>
      <c r="X6" s="60">
        <f>W6</f>
        <v>3373</v>
      </c>
      <c r="Y6" s="39">
        <f>X6/$W5</f>
        <v>6.9612415899616129E-2</v>
      </c>
    </row>
    <row r="7" spans="1:25">
      <c r="A7" s="9" t="s">
        <v>5</v>
      </c>
      <c r="B7" s="2">
        <f>DATA_FIELD_DESCRIPTORS!AC373</f>
        <v>1566</v>
      </c>
      <c r="C7" s="11">
        <f t="shared" si="0"/>
        <v>7.0382022471910111E-2</v>
      </c>
      <c r="D7" s="15">
        <f>DATA_FIELD_DESCRIPTORS!AC397</f>
        <v>1563</v>
      </c>
      <c r="E7" s="11">
        <f t="shared" si="1"/>
        <v>5.9647382079071901E-2</v>
      </c>
      <c r="F7" s="15">
        <f t="shared" si="2"/>
        <v>3129</v>
      </c>
      <c r="G7" s="11">
        <f t="shared" si="3"/>
        <v>6.4576711932967351E-2</v>
      </c>
      <c r="J7" t="s">
        <v>1450</v>
      </c>
      <c r="K7" s="58">
        <v>5</v>
      </c>
      <c r="L7" s="58">
        <v>5</v>
      </c>
      <c r="M7" s="58">
        <v>5</v>
      </c>
      <c r="N7" s="10"/>
      <c r="O7" s="9">
        <v>5</v>
      </c>
      <c r="P7" s="9">
        <v>9</v>
      </c>
      <c r="Q7" s="5">
        <v>1566</v>
      </c>
      <c r="R7" s="60">
        <f>R6+Q7</f>
        <v>3241</v>
      </c>
      <c r="S7" s="39">
        <f>R7/$Q5</f>
        <v>0.1456629213483146</v>
      </c>
      <c r="T7" s="5">
        <v>1563</v>
      </c>
      <c r="U7" s="60">
        <f>U6+T7</f>
        <v>3261</v>
      </c>
      <c r="V7" s="39">
        <f>U7/$T5</f>
        <v>0.12444664936650893</v>
      </c>
      <c r="W7" s="5">
        <v>3129</v>
      </c>
      <c r="X7" s="60">
        <f>X6+W7</f>
        <v>6502</v>
      </c>
      <c r="Y7" s="39">
        <f>X7/$W5</f>
        <v>0.13418912783258349</v>
      </c>
    </row>
    <row r="8" spans="1:25">
      <c r="A8" s="9" t="s">
        <v>6</v>
      </c>
      <c r="B8" s="2">
        <f>DATA_FIELD_DESCRIPTORS!AC374</f>
        <v>1672</v>
      </c>
      <c r="C8" s="11">
        <f t="shared" si="0"/>
        <v>7.5146067415730336E-2</v>
      </c>
      <c r="D8" s="15">
        <f>DATA_FIELD_DESCRIPTORS!AC398</f>
        <v>1603</v>
      </c>
      <c r="E8" s="11">
        <f t="shared" si="1"/>
        <v>6.1173866585254158E-2</v>
      </c>
      <c r="F8" s="15">
        <f t="shared" si="2"/>
        <v>3275</v>
      </c>
      <c r="G8" s="11">
        <f t="shared" si="3"/>
        <v>6.7589879060552277E-2</v>
      </c>
      <c r="J8" t="s">
        <v>1451</v>
      </c>
      <c r="K8">
        <f>K7*K6</f>
        <v>2.7315634218289087</v>
      </c>
      <c r="L8">
        <f t="shared" ref="L8:M8" si="4">L7*L6</f>
        <v>2.175925925925926</v>
      </c>
      <c r="M8">
        <f t="shared" si="4"/>
        <v>4.9771320957761631</v>
      </c>
      <c r="N8" s="10"/>
      <c r="O8" s="9">
        <v>10</v>
      </c>
      <c r="P8" s="9">
        <v>14</v>
      </c>
      <c r="Q8" s="5">
        <v>1672</v>
      </c>
      <c r="R8" s="60">
        <f t="shared" ref="R8:R23" si="5">R7+Q8</f>
        <v>4913</v>
      </c>
      <c r="S8" s="39">
        <f>R8/$Q5</f>
        <v>0.22080898876404495</v>
      </c>
      <c r="T8" s="5">
        <v>1603</v>
      </c>
      <c r="U8" s="60">
        <f t="shared" ref="U8:U23" si="6">U7+T8</f>
        <v>4864</v>
      </c>
      <c r="V8" s="39">
        <f>U8/$T5</f>
        <v>0.1856205159517631</v>
      </c>
      <c r="W8" s="5">
        <v>3275</v>
      </c>
      <c r="X8" s="60">
        <f t="shared" ref="X8:X23" si="7">X7+W8</f>
        <v>9777</v>
      </c>
      <c r="Y8" s="39">
        <f>X8/$W5</f>
        <v>0.20177900689313577</v>
      </c>
    </row>
    <row r="9" spans="1:25">
      <c r="A9" s="9" t="s">
        <v>7</v>
      </c>
      <c r="B9" s="2">
        <f>DATA_FIELD_DESCRIPTORS!AC375+DATA_FIELD_DESCRIPTORS!AC376</f>
        <v>2482</v>
      </c>
      <c r="C9" s="11">
        <f t="shared" si="0"/>
        <v>0.11155056179775281</v>
      </c>
      <c r="D9" s="15">
        <f>DATA_FIELD_DESCRIPTORS!AC399+DATA_FIELD_DESCRIPTORS!AC400</f>
        <v>2619</v>
      </c>
      <c r="E9" s="11">
        <f t="shared" si="1"/>
        <v>9.9946573042283618E-2</v>
      </c>
      <c r="F9" s="15">
        <f t="shared" si="2"/>
        <v>5101</v>
      </c>
      <c r="G9" s="11">
        <f t="shared" si="3"/>
        <v>0.10527510628637471</v>
      </c>
      <c r="J9" t="s">
        <v>1447</v>
      </c>
      <c r="K9">
        <f>25+K8</f>
        <v>27.731563421828909</v>
      </c>
      <c r="L9">
        <f t="shared" ref="L9" si="8">30+L8</f>
        <v>32.175925925925924</v>
      </c>
      <c r="M9">
        <f>25+M8</f>
        <v>29.977132095776163</v>
      </c>
      <c r="N9" s="10"/>
      <c r="O9" s="9">
        <v>15</v>
      </c>
      <c r="P9" s="9">
        <v>19</v>
      </c>
      <c r="Q9" s="5">
        <v>2482</v>
      </c>
      <c r="R9" s="60">
        <f t="shared" si="5"/>
        <v>7395</v>
      </c>
      <c r="S9" s="39">
        <f>R9/$Q5</f>
        <v>0.33235955056179778</v>
      </c>
      <c r="T9" s="5">
        <v>2619</v>
      </c>
      <c r="U9" s="60">
        <f t="shared" si="6"/>
        <v>7483</v>
      </c>
      <c r="V9" s="39">
        <f>U9/$Q5</f>
        <v>0.33631460674157304</v>
      </c>
      <c r="W9" s="5">
        <v>5101</v>
      </c>
      <c r="X9" s="60">
        <f t="shared" si="7"/>
        <v>14878</v>
      </c>
      <c r="Y9" s="39">
        <f>X9/$W5</f>
        <v>0.30705411317951048</v>
      </c>
    </row>
    <row r="10" spans="1:25">
      <c r="A10" s="9" t="s">
        <v>8</v>
      </c>
      <c r="B10" s="2">
        <f>DATA_FIELD_DESCRIPTORS!AC377+DATA_FIELD_DESCRIPTORS!AC378+DATA_FIELD_DESCRIPTORS!AC379</f>
        <v>2804</v>
      </c>
      <c r="C10" s="11">
        <f t="shared" si="0"/>
        <v>0.12602247191011237</v>
      </c>
      <c r="D10" s="15">
        <f>DATA_FIELD_DESCRIPTORS!AC401+DATA_FIELD_DESCRIPTORS!AC402+DATA_FIELD_DESCRIPTORS!AC403</f>
        <v>2845</v>
      </c>
      <c r="E10" s="11">
        <f t="shared" si="1"/>
        <v>0.1085712105022134</v>
      </c>
      <c r="F10" s="15">
        <f t="shared" si="2"/>
        <v>5649</v>
      </c>
      <c r="G10" s="11">
        <f t="shared" si="3"/>
        <v>0.11658480208032361</v>
      </c>
      <c r="N10" s="10"/>
      <c r="O10" s="9">
        <v>20</v>
      </c>
      <c r="P10" s="9">
        <v>24</v>
      </c>
      <c r="Q10" s="5">
        <v>2804</v>
      </c>
      <c r="R10" s="60">
        <f t="shared" si="5"/>
        <v>10199</v>
      </c>
      <c r="S10" s="39">
        <f>R10/$Q5</f>
        <v>0.45838202247191012</v>
      </c>
      <c r="T10" s="5">
        <v>2845</v>
      </c>
      <c r="U10" s="60">
        <f t="shared" si="6"/>
        <v>10328</v>
      </c>
      <c r="V10" s="39">
        <f>U10/$T5</f>
        <v>0.39413829949626011</v>
      </c>
      <c r="W10" s="5">
        <v>5649</v>
      </c>
      <c r="X10" s="60">
        <f t="shared" si="7"/>
        <v>20527</v>
      </c>
      <c r="Y10" s="39">
        <f>X10/$W5</f>
        <v>0.42363891525983405</v>
      </c>
    </row>
    <row r="11" spans="1:25">
      <c r="A11" s="9" t="s">
        <v>9</v>
      </c>
      <c r="B11" s="2">
        <f>DATA_FIELD_DESCRIPTORS!AC380</f>
        <v>1695</v>
      </c>
      <c r="C11" s="11">
        <f t="shared" si="0"/>
        <v>7.6179775280898879E-2</v>
      </c>
      <c r="D11" s="2">
        <f>DATA_FIELD_DESCRIPTORS!AC404</f>
        <v>2022</v>
      </c>
      <c r="E11" s="11">
        <f t="shared" si="1"/>
        <v>7.7163791787513356E-2</v>
      </c>
      <c r="F11" s="15">
        <f t="shared" si="2"/>
        <v>3717</v>
      </c>
      <c r="G11" s="11">
        <f t="shared" si="3"/>
        <v>7.6711932967350474E-2</v>
      </c>
      <c r="N11" s="10"/>
      <c r="O11" s="9">
        <v>25</v>
      </c>
      <c r="P11" s="9">
        <v>29</v>
      </c>
      <c r="Q11" s="5">
        <v>1695</v>
      </c>
      <c r="R11" s="60">
        <f t="shared" si="5"/>
        <v>11894</v>
      </c>
      <c r="S11" s="39">
        <f>R11/$Q5</f>
        <v>0.53456179775280899</v>
      </c>
      <c r="T11" s="5">
        <v>2022</v>
      </c>
      <c r="U11" s="60">
        <f t="shared" si="6"/>
        <v>12350</v>
      </c>
      <c r="V11" s="39">
        <f>U11/$T5</f>
        <v>0.47130209128377348</v>
      </c>
      <c r="W11" s="5">
        <v>3717</v>
      </c>
      <c r="X11" s="60">
        <f t="shared" si="7"/>
        <v>24244</v>
      </c>
      <c r="Y11" s="39">
        <f>X11/$W5</f>
        <v>0.50035084822718456</v>
      </c>
    </row>
    <row r="12" spans="1:25">
      <c r="A12" s="9" t="s">
        <v>10</v>
      </c>
      <c r="B12" s="2">
        <f>DATA_FIELD_DESCRIPTORS!AC381</f>
        <v>1374</v>
      </c>
      <c r="C12" s="11">
        <f t="shared" si="0"/>
        <v>6.1752808988764042E-2</v>
      </c>
      <c r="D12" s="2">
        <f>DATA_FIELD_DESCRIPTORS!AC405</f>
        <v>1728</v>
      </c>
      <c r="E12" s="11">
        <f t="shared" si="1"/>
        <v>6.5944130667073733E-2</v>
      </c>
      <c r="F12" s="15">
        <f t="shared" si="2"/>
        <v>3102</v>
      </c>
      <c r="G12" s="11">
        <f t="shared" si="3"/>
        <v>6.4019482395674246E-2</v>
      </c>
      <c r="N12" s="10"/>
      <c r="O12" s="64">
        <v>30</v>
      </c>
      <c r="P12" s="64">
        <v>34</v>
      </c>
      <c r="Q12" s="5">
        <v>1374</v>
      </c>
      <c r="R12" s="60">
        <f t="shared" si="5"/>
        <v>13268</v>
      </c>
      <c r="S12" s="39">
        <f>R12/$Q5</f>
        <v>0.59631460674157299</v>
      </c>
      <c r="T12" s="5">
        <v>1728</v>
      </c>
      <c r="U12" s="60">
        <f t="shared" si="6"/>
        <v>14078</v>
      </c>
      <c r="V12" s="39">
        <f>U12/$T5</f>
        <v>0.53724622195084715</v>
      </c>
      <c r="W12" s="5">
        <v>3102</v>
      </c>
      <c r="X12" s="60">
        <f t="shared" si="7"/>
        <v>27346</v>
      </c>
      <c r="Y12" s="39">
        <f>X12/$W5</f>
        <v>0.5643703306228588</v>
      </c>
    </row>
    <row r="13" spans="1:25">
      <c r="A13" s="9" t="s">
        <v>11</v>
      </c>
      <c r="B13" s="2">
        <f>DATA_FIELD_DESCRIPTORS!AC382</f>
        <v>1159</v>
      </c>
      <c r="C13" s="11">
        <f t="shared" si="0"/>
        <v>5.2089887640449438E-2</v>
      </c>
      <c r="D13" s="2">
        <f>DATA_FIELD_DESCRIPTORS!AC406</f>
        <v>1595</v>
      </c>
      <c r="E13" s="11">
        <f t="shared" si="1"/>
        <v>6.0868569684017708E-2</v>
      </c>
      <c r="F13" s="15">
        <f t="shared" si="2"/>
        <v>2754</v>
      </c>
      <c r="G13" s="11">
        <f t="shared" si="3"/>
        <v>5.6837412803896481E-2</v>
      </c>
      <c r="N13" s="10"/>
      <c r="O13" s="64">
        <v>35</v>
      </c>
      <c r="P13" s="64">
        <v>39</v>
      </c>
      <c r="Q13" s="5">
        <v>1159</v>
      </c>
      <c r="R13" s="60">
        <f t="shared" si="5"/>
        <v>14427</v>
      </c>
      <c r="S13" s="39">
        <f>R13/$Q5</f>
        <v>0.64840449438202252</v>
      </c>
      <c r="T13" s="5">
        <v>1595</v>
      </c>
      <c r="U13" s="60">
        <f t="shared" si="6"/>
        <v>15673</v>
      </c>
      <c r="V13" s="39">
        <f>U13/$T5</f>
        <v>0.59811479163486492</v>
      </c>
      <c r="W13" s="5">
        <v>2754</v>
      </c>
      <c r="X13" s="60">
        <f t="shared" si="7"/>
        <v>30100</v>
      </c>
      <c r="Y13" s="39">
        <f>X13/$W5</f>
        <v>0.62120774342675522</v>
      </c>
    </row>
    <row r="14" spans="1:25">
      <c r="A14" s="9" t="s">
        <v>12</v>
      </c>
      <c r="B14" s="2">
        <f>DATA_FIELD_DESCRIPTORS!AC383</f>
        <v>1285</v>
      </c>
      <c r="C14" s="11">
        <f t="shared" si="0"/>
        <v>5.7752808988764046E-2</v>
      </c>
      <c r="D14" s="2">
        <f>DATA_FIELD_DESCRIPTORS!AC407</f>
        <v>1693</v>
      </c>
      <c r="E14" s="11">
        <f t="shared" si="1"/>
        <v>6.4608456724164251E-2</v>
      </c>
      <c r="F14" s="15">
        <f t="shared" si="2"/>
        <v>2978</v>
      </c>
      <c r="G14" s="11">
        <f t="shared" si="3"/>
        <v>6.1460354150328148E-2</v>
      </c>
      <c r="N14" s="10"/>
      <c r="O14" s="9">
        <v>40</v>
      </c>
      <c r="P14" s="9">
        <v>44</v>
      </c>
      <c r="Q14" s="5">
        <v>1285</v>
      </c>
      <c r="R14" s="60">
        <f t="shared" si="5"/>
        <v>15712</v>
      </c>
      <c r="S14" s="39">
        <f>R14/$Q5</f>
        <v>0.70615730337078653</v>
      </c>
      <c r="T14" s="5">
        <v>1693</v>
      </c>
      <c r="U14" s="60">
        <f t="shared" si="6"/>
        <v>17366</v>
      </c>
      <c r="V14" s="39">
        <f>U14/$T5</f>
        <v>0.66272324835902918</v>
      </c>
      <c r="W14" s="5">
        <v>2978</v>
      </c>
      <c r="X14" s="60">
        <f t="shared" si="7"/>
        <v>33078</v>
      </c>
      <c r="Y14" s="39">
        <f>X14/$W5</f>
        <v>0.68266809757708347</v>
      </c>
    </row>
    <row r="15" spans="1:25">
      <c r="A15" s="9" t="s">
        <v>13</v>
      </c>
      <c r="B15" s="2">
        <f>DATA_FIELD_DESCRIPTORS!AC384</f>
        <v>1369</v>
      </c>
      <c r="C15" s="11">
        <f t="shared" si="0"/>
        <v>6.1528089887640448E-2</v>
      </c>
      <c r="D15" s="2">
        <f>DATA_FIELD_DESCRIPTORS!AC408</f>
        <v>1745</v>
      </c>
      <c r="E15" s="11">
        <f t="shared" si="1"/>
        <v>6.6592886582201194E-2</v>
      </c>
      <c r="F15" s="15">
        <f t="shared" si="2"/>
        <v>3114</v>
      </c>
      <c r="G15" s="11">
        <f t="shared" si="3"/>
        <v>6.4267139967804518E-2</v>
      </c>
      <c r="N15" s="10"/>
      <c r="O15" s="9">
        <v>45</v>
      </c>
      <c r="P15" s="9">
        <v>49</v>
      </c>
      <c r="Q15" s="5">
        <v>1369</v>
      </c>
      <c r="R15" s="60">
        <f t="shared" si="5"/>
        <v>17081</v>
      </c>
      <c r="S15" s="39">
        <f>R15/$Q5</f>
        <v>0.767685393258427</v>
      </c>
      <c r="T15" s="5">
        <v>1745</v>
      </c>
      <c r="U15" s="60">
        <f t="shared" si="6"/>
        <v>19111</v>
      </c>
      <c r="V15" s="39">
        <f>U15/$T5</f>
        <v>0.72931613494123038</v>
      </c>
      <c r="W15" s="5">
        <v>3114</v>
      </c>
      <c r="X15" s="60">
        <f t="shared" si="7"/>
        <v>36192</v>
      </c>
      <c r="Y15" s="39">
        <f>X15/$W5</f>
        <v>0.74693523754488789</v>
      </c>
    </row>
    <row r="16" spans="1:25">
      <c r="A16" s="9" t="s">
        <v>14</v>
      </c>
      <c r="B16" s="2">
        <f>DATA_FIELD_DESCRIPTORS!AC385</f>
        <v>1380</v>
      </c>
      <c r="C16" s="11">
        <f t="shared" si="0"/>
        <v>6.2022471910112356E-2</v>
      </c>
      <c r="D16" s="2">
        <f>DATA_FIELD_DESCRIPTORS!AC409</f>
        <v>1731</v>
      </c>
      <c r="E16" s="11">
        <f t="shared" si="1"/>
        <v>6.6058617005037401E-2</v>
      </c>
      <c r="F16" s="15">
        <f t="shared" si="2"/>
        <v>3111</v>
      </c>
      <c r="G16" s="11">
        <f t="shared" si="3"/>
        <v>6.4205225574771943E-2</v>
      </c>
      <c r="N16" s="10"/>
      <c r="O16" s="9">
        <v>50</v>
      </c>
      <c r="P16" s="9">
        <v>54</v>
      </c>
      <c r="Q16" s="5">
        <v>1380</v>
      </c>
      <c r="R16" s="60">
        <f t="shared" si="5"/>
        <v>18461</v>
      </c>
      <c r="S16" s="39">
        <f>R16/$Q5</f>
        <v>0.82970786516853934</v>
      </c>
      <c r="T16" s="5">
        <v>1731</v>
      </c>
      <c r="U16" s="60">
        <f t="shared" si="6"/>
        <v>20842</v>
      </c>
      <c r="V16" s="39">
        <f>U16/$T5</f>
        <v>0.79537475194626772</v>
      </c>
      <c r="W16" s="5">
        <v>3111</v>
      </c>
      <c r="X16" s="60">
        <f t="shared" si="7"/>
        <v>39303</v>
      </c>
      <c r="Y16" s="39">
        <f>X16/$W5</f>
        <v>0.81114046311965993</v>
      </c>
    </row>
    <row r="17" spans="1:25">
      <c r="A17" s="9" t="s">
        <v>15</v>
      </c>
      <c r="B17" s="2">
        <f>DATA_FIELD_DESCRIPTORS!AC386</f>
        <v>1185</v>
      </c>
      <c r="C17" s="11">
        <f t="shared" si="0"/>
        <v>5.3258426966292134E-2</v>
      </c>
      <c r="D17" s="2">
        <f>DATA_FIELD_DESCRIPTORS!AC410</f>
        <v>1385</v>
      </c>
      <c r="E17" s="11">
        <f t="shared" si="1"/>
        <v>5.2854526026560829E-2</v>
      </c>
      <c r="F17" s="15">
        <f t="shared" si="2"/>
        <v>2570</v>
      </c>
      <c r="G17" s="11">
        <f t="shared" si="3"/>
        <v>5.3039996697899036E-2</v>
      </c>
      <c r="N17" s="10"/>
      <c r="O17" s="9">
        <v>55</v>
      </c>
      <c r="P17" s="9">
        <v>59</v>
      </c>
      <c r="Q17" s="5">
        <v>1185</v>
      </c>
      <c r="R17" s="60">
        <f t="shared" si="5"/>
        <v>19646</v>
      </c>
      <c r="S17" s="39">
        <f>R17/$Q5</f>
        <v>0.88296629213483147</v>
      </c>
      <c r="T17" s="5">
        <v>1385</v>
      </c>
      <c r="U17" s="60">
        <f t="shared" si="6"/>
        <v>22227</v>
      </c>
      <c r="V17" s="39">
        <f>U17/$T5</f>
        <v>0.84822927797282854</v>
      </c>
      <c r="W17" s="5">
        <v>2570</v>
      </c>
      <c r="X17" s="60">
        <f t="shared" si="7"/>
        <v>41873</v>
      </c>
      <c r="Y17" s="39">
        <f>X17/$W5</f>
        <v>0.86418045981755898</v>
      </c>
    </row>
    <row r="18" spans="1:25">
      <c r="A18" s="9" t="s">
        <v>16</v>
      </c>
      <c r="B18" s="2">
        <f>DATA_FIELD_DESCRIPTORS!AC387+DATA_FIELD_DESCRIPTORS!AC388</f>
        <v>867</v>
      </c>
      <c r="C18" s="11">
        <f t="shared" si="0"/>
        <v>3.8966292134831458E-2</v>
      </c>
      <c r="D18" s="2">
        <f>DATA_FIELD_DESCRIPTORS!AC411+DATA_FIELD_DESCRIPTORS!AC412</f>
        <v>1256</v>
      </c>
      <c r="E18" s="11">
        <f t="shared" si="1"/>
        <v>4.7931613494123032E-2</v>
      </c>
      <c r="F18" s="15">
        <f t="shared" si="2"/>
        <v>2123</v>
      </c>
      <c r="G18" s="11">
        <f t="shared" si="3"/>
        <v>4.3814752136046561E-2</v>
      </c>
      <c r="N18" s="10"/>
      <c r="O18" s="9">
        <v>60</v>
      </c>
      <c r="P18" s="9">
        <v>64</v>
      </c>
      <c r="Q18" s="5">
        <v>867</v>
      </c>
      <c r="R18" s="60">
        <f t="shared" si="5"/>
        <v>20513</v>
      </c>
      <c r="S18" s="39">
        <f>R18/$Q5</f>
        <v>0.92193258426966296</v>
      </c>
      <c r="T18" s="5">
        <v>1256</v>
      </c>
      <c r="U18" s="60">
        <f t="shared" si="6"/>
        <v>23483</v>
      </c>
      <c r="V18" s="39">
        <f>U18/$T5</f>
        <v>0.89616089146695166</v>
      </c>
      <c r="W18" s="5">
        <v>2123</v>
      </c>
      <c r="X18" s="60">
        <f t="shared" si="7"/>
        <v>43996</v>
      </c>
      <c r="Y18" s="39">
        <f>X18/$W5</f>
        <v>0.90799521195360544</v>
      </c>
    </row>
    <row r="19" spans="1:25">
      <c r="A19" s="9" t="s">
        <v>17</v>
      </c>
      <c r="B19" s="15">
        <f>DATA_FIELD_DESCRIPTORS!AC389+DATA_FIELD_DESCRIPTORS!AC390</f>
        <v>592</v>
      </c>
      <c r="C19" s="11">
        <f t="shared" si="0"/>
        <v>2.6606741573033707E-2</v>
      </c>
      <c r="D19" s="2">
        <f>DATA_FIELD_DESCRIPTORS!AC413+DATA_FIELD_DESCRIPTORS!AC414</f>
        <v>913</v>
      </c>
      <c r="E19" s="11">
        <f t="shared" si="1"/>
        <v>3.4842008853610135E-2</v>
      </c>
      <c r="F19" s="15">
        <f t="shared" si="2"/>
        <v>1505</v>
      </c>
      <c r="G19" s="11">
        <f t="shared" si="3"/>
        <v>3.1060387171337765E-2</v>
      </c>
      <c r="N19" s="10"/>
      <c r="O19" s="9">
        <v>65</v>
      </c>
      <c r="P19" s="9">
        <v>69</v>
      </c>
      <c r="Q19" s="5">
        <v>592</v>
      </c>
      <c r="R19" s="60">
        <f t="shared" si="5"/>
        <v>21105</v>
      </c>
      <c r="S19" s="39">
        <f>R19/$Q5</f>
        <v>0.94853932584269662</v>
      </c>
      <c r="T19" s="5">
        <v>913</v>
      </c>
      <c r="U19" s="60">
        <f t="shared" si="6"/>
        <v>24396</v>
      </c>
      <c r="V19" s="39">
        <f>U19/$T5</f>
        <v>0.93100290032056177</v>
      </c>
      <c r="W19" s="5">
        <v>1505</v>
      </c>
      <c r="X19" s="60">
        <f t="shared" si="7"/>
        <v>45501</v>
      </c>
      <c r="Y19" s="39">
        <f>X19/$W5</f>
        <v>0.9390555991249433</v>
      </c>
    </row>
    <row r="20" spans="1:25">
      <c r="A20" s="9" t="s">
        <v>18</v>
      </c>
      <c r="B20" s="15">
        <f>DATA_FIELD_DESCRIPTORS!AC391</f>
        <v>487</v>
      </c>
      <c r="C20" s="11">
        <f t="shared" si="0"/>
        <v>2.1887640449438202E-2</v>
      </c>
      <c r="D20" s="2">
        <f>DATA_FIELD_DESCRIPTORS!AC415</f>
        <v>641</v>
      </c>
      <c r="E20" s="11">
        <f t="shared" si="1"/>
        <v>2.4461914211570752E-2</v>
      </c>
      <c r="F20" s="15">
        <f t="shared" si="2"/>
        <v>1128</v>
      </c>
      <c r="G20" s="11">
        <f t="shared" si="3"/>
        <v>2.3279811780245182E-2</v>
      </c>
      <c r="N20" s="10"/>
      <c r="O20" s="9">
        <v>70</v>
      </c>
      <c r="P20" s="9">
        <v>74</v>
      </c>
      <c r="Q20" s="5">
        <v>487</v>
      </c>
      <c r="R20" s="60">
        <f t="shared" si="5"/>
        <v>21592</v>
      </c>
      <c r="S20" s="39">
        <f>R20/$Q5</f>
        <v>0.97042696629213487</v>
      </c>
      <c r="T20" s="5">
        <v>641</v>
      </c>
      <c r="U20" s="60">
        <f t="shared" si="6"/>
        <v>25037</v>
      </c>
      <c r="V20" s="39">
        <f>U20/$T5</f>
        <v>0.9554648145321325</v>
      </c>
      <c r="W20" s="5">
        <v>1128</v>
      </c>
      <c r="X20" s="60">
        <f t="shared" si="7"/>
        <v>46629</v>
      </c>
      <c r="Y20" s="39">
        <f>X20/$W5</f>
        <v>0.96233541090518837</v>
      </c>
    </row>
    <row r="21" spans="1:25">
      <c r="A21" s="9" t="s">
        <v>19</v>
      </c>
      <c r="B21" s="15">
        <f>DATA_FIELD_DESCRIPTORS!AC392</f>
        <v>315</v>
      </c>
      <c r="C21" s="11">
        <f t="shared" si="0"/>
        <v>1.4157303370786517E-2</v>
      </c>
      <c r="D21" s="2">
        <f>DATA_FIELD_DESCRIPTORS!AC416</f>
        <v>481</v>
      </c>
      <c r="E21" s="11">
        <f t="shared" si="1"/>
        <v>1.8355976186841705E-2</v>
      </c>
      <c r="F21" s="15">
        <f t="shared" si="2"/>
        <v>796</v>
      </c>
      <c r="G21" s="11">
        <f t="shared" si="3"/>
        <v>1.6427952284641101E-2</v>
      </c>
      <c r="N21" s="10"/>
      <c r="O21" s="9">
        <v>75</v>
      </c>
      <c r="P21" s="9">
        <v>79</v>
      </c>
      <c r="Q21" s="5">
        <v>315</v>
      </c>
      <c r="R21" s="60">
        <f t="shared" si="5"/>
        <v>21907</v>
      </c>
      <c r="S21" s="39">
        <f>R21/$Q5</f>
        <v>0.98458426966292134</v>
      </c>
      <c r="T21" s="5">
        <v>481</v>
      </c>
      <c r="U21" s="60">
        <f t="shared" si="6"/>
        <v>25518</v>
      </c>
      <c r="V21" s="39">
        <f>U21/$T5</f>
        <v>0.97382079071897421</v>
      </c>
      <c r="W21" s="5">
        <v>796</v>
      </c>
      <c r="X21" s="60">
        <f t="shared" si="7"/>
        <v>47425</v>
      </c>
      <c r="Y21" s="39">
        <f>X21/$W5</f>
        <v>0.97876336318982948</v>
      </c>
    </row>
    <row r="22" spans="1:25">
      <c r="A22" s="9" t="s">
        <v>20</v>
      </c>
      <c r="B22" s="15">
        <f>DATA_FIELD_DESCRIPTORS!AC393</f>
        <v>196</v>
      </c>
      <c r="C22" s="11">
        <f t="shared" si="0"/>
        <v>8.8089887640449439E-3</v>
      </c>
      <c r="D22" s="2">
        <f>DATA_FIELD_DESCRIPTORS!AC417</f>
        <v>358</v>
      </c>
      <c r="E22" s="11">
        <f t="shared" si="1"/>
        <v>1.3662036330331247E-2</v>
      </c>
      <c r="F22" s="15">
        <f t="shared" si="2"/>
        <v>554</v>
      </c>
      <c r="G22" s="11">
        <f t="shared" si="3"/>
        <v>1.1433524580014034E-2</v>
      </c>
      <c r="N22" s="10"/>
      <c r="O22" s="9">
        <v>80</v>
      </c>
      <c r="P22" s="9">
        <v>84</v>
      </c>
      <c r="Q22" s="5">
        <v>196</v>
      </c>
      <c r="R22" s="60">
        <f t="shared" si="5"/>
        <v>22103</v>
      </c>
      <c r="S22" s="39">
        <f>R22/$Q5</f>
        <v>0.99339325842696624</v>
      </c>
      <c r="T22" s="5">
        <v>358</v>
      </c>
      <c r="U22" s="60">
        <f t="shared" si="6"/>
        <v>25876</v>
      </c>
      <c r="V22" s="39">
        <f>U22/$T5</f>
        <v>0.98748282704930546</v>
      </c>
      <c r="W22" s="5">
        <v>554</v>
      </c>
      <c r="X22" s="60">
        <f t="shared" si="7"/>
        <v>47979</v>
      </c>
      <c r="Y22" s="39">
        <f>X22/$W5</f>
        <v>0.9901968877698436</v>
      </c>
    </row>
    <row r="23" spans="1:25">
      <c r="A23" s="9" t="s">
        <v>21</v>
      </c>
      <c r="B23" s="15">
        <f>DATA_FIELD_DESCRIPTORS!AC394</f>
        <v>147</v>
      </c>
      <c r="C23" s="11">
        <f t="shared" si="0"/>
        <v>6.6067415730337075E-3</v>
      </c>
      <c r="D23" s="2">
        <f>DATA_FIELD_DESCRIPTORS!AC418</f>
        <v>328</v>
      </c>
      <c r="E23" s="11">
        <f t="shared" si="1"/>
        <v>1.2517172950694551E-2</v>
      </c>
      <c r="F23" s="15">
        <f t="shared" si="2"/>
        <v>475</v>
      </c>
      <c r="G23" s="11">
        <f t="shared" si="3"/>
        <v>9.8031122301564366E-3</v>
      </c>
      <c r="N23" s="10"/>
      <c r="O23" s="9">
        <v>85</v>
      </c>
      <c r="P23" s="9">
        <v>100</v>
      </c>
      <c r="Q23" s="5">
        <v>147</v>
      </c>
      <c r="R23" s="60">
        <f t="shared" si="5"/>
        <v>22250</v>
      </c>
      <c r="S23" s="39">
        <f>R23/$Q5</f>
        <v>1</v>
      </c>
      <c r="T23" s="5">
        <v>328</v>
      </c>
      <c r="U23" s="60">
        <f t="shared" si="6"/>
        <v>26204</v>
      </c>
      <c r="V23" s="39">
        <f>U23/$T5</f>
        <v>1</v>
      </c>
      <c r="W23" s="5">
        <v>475</v>
      </c>
      <c r="X23" s="60">
        <f t="shared" si="7"/>
        <v>48454</v>
      </c>
      <c r="Y23" s="39">
        <f>X23/$W5</f>
        <v>1</v>
      </c>
    </row>
    <row r="24" spans="1:25">
      <c r="A24" s="9" t="s">
        <v>22</v>
      </c>
      <c r="B24" s="46">
        <f>K9</f>
        <v>27.731563421828909</v>
      </c>
      <c r="C24" s="11"/>
      <c r="D24" s="19">
        <f>L9</f>
        <v>32.175925925925924</v>
      </c>
      <c r="E24" s="11"/>
      <c r="F24" s="19">
        <f>M9</f>
        <v>29.977132095776163</v>
      </c>
      <c r="G24" s="11"/>
      <c r="N24" s="10">
        <v>422</v>
      </c>
    </row>
    <row r="25" spans="1:25">
      <c r="A25" s="9"/>
      <c r="B25" s="12"/>
      <c r="C25" s="11"/>
      <c r="D25" s="9"/>
      <c r="N25" s="10"/>
    </row>
    <row r="26" spans="1:25">
      <c r="A26" s="9"/>
      <c r="B26" s="12"/>
      <c r="C26" s="11"/>
      <c r="D26" s="9"/>
      <c r="N26" s="10"/>
    </row>
    <row r="27" spans="1:25">
      <c r="A27" s="106" t="s">
        <v>1436</v>
      </c>
      <c r="B27" s="107" t="s">
        <v>1437</v>
      </c>
      <c r="C27" s="108" t="s">
        <v>1433</v>
      </c>
      <c r="D27" s="20"/>
      <c r="E27" s="21"/>
      <c r="F27" s="20"/>
      <c r="G27" s="21"/>
      <c r="N27" s="5"/>
    </row>
    <row r="28" spans="1:25">
      <c r="A28" s="9" t="s">
        <v>3</v>
      </c>
      <c r="B28" s="2">
        <f>DATA_FIELD_DESCRIPTORS!AC14</f>
        <v>48454</v>
      </c>
      <c r="C28" s="11">
        <f>B28/B$28</f>
        <v>1</v>
      </c>
      <c r="D28" s="9"/>
      <c r="N28" s="10">
        <v>14</v>
      </c>
    </row>
    <row r="29" spans="1:25">
      <c r="A29" s="9" t="s">
        <v>23</v>
      </c>
      <c r="B29" s="2">
        <f>DATA_FIELD_DESCRIPTORS!AC15</f>
        <v>8954</v>
      </c>
      <c r="C29" s="11">
        <f t="shared" ref="C29:C35" si="9">B29/B$28</f>
        <v>0.18479382507120154</v>
      </c>
      <c r="D29" s="9"/>
      <c r="N29" s="10">
        <v>15</v>
      </c>
    </row>
    <row r="30" spans="1:25">
      <c r="A30" s="9" t="s">
        <v>24</v>
      </c>
      <c r="B30" s="2">
        <f>DATA_FIELD_DESCRIPTORS!AC16</f>
        <v>27615</v>
      </c>
      <c r="C30" s="11">
        <f t="shared" si="9"/>
        <v>0.56992198786477899</v>
      </c>
      <c r="D30" s="9"/>
      <c r="N30" s="10">
        <v>16</v>
      </c>
    </row>
    <row r="31" spans="1:25">
      <c r="A31" s="9" t="s">
        <v>25</v>
      </c>
      <c r="B31" s="2">
        <f>DATA_FIELD_DESCRIPTORS!AC17</f>
        <v>392</v>
      </c>
      <c r="C31" s="11">
        <f t="shared" si="9"/>
        <v>8.0901473562554182E-3</v>
      </c>
      <c r="D31" s="9"/>
      <c r="N31" s="10">
        <v>17</v>
      </c>
    </row>
    <row r="32" spans="1:25">
      <c r="A32" s="9" t="s">
        <v>26</v>
      </c>
      <c r="B32" s="2">
        <f>DATA_FIELD_DESCRIPTORS!AC18</f>
        <v>1309</v>
      </c>
      <c r="C32" s="11">
        <f t="shared" si="9"/>
        <v>2.7015313493210055E-2</v>
      </c>
      <c r="D32" s="9"/>
      <c r="N32" s="10">
        <v>18</v>
      </c>
    </row>
    <row r="33" spans="1:14">
      <c r="A33" s="9" t="s">
        <v>27</v>
      </c>
      <c r="B33" s="2">
        <f>DATA_FIELD_DESCRIPTORS!AC19</f>
        <v>24</v>
      </c>
      <c r="C33" s="11">
        <f t="shared" si="9"/>
        <v>4.9531514426053578E-4</v>
      </c>
      <c r="D33" s="9"/>
      <c r="N33" s="10">
        <v>19</v>
      </c>
    </row>
    <row r="34" spans="1:14">
      <c r="A34" s="9" t="s">
        <v>28</v>
      </c>
      <c r="B34" s="2">
        <f>DATA_FIELD_DESCRIPTORS!AC20</f>
        <v>7288</v>
      </c>
      <c r="C34" s="11">
        <f t="shared" si="9"/>
        <v>0.15041069880711602</v>
      </c>
      <c r="D34" s="9"/>
      <c r="N34" s="10">
        <v>20</v>
      </c>
    </row>
    <row r="35" spans="1:14">
      <c r="A35" s="9" t="s">
        <v>38</v>
      </c>
      <c r="B35" s="2">
        <f>DATA_FIELD_DESCRIPTORS!AC21</f>
        <v>2872</v>
      </c>
      <c r="C35" s="11">
        <f t="shared" si="9"/>
        <v>5.9272712263177443E-2</v>
      </c>
      <c r="D35" s="9"/>
      <c r="N35" s="10">
        <v>21</v>
      </c>
    </row>
    <row r="36" spans="1:14">
      <c r="A36" s="9"/>
      <c r="B36" s="2"/>
      <c r="C36" s="11"/>
      <c r="D36" s="9"/>
      <c r="N36" s="10"/>
    </row>
    <row r="37" spans="1:14">
      <c r="A37" s="9"/>
      <c r="B37" s="2"/>
      <c r="C37" s="11"/>
      <c r="D37" s="9"/>
      <c r="N37" s="10"/>
    </row>
    <row r="38" spans="1:14" s="4" customFormat="1">
      <c r="A38" s="110" t="s">
        <v>1098</v>
      </c>
      <c r="B38" s="111" t="s">
        <v>1437</v>
      </c>
      <c r="C38" s="112" t="s">
        <v>1433</v>
      </c>
      <c r="D38" s="16"/>
      <c r="E38" s="1"/>
      <c r="F38" s="16"/>
      <c r="G38" s="1"/>
      <c r="J38"/>
      <c r="K38"/>
      <c r="L38"/>
      <c r="M38"/>
    </row>
    <row r="39" spans="1:14">
      <c r="A39" s="9" t="s">
        <v>3</v>
      </c>
      <c r="B39" s="2">
        <f>DATA_FIELD_DESCRIPTORS!AC24</f>
        <v>48454</v>
      </c>
      <c r="C39" s="11">
        <f>B39/B$39</f>
        <v>1</v>
      </c>
      <c r="D39" s="9"/>
      <c r="N39" s="10">
        <v>24</v>
      </c>
    </row>
    <row r="40" spans="1:14">
      <c r="A40" s="9" t="s">
        <v>29</v>
      </c>
      <c r="B40" s="2">
        <f>DATA_FIELD_DESCRIPTORS!AC26</f>
        <v>13316</v>
      </c>
      <c r="C40" s="11">
        <f t="shared" ref="C40:C41" si="10">B40/B$39</f>
        <v>0.27481735254055395</v>
      </c>
      <c r="D40" s="9"/>
      <c r="N40" s="10">
        <v>26</v>
      </c>
    </row>
    <row r="41" spans="1:14">
      <c r="A41" s="9" t="s">
        <v>30</v>
      </c>
      <c r="B41" s="2">
        <f>DATA_FIELD_DESCRIPTORS!AC25</f>
        <v>35138</v>
      </c>
      <c r="C41" s="11">
        <f t="shared" si="10"/>
        <v>0.72518264745944605</v>
      </c>
      <c r="D41" s="9"/>
      <c r="N41" s="10">
        <v>25</v>
      </c>
    </row>
    <row r="42" spans="1:14">
      <c r="A42" s="9"/>
      <c r="B42" s="2"/>
      <c r="C42" s="11"/>
      <c r="D42" s="9"/>
      <c r="N42" s="10"/>
    </row>
    <row r="43" spans="1:14">
      <c r="A43" s="9"/>
      <c r="B43" s="2"/>
      <c r="C43" s="11"/>
      <c r="D43" s="9"/>
      <c r="N43" s="10"/>
    </row>
    <row r="44" spans="1:14" s="4" customFormat="1">
      <c r="A44" s="110" t="s">
        <v>1438</v>
      </c>
      <c r="B44" s="111" t="s">
        <v>1437</v>
      </c>
      <c r="C44" s="112" t="s">
        <v>1433</v>
      </c>
      <c r="D44" s="16"/>
      <c r="E44" s="1"/>
      <c r="F44" s="16"/>
      <c r="G44" s="1"/>
      <c r="J44"/>
      <c r="K44"/>
      <c r="L44"/>
      <c r="M44"/>
    </row>
    <row r="45" spans="1:14">
      <c r="A45" s="9" t="s">
        <v>3</v>
      </c>
      <c r="B45" s="2">
        <f>DATA_FIELD_DESCRIPTORS!AC29</f>
        <v>48454</v>
      </c>
      <c r="C45" s="11">
        <f>B45/B$45</f>
        <v>1</v>
      </c>
      <c r="D45" s="9"/>
      <c r="N45" s="10">
        <v>29</v>
      </c>
    </row>
    <row r="46" spans="1:14">
      <c r="A46" s="113" t="s">
        <v>31</v>
      </c>
      <c r="B46" s="114">
        <f>DATA_FIELD_DESCRIPTORS!AC38</f>
        <v>13316</v>
      </c>
      <c r="C46" s="115">
        <f t="shared" ref="C46:C55" si="11">B46/B$45</f>
        <v>0.27481735254055395</v>
      </c>
      <c r="D46" s="9"/>
      <c r="N46" s="10">
        <v>38</v>
      </c>
    </row>
    <row r="47" spans="1:14">
      <c r="A47" s="9" t="s">
        <v>32</v>
      </c>
      <c r="B47" s="2">
        <f>DATA_FIELD_DESCRIPTORS!AC39</f>
        <v>3523</v>
      </c>
      <c r="C47" s="11">
        <f>B47/B$46</f>
        <v>0.26456893962150796</v>
      </c>
      <c r="D47" s="9"/>
      <c r="N47" s="10">
        <v>39</v>
      </c>
    </row>
    <row r="48" spans="1:14">
      <c r="A48" s="9" t="s">
        <v>33</v>
      </c>
      <c r="B48" s="2">
        <f>DATA_FIELD_DESCRIPTORS!AC40</f>
        <v>2515</v>
      </c>
      <c r="C48" s="11">
        <f t="shared" ref="C48:C53" si="12">B48/B$46</f>
        <v>0.18887053169119855</v>
      </c>
      <c r="D48" s="9"/>
      <c r="N48" s="10">
        <v>40</v>
      </c>
    </row>
    <row r="49" spans="1:14">
      <c r="A49" s="9" t="s">
        <v>34</v>
      </c>
      <c r="B49" s="2">
        <f>DATA_FIELD_DESCRIPTORS!AC41</f>
        <v>194</v>
      </c>
      <c r="C49" s="11">
        <f t="shared" si="12"/>
        <v>1.4568939621507961E-2</v>
      </c>
      <c r="D49" s="9"/>
      <c r="N49" s="10">
        <v>41</v>
      </c>
    </row>
    <row r="50" spans="1:14">
      <c r="A50" s="9" t="s">
        <v>35</v>
      </c>
      <c r="B50" s="2">
        <f>DATA_FIELD_DESCRIPTORS!AC42</f>
        <v>18</v>
      </c>
      <c r="C50" s="11">
        <f t="shared" si="12"/>
        <v>1.3517572844698109E-3</v>
      </c>
      <c r="D50" s="9"/>
      <c r="N50" s="10">
        <v>42</v>
      </c>
    </row>
    <row r="51" spans="1:14">
      <c r="A51" s="9" t="s">
        <v>36</v>
      </c>
      <c r="B51" s="2">
        <f>DATA_FIELD_DESCRIPTORS!AC43</f>
        <v>3</v>
      </c>
      <c r="C51" s="11">
        <f t="shared" si="12"/>
        <v>2.2529288074496845E-4</v>
      </c>
      <c r="D51" s="9"/>
      <c r="N51" s="10">
        <v>43</v>
      </c>
    </row>
    <row r="52" spans="1:14">
      <c r="A52" s="9" t="s">
        <v>37</v>
      </c>
      <c r="B52" s="2">
        <f>DATA_FIELD_DESCRIPTORS!AC44</f>
        <v>5729</v>
      </c>
      <c r="C52" s="11">
        <f t="shared" si="12"/>
        <v>0.43023430459597478</v>
      </c>
      <c r="D52" s="9"/>
      <c r="N52" s="10">
        <v>44</v>
      </c>
    </row>
    <row r="53" spans="1:14">
      <c r="A53" s="9" t="s">
        <v>38</v>
      </c>
      <c r="B53" s="2">
        <f>DATA_FIELD_DESCRIPTORS!AC45</f>
        <v>1334</v>
      </c>
      <c r="C53" s="11">
        <f t="shared" si="12"/>
        <v>0.10018023430459598</v>
      </c>
      <c r="D53" s="9"/>
      <c r="N53" s="10">
        <v>45</v>
      </c>
    </row>
    <row r="54" spans="1:14" ht="3.6" customHeight="1">
      <c r="A54" s="9"/>
      <c r="B54" s="2"/>
      <c r="C54" s="11"/>
      <c r="D54" s="9"/>
      <c r="N54" s="10"/>
    </row>
    <row r="55" spans="1:14">
      <c r="A55" s="113" t="s">
        <v>30</v>
      </c>
      <c r="B55" s="114">
        <f>DATA_FIELD_DESCRIPTORS!AC30</f>
        <v>35138</v>
      </c>
      <c r="C55" s="115">
        <f t="shared" si="11"/>
        <v>0.72518264745944605</v>
      </c>
      <c r="D55" s="9"/>
      <c r="N55" s="10">
        <v>30</v>
      </c>
    </row>
    <row r="56" spans="1:14">
      <c r="A56" s="9" t="s">
        <v>32</v>
      </c>
      <c r="B56" s="2">
        <f>DATA_FIELD_DESCRIPTORS!AC31</f>
        <v>5431</v>
      </c>
      <c r="C56" s="11">
        <f>B56/B$55</f>
        <v>0.15456201263589275</v>
      </c>
      <c r="D56" s="9"/>
      <c r="N56" s="10">
        <v>31</v>
      </c>
    </row>
    <row r="57" spans="1:14">
      <c r="A57" s="9" t="s">
        <v>33</v>
      </c>
      <c r="B57" s="2">
        <f>DATA_FIELD_DESCRIPTORS!AC32</f>
        <v>25100</v>
      </c>
      <c r="C57" s="11">
        <f t="shared" ref="C57:C62" si="13">B57/B$55</f>
        <v>0.71432637031134383</v>
      </c>
      <c r="D57" s="9"/>
      <c r="N57" s="10">
        <v>32</v>
      </c>
    </row>
    <row r="58" spans="1:14">
      <c r="A58" s="9" t="s">
        <v>34</v>
      </c>
      <c r="B58" s="2">
        <f>DATA_FIELD_DESCRIPTORS!AC33</f>
        <v>198</v>
      </c>
      <c r="C58" s="11">
        <f t="shared" si="13"/>
        <v>5.6349251522568164E-3</v>
      </c>
      <c r="D58" s="9"/>
      <c r="N58" s="10">
        <v>33</v>
      </c>
    </row>
    <row r="59" spans="1:14">
      <c r="A59" s="9" t="s">
        <v>35</v>
      </c>
      <c r="B59" s="2">
        <f>DATA_FIELD_DESCRIPTORS!AC34</f>
        <v>1291</v>
      </c>
      <c r="C59" s="11">
        <f t="shared" si="13"/>
        <v>3.674085036143207E-2</v>
      </c>
      <c r="D59" s="9"/>
      <c r="N59" s="10">
        <v>34</v>
      </c>
    </row>
    <row r="60" spans="1:14">
      <c r="A60" s="9" t="s">
        <v>36</v>
      </c>
      <c r="B60" s="2">
        <f>DATA_FIELD_DESCRIPTORS!AC35</f>
        <v>21</v>
      </c>
      <c r="C60" s="11">
        <f t="shared" si="13"/>
        <v>5.9764357675451082E-4</v>
      </c>
      <c r="D60" s="9"/>
      <c r="N60" s="10">
        <v>35</v>
      </c>
    </row>
    <row r="61" spans="1:14">
      <c r="A61" s="9" t="s">
        <v>37</v>
      </c>
      <c r="B61" s="2">
        <f>DATA_FIELD_DESCRIPTORS!AC36</f>
        <v>1559</v>
      </c>
      <c r="C61" s="11">
        <f t="shared" si="13"/>
        <v>4.4367920769537252E-2</v>
      </c>
      <c r="D61" s="9"/>
      <c r="N61" s="10">
        <v>36</v>
      </c>
    </row>
    <row r="62" spans="1:14">
      <c r="A62" s="9" t="s">
        <v>38</v>
      </c>
      <c r="B62" s="2">
        <f>DATA_FIELD_DESCRIPTORS!AC37</f>
        <v>1538</v>
      </c>
      <c r="C62" s="11">
        <f t="shared" si="13"/>
        <v>4.3770277192782744E-2</v>
      </c>
      <c r="D62" s="9"/>
      <c r="N62" s="10">
        <v>37</v>
      </c>
    </row>
    <row r="63" spans="1:14">
      <c r="A63" s="9"/>
      <c r="B63" s="2"/>
      <c r="C63" s="11"/>
      <c r="D63" s="9"/>
      <c r="N63" s="10"/>
    </row>
    <row r="64" spans="1:14">
      <c r="A64" s="9"/>
      <c r="B64" s="2"/>
      <c r="C64" s="11"/>
      <c r="D64" s="9"/>
      <c r="N64" s="10"/>
    </row>
    <row r="65" spans="1:14" s="4" customFormat="1">
      <c r="A65" s="110" t="s">
        <v>1439</v>
      </c>
      <c r="B65" s="111" t="s">
        <v>1437</v>
      </c>
      <c r="C65" s="112" t="s">
        <v>1433</v>
      </c>
      <c r="D65" s="20"/>
      <c r="E65" s="1"/>
      <c r="F65" s="20"/>
      <c r="G65" s="1"/>
      <c r="J65"/>
      <c r="K65"/>
      <c r="L65"/>
      <c r="M65"/>
    </row>
    <row r="66" spans="1:14">
      <c r="A66" s="9" t="s">
        <v>3</v>
      </c>
      <c r="B66" s="2">
        <f>DATA_FIELD_DESCRIPTORS!AC705</f>
        <v>48454</v>
      </c>
      <c r="C66" s="11">
        <f>B66/B$66</f>
        <v>1</v>
      </c>
      <c r="D66" s="9"/>
      <c r="N66" s="10">
        <v>705</v>
      </c>
    </row>
    <row r="67" spans="1:14">
      <c r="A67" s="116" t="s">
        <v>1434</v>
      </c>
      <c r="B67" s="114">
        <f>DATA_FIELD_DESCRIPTORS!AC722</f>
        <v>10359</v>
      </c>
      <c r="C67" s="115">
        <f>B67/B$66</f>
        <v>0.21379039914145376</v>
      </c>
      <c r="D67" s="9"/>
      <c r="N67" s="10"/>
    </row>
    <row r="68" spans="1:14" ht="3.6" customHeight="1">
      <c r="A68" s="9"/>
      <c r="B68" s="2"/>
      <c r="C68" s="11"/>
      <c r="D68" s="9"/>
      <c r="N68" s="10"/>
    </row>
    <row r="69" spans="1:14">
      <c r="A69" s="113" t="s">
        <v>1435</v>
      </c>
      <c r="B69" s="114">
        <f>DATA_FIELD_DESCRIPTORS!AC707</f>
        <v>35154</v>
      </c>
      <c r="C69" s="115">
        <f t="shared" ref="C69:C76" si="14">B69/B$66</f>
        <v>0.72551285755561978</v>
      </c>
      <c r="D69" s="9"/>
      <c r="N69" s="10">
        <v>706</v>
      </c>
    </row>
    <row r="70" spans="1:14">
      <c r="A70" s="9" t="s">
        <v>39</v>
      </c>
      <c r="B70" s="2">
        <f>DATA_FIELD_DESCRIPTORS!AC708</f>
        <v>10562</v>
      </c>
      <c r="C70" s="11">
        <f>B70/B$69</f>
        <v>0.30044945098708542</v>
      </c>
      <c r="D70" s="9"/>
      <c r="N70" s="10">
        <v>708</v>
      </c>
    </row>
    <row r="71" spans="1:14">
      <c r="A71" s="9" t="s">
        <v>1445</v>
      </c>
      <c r="B71" s="2">
        <f>DATA_FIELD_DESCRIPTORS!AC711</f>
        <v>3199</v>
      </c>
      <c r="C71" s="11">
        <f t="shared" ref="C71:C74" si="15">B71/B$69</f>
        <v>9.0999601752289924E-2</v>
      </c>
      <c r="D71" s="9"/>
      <c r="N71" s="10">
        <v>711</v>
      </c>
    </row>
    <row r="72" spans="1:14">
      <c r="A72" s="9" t="s">
        <v>40</v>
      </c>
      <c r="B72" s="2">
        <f>DATA_FIELD_DESCRIPTORS!AC712+DATA_FIELD_DESCRIPTORS!AC713+DATA_FIELD_DESCRIPTORS!AC714</f>
        <v>15624</v>
      </c>
      <c r="C72" s="11">
        <f t="shared" si="15"/>
        <v>0.44444444444444442</v>
      </c>
      <c r="D72" s="9"/>
      <c r="N72" s="10" t="s">
        <v>143</v>
      </c>
    </row>
    <row r="73" spans="1:14">
      <c r="A73" s="9" t="s">
        <v>41</v>
      </c>
      <c r="B73" s="2">
        <f>DATA_FIELD_DESCRIPTORS!AC715+DATA_FIELD_DESCRIPTORS!AC716+DATA_FIELD_DESCRIPTORS!AC717+DATA_FIELD_DESCRIPTORS!AC718+DATA_FIELD_DESCRIPTORS!AC719+DATA_FIELD_DESCRIPTORS!AC720</f>
        <v>4522</v>
      </c>
      <c r="C73" s="11">
        <f t="shared" si="15"/>
        <v>0.12863401035444047</v>
      </c>
      <c r="D73" s="9"/>
      <c r="N73" s="10" t="s">
        <v>144</v>
      </c>
    </row>
    <row r="74" spans="1:14">
      <c r="A74" s="9" t="s">
        <v>42</v>
      </c>
      <c r="B74" s="2">
        <f>DATA_FIELD_DESCRIPTORS!AC721</f>
        <v>1247</v>
      </c>
      <c r="C74" s="11">
        <f t="shared" si="15"/>
        <v>3.5472492461739773E-2</v>
      </c>
      <c r="D74" s="9"/>
      <c r="N74" s="10">
        <v>721</v>
      </c>
    </row>
    <row r="75" spans="1:14" ht="3.6" customHeight="1">
      <c r="A75" s="9"/>
      <c r="B75" s="2"/>
      <c r="C75" s="11"/>
      <c r="D75" s="9"/>
      <c r="N75" s="10"/>
    </row>
    <row r="76" spans="1:14">
      <c r="A76" s="113" t="s">
        <v>43</v>
      </c>
      <c r="B76" s="114">
        <f>DATA_FIELD_DESCRIPTORS!AC730</f>
        <v>2941</v>
      </c>
      <c r="C76" s="115">
        <f t="shared" si="14"/>
        <v>6.0696743302926487E-2</v>
      </c>
      <c r="D76" s="9"/>
      <c r="N76" s="10">
        <v>730</v>
      </c>
    </row>
    <row r="77" spans="1:14">
      <c r="A77" s="9" t="s">
        <v>44</v>
      </c>
      <c r="B77" s="2">
        <f>DATA_FIELD_DESCRIPTORS!AC731</f>
        <v>238</v>
      </c>
      <c r="C77" s="11">
        <f>B77/B$76</f>
        <v>8.0924855491329481E-2</v>
      </c>
      <c r="D77" s="9"/>
      <c r="N77" s="10">
        <v>731</v>
      </c>
    </row>
    <row r="78" spans="1:14" ht="14.4" customHeight="1">
      <c r="A78" s="9" t="s">
        <v>47</v>
      </c>
      <c r="B78" s="2">
        <f>DATA_FIELD_DESCRIPTORS!AC732</f>
        <v>2703</v>
      </c>
      <c r="C78" s="11">
        <f>B78/B$76</f>
        <v>0.91907514450867056</v>
      </c>
      <c r="D78" s="9"/>
      <c r="N78" s="10">
        <v>732</v>
      </c>
    </row>
    <row r="79" spans="1:14" ht="14.4" customHeight="1">
      <c r="A79" s="9"/>
      <c r="B79" s="2"/>
      <c r="C79" s="11"/>
      <c r="D79" s="9"/>
      <c r="N79" s="10"/>
    </row>
    <row r="80" spans="1:14" ht="14.4" customHeight="1">
      <c r="A80" s="9"/>
      <c r="B80" s="2"/>
      <c r="C80" s="11"/>
      <c r="D80" s="9"/>
      <c r="N80" s="10"/>
    </row>
    <row r="81" spans="1:14" s="4" customFormat="1">
      <c r="A81" s="110" t="s">
        <v>1440</v>
      </c>
      <c r="B81" s="111" t="s">
        <v>1437</v>
      </c>
      <c r="C81" s="112" t="s">
        <v>1433</v>
      </c>
      <c r="D81" s="20"/>
      <c r="E81" s="1"/>
      <c r="F81" s="20"/>
      <c r="G81" s="1"/>
      <c r="J81"/>
      <c r="K81"/>
      <c r="L81"/>
      <c r="M81"/>
    </row>
    <row r="82" spans="1:14" ht="14.4" customHeight="1">
      <c r="A82" s="14" t="s">
        <v>48</v>
      </c>
      <c r="B82" s="2">
        <f>DATA_FIELD_DESCRIPTORS!AC932</f>
        <v>18494</v>
      </c>
      <c r="C82" s="27">
        <f>B82/B$82</f>
        <v>1</v>
      </c>
      <c r="D82" s="14"/>
      <c r="E82" s="23"/>
      <c r="F82" s="23"/>
      <c r="G82" s="18"/>
      <c r="H82" s="24"/>
      <c r="I82" s="25"/>
      <c r="N82" s="26">
        <v>8954</v>
      </c>
    </row>
    <row r="83" spans="1:14" ht="14.4" customHeight="1">
      <c r="A83" s="14" t="s">
        <v>155</v>
      </c>
      <c r="B83" s="2">
        <f>DATA_FIELD_DESCRIPTORS!AC1005+DATA_FIELD_DESCRIPTORS!AC1008</f>
        <v>6551</v>
      </c>
      <c r="C83" s="27">
        <f t="shared" ref="C83:C84" si="16">B83/B$82</f>
        <v>0.3542229912404023</v>
      </c>
      <c r="D83" s="14"/>
      <c r="E83" s="23"/>
      <c r="F83" s="23"/>
      <c r="G83" s="18"/>
      <c r="H83" s="24"/>
      <c r="I83" s="25"/>
      <c r="N83" s="26" t="s">
        <v>156</v>
      </c>
    </row>
    <row r="84" spans="1:14">
      <c r="A84" s="14" t="s">
        <v>161</v>
      </c>
      <c r="B84" s="2">
        <f>DATA_FIELD_DESCRIPTORS!AC1006+DATA_FIELD_DESCRIPTORS!AC1009</f>
        <v>11943</v>
      </c>
      <c r="C84" s="27">
        <f t="shared" si="16"/>
        <v>0.64577700875959776</v>
      </c>
      <c r="D84" s="14"/>
      <c r="E84" s="23"/>
      <c r="F84" s="23"/>
      <c r="G84" s="18"/>
      <c r="H84" s="24"/>
      <c r="I84" s="25"/>
      <c r="N84" s="26" t="s">
        <v>157</v>
      </c>
    </row>
    <row r="85" spans="1:14" ht="3.6" customHeight="1">
      <c r="A85" s="14"/>
      <c r="B85" s="2"/>
      <c r="C85" s="27"/>
      <c r="D85" s="14"/>
      <c r="E85" s="23"/>
      <c r="F85" s="23"/>
      <c r="G85" s="18"/>
      <c r="H85" s="24"/>
      <c r="I85" s="25"/>
      <c r="N85" s="26"/>
    </row>
    <row r="86" spans="1:14" ht="14.4" customHeight="1">
      <c r="A86" s="113" t="s">
        <v>1444</v>
      </c>
      <c r="B86" s="114">
        <f>DATA_FIELD_DESCRIPTORS!AC934+DATA_FIELD_DESCRIPTORS!AC968</f>
        <v>10562</v>
      </c>
      <c r="C86" s="115">
        <f>B86/B$82</f>
        <v>0.57110414188385428</v>
      </c>
      <c r="D86" s="14"/>
      <c r="E86" s="23"/>
      <c r="F86" s="23"/>
      <c r="G86" s="18"/>
      <c r="H86" s="24"/>
      <c r="I86" s="25"/>
      <c r="N86" s="26" t="s">
        <v>146</v>
      </c>
    </row>
    <row r="87" spans="1:14" ht="14.4" customHeight="1">
      <c r="A87" s="14" t="s">
        <v>49</v>
      </c>
      <c r="B87" s="2">
        <f>DATA_FIELD_DESCRIPTORS!AC935+DATA_FIELD_DESCRIPTORS!AC969</f>
        <v>3199</v>
      </c>
      <c r="C87" s="27">
        <f t="shared" ref="C87:C91" si="17">B87/B$86</f>
        <v>0.30287824275705361</v>
      </c>
      <c r="D87" s="14"/>
      <c r="E87" s="29"/>
      <c r="F87" s="29"/>
      <c r="G87" s="18"/>
      <c r="H87" s="24"/>
      <c r="I87" s="30"/>
      <c r="N87" s="26" t="s">
        <v>147</v>
      </c>
    </row>
    <row r="88" spans="1:14" ht="14.4" customHeight="1">
      <c r="A88" s="14" t="s">
        <v>155</v>
      </c>
      <c r="B88" s="2">
        <f>DATA_FIELD_DESCRIPTORS!AC538+DATA_FIELD_DESCRIPTORS!AC539+DATA_FIELD_DESCRIPTORS!AC540</f>
        <v>1566</v>
      </c>
      <c r="C88" s="27">
        <f t="shared" si="17"/>
        <v>0.14826737360348419</v>
      </c>
      <c r="D88" s="14"/>
      <c r="E88" s="29"/>
      <c r="F88" s="29"/>
      <c r="G88" s="18"/>
      <c r="H88" s="24"/>
      <c r="I88" s="30"/>
      <c r="N88" s="26" t="s">
        <v>158</v>
      </c>
    </row>
    <row r="89" spans="1:14" ht="14.4" customHeight="1">
      <c r="A89" s="14" t="s">
        <v>50</v>
      </c>
      <c r="B89" s="2">
        <f>DATA_FIELD_DESCRIPTORS!AC940+DATA_FIELD_DESCRIPTORS!AC974</f>
        <v>1005</v>
      </c>
      <c r="C89" s="27">
        <f t="shared" si="17"/>
        <v>9.5152433251278173E-2</v>
      </c>
      <c r="D89" s="14"/>
      <c r="E89" s="23"/>
      <c r="F89" s="23"/>
      <c r="G89" s="18"/>
      <c r="H89" s="24"/>
      <c r="I89" s="25"/>
      <c r="N89" s="26" t="s">
        <v>148</v>
      </c>
    </row>
    <row r="90" spans="1:14" ht="14.4" customHeight="1">
      <c r="A90" s="14" t="s">
        <v>155</v>
      </c>
      <c r="B90" s="2">
        <f>DATA_FIELD_DESCRIPTORS!AC543+DATA_FIELD_DESCRIPTORS!AC544+DATA_FIELD_DESCRIPTORS!AC545</f>
        <v>478</v>
      </c>
      <c r="C90" s="27">
        <f t="shared" si="17"/>
        <v>4.525658019314524E-2</v>
      </c>
      <c r="D90" s="14"/>
      <c r="E90" s="23"/>
      <c r="F90" s="23"/>
      <c r="G90" s="18"/>
      <c r="H90" s="24"/>
      <c r="I90" s="25"/>
      <c r="N90" s="26" t="s">
        <v>159</v>
      </c>
    </row>
    <row r="91" spans="1:14" ht="14.4" customHeight="1">
      <c r="A91" s="14" t="s">
        <v>51</v>
      </c>
      <c r="B91" s="2">
        <f>DATA_FIELD_DESCRIPTORS!AC944+DATA_FIELD_DESCRIPTORS!AC978</f>
        <v>6358</v>
      </c>
      <c r="C91" s="27">
        <f t="shared" si="17"/>
        <v>0.60196932399166825</v>
      </c>
      <c r="D91" s="14"/>
      <c r="E91" s="23"/>
      <c r="F91" s="23"/>
      <c r="G91" s="18"/>
      <c r="H91" s="24"/>
      <c r="I91" s="25"/>
      <c r="N91" s="26" t="s">
        <v>149</v>
      </c>
    </row>
    <row r="92" spans="1:14" ht="14.4" customHeight="1">
      <c r="A92" s="14" t="s">
        <v>155</v>
      </c>
      <c r="B92" s="2">
        <f>DATA_FIELD_DESCRIPTORS!AC547+DATA_FIELD_DESCRIPTORS!AC548+DATA_FIELD_DESCRIPTORS!AC549</f>
        <v>4468</v>
      </c>
      <c r="C92" s="27">
        <f>B92/B$86</f>
        <v>0.42302594205642868</v>
      </c>
      <c r="D92" s="14"/>
      <c r="E92" s="23"/>
      <c r="F92" s="23"/>
      <c r="G92" s="18"/>
      <c r="H92" s="24"/>
      <c r="I92" s="25"/>
      <c r="N92" s="26"/>
    </row>
    <row r="93" spans="1:14" ht="3.6" customHeight="1">
      <c r="A93" s="14"/>
      <c r="B93" s="2"/>
      <c r="C93" s="27"/>
      <c r="D93" s="14"/>
      <c r="E93" s="23"/>
      <c r="F93" s="23"/>
      <c r="G93" s="18"/>
      <c r="H93" s="24"/>
      <c r="I93" s="25"/>
      <c r="N93" s="26"/>
    </row>
    <row r="94" spans="1:14" ht="14.4" customHeight="1">
      <c r="A94" s="113" t="s">
        <v>1443</v>
      </c>
      <c r="B94" s="114">
        <f>DATA_FIELD_DESCRIPTORS!AC948+DATA_FIELD_DESCRIPTORS!AC982</f>
        <v>7932</v>
      </c>
      <c r="C94" s="115">
        <f>B94/B$82</f>
        <v>0.42889585811614578</v>
      </c>
      <c r="D94" s="14"/>
      <c r="E94" s="23"/>
      <c r="F94" s="23"/>
      <c r="G94" s="18"/>
      <c r="H94" s="24"/>
      <c r="I94" s="25"/>
      <c r="N94" s="26" t="s">
        <v>150</v>
      </c>
    </row>
    <row r="95" spans="1:14" ht="14.4" customHeight="1">
      <c r="A95" s="14" t="s">
        <v>52</v>
      </c>
      <c r="B95" s="31">
        <f>B96+B98</f>
        <v>6400</v>
      </c>
      <c r="C95" s="27">
        <f t="shared" ref="C95:C98" si="18">B95/B$94</f>
        <v>0.80685829551185073</v>
      </c>
      <c r="D95" s="14"/>
      <c r="E95" s="23"/>
      <c r="F95" s="23"/>
      <c r="G95" s="18"/>
      <c r="H95" s="24"/>
      <c r="I95" s="25"/>
      <c r="N95" s="26" t="s">
        <v>1420</v>
      </c>
    </row>
    <row r="96" spans="1:14" ht="14.4" customHeight="1">
      <c r="A96" s="14" t="s">
        <v>45</v>
      </c>
      <c r="B96" s="2">
        <f>DATA_FIELD_DESCRIPTORS!AC950+DATA_FIELD_DESCRIPTORS!AC984</f>
        <v>3080</v>
      </c>
      <c r="C96" s="27">
        <f t="shared" si="18"/>
        <v>0.38830055471507818</v>
      </c>
      <c r="D96" s="14"/>
      <c r="E96" s="23"/>
      <c r="F96" s="23"/>
      <c r="G96" s="18"/>
      <c r="H96" s="18"/>
      <c r="I96" s="18"/>
      <c r="N96" s="26" t="s">
        <v>151</v>
      </c>
    </row>
    <row r="97" spans="1:14" ht="14.4" customHeight="1">
      <c r="A97" s="14" t="s">
        <v>53</v>
      </c>
      <c r="B97" s="2">
        <f>DATA_FIELD_DESCRIPTORS!AC953+DATA_FIELD_DESCRIPTORS!AC987</f>
        <v>729</v>
      </c>
      <c r="C97" s="27">
        <f>B97/B96</f>
        <v>0.2366883116883117</v>
      </c>
      <c r="D97" s="14"/>
      <c r="E97" s="23"/>
      <c r="F97" s="23"/>
      <c r="G97" s="18"/>
      <c r="H97" s="18"/>
      <c r="I97" s="18"/>
      <c r="N97" s="26" t="s">
        <v>152</v>
      </c>
    </row>
    <row r="98" spans="1:14" ht="14.4" customHeight="1">
      <c r="A98" s="14" t="s">
        <v>46</v>
      </c>
      <c r="B98" s="31">
        <f>DATA_FIELD_DESCRIPTORS!AC959+DATA_FIELD_DESCRIPTORS!AC993</f>
        <v>3320</v>
      </c>
      <c r="C98" s="27">
        <f t="shared" si="18"/>
        <v>0.41855774079677255</v>
      </c>
      <c r="D98" s="14"/>
      <c r="E98" s="23"/>
      <c r="F98" s="23"/>
      <c r="G98" s="18"/>
      <c r="H98" s="18"/>
      <c r="I98" s="18"/>
      <c r="N98" s="26" t="s">
        <v>153</v>
      </c>
    </row>
    <row r="99" spans="1:14">
      <c r="A99" s="14" t="s">
        <v>53</v>
      </c>
      <c r="B99" s="31">
        <f>DATA_FIELD_DESCRIPTORS!AC962+DATA_FIELD_DESCRIPTORS!AC996</f>
        <v>1075</v>
      </c>
      <c r="C99" s="27">
        <f>B99/B98</f>
        <v>0.32379518072289154</v>
      </c>
      <c r="D99" s="14"/>
      <c r="E99" s="23"/>
      <c r="F99" s="23"/>
      <c r="G99" s="18"/>
      <c r="H99" s="18"/>
      <c r="I99" s="18"/>
      <c r="N99" s="26" t="s">
        <v>154</v>
      </c>
    </row>
    <row r="100" spans="1:14" ht="3.6" customHeight="1">
      <c r="A100" s="14"/>
      <c r="B100" s="31"/>
      <c r="C100" s="27"/>
      <c r="D100" s="14"/>
      <c r="E100" s="23"/>
      <c r="F100" s="23"/>
      <c r="G100" s="18"/>
      <c r="H100" s="18"/>
      <c r="I100" s="18"/>
      <c r="N100" s="26"/>
    </row>
    <row r="101" spans="1:14" ht="14.4" customHeight="1">
      <c r="A101" s="14" t="s">
        <v>54</v>
      </c>
      <c r="B101" s="2">
        <f>DATA_FIELD_DESCRIPTORS!AC535</f>
        <v>6554</v>
      </c>
      <c r="C101" s="27">
        <f>B101/B82</f>
        <v>0.35438520601276091</v>
      </c>
      <c r="D101" s="14"/>
      <c r="E101" s="23"/>
      <c r="F101" s="23"/>
      <c r="G101" s="18"/>
      <c r="H101" s="18"/>
      <c r="I101" s="18"/>
      <c r="N101" s="26">
        <v>535</v>
      </c>
    </row>
    <row r="102" spans="1:14" ht="14.4" customHeight="1">
      <c r="A102" s="14" t="s">
        <v>55</v>
      </c>
      <c r="B102" s="2">
        <f>DATA_FIELD_DESCRIPTORS!AC657</f>
        <v>3806</v>
      </c>
      <c r="C102" s="27">
        <f>B102/B82</f>
        <v>0.20579647453228073</v>
      </c>
      <c r="D102" s="14"/>
      <c r="E102" s="23"/>
      <c r="F102" s="23"/>
      <c r="G102" s="18"/>
      <c r="H102" s="18"/>
      <c r="I102" s="18"/>
      <c r="N102" s="26">
        <v>657</v>
      </c>
    </row>
    <row r="103" spans="1:14" ht="14.4" customHeight="1">
      <c r="A103" s="14" t="s">
        <v>56</v>
      </c>
      <c r="B103" s="34">
        <f>(B67+B69)/B82</f>
        <v>2.460960311452363</v>
      </c>
      <c r="C103" s="44" t="s">
        <v>1446</v>
      </c>
      <c r="D103" s="14"/>
      <c r="E103" s="23"/>
      <c r="F103" s="23"/>
      <c r="G103" s="18"/>
      <c r="H103" s="18"/>
      <c r="I103" s="18"/>
      <c r="N103" s="26"/>
    </row>
    <row r="104" spans="1:14" ht="14.4" customHeight="1">
      <c r="A104" s="14"/>
      <c r="B104" s="34"/>
      <c r="C104" s="27"/>
      <c r="D104" s="14"/>
      <c r="E104" s="23"/>
      <c r="F104" s="23"/>
      <c r="G104" s="18"/>
      <c r="H104" s="18"/>
      <c r="I104" s="18"/>
      <c r="N104" s="26"/>
    </row>
    <row r="105" spans="1:14" ht="14.4" customHeight="1">
      <c r="A105" s="14"/>
      <c r="B105" s="31"/>
      <c r="C105" s="27"/>
      <c r="D105" s="14"/>
      <c r="E105" s="23"/>
      <c r="F105" s="23"/>
      <c r="G105" s="18"/>
      <c r="H105" s="18"/>
      <c r="I105" s="18"/>
      <c r="N105" s="26"/>
    </row>
    <row r="106" spans="1:14" s="4" customFormat="1">
      <c r="A106" s="106" t="s">
        <v>1441</v>
      </c>
      <c r="B106" s="107" t="s">
        <v>1437</v>
      </c>
      <c r="C106" s="112" t="s">
        <v>1433</v>
      </c>
      <c r="D106" s="20"/>
      <c r="E106" s="1"/>
      <c r="F106" s="20"/>
      <c r="G106" s="1"/>
      <c r="J106"/>
      <c r="K106"/>
      <c r="L106"/>
      <c r="M106"/>
    </row>
    <row r="107" spans="1:14" ht="14.4" customHeight="1">
      <c r="A107" s="14" t="s">
        <v>57</v>
      </c>
      <c r="B107" s="2">
        <f>DATA_FIELD_DESCRIPTORS!AC750</f>
        <v>20005</v>
      </c>
      <c r="C107" s="27">
        <f>B107/B$107</f>
        <v>1</v>
      </c>
      <c r="D107" s="14"/>
      <c r="E107" s="29"/>
      <c r="F107" s="29"/>
      <c r="G107" s="18"/>
      <c r="H107" s="24"/>
      <c r="I107" s="30"/>
      <c r="N107" s="26">
        <v>8772</v>
      </c>
    </row>
    <row r="108" spans="1:14" ht="14.4" customHeight="1">
      <c r="A108" s="14" t="s">
        <v>58</v>
      </c>
      <c r="B108" s="2">
        <f>DATA_FIELD_DESCRIPTORS!AC762</f>
        <v>18494</v>
      </c>
      <c r="C108" s="27">
        <f t="shared" ref="C108:C110" si="19">B108/B$107</f>
        <v>0.92446888277930517</v>
      </c>
      <c r="D108" s="14"/>
      <c r="E108" s="29"/>
      <c r="F108" s="29"/>
      <c r="G108" s="18"/>
      <c r="H108" s="24"/>
      <c r="I108" s="30"/>
      <c r="N108" s="26">
        <v>8784</v>
      </c>
    </row>
    <row r="109" spans="1:14" ht="3.6" customHeight="1">
      <c r="A109" s="14"/>
      <c r="B109" s="2"/>
      <c r="C109" s="27"/>
      <c r="D109" s="14"/>
      <c r="E109" s="29"/>
      <c r="F109" s="29"/>
      <c r="G109" s="18"/>
      <c r="H109" s="24"/>
      <c r="I109" s="30"/>
      <c r="N109" s="26"/>
    </row>
    <row r="110" spans="1:14" ht="14.4" customHeight="1">
      <c r="A110" s="14" t="s">
        <v>59</v>
      </c>
      <c r="B110" s="2">
        <f>DATA_FIELD_DESCRIPTORS!AC772</f>
        <v>1511</v>
      </c>
      <c r="C110" s="27">
        <f t="shared" si="19"/>
        <v>7.5531117220694832E-2</v>
      </c>
      <c r="D110" s="14"/>
      <c r="E110" s="29"/>
      <c r="F110" s="29"/>
      <c r="G110" s="18"/>
      <c r="H110" s="24"/>
      <c r="I110" s="30"/>
      <c r="N110" s="26">
        <v>8794</v>
      </c>
    </row>
    <row r="111" spans="1:14" ht="14.4" customHeight="1">
      <c r="A111" s="14" t="s">
        <v>60</v>
      </c>
      <c r="B111" s="2">
        <f>DATA_FIELD_DESCRIPTORS!AC773</f>
        <v>836</v>
      </c>
      <c r="C111" s="27">
        <f>B111/B$110</f>
        <v>0.55327597617471869</v>
      </c>
      <c r="D111" s="14"/>
      <c r="E111" s="29"/>
      <c r="F111" s="23"/>
      <c r="G111" s="18"/>
      <c r="H111" s="24"/>
      <c r="I111" s="25"/>
      <c r="N111" s="26">
        <v>8795</v>
      </c>
    </row>
    <row r="112" spans="1:14" ht="14.4" customHeight="1">
      <c r="A112" s="14" t="s">
        <v>61</v>
      </c>
      <c r="B112" s="2">
        <f>DATA_FIELD_DESCRIPTORS!AC774</f>
        <v>29</v>
      </c>
      <c r="C112" s="27">
        <f t="shared" ref="C112:C116" si="20">B112/B$110</f>
        <v>1.9192587690271344E-2</v>
      </c>
      <c r="D112" s="14"/>
      <c r="E112" s="29"/>
      <c r="F112" s="35"/>
      <c r="G112" s="18"/>
      <c r="H112" s="36"/>
      <c r="I112" s="37"/>
      <c r="N112" s="26">
        <v>8796</v>
      </c>
    </row>
    <row r="113" spans="1:14" ht="14.4" customHeight="1">
      <c r="A113" s="14" t="s">
        <v>62</v>
      </c>
      <c r="B113" s="2">
        <f>DATA_FIELD_DESCRIPTORS!AC775</f>
        <v>75</v>
      </c>
      <c r="C113" s="27">
        <f t="shared" si="20"/>
        <v>4.9636002647253472E-2</v>
      </c>
      <c r="D113" s="14"/>
      <c r="E113" s="29"/>
      <c r="F113" s="23"/>
      <c r="G113" s="18"/>
      <c r="H113" s="24"/>
      <c r="I113" s="25"/>
      <c r="N113" s="26">
        <v>8797</v>
      </c>
    </row>
    <row r="114" spans="1:14" ht="14.4" customHeight="1">
      <c r="A114" s="14" t="s">
        <v>63</v>
      </c>
      <c r="B114" s="2">
        <f>DATA_FIELD_DESCRIPTORS!AC776</f>
        <v>48</v>
      </c>
      <c r="C114" s="27">
        <f t="shared" si="20"/>
        <v>3.1767041694242222E-2</v>
      </c>
      <c r="D114" s="14"/>
      <c r="E114" s="29"/>
      <c r="F114" s="35"/>
      <c r="G114" s="18"/>
      <c r="H114" s="35"/>
      <c r="I114" s="18"/>
      <c r="N114" s="26">
        <v>8798</v>
      </c>
    </row>
    <row r="115" spans="1:14" ht="14.4" customHeight="1">
      <c r="A115" s="9" t="s">
        <v>64</v>
      </c>
      <c r="B115" s="2">
        <f>DATA_FIELD_DESCRIPTORS!AC777</f>
        <v>38</v>
      </c>
      <c r="C115" s="27">
        <f t="shared" si="20"/>
        <v>2.5148908007941759E-2</v>
      </c>
      <c r="D115" s="9"/>
      <c r="E115" s="29"/>
      <c r="H115" s="38"/>
      <c r="I115" s="39"/>
      <c r="N115" s="10">
        <v>8799</v>
      </c>
    </row>
    <row r="116" spans="1:14" ht="14.4" customHeight="1">
      <c r="A116" s="9" t="s">
        <v>65</v>
      </c>
      <c r="B116" s="2">
        <f>DATA_FIELD_DESCRIPTORS!AC779</f>
        <v>485</v>
      </c>
      <c r="C116" s="27">
        <f t="shared" si="20"/>
        <v>0.32097948378557245</v>
      </c>
      <c r="D116" s="9"/>
      <c r="E116" s="29"/>
      <c r="H116" s="38"/>
      <c r="I116" s="39"/>
      <c r="N116" s="10">
        <v>8801</v>
      </c>
    </row>
    <row r="117" spans="1:14" ht="14.4" customHeight="1">
      <c r="A117" s="9"/>
      <c r="B117" s="15"/>
      <c r="C117" s="11"/>
      <c r="D117" s="9"/>
      <c r="E117" s="39"/>
      <c r="F117" s="39"/>
      <c r="H117" s="39"/>
      <c r="I117" s="39"/>
      <c r="N117" s="10"/>
    </row>
    <row r="118" spans="1:14" ht="14.4" customHeight="1">
      <c r="A118" s="9"/>
      <c r="B118" s="15"/>
      <c r="C118" s="11"/>
      <c r="D118" s="9"/>
      <c r="E118" s="39"/>
      <c r="F118" s="39"/>
      <c r="H118" s="39"/>
      <c r="I118" s="39"/>
      <c r="N118" s="10"/>
    </row>
    <row r="119" spans="1:14" s="4" customFormat="1">
      <c r="A119" s="106" t="s">
        <v>1442</v>
      </c>
      <c r="B119" s="107" t="s">
        <v>1437</v>
      </c>
      <c r="C119" s="108" t="s">
        <v>1433</v>
      </c>
      <c r="D119" s="20"/>
      <c r="E119" s="1"/>
      <c r="F119" s="20"/>
      <c r="G119" s="1"/>
      <c r="J119"/>
      <c r="K119"/>
      <c r="L119"/>
      <c r="M119"/>
    </row>
    <row r="120" spans="1:14" ht="14.4" customHeight="1">
      <c r="A120" s="9" t="s">
        <v>66</v>
      </c>
      <c r="B120" s="2">
        <f>DATA_FIELD_DESCRIPTORS!AC766</f>
        <v>18494</v>
      </c>
      <c r="C120" s="11">
        <f>B120/B$120</f>
        <v>1</v>
      </c>
      <c r="D120" s="9"/>
      <c r="H120" s="38"/>
      <c r="I120" s="39"/>
      <c r="N120" s="10">
        <v>8788</v>
      </c>
    </row>
    <row r="121" spans="1:14" s="18" customFormat="1" ht="14.4" customHeight="1">
      <c r="A121" s="113" t="s">
        <v>67</v>
      </c>
      <c r="B121" s="114">
        <f>DATA_FIELD_DESCRIPTORS!AC767+DATA_FIELD_DESCRIPTORS!AC768</f>
        <v>3632</v>
      </c>
      <c r="C121" s="115">
        <f t="shared" ref="C121:C124" si="21">B121/B$120</f>
        <v>0.19638801773548178</v>
      </c>
      <c r="D121" s="14"/>
      <c r="E121" s="29"/>
      <c r="F121" s="29"/>
      <c r="H121" s="24"/>
      <c r="I121" s="30"/>
      <c r="J121"/>
      <c r="K121"/>
      <c r="L121"/>
      <c r="M121"/>
      <c r="N121" s="26" t="s">
        <v>145</v>
      </c>
    </row>
    <row r="122" spans="1:14" s="18" customFormat="1" ht="14.4" customHeight="1">
      <c r="A122" s="14" t="s">
        <v>68</v>
      </c>
      <c r="B122" s="2">
        <f>DATA_FIELD_DESCRIPTORS!AC841+DATA_FIELD_DESCRIPTORS!AC842</f>
        <v>9830</v>
      </c>
      <c r="C122" s="44" t="s">
        <v>1446</v>
      </c>
      <c r="D122" s="14"/>
      <c r="E122" s="13"/>
      <c r="F122" s="23"/>
      <c r="J122"/>
      <c r="K122"/>
      <c r="L122"/>
      <c r="M122"/>
      <c r="N122" s="40" t="s">
        <v>1421</v>
      </c>
    </row>
    <row r="123" spans="1:14" s="18" customFormat="1" ht="14.4" customHeight="1">
      <c r="A123" s="14" t="s">
        <v>69</v>
      </c>
      <c r="B123" s="41">
        <f>B122/B121</f>
        <v>2.7064977973568283</v>
      </c>
      <c r="C123" s="44" t="s">
        <v>1446</v>
      </c>
      <c r="D123" s="14"/>
      <c r="E123" s="23"/>
      <c r="F123" s="23"/>
      <c r="J123"/>
      <c r="K123"/>
      <c r="L123"/>
      <c r="M123"/>
      <c r="N123" s="26"/>
    </row>
    <row r="124" spans="1:14" s="18" customFormat="1" ht="14.4" customHeight="1">
      <c r="A124" s="113" t="s">
        <v>70</v>
      </c>
      <c r="B124" s="114">
        <f>DATA_FIELD_DESCRIPTORS!AC769</f>
        <v>14862</v>
      </c>
      <c r="C124" s="115">
        <f t="shared" si="21"/>
        <v>0.80361198226451824</v>
      </c>
      <c r="D124" s="14"/>
      <c r="E124" s="29"/>
      <c r="F124" s="29"/>
      <c r="H124" s="24"/>
      <c r="I124" s="30"/>
      <c r="J124"/>
      <c r="K124"/>
      <c r="L124"/>
      <c r="M124"/>
      <c r="N124" s="26">
        <v>8791</v>
      </c>
    </row>
    <row r="125" spans="1:14">
      <c r="A125" s="9" t="s">
        <v>71</v>
      </c>
      <c r="B125" s="2">
        <f>DATA_FIELD_DESCRIPTORS!AC843</f>
        <v>35683</v>
      </c>
      <c r="C125" s="44" t="s">
        <v>1446</v>
      </c>
      <c r="D125" s="9"/>
      <c r="N125" s="10">
        <v>8865</v>
      </c>
    </row>
    <row r="126" spans="1:14">
      <c r="A126" s="9" t="s">
        <v>72</v>
      </c>
      <c r="B126" s="42">
        <f>B125/B124</f>
        <v>2.4009554568698697</v>
      </c>
      <c r="C126" s="44" t="s">
        <v>1446</v>
      </c>
      <c r="D126" s="9"/>
      <c r="N126" s="10"/>
    </row>
    <row r="127" spans="1:14">
      <c r="A127" s="9"/>
      <c r="B127" s="15"/>
      <c r="C127" s="11"/>
      <c r="D127" s="9"/>
      <c r="N127" s="10"/>
    </row>
    <row r="128" spans="1:14" ht="14.4" customHeight="1">
      <c r="B128" s="9"/>
      <c r="C128" s="14"/>
      <c r="D128" s="9"/>
      <c r="N128" s="9"/>
    </row>
    <row r="129" spans="1:14">
      <c r="A129" s="106" t="s">
        <v>1460</v>
      </c>
      <c r="B129" s="107" t="s">
        <v>1437</v>
      </c>
      <c r="C129" s="73"/>
      <c r="E129" s="5"/>
      <c r="F129" s="5"/>
    </row>
    <row r="130" spans="1:14">
      <c r="A130" s="9" t="s">
        <v>1462</v>
      </c>
      <c r="B130" s="72">
        <f>B111+B112+B124</f>
        <v>15727</v>
      </c>
      <c r="C130" s="27"/>
      <c r="E130" s="5"/>
      <c r="F130" s="5"/>
    </row>
    <row r="131" spans="1:14">
      <c r="A131" s="9" t="s">
        <v>1463</v>
      </c>
      <c r="B131" s="72">
        <f>B113+B114+B121</f>
        <v>3755</v>
      </c>
      <c r="C131" s="5"/>
      <c r="E131" s="5"/>
      <c r="F131" s="5"/>
    </row>
    <row r="132" spans="1:14">
      <c r="A132" s="9" t="s">
        <v>1464</v>
      </c>
      <c r="B132" s="39">
        <f>B111/B130</f>
        <v>5.3156991161696449E-2</v>
      </c>
      <c r="C132" s="5"/>
      <c r="E132" s="5"/>
      <c r="F132" s="5"/>
      <c r="N132" s="5"/>
    </row>
    <row r="133" spans="1:14">
      <c r="A133" s="9" t="s">
        <v>1465</v>
      </c>
      <c r="B133" s="39">
        <f>B113/B131</f>
        <v>1.9973368841544607E-2</v>
      </c>
      <c r="C133" s="5"/>
      <c r="E133" s="5"/>
      <c r="F133" s="5"/>
      <c r="N133" s="5"/>
    </row>
    <row r="134" spans="1:14">
      <c r="A134" s="9" t="s">
        <v>1466</v>
      </c>
      <c r="B134" s="39">
        <f>B115/B107</f>
        <v>1.8995251187203198E-3</v>
      </c>
      <c r="C134" s="5"/>
      <c r="E134" s="5"/>
      <c r="F134" s="5"/>
      <c r="N134" s="5"/>
    </row>
    <row r="135" spans="1:14">
      <c r="A135" s="9" t="s">
        <v>1</v>
      </c>
      <c r="B135" s="5"/>
      <c r="C135" s="5"/>
      <c r="E135" s="5"/>
      <c r="F135" s="5"/>
      <c r="N135" s="5"/>
    </row>
    <row r="136" spans="1:14">
      <c r="A136" s="123" t="s">
        <v>1467</v>
      </c>
      <c r="B136" s="123"/>
      <c r="C136" s="74"/>
      <c r="E136" s="5"/>
      <c r="F136" s="5"/>
      <c r="N136" s="5"/>
    </row>
    <row r="137" spans="1:14" ht="24" customHeight="1">
      <c r="A137" s="123" t="s">
        <v>1461</v>
      </c>
      <c r="B137" s="123"/>
      <c r="C137" s="74"/>
      <c r="E137" s="5"/>
      <c r="F137" s="5"/>
      <c r="N137" s="5"/>
    </row>
    <row r="138" spans="1:14">
      <c r="A138" s="74"/>
      <c r="B138" s="74"/>
      <c r="C138" s="74"/>
      <c r="E138" s="5"/>
      <c r="F138" s="5"/>
      <c r="N138" s="5"/>
    </row>
    <row r="139" spans="1:14">
      <c r="A139" s="74"/>
      <c r="B139" s="74"/>
      <c r="C139" s="74"/>
      <c r="E139" s="5"/>
      <c r="F139" s="5"/>
      <c r="N139" s="5"/>
    </row>
    <row r="140" spans="1:14">
      <c r="B140" s="5"/>
      <c r="C140" s="5"/>
      <c r="E140" s="5"/>
      <c r="F140" s="5"/>
      <c r="N140" s="5"/>
    </row>
    <row r="141" spans="1:14" ht="57.6">
      <c r="A141" s="9" t="s">
        <v>73</v>
      </c>
      <c r="B141" s="5"/>
      <c r="C141" s="5"/>
      <c r="E141" s="5"/>
      <c r="F141" s="5"/>
      <c r="N141" s="5"/>
    </row>
    <row r="142" spans="1:14">
      <c r="A142" s="9" t="s">
        <v>1</v>
      </c>
      <c r="B142" s="5"/>
      <c r="C142" s="5"/>
      <c r="E142" s="5"/>
      <c r="F142" s="5"/>
      <c r="N142" s="5"/>
    </row>
    <row r="143" spans="1:14">
      <c r="A143" s="9" t="s">
        <v>1</v>
      </c>
      <c r="B143" s="5"/>
      <c r="C143" s="5"/>
      <c r="E143" s="5"/>
      <c r="F143" s="5"/>
      <c r="N143" s="5"/>
    </row>
    <row r="144" spans="1:14">
      <c r="A144" s="9" t="s">
        <v>1</v>
      </c>
      <c r="B144" s="5"/>
      <c r="C144" s="5"/>
      <c r="E144" s="5"/>
      <c r="F144" s="5"/>
      <c r="N144" s="5"/>
    </row>
    <row r="145" spans="1:14">
      <c r="A145" s="9" t="s">
        <v>1</v>
      </c>
      <c r="B145" s="5"/>
      <c r="C145" s="5"/>
      <c r="E145" s="5"/>
      <c r="F145" s="5"/>
      <c r="N145" s="5"/>
    </row>
  </sheetData>
  <mergeCells count="2">
    <mergeCell ref="A136:B136"/>
    <mergeCell ref="A137:B13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Y145"/>
  <sheetViews>
    <sheetView zoomScale="70" zoomScaleNormal="70" workbookViewId="0">
      <selection activeCell="F5" sqref="F5:F23"/>
    </sheetView>
  </sheetViews>
  <sheetFormatPr defaultColWidth="8.88671875" defaultRowHeight="14.4"/>
  <cols>
    <col min="1" max="1" width="44.6640625" style="5" customWidth="1"/>
    <col min="2" max="2" width="10.33203125" style="20" customWidth="1"/>
    <col min="3" max="3" width="8.88671875" style="21" customWidth="1"/>
    <col min="4" max="4" width="10.33203125" style="5" customWidth="1"/>
    <col min="5" max="5" width="8.88671875" style="13" customWidth="1"/>
    <col min="6" max="6" width="10.33203125" style="13" customWidth="1"/>
    <col min="7" max="9" width="8.88671875" style="5"/>
    <col min="10" max="10" width="24.44140625" customWidth="1"/>
    <col min="11" max="11" width="10.5546875" bestFit="1" customWidth="1"/>
    <col min="12" max="13" width="10.6640625" bestFit="1" customWidth="1"/>
    <col min="14" max="14" width="14.33203125" style="22" customWidth="1"/>
    <col min="15" max="25" width="13.33203125" style="5" customWidth="1"/>
    <col min="26" max="16384" width="8.88671875" style="5"/>
  </cols>
  <sheetData>
    <row r="1" spans="1:25" ht="43.2">
      <c r="A1" s="6" t="s">
        <v>1429</v>
      </c>
      <c r="B1" s="6"/>
      <c r="C1" s="8"/>
      <c r="D1" s="9"/>
      <c r="N1" s="7"/>
    </row>
    <row r="2" spans="1:25">
      <c r="A2" s="9" t="s">
        <v>0</v>
      </c>
      <c r="B2" s="9"/>
      <c r="C2" s="11"/>
      <c r="D2" s="9"/>
      <c r="N2" s="10"/>
    </row>
    <row r="3" spans="1:25">
      <c r="K3" t="s">
        <v>87</v>
      </c>
      <c r="L3" t="s">
        <v>89</v>
      </c>
      <c r="M3" t="s">
        <v>136</v>
      </c>
      <c r="O3" s="17" t="s">
        <v>1452</v>
      </c>
      <c r="P3" s="17" t="s">
        <v>1453</v>
      </c>
      <c r="Q3" s="54" t="s">
        <v>1454</v>
      </c>
      <c r="R3" s="66" t="s">
        <v>1455</v>
      </c>
      <c r="S3" s="66" t="s">
        <v>1456</v>
      </c>
      <c r="T3" s="52"/>
      <c r="U3" s="66" t="s">
        <v>1455</v>
      </c>
      <c r="V3" s="66" t="s">
        <v>1456</v>
      </c>
      <c r="W3" s="17"/>
      <c r="X3" s="66" t="s">
        <v>1455</v>
      </c>
      <c r="Y3" s="66" t="s">
        <v>1456</v>
      </c>
    </row>
    <row r="4" spans="1:25" s="43" customFormat="1">
      <c r="A4" s="106" t="s">
        <v>2</v>
      </c>
      <c r="B4" s="107" t="s">
        <v>87</v>
      </c>
      <c r="C4" s="108" t="s">
        <v>1433</v>
      </c>
      <c r="D4" s="109" t="s">
        <v>89</v>
      </c>
      <c r="E4" s="108" t="s">
        <v>1433</v>
      </c>
      <c r="F4" s="107" t="s">
        <v>136</v>
      </c>
      <c r="G4" s="108" t="s">
        <v>1433</v>
      </c>
      <c r="J4" t="s">
        <v>1448</v>
      </c>
      <c r="K4" s="47">
        <f>B5/2</f>
        <v>8133.5</v>
      </c>
      <c r="L4" s="47">
        <f>D5/2</f>
        <v>8522</v>
      </c>
      <c r="M4" s="47">
        <f>F5/2</f>
        <v>16655.5</v>
      </c>
      <c r="O4" s="17" t="s">
        <v>2</v>
      </c>
      <c r="P4" s="17"/>
      <c r="Q4" s="55" t="s">
        <v>87</v>
      </c>
      <c r="R4" s="66"/>
      <c r="S4" s="66"/>
      <c r="T4" s="53" t="s">
        <v>89</v>
      </c>
      <c r="U4" s="66"/>
      <c r="V4" s="66"/>
      <c r="W4" s="56" t="s">
        <v>136</v>
      </c>
      <c r="X4" s="66"/>
      <c r="Y4" s="66"/>
    </row>
    <row r="5" spans="1:25">
      <c r="A5" s="9" t="s">
        <v>3</v>
      </c>
      <c r="B5" s="2">
        <f>DATA_FIELD_DESCRIPTORS!AD371</f>
        <v>16267</v>
      </c>
      <c r="C5" s="11">
        <f t="shared" ref="C5:C23" si="0">B5/B$5</f>
        <v>1</v>
      </c>
      <c r="D5" s="15">
        <f>DATA_FIELD_DESCRIPTORS!AD395</f>
        <v>17044</v>
      </c>
      <c r="E5" s="11">
        <f t="shared" ref="E5:E23" si="1">D5/D$5</f>
        <v>1</v>
      </c>
      <c r="F5" s="15">
        <f t="shared" ref="F5:F23" si="2">B5+D5</f>
        <v>33311</v>
      </c>
      <c r="G5" s="11">
        <f t="shared" ref="G5:G23" si="3">F5/F$5</f>
        <v>1</v>
      </c>
      <c r="J5" t="s">
        <v>1457</v>
      </c>
      <c r="K5" s="67">
        <f>K4-R11</f>
        <v>798.5</v>
      </c>
      <c r="L5" s="46">
        <f>L4-U11</f>
        <v>1106</v>
      </c>
      <c r="M5" s="67">
        <f>M4-X11</f>
        <v>1904.5</v>
      </c>
      <c r="N5" s="10" t="s">
        <v>142</v>
      </c>
      <c r="O5" s="48"/>
      <c r="P5" s="48"/>
      <c r="Q5" s="5">
        <v>16267</v>
      </c>
      <c r="T5" s="5">
        <v>17044</v>
      </c>
      <c r="W5" s="5">
        <v>33311</v>
      </c>
    </row>
    <row r="6" spans="1:25">
      <c r="A6" s="9" t="s">
        <v>4</v>
      </c>
      <c r="B6" s="2">
        <f>DATA_FIELD_DESCRIPTORS!AD372</f>
        <v>743</v>
      </c>
      <c r="C6" s="11">
        <f t="shared" si="0"/>
        <v>4.5675293539066825E-2</v>
      </c>
      <c r="D6" s="15">
        <f>DATA_FIELD_DESCRIPTORS!AD396</f>
        <v>707</v>
      </c>
      <c r="E6" s="11">
        <f t="shared" si="1"/>
        <v>4.1480873034498947E-2</v>
      </c>
      <c r="F6" s="15">
        <f t="shared" si="2"/>
        <v>1450</v>
      </c>
      <c r="G6" s="11">
        <f t="shared" si="3"/>
        <v>4.3529164540241964E-2</v>
      </c>
      <c r="J6" t="s">
        <v>1449</v>
      </c>
      <c r="K6">
        <f>K5/Q12</f>
        <v>0.37505871301080318</v>
      </c>
      <c r="L6">
        <f>L5/T12</f>
        <v>0.55162094763092273</v>
      </c>
      <c r="M6">
        <f>M5/W12</f>
        <v>0.46069182389937108</v>
      </c>
      <c r="N6" s="10"/>
      <c r="O6" s="9">
        <v>0</v>
      </c>
      <c r="P6" s="9">
        <v>4</v>
      </c>
      <c r="Q6" s="5">
        <v>743</v>
      </c>
      <c r="R6" s="60">
        <f>Q6</f>
        <v>743</v>
      </c>
      <c r="S6" s="39">
        <f>R6/$Q5</f>
        <v>4.5675293539066825E-2</v>
      </c>
      <c r="T6" s="5">
        <v>707</v>
      </c>
      <c r="U6" s="60">
        <f>T6</f>
        <v>707</v>
      </c>
      <c r="V6" s="39">
        <f>U6/$T5</f>
        <v>4.1480873034498947E-2</v>
      </c>
      <c r="W6" s="5">
        <v>1450</v>
      </c>
      <c r="X6" s="60">
        <f>W6</f>
        <v>1450</v>
      </c>
      <c r="Y6" s="39">
        <f>X6/$W5</f>
        <v>4.3529164540241964E-2</v>
      </c>
    </row>
    <row r="7" spans="1:25">
      <c r="A7" s="9" t="s">
        <v>5</v>
      </c>
      <c r="B7" s="2">
        <f>DATA_FIELD_DESCRIPTORS!AD373</f>
        <v>563</v>
      </c>
      <c r="C7" s="11">
        <f t="shared" si="0"/>
        <v>3.4609946517489394E-2</v>
      </c>
      <c r="D7" s="15">
        <f>DATA_FIELD_DESCRIPTORS!AD397</f>
        <v>571</v>
      </c>
      <c r="E7" s="11">
        <f t="shared" si="1"/>
        <v>3.3501525463506217E-2</v>
      </c>
      <c r="F7" s="15">
        <f t="shared" si="2"/>
        <v>1134</v>
      </c>
      <c r="G7" s="11">
        <f t="shared" si="3"/>
        <v>3.4042808681816819E-2</v>
      </c>
      <c r="J7" t="s">
        <v>1450</v>
      </c>
      <c r="K7" s="58">
        <v>5</v>
      </c>
      <c r="L7" s="58">
        <v>5</v>
      </c>
      <c r="M7" s="58">
        <v>5</v>
      </c>
      <c r="N7" s="10"/>
      <c r="O7" s="9">
        <v>5</v>
      </c>
      <c r="P7" s="9">
        <v>9</v>
      </c>
      <c r="Q7" s="5">
        <v>563</v>
      </c>
      <c r="R7" s="60">
        <f>R6+Q7</f>
        <v>1306</v>
      </c>
      <c r="S7" s="39">
        <f>R7/$Q5</f>
        <v>8.0285240056556212E-2</v>
      </c>
      <c r="T7" s="5">
        <v>571</v>
      </c>
      <c r="U7" s="60">
        <f>U6+T7</f>
        <v>1278</v>
      </c>
      <c r="V7" s="39">
        <f>U7/$T5</f>
        <v>7.4982398498005157E-2</v>
      </c>
      <c r="W7" s="5">
        <v>1134</v>
      </c>
      <c r="X7" s="60">
        <f>X6+W7</f>
        <v>2584</v>
      </c>
      <c r="Y7" s="39">
        <f>X7/$W5</f>
        <v>7.7571973222058777E-2</v>
      </c>
    </row>
    <row r="8" spans="1:25">
      <c r="A8" s="9" t="s">
        <v>6</v>
      </c>
      <c r="B8" s="2">
        <f>DATA_FIELD_DESCRIPTORS!AD374</f>
        <v>568</v>
      </c>
      <c r="C8" s="11">
        <f t="shared" si="0"/>
        <v>3.491731726808877E-2</v>
      </c>
      <c r="D8" s="15">
        <f>DATA_FIELD_DESCRIPTORS!AD398</f>
        <v>534</v>
      </c>
      <c r="E8" s="11">
        <f t="shared" si="1"/>
        <v>3.1330673550809672E-2</v>
      </c>
      <c r="F8" s="15">
        <f t="shared" si="2"/>
        <v>1102</v>
      </c>
      <c r="G8" s="11">
        <f t="shared" si="3"/>
        <v>3.3082165050583888E-2</v>
      </c>
      <c r="J8" t="s">
        <v>1451</v>
      </c>
      <c r="K8">
        <f>K7*K6</f>
        <v>1.8752935650540159</v>
      </c>
      <c r="L8">
        <f t="shared" ref="L8:M8" si="4">L7*L6</f>
        <v>2.7581047381546138</v>
      </c>
      <c r="M8">
        <f t="shared" si="4"/>
        <v>2.3034591194968552</v>
      </c>
      <c r="N8" s="10"/>
      <c r="O8" s="9">
        <v>10</v>
      </c>
      <c r="P8" s="9">
        <v>14</v>
      </c>
      <c r="Q8" s="5">
        <v>568</v>
      </c>
      <c r="R8" s="60">
        <f t="shared" ref="R8:R23" si="5">R7+Q8</f>
        <v>1874</v>
      </c>
      <c r="S8" s="39">
        <f>R8/$Q5</f>
        <v>0.11520255732464499</v>
      </c>
      <c r="T8" s="5">
        <v>534</v>
      </c>
      <c r="U8" s="60">
        <f t="shared" ref="U8:U23" si="6">U7+T8</f>
        <v>1812</v>
      </c>
      <c r="V8" s="39">
        <f>U8/$T5</f>
        <v>0.10631307204881484</v>
      </c>
      <c r="W8" s="5">
        <v>1102</v>
      </c>
      <c r="X8" s="60">
        <f t="shared" ref="X8:X23" si="7">X7+W8</f>
        <v>3686</v>
      </c>
      <c r="Y8" s="39">
        <f>X8/$W5</f>
        <v>0.11065413827264267</v>
      </c>
    </row>
    <row r="9" spans="1:25">
      <c r="A9" s="9" t="s">
        <v>7</v>
      </c>
      <c r="B9" s="2">
        <f>DATA_FIELD_DESCRIPTORS!AD375+DATA_FIELD_DESCRIPTORS!AD376</f>
        <v>739</v>
      </c>
      <c r="C9" s="11">
        <f t="shared" si="0"/>
        <v>4.5429396938587323E-2</v>
      </c>
      <c r="D9" s="15">
        <f>DATA_FIELD_DESCRIPTORS!AD399+DATA_FIELD_DESCRIPTORS!AD400</f>
        <v>654</v>
      </c>
      <c r="E9" s="11">
        <f t="shared" si="1"/>
        <v>3.8371274348744426E-2</v>
      </c>
      <c r="F9" s="15">
        <f t="shared" si="2"/>
        <v>1393</v>
      </c>
      <c r="G9" s="11">
        <f t="shared" si="3"/>
        <v>4.1818018072108311E-2</v>
      </c>
      <c r="J9" t="s">
        <v>1447</v>
      </c>
      <c r="K9">
        <f>30+K8</f>
        <v>31.875293565054015</v>
      </c>
      <c r="L9">
        <f t="shared" ref="L9:M9" si="8">30+L8</f>
        <v>32.758104738154614</v>
      </c>
      <c r="M9">
        <f t="shared" si="8"/>
        <v>32.303459119496857</v>
      </c>
      <c r="N9" s="10"/>
      <c r="O9" s="9">
        <v>15</v>
      </c>
      <c r="P9" s="9">
        <v>19</v>
      </c>
      <c r="Q9" s="5">
        <v>739</v>
      </c>
      <c r="R9" s="60">
        <f t="shared" si="5"/>
        <v>2613</v>
      </c>
      <c r="S9" s="39">
        <f>R9/$Q5</f>
        <v>0.16063195426323232</v>
      </c>
      <c r="T9" s="5">
        <v>654</v>
      </c>
      <c r="U9" s="60">
        <f t="shared" si="6"/>
        <v>2466</v>
      </c>
      <c r="V9" s="39">
        <f>U9/$Q5</f>
        <v>0.15159525419561073</v>
      </c>
      <c r="W9" s="5">
        <v>1393</v>
      </c>
      <c r="X9" s="60">
        <f t="shared" si="7"/>
        <v>5079</v>
      </c>
      <c r="Y9" s="39">
        <f>X9/$W5</f>
        <v>0.15247215634475098</v>
      </c>
    </row>
    <row r="10" spans="1:25">
      <c r="A10" s="9" t="s">
        <v>8</v>
      </c>
      <c r="B10" s="2">
        <f>DATA_FIELD_DESCRIPTORS!AD377+DATA_FIELD_DESCRIPTORS!AD378+DATA_FIELD_DESCRIPTORS!AD379</f>
        <v>1598</v>
      </c>
      <c r="C10" s="11">
        <f t="shared" si="0"/>
        <v>9.8235691891559604E-2</v>
      </c>
      <c r="D10" s="15">
        <f>DATA_FIELD_DESCRIPTORS!AD401+DATA_FIELD_DESCRIPTORS!AD402+DATA_FIELD_DESCRIPTORS!AD403</f>
        <v>1601</v>
      </c>
      <c r="E10" s="11">
        <f t="shared" si="1"/>
        <v>9.3933348979112888E-2</v>
      </c>
      <c r="F10" s="15">
        <f t="shared" si="2"/>
        <v>3199</v>
      </c>
      <c r="G10" s="11">
        <f t="shared" si="3"/>
        <v>9.6034343009816572E-2</v>
      </c>
      <c r="N10" s="10"/>
      <c r="O10" s="9">
        <v>20</v>
      </c>
      <c r="P10" s="9">
        <v>24</v>
      </c>
      <c r="Q10" s="5">
        <v>1598</v>
      </c>
      <c r="R10" s="60">
        <f t="shared" si="5"/>
        <v>4211</v>
      </c>
      <c r="S10" s="39">
        <f>R10/$Q5</f>
        <v>0.25886764615479191</v>
      </c>
      <c r="T10" s="5">
        <v>1601</v>
      </c>
      <c r="U10" s="60">
        <f t="shared" si="6"/>
        <v>4067</v>
      </c>
      <c r="V10" s="39">
        <f>U10/$T5</f>
        <v>0.23861769537667216</v>
      </c>
      <c r="W10" s="5">
        <v>3199</v>
      </c>
      <c r="X10" s="60">
        <f t="shared" si="7"/>
        <v>8278</v>
      </c>
      <c r="Y10" s="39">
        <f>X10/$W5</f>
        <v>0.24850649935456756</v>
      </c>
    </row>
    <row r="11" spans="1:25">
      <c r="A11" s="9" t="s">
        <v>9</v>
      </c>
      <c r="B11" s="2">
        <f>DATA_FIELD_DESCRIPTORS!AD380</f>
        <v>3124</v>
      </c>
      <c r="C11" s="11">
        <f t="shared" si="0"/>
        <v>0.19204524497448822</v>
      </c>
      <c r="D11" s="2">
        <f>DATA_FIELD_DESCRIPTORS!AD404</f>
        <v>3349</v>
      </c>
      <c r="E11" s="11">
        <f t="shared" si="1"/>
        <v>0.19649143393569585</v>
      </c>
      <c r="F11" s="15">
        <f t="shared" si="2"/>
        <v>6473</v>
      </c>
      <c r="G11" s="11">
        <f t="shared" si="3"/>
        <v>0.19432019453033533</v>
      </c>
      <c r="N11" s="10"/>
      <c r="O11" s="9">
        <v>25</v>
      </c>
      <c r="P11" s="9">
        <v>29</v>
      </c>
      <c r="Q11" s="5">
        <v>3124</v>
      </c>
      <c r="R11" s="60">
        <f t="shared" si="5"/>
        <v>7335</v>
      </c>
      <c r="S11" s="39">
        <f>R11/$Q5</f>
        <v>0.45091289112928012</v>
      </c>
      <c r="T11" s="5">
        <v>3349</v>
      </c>
      <c r="U11" s="60">
        <f t="shared" si="6"/>
        <v>7416</v>
      </c>
      <c r="V11" s="39">
        <f>U11/$T5</f>
        <v>0.435109129312368</v>
      </c>
      <c r="W11" s="5">
        <v>6473</v>
      </c>
      <c r="X11" s="60">
        <f t="shared" si="7"/>
        <v>14751</v>
      </c>
      <c r="Y11" s="39">
        <f>X11/$W5</f>
        <v>0.44282669388490287</v>
      </c>
    </row>
    <row r="12" spans="1:25">
      <c r="A12" s="9" t="s">
        <v>10</v>
      </c>
      <c r="B12" s="2">
        <f>DATA_FIELD_DESCRIPTORS!AD381</f>
        <v>2129</v>
      </c>
      <c r="C12" s="11">
        <f t="shared" si="0"/>
        <v>0.13087846560521302</v>
      </c>
      <c r="D12" s="2">
        <f>DATA_FIELD_DESCRIPTORS!AD405</f>
        <v>2005</v>
      </c>
      <c r="E12" s="11">
        <f t="shared" si="1"/>
        <v>0.11763670499882657</v>
      </c>
      <c r="F12" s="15">
        <f t="shared" si="2"/>
        <v>4134</v>
      </c>
      <c r="G12" s="11">
        <f t="shared" si="3"/>
        <v>0.12410314910990364</v>
      </c>
      <c r="N12" s="10"/>
      <c r="O12" s="64">
        <v>30</v>
      </c>
      <c r="P12" s="64">
        <v>34</v>
      </c>
      <c r="Q12" s="5">
        <v>2129</v>
      </c>
      <c r="R12" s="60">
        <f t="shared" si="5"/>
        <v>9464</v>
      </c>
      <c r="S12" s="39">
        <f>R12/$Q5</f>
        <v>0.58179135673449311</v>
      </c>
      <c r="T12" s="5">
        <v>2005</v>
      </c>
      <c r="U12" s="60">
        <f t="shared" si="6"/>
        <v>9421</v>
      </c>
      <c r="V12" s="39">
        <f>U12/$T5</f>
        <v>0.55274583431119451</v>
      </c>
      <c r="W12" s="5">
        <v>4134</v>
      </c>
      <c r="X12" s="60">
        <f t="shared" si="7"/>
        <v>18885</v>
      </c>
      <c r="Y12" s="39">
        <f>X12/$W5</f>
        <v>0.56692984299480653</v>
      </c>
    </row>
    <row r="13" spans="1:25">
      <c r="A13" s="9" t="s">
        <v>11</v>
      </c>
      <c r="B13" s="2">
        <f>DATA_FIELD_DESCRIPTORS!AD382</f>
        <v>1229</v>
      </c>
      <c r="C13" s="11">
        <f t="shared" si="0"/>
        <v>7.5551730497325872E-2</v>
      </c>
      <c r="D13" s="2">
        <f>DATA_FIELD_DESCRIPTORS!AD406</f>
        <v>1233</v>
      </c>
      <c r="E13" s="11">
        <f t="shared" si="1"/>
        <v>7.2342173198779627E-2</v>
      </c>
      <c r="F13" s="15">
        <f t="shared" si="2"/>
        <v>2462</v>
      </c>
      <c r="G13" s="11">
        <f t="shared" si="3"/>
        <v>7.3909519377983249E-2</v>
      </c>
      <c r="N13" s="10"/>
      <c r="O13" s="64">
        <v>35</v>
      </c>
      <c r="P13" s="64">
        <v>39</v>
      </c>
      <c r="Q13" s="5">
        <v>1229</v>
      </c>
      <c r="R13" s="60">
        <f t="shared" si="5"/>
        <v>10693</v>
      </c>
      <c r="S13" s="39">
        <f>R13/$Q5</f>
        <v>0.657343087231819</v>
      </c>
      <c r="T13" s="5">
        <v>1233</v>
      </c>
      <c r="U13" s="60">
        <f t="shared" si="6"/>
        <v>10654</v>
      </c>
      <c r="V13" s="39">
        <f>U13/$T5</f>
        <v>0.62508800750997418</v>
      </c>
      <c r="W13" s="5">
        <v>2462</v>
      </c>
      <c r="X13" s="60">
        <f t="shared" si="7"/>
        <v>21347</v>
      </c>
      <c r="Y13" s="39">
        <f>X13/$W5</f>
        <v>0.64083936237278982</v>
      </c>
    </row>
    <row r="14" spans="1:25">
      <c r="A14" s="9" t="s">
        <v>12</v>
      </c>
      <c r="B14" s="2">
        <f>DATA_FIELD_DESCRIPTORS!AD383</f>
        <v>1036</v>
      </c>
      <c r="C14" s="11">
        <f t="shared" si="0"/>
        <v>6.3687219524190083E-2</v>
      </c>
      <c r="D14" s="2">
        <f>DATA_FIELD_DESCRIPTORS!AD407</f>
        <v>939</v>
      </c>
      <c r="E14" s="11">
        <f t="shared" si="1"/>
        <v>5.5092701243839477E-2</v>
      </c>
      <c r="F14" s="15">
        <f t="shared" si="2"/>
        <v>1975</v>
      </c>
      <c r="G14" s="11">
        <f t="shared" si="3"/>
        <v>5.9289724115157157E-2</v>
      </c>
      <c r="N14" s="10"/>
      <c r="O14" s="9">
        <v>40</v>
      </c>
      <c r="P14" s="9">
        <v>44</v>
      </c>
      <c r="Q14" s="5">
        <v>1036</v>
      </c>
      <c r="R14" s="60">
        <f t="shared" si="5"/>
        <v>11729</v>
      </c>
      <c r="S14" s="39">
        <f>R14/$Q5</f>
        <v>0.7210303067560091</v>
      </c>
      <c r="T14" s="5">
        <v>939</v>
      </c>
      <c r="U14" s="60">
        <f t="shared" si="6"/>
        <v>11593</v>
      </c>
      <c r="V14" s="39">
        <f>U14/$T5</f>
        <v>0.68018070875381365</v>
      </c>
      <c r="W14" s="5">
        <v>1975</v>
      </c>
      <c r="X14" s="60">
        <f t="shared" si="7"/>
        <v>23322</v>
      </c>
      <c r="Y14" s="39">
        <f>X14/$W5</f>
        <v>0.70012908648794692</v>
      </c>
    </row>
    <row r="15" spans="1:25">
      <c r="A15" s="9" t="s">
        <v>13</v>
      </c>
      <c r="B15" s="2">
        <f>DATA_FIELD_DESCRIPTORS!AD384</f>
        <v>978</v>
      </c>
      <c r="C15" s="11">
        <f t="shared" si="0"/>
        <v>6.0121718817237352E-2</v>
      </c>
      <c r="D15" s="2">
        <f>DATA_FIELD_DESCRIPTORS!AD408</f>
        <v>940</v>
      </c>
      <c r="E15" s="11">
        <f t="shared" si="1"/>
        <v>5.5151372917155599E-2</v>
      </c>
      <c r="F15" s="15">
        <f t="shared" si="2"/>
        <v>1918</v>
      </c>
      <c r="G15" s="11">
        <f t="shared" si="3"/>
        <v>5.7578577647023503E-2</v>
      </c>
      <c r="N15" s="10"/>
      <c r="O15" s="9">
        <v>45</v>
      </c>
      <c r="P15" s="9">
        <v>49</v>
      </c>
      <c r="Q15" s="5">
        <v>978</v>
      </c>
      <c r="R15" s="60">
        <f t="shared" si="5"/>
        <v>12707</v>
      </c>
      <c r="S15" s="39">
        <f>R15/$Q5</f>
        <v>0.78115202557324648</v>
      </c>
      <c r="T15" s="5">
        <v>940</v>
      </c>
      <c r="U15" s="60">
        <f t="shared" si="6"/>
        <v>12533</v>
      </c>
      <c r="V15" s="39">
        <f>U15/$T5</f>
        <v>0.73533208167096931</v>
      </c>
      <c r="W15" s="5">
        <v>1918</v>
      </c>
      <c r="X15" s="60">
        <f t="shared" si="7"/>
        <v>25240</v>
      </c>
      <c r="Y15" s="39">
        <f>X15/$W5</f>
        <v>0.75770766413497048</v>
      </c>
    </row>
    <row r="16" spans="1:25">
      <c r="A16" s="9" t="s">
        <v>14</v>
      </c>
      <c r="B16" s="2">
        <f>DATA_FIELD_DESCRIPTORS!AD385</f>
        <v>934</v>
      </c>
      <c r="C16" s="11">
        <f t="shared" si="0"/>
        <v>5.7416856211962866E-2</v>
      </c>
      <c r="D16" s="2">
        <f>DATA_FIELD_DESCRIPTORS!AD409</f>
        <v>971</v>
      </c>
      <c r="E16" s="11">
        <f t="shared" si="1"/>
        <v>5.6970194789955408E-2</v>
      </c>
      <c r="F16" s="15">
        <f t="shared" si="2"/>
        <v>1905</v>
      </c>
      <c r="G16" s="11">
        <f t="shared" si="3"/>
        <v>5.7188316171835132E-2</v>
      </c>
      <c r="N16" s="10"/>
      <c r="O16" s="9">
        <v>50</v>
      </c>
      <c r="P16" s="9">
        <v>54</v>
      </c>
      <c r="Q16" s="5">
        <v>934</v>
      </c>
      <c r="R16" s="60">
        <f t="shared" si="5"/>
        <v>13641</v>
      </c>
      <c r="S16" s="39">
        <f>R16/$Q5</f>
        <v>0.83856888178520927</v>
      </c>
      <c r="T16" s="5">
        <v>971</v>
      </c>
      <c r="U16" s="60">
        <f t="shared" si="6"/>
        <v>13504</v>
      </c>
      <c r="V16" s="39">
        <f>U16/$T5</f>
        <v>0.79230227646092466</v>
      </c>
      <c r="W16" s="5">
        <v>1905</v>
      </c>
      <c r="X16" s="60">
        <f t="shared" si="7"/>
        <v>27145</v>
      </c>
      <c r="Y16" s="39">
        <f>X16/$W5</f>
        <v>0.81489598030680555</v>
      </c>
    </row>
    <row r="17" spans="1:25">
      <c r="A17" s="9" t="s">
        <v>15</v>
      </c>
      <c r="B17" s="2">
        <f>DATA_FIELD_DESCRIPTORS!AD386</f>
        <v>811</v>
      </c>
      <c r="C17" s="11">
        <f t="shared" si="0"/>
        <v>4.9855535747218294E-2</v>
      </c>
      <c r="D17" s="2">
        <f>DATA_FIELD_DESCRIPTORS!AD410</f>
        <v>878</v>
      </c>
      <c r="E17" s="11">
        <f t="shared" si="1"/>
        <v>5.1513729171555972E-2</v>
      </c>
      <c r="F17" s="15">
        <f t="shared" si="2"/>
        <v>1689</v>
      </c>
      <c r="G17" s="11">
        <f t="shared" si="3"/>
        <v>5.0703971661012877E-2</v>
      </c>
      <c r="N17" s="10"/>
      <c r="O17" s="9">
        <v>55</v>
      </c>
      <c r="P17" s="9">
        <v>59</v>
      </c>
      <c r="Q17" s="5">
        <v>811</v>
      </c>
      <c r="R17" s="60">
        <f t="shared" si="5"/>
        <v>14452</v>
      </c>
      <c r="S17" s="39">
        <f>R17/$Q5</f>
        <v>0.88842441753242762</v>
      </c>
      <c r="T17" s="5">
        <v>878</v>
      </c>
      <c r="U17" s="60">
        <f t="shared" si="6"/>
        <v>14382</v>
      </c>
      <c r="V17" s="39">
        <f>U17/$T5</f>
        <v>0.8438160056324806</v>
      </c>
      <c r="W17" s="5">
        <v>1689</v>
      </c>
      <c r="X17" s="60">
        <f t="shared" si="7"/>
        <v>28834</v>
      </c>
      <c r="Y17" s="39">
        <f>X17/$W5</f>
        <v>0.86559995196781847</v>
      </c>
    </row>
    <row r="18" spans="1:25">
      <c r="A18" s="9" t="s">
        <v>16</v>
      </c>
      <c r="B18" s="2">
        <f>DATA_FIELD_DESCRIPTORS!AD387+DATA_FIELD_DESCRIPTORS!AD388</f>
        <v>601</v>
      </c>
      <c r="C18" s="11">
        <f t="shared" si="0"/>
        <v>3.694596422204463E-2</v>
      </c>
      <c r="D18" s="2">
        <f>DATA_FIELD_DESCRIPTORS!AD411+DATA_FIELD_DESCRIPTORS!AD412</f>
        <v>642</v>
      </c>
      <c r="E18" s="11">
        <f t="shared" si="1"/>
        <v>3.7667214268950949E-2</v>
      </c>
      <c r="F18" s="15">
        <f t="shared" si="2"/>
        <v>1243</v>
      </c>
      <c r="G18" s="11">
        <f t="shared" si="3"/>
        <v>3.7315001050703969E-2</v>
      </c>
      <c r="N18" s="10"/>
      <c r="O18" s="9">
        <v>60</v>
      </c>
      <c r="P18" s="9">
        <v>64</v>
      </c>
      <c r="Q18" s="5">
        <v>601</v>
      </c>
      <c r="R18" s="60">
        <f t="shared" si="5"/>
        <v>15053</v>
      </c>
      <c r="S18" s="39">
        <f>R18/$Q5</f>
        <v>0.92537038175447228</v>
      </c>
      <c r="T18" s="5">
        <v>642</v>
      </c>
      <c r="U18" s="60">
        <f t="shared" si="6"/>
        <v>15024</v>
      </c>
      <c r="V18" s="39">
        <f>U18/$T5</f>
        <v>0.88148321990143164</v>
      </c>
      <c r="W18" s="5">
        <v>1243</v>
      </c>
      <c r="X18" s="60">
        <f t="shared" si="7"/>
        <v>30077</v>
      </c>
      <c r="Y18" s="39">
        <f>X18/$W5</f>
        <v>0.90291495301852243</v>
      </c>
    </row>
    <row r="19" spans="1:25">
      <c r="A19" s="9" t="s">
        <v>17</v>
      </c>
      <c r="B19" s="15">
        <f>DATA_FIELD_DESCRIPTORS!AD389+DATA_FIELD_DESCRIPTORS!AD390</f>
        <v>400</v>
      </c>
      <c r="C19" s="11">
        <f t="shared" si="0"/>
        <v>2.4589660047949838E-2</v>
      </c>
      <c r="D19" s="2">
        <f>DATA_FIELD_DESCRIPTORS!AD413+DATA_FIELD_DESCRIPTORS!AD414</f>
        <v>473</v>
      </c>
      <c r="E19" s="11">
        <f t="shared" si="1"/>
        <v>2.7751701478526167E-2</v>
      </c>
      <c r="F19" s="15">
        <f t="shared" si="2"/>
        <v>873</v>
      </c>
      <c r="G19" s="11">
        <f t="shared" si="3"/>
        <v>2.6207559064573265E-2</v>
      </c>
      <c r="N19" s="10"/>
      <c r="O19" s="9">
        <v>65</v>
      </c>
      <c r="P19" s="9">
        <v>69</v>
      </c>
      <c r="Q19" s="5">
        <v>400</v>
      </c>
      <c r="R19" s="60">
        <f t="shared" si="5"/>
        <v>15453</v>
      </c>
      <c r="S19" s="39">
        <f>R19/$Q5</f>
        <v>0.94996004180242211</v>
      </c>
      <c r="T19" s="5">
        <v>473</v>
      </c>
      <c r="U19" s="60">
        <f t="shared" si="6"/>
        <v>15497</v>
      </c>
      <c r="V19" s="39">
        <f>U19/$T5</f>
        <v>0.90923492137995776</v>
      </c>
      <c r="W19" s="5">
        <v>873</v>
      </c>
      <c r="X19" s="60">
        <f t="shared" si="7"/>
        <v>30950</v>
      </c>
      <c r="Y19" s="39">
        <f>X19/$W5</f>
        <v>0.92912251208309571</v>
      </c>
    </row>
    <row r="20" spans="1:25">
      <c r="A20" s="9" t="s">
        <v>18</v>
      </c>
      <c r="B20" s="15">
        <f>DATA_FIELD_DESCRIPTORS!AD391</f>
        <v>302</v>
      </c>
      <c r="C20" s="11">
        <f t="shared" si="0"/>
        <v>1.8565193336202126E-2</v>
      </c>
      <c r="D20" s="2">
        <f>DATA_FIELD_DESCRIPTORS!AD415</f>
        <v>427</v>
      </c>
      <c r="E20" s="11">
        <f t="shared" si="1"/>
        <v>2.5052804505984509E-2</v>
      </c>
      <c r="F20" s="15">
        <f t="shared" si="2"/>
        <v>729</v>
      </c>
      <c r="G20" s="11">
        <f t="shared" si="3"/>
        <v>2.1884662724025096E-2</v>
      </c>
      <c r="N20" s="10"/>
      <c r="O20" s="9">
        <v>70</v>
      </c>
      <c r="P20" s="9">
        <v>74</v>
      </c>
      <c r="Q20" s="5">
        <v>302</v>
      </c>
      <c r="R20" s="60">
        <f t="shared" si="5"/>
        <v>15755</v>
      </c>
      <c r="S20" s="39">
        <f>R20/$Q5</f>
        <v>0.96852523513862421</v>
      </c>
      <c r="T20" s="5">
        <v>427</v>
      </c>
      <c r="U20" s="60">
        <f t="shared" si="6"/>
        <v>15924</v>
      </c>
      <c r="V20" s="39">
        <f>U20/$T5</f>
        <v>0.93428772588594222</v>
      </c>
      <c r="W20" s="5">
        <v>729</v>
      </c>
      <c r="X20" s="60">
        <f t="shared" si="7"/>
        <v>31679</v>
      </c>
      <c r="Y20" s="39">
        <f>X20/$W5</f>
        <v>0.95100717480712083</v>
      </c>
    </row>
    <row r="21" spans="1:25">
      <c r="A21" s="9" t="s">
        <v>19</v>
      </c>
      <c r="B21" s="15">
        <f>DATA_FIELD_DESCRIPTORS!AD392</f>
        <v>216</v>
      </c>
      <c r="C21" s="11">
        <f t="shared" si="0"/>
        <v>1.3278416425892912E-2</v>
      </c>
      <c r="D21" s="2">
        <f>DATA_FIELD_DESCRIPTORS!AD416</f>
        <v>378</v>
      </c>
      <c r="E21" s="11">
        <f t="shared" si="1"/>
        <v>2.2177892513494484E-2</v>
      </c>
      <c r="F21" s="15">
        <f t="shared" si="2"/>
        <v>594</v>
      </c>
      <c r="G21" s="11">
        <f t="shared" si="3"/>
        <v>1.7831947404761191E-2</v>
      </c>
      <c r="N21" s="10"/>
      <c r="O21" s="9">
        <v>75</v>
      </c>
      <c r="P21" s="9">
        <v>79</v>
      </c>
      <c r="Q21" s="5">
        <v>216</v>
      </c>
      <c r="R21" s="60">
        <f t="shared" si="5"/>
        <v>15971</v>
      </c>
      <c r="S21" s="39">
        <f>R21/$Q5</f>
        <v>0.9818036515645171</v>
      </c>
      <c r="T21" s="5">
        <v>378</v>
      </c>
      <c r="U21" s="60">
        <f t="shared" si="6"/>
        <v>16302</v>
      </c>
      <c r="V21" s="39">
        <f>U21/$T5</f>
        <v>0.95646561839943678</v>
      </c>
      <c r="W21" s="5">
        <v>594</v>
      </c>
      <c r="X21" s="60">
        <f t="shared" si="7"/>
        <v>32273</v>
      </c>
      <c r="Y21" s="39">
        <f>X21/$W5</f>
        <v>0.96883912221188195</v>
      </c>
    </row>
    <row r="22" spans="1:25">
      <c r="A22" s="9" t="s">
        <v>20</v>
      </c>
      <c r="B22" s="15">
        <f>DATA_FIELD_DESCRIPTORS!AD393</f>
        <v>167</v>
      </c>
      <c r="C22" s="11">
        <f t="shared" si="0"/>
        <v>1.0266183070019056E-2</v>
      </c>
      <c r="D22" s="2">
        <f>DATA_FIELD_DESCRIPTORS!AD417</f>
        <v>340</v>
      </c>
      <c r="E22" s="11">
        <f t="shared" si="1"/>
        <v>1.9948368927481811E-2</v>
      </c>
      <c r="F22" s="15">
        <f t="shared" si="2"/>
        <v>507</v>
      </c>
      <c r="G22" s="11">
        <f t="shared" si="3"/>
        <v>1.5220197532346671E-2</v>
      </c>
      <c r="N22" s="10"/>
      <c r="O22" s="9">
        <v>80</v>
      </c>
      <c r="P22" s="9">
        <v>84</v>
      </c>
      <c r="Q22" s="5">
        <v>167</v>
      </c>
      <c r="R22" s="60">
        <f t="shared" si="5"/>
        <v>16138</v>
      </c>
      <c r="S22" s="39">
        <f>R22/$Q5</f>
        <v>0.99206983463453613</v>
      </c>
      <c r="T22" s="5">
        <v>340</v>
      </c>
      <c r="U22" s="60">
        <f t="shared" si="6"/>
        <v>16642</v>
      </c>
      <c r="V22" s="39">
        <f>U22/$T5</f>
        <v>0.97641398732691853</v>
      </c>
      <c r="W22" s="5">
        <v>507</v>
      </c>
      <c r="X22" s="60">
        <f t="shared" si="7"/>
        <v>32780</v>
      </c>
      <c r="Y22" s="39">
        <f>X22/$W5</f>
        <v>0.98405931974422867</v>
      </c>
    </row>
    <row r="23" spans="1:25">
      <c r="A23" s="9" t="s">
        <v>21</v>
      </c>
      <c r="B23" s="15">
        <f>DATA_FIELD_DESCRIPTORS!AD394</f>
        <v>129</v>
      </c>
      <c r="C23" s="11">
        <f t="shared" si="0"/>
        <v>7.9301653654638218E-3</v>
      </c>
      <c r="D23" s="2">
        <f>DATA_FIELD_DESCRIPTORS!AD418</f>
        <v>402</v>
      </c>
      <c r="E23" s="11">
        <f t="shared" si="1"/>
        <v>2.3586012673081438E-2</v>
      </c>
      <c r="F23" s="15">
        <f t="shared" si="2"/>
        <v>531</v>
      </c>
      <c r="G23" s="11">
        <f t="shared" si="3"/>
        <v>1.5940680255771368E-2</v>
      </c>
      <c r="N23" s="10"/>
      <c r="O23" s="9">
        <v>85</v>
      </c>
      <c r="P23" s="9">
        <v>100</v>
      </c>
      <c r="Q23" s="5">
        <v>129</v>
      </c>
      <c r="R23" s="60">
        <f t="shared" si="5"/>
        <v>16267</v>
      </c>
      <c r="S23" s="39">
        <f>R23/$Q5</f>
        <v>1</v>
      </c>
      <c r="T23" s="5">
        <v>402</v>
      </c>
      <c r="U23" s="60">
        <f t="shared" si="6"/>
        <v>17044</v>
      </c>
      <c r="V23" s="39">
        <f>U23/$T5</f>
        <v>1</v>
      </c>
      <c r="W23" s="5">
        <v>531</v>
      </c>
      <c r="X23" s="60">
        <f t="shared" si="7"/>
        <v>33311</v>
      </c>
      <c r="Y23" s="39">
        <f>X23/$W5</f>
        <v>1</v>
      </c>
    </row>
    <row r="24" spans="1:25">
      <c r="A24" s="9" t="s">
        <v>22</v>
      </c>
      <c r="B24" s="46">
        <f>K9</f>
        <v>31.875293565054015</v>
      </c>
      <c r="C24" s="11"/>
      <c r="D24" s="19">
        <f>L9</f>
        <v>32.758104738154614</v>
      </c>
      <c r="E24" s="11"/>
      <c r="F24" s="19">
        <f>M9</f>
        <v>32.303459119496857</v>
      </c>
      <c r="G24" s="11"/>
      <c r="N24" s="10">
        <v>422</v>
      </c>
    </row>
    <row r="25" spans="1:25">
      <c r="A25" s="9"/>
      <c r="B25" s="12"/>
      <c r="C25" s="11"/>
      <c r="D25" s="9"/>
      <c r="N25" s="10"/>
    </row>
    <row r="26" spans="1:25">
      <c r="A26" s="9"/>
      <c r="B26" s="12"/>
      <c r="C26" s="11"/>
      <c r="D26" s="9"/>
      <c r="N26" s="10"/>
    </row>
    <row r="27" spans="1:25">
      <c r="A27" s="106" t="s">
        <v>1436</v>
      </c>
      <c r="B27" s="107" t="s">
        <v>1437</v>
      </c>
      <c r="C27" s="108" t="s">
        <v>1433</v>
      </c>
      <c r="D27" s="20"/>
      <c r="E27" s="21"/>
      <c r="F27" s="20"/>
      <c r="G27" s="21"/>
      <c r="N27" s="5"/>
    </row>
    <row r="28" spans="1:25">
      <c r="A28" s="9" t="s">
        <v>3</v>
      </c>
      <c r="B28" s="2">
        <f>DATA_FIELD_DESCRIPTORS!AD14</f>
        <v>33311</v>
      </c>
      <c r="C28" s="11">
        <f>B28/B$28</f>
        <v>1</v>
      </c>
      <c r="D28" s="9"/>
      <c r="N28" s="10">
        <v>14</v>
      </c>
    </row>
    <row r="29" spans="1:25">
      <c r="A29" s="9" t="s">
        <v>23</v>
      </c>
      <c r="B29" s="2">
        <f>DATA_FIELD_DESCRIPTORS!AD15</f>
        <v>26866</v>
      </c>
      <c r="C29" s="11">
        <f t="shared" ref="C29:C35" si="9">B29/B$28</f>
        <v>0.8065203686469935</v>
      </c>
      <c r="D29" s="9"/>
      <c r="N29" s="10">
        <v>15</v>
      </c>
    </row>
    <row r="30" spans="1:25">
      <c r="A30" s="9" t="s">
        <v>24</v>
      </c>
      <c r="B30" s="2">
        <f>DATA_FIELD_DESCRIPTORS!AD16</f>
        <v>2663</v>
      </c>
      <c r="C30" s="11">
        <f t="shared" si="9"/>
        <v>7.9943562186665068E-2</v>
      </c>
      <c r="D30" s="9"/>
      <c r="N30" s="10">
        <v>16</v>
      </c>
    </row>
    <row r="31" spans="1:25">
      <c r="A31" s="9" t="s">
        <v>25</v>
      </c>
      <c r="B31" s="2">
        <f>DATA_FIELD_DESCRIPTORS!AD17</f>
        <v>76</v>
      </c>
      <c r="C31" s="11">
        <f t="shared" si="9"/>
        <v>2.2815286241781993E-3</v>
      </c>
      <c r="D31" s="9"/>
      <c r="N31" s="10">
        <v>17</v>
      </c>
    </row>
    <row r="32" spans="1:25">
      <c r="A32" s="9" t="s">
        <v>26</v>
      </c>
      <c r="B32" s="2">
        <f>DATA_FIELD_DESCRIPTORS!AD18</f>
        <v>1559</v>
      </c>
      <c r="C32" s="11">
        <f t="shared" si="9"/>
        <v>4.6801356909129115E-2</v>
      </c>
      <c r="D32" s="9"/>
      <c r="N32" s="10">
        <v>18</v>
      </c>
    </row>
    <row r="33" spans="1:14">
      <c r="A33" s="9" t="s">
        <v>27</v>
      </c>
      <c r="B33" s="2">
        <f>DATA_FIELD_DESCRIPTORS!AD19</f>
        <v>15</v>
      </c>
      <c r="C33" s="11">
        <f t="shared" si="9"/>
        <v>4.5030170214043408E-4</v>
      </c>
      <c r="D33" s="9"/>
      <c r="N33" s="10">
        <v>19</v>
      </c>
    </row>
    <row r="34" spans="1:14">
      <c r="A34" s="9" t="s">
        <v>28</v>
      </c>
      <c r="B34" s="2">
        <f>DATA_FIELD_DESCRIPTORS!AD20</f>
        <v>1434</v>
      </c>
      <c r="C34" s="11">
        <f t="shared" si="9"/>
        <v>4.3048842724625502E-2</v>
      </c>
      <c r="D34" s="9"/>
      <c r="N34" s="10">
        <v>20</v>
      </c>
    </row>
    <row r="35" spans="1:14">
      <c r="A35" s="9" t="s">
        <v>38</v>
      </c>
      <c r="B35" s="2">
        <f>DATA_FIELD_DESCRIPTORS!AD21</f>
        <v>698</v>
      </c>
      <c r="C35" s="11">
        <f t="shared" si="9"/>
        <v>2.0954039206268201E-2</v>
      </c>
      <c r="D35" s="9"/>
      <c r="N35" s="10">
        <v>21</v>
      </c>
    </row>
    <row r="36" spans="1:14">
      <c r="A36" s="9"/>
      <c r="B36" s="2"/>
      <c r="C36" s="11"/>
      <c r="D36" s="9"/>
      <c r="N36" s="10"/>
    </row>
    <row r="37" spans="1:14">
      <c r="A37" s="9"/>
      <c r="B37" s="2"/>
      <c r="C37" s="11"/>
      <c r="D37" s="9"/>
      <c r="N37" s="10"/>
    </row>
    <row r="38" spans="1:14" s="4" customFormat="1">
      <c r="A38" s="110" t="s">
        <v>1098</v>
      </c>
      <c r="B38" s="111" t="s">
        <v>1437</v>
      </c>
      <c r="C38" s="112" t="s">
        <v>1433</v>
      </c>
      <c r="D38" s="16"/>
      <c r="E38" s="1"/>
      <c r="F38" s="16"/>
      <c r="G38" s="1"/>
      <c r="J38"/>
      <c r="K38"/>
      <c r="L38"/>
      <c r="M38"/>
    </row>
    <row r="39" spans="1:14">
      <c r="A39" s="9" t="s">
        <v>3</v>
      </c>
      <c r="B39" s="2">
        <f>DATA_FIELD_DESCRIPTORS!AD24</f>
        <v>33311</v>
      </c>
      <c r="C39" s="11">
        <f>B39/B$39</f>
        <v>1</v>
      </c>
      <c r="D39" s="9"/>
      <c r="N39" s="10">
        <v>24</v>
      </c>
    </row>
    <row r="40" spans="1:14">
      <c r="A40" s="9" t="s">
        <v>29</v>
      </c>
      <c r="B40" s="2">
        <f>DATA_FIELD_DESCRIPTORS!AD26</f>
        <v>3706</v>
      </c>
      <c r="C40" s="11">
        <f t="shared" ref="C40:C41" si="10">B40/B$39</f>
        <v>0.11125454054216324</v>
      </c>
      <c r="D40" s="9"/>
      <c r="N40" s="10">
        <v>26</v>
      </c>
    </row>
    <row r="41" spans="1:14">
      <c r="A41" s="9" t="s">
        <v>30</v>
      </c>
      <c r="B41" s="2">
        <f>DATA_FIELD_DESCRIPTORS!AD25</f>
        <v>29605</v>
      </c>
      <c r="C41" s="11">
        <f t="shared" si="10"/>
        <v>0.88874545945783678</v>
      </c>
      <c r="D41" s="9"/>
      <c r="N41" s="10">
        <v>25</v>
      </c>
    </row>
    <row r="42" spans="1:14">
      <c r="A42" s="9"/>
      <c r="B42" s="2"/>
      <c r="C42" s="11"/>
      <c r="D42" s="9"/>
      <c r="N42" s="10"/>
    </row>
    <row r="43" spans="1:14">
      <c r="A43" s="9"/>
      <c r="B43" s="2"/>
      <c r="C43" s="11"/>
      <c r="D43" s="9"/>
      <c r="N43" s="10"/>
    </row>
    <row r="44" spans="1:14" s="4" customFormat="1">
      <c r="A44" s="110" t="s">
        <v>1438</v>
      </c>
      <c r="B44" s="111" t="s">
        <v>1437</v>
      </c>
      <c r="C44" s="112" t="s">
        <v>1433</v>
      </c>
      <c r="D44" s="16"/>
      <c r="E44" s="1"/>
      <c r="F44" s="16"/>
      <c r="G44" s="1"/>
      <c r="J44"/>
      <c r="K44"/>
      <c r="L44"/>
      <c r="M44"/>
    </row>
    <row r="45" spans="1:14">
      <c r="A45" s="9" t="s">
        <v>3</v>
      </c>
      <c r="B45" s="2">
        <f>DATA_FIELD_DESCRIPTORS!AD29</f>
        <v>33311</v>
      </c>
      <c r="C45" s="11">
        <f>B45/B$45</f>
        <v>1</v>
      </c>
      <c r="D45" s="9"/>
      <c r="N45" s="10">
        <v>29</v>
      </c>
    </row>
    <row r="46" spans="1:14">
      <c r="A46" s="113" t="s">
        <v>31</v>
      </c>
      <c r="B46" s="114">
        <f>DATA_FIELD_DESCRIPTORS!AD38</f>
        <v>3706</v>
      </c>
      <c r="C46" s="115">
        <f t="shared" ref="C46:C55" si="11">B46/B$45</f>
        <v>0.11125454054216324</v>
      </c>
      <c r="D46" s="9"/>
      <c r="N46" s="10">
        <v>38</v>
      </c>
    </row>
    <row r="47" spans="1:14">
      <c r="A47" s="9" t="s">
        <v>32</v>
      </c>
      <c r="B47" s="2">
        <f>DATA_FIELD_DESCRIPTORS!AD39</f>
        <v>1602</v>
      </c>
      <c r="C47" s="11">
        <f>B47/B$46</f>
        <v>0.43227199136535349</v>
      </c>
      <c r="D47" s="9"/>
      <c r="N47" s="10">
        <v>39</v>
      </c>
    </row>
    <row r="48" spans="1:14">
      <c r="A48" s="9" t="s">
        <v>33</v>
      </c>
      <c r="B48" s="2">
        <f>DATA_FIELD_DESCRIPTORS!AD40</f>
        <v>416</v>
      </c>
      <c r="C48" s="11">
        <f t="shared" ref="C48:C53" si="12">B48/B$46</f>
        <v>0.11225040474905558</v>
      </c>
      <c r="D48" s="9"/>
      <c r="N48" s="10">
        <v>40</v>
      </c>
    </row>
    <row r="49" spans="1:14">
      <c r="A49" s="9" t="s">
        <v>34</v>
      </c>
      <c r="B49" s="2">
        <f>DATA_FIELD_DESCRIPTORS!AD41</f>
        <v>38</v>
      </c>
      <c r="C49" s="11">
        <f t="shared" si="12"/>
        <v>1.0253642741500269E-2</v>
      </c>
      <c r="D49" s="9"/>
      <c r="N49" s="10">
        <v>41</v>
      </c>
    </row>
    <row r="50" spans="1:14">
      <c r="A50" s="9" t="s">
        <v>35</v>
      </c>
      <c r="B50" s="2">
        <f>DATA_FIELD_DESCRIPTORS!AD42</f>
        <v>17</v>
      </c>
      <c r="C50" s="11">
        <f t="shared" si="12"/>
        <v>4.5871559633027525E-3</v>
      </c>
      <c r="D50" s="9"/>
      <c r="N50" s="10">
        <v>42</v>
      </c>
    </row>
    <row r="51" spans="1:14">
      <c r="A51" s="9" t="s">
        <v>36</v>
      </c>
      <c r="B51" s="2">
        <f>DATA_FIELD_DESCRIPTORS!AD43</f>
        <v>5</v>
      </c>
      <c r="C51" s="11">
        <f t="shared" si="12"/>
        <v>1.3491635186184566E-3</v>
      </c>
      <c r="D51" s="9"/>
      <c r="N51" s="10">
        <v>43</v>
      </c>
    </row>
    <row r="52" spans="1:14">
      <c r="A52" s="9" t="s">
        <v>37</v>
      </c>
      <c r="B52" s="2">
        <f>DATA_FIELD_DESCRIPTORS!AD44</f>
        <v>1299</v>
      </c>
      <c r="C52" s="11">
        <f t="shared" si="12"/>
        <v>0.35051268213707504</v>
      </c>
      <c r="D52" s="9"/>
      <c r="N52" s="10">
        <v>44</v>
      </c>
    </row>
    <row r="53" spans="1:14">
      <c r="A53" s="9" t="s">
        <v>38</v>
      </c>
      <c r="B53" s="2">
        <f>DATA_FIELD_DESCRIPTORS!AD45</f>
        <v>329</v>
      </c>
      <c r="C53" s="11">
        <f t="shared" si="12"/>
        <v>8.8774959525094441E-2</v>
      </c>
      <c r="D53" s="9"/>
      <c r="N53" s="10">
        <v>45</v>
      </c>
    </row>
    <row r="54" spans="1:14" ht="3.6" customHeight="1">
      <c r="A54" s="9"/>
      <c r="B54" s="2"/>
      <c r="C54" s="11"/>
      <c r="D54" s="9"/>
      <c r="N54" s="10"/>
    </row>
    <row r="55" spans="1:14">
      <c r="A55" s="113" t="s">
        <v>30</v>
      </c>
      <c r="B55" s="114">
        <f>DATA_FIELD_DESCRIPTORS!AD30</f>
        <v>29605</v>
      </c>
      <c r="C55" s="115">
        <f t="shared" si="11"/>
        <v>0.88874545945783678</v>
      </c>
      <c r="D55" s="9"/>
      <c r="N55" s="10">
        <v>30</v>
      </c>
    </row>
    <row r="56" spans="1:14">
      <c r="A56" s="9" t="s">
        <v>32</v>
      </c>
      <c r="B56" s="2">
        <f>DATA_FIELD_DESCRIPTORS!AD31</f>
        <v>25264</v>
      </c>
      <c r="C56" s="11">
        <f>B56/B$55</f>
        <v>0.85336936328322921</v>
      </c>
      <c r="D56" s="9"/>
      <c r="N56" s="10">
        <v>31</v>
      </c>
    </row>
    <row r="57" spans="1:14">
      <c r="A57" s="9" t="s">
        <v>33</v>
      </c>
      <c r="B57" s="2">
        <f>DATA_FIELD_DESCRIPTORS!AD32</f>
        <v>2247</v>
      </c>
      <c r="C57" s="11">
        <f t="shared" ref="C57:C62" si="13">B57/B$55</f>
        <v>7.589934132747847E-2</v>
      </c>
      <c r="D57" s="9"/>
      <c r="N57" s="10">
        <v>32</v>
      </c>
    </row>
    <row r="58" spans="1:14">
      <c r="A58" s="9" t="s">
        <v>34</v>
      </c>
      <c r="B58" s="2">
        <f>DATA_FIELD_DESCRIPTORS!AD33</f>
        <v>38</v>
      </c>
      <c r="C58" s="11">
        <f t="shared" si="13"/>
        <v>1.2835669650396893E-3</v>
      </c>
      <c r="D58" s="9"/>
      <c r="N58" s="10">
        <v>33</v>
      </c>
    </row>
    <row r="59" spans="1:14">
      <c r="A59" s="9" t="s">
        <v>35</v>
      </c>
      <c r="B59" s="2">
        <f>DATA_FIELD_DESCRIPTORS!AD34</f>
        <v>1542</v>
      </c>
      <c r="C59" s="11">
        <f t="shared" si="13"/>
        <v>5.2085796318189492E-2</v>
      </c>
      <c r="D59" s="9"/>
      <c r="N59" s="10">
        <v>34</v>
      </c>
    </row>
    <row r="60" spans="1:14">
      <c r="A60" s="9" t="s">
        <v>36</v>
      </c>
      <c r="B60" s="2">
        <f>DATA_FIELD_DESCRIPTORS!AD35</f>
        <v>10</v>
      </c>
      <c r="C60" s="11">
        <f t="shared" si="13"/>
        <v>3.3778078027360244E-4</v>
      </c>
      <c r="D60" s="9"/>
      <c r="N60" s="10">
        <v>35</v>
      </c>
    </row>
    <row r="61" spans="1:14">
      <c r="A61" s="9" t="s">
        <v>37</v>
      </c>
      <c r="B61" s="2">
        <f>DATA_FIELD_DESCRIPTORS!AD36</f>
        <v>135</v>
      </c>
      <c r="C61" s="11">
        <f t="shared" si="13"/>
        <v>4.5600405336936331E-3</v>
      </c>
      <c r="D61" s="9"/>
      <c r="N61" s="10">
        <v>36</v>
      </c>
    </row>
    <row r="62" spans="1:14">
      <c r="A62" s="9" t="s">
        <v>38</v>
      </c>
      <c r="B62" s="2">
        <f>DATA_FIELD_DESCRIPTORS!AD37</f>
        <v>369</v>
      </c>
      <c r="C62" s="11">
        <f t="shared" si="13"/>
        <v>1.2464110792095929E-2</v>
      </c>
      <c r="D62" s="9"/>
      <c r="N62" s="10">
        <v>37</v>
      </c>
    </row>
    <row r="63" spans="1:14">
      <c r="A63" s="9"/>
      <c r="B63" s="2"/>
      <c r="C63" s="11"/>
      <c r="D63" s="9"/>
      <c r="N63" s="10"/>
    </row>
    <row r="64" spans="1:14">
      <c r="A64" s="9"/>
      <c r="B64" s="2"/>
      <c r="C64" s="11"/>
      <c r="D64" s="9"/>
      <c r="N64" s="10"/>
    </row>
    <row r="65" spans="1:14" s="4" customFormat="1">
      <c r="A65" s="110" t="s">
        <v>1439</v>
      </c>
      <c r="B65" s="111" t="s">
        <v>1437</v>
      </c>
      <c r="C65" s="112" t="s">
        <v>1433</v>
      </c>
      <c r="D65" s="20"/>
      <c r="E65" s="1"/>
      <c r="F65" s="20"/>
      <c r="G65" s="1"/>
      <c r="J65"/>
      <c r="K65"/>
      <c r="L65"/>
      <c r="M65"/>
    </row>
    <row r="66" spans="1:14">
      <c r="A66" s="9" t="s">
        <v>3</v>
      </c>
      <c r="B66" s="2">
        <f>DATA_FIELD_DESCRIPTORS!AD705</f>
        <v>33311</v>
      </c>
      <c r="C66" s="11">
        <f>B66/B$66</f>
        <v>1</v>
      </c>
      <c r="D66" s="9"/>
      <c r="N66" s="10">
        <v>705</v>
      </c>
    </row>
    <row r="67" spans="1:14">
      <c r="A67" s="116" t="s">
        <v>1434</v>
      </c>
      <c r="B67" s="114">
        <f>DATA_FIELD_DESCRIPTORS!AD722</f>
        <v>13535</v>
      </c>
      <c r="C67" s="115">
        <f>B67/B$66</f>
        <v>0.40632223589805172</v>
      </c>
      <c r="D67" s="9"/>
      <c r="N67" s="10"/>
    </row>
    <row r="68" spans="1:14" ht="3.6" customHeight="1">
      <c r="A68" s="9"/>
      <c r="B68" s="2"/>
      <c r="C68" s="11"/>
      <c r="D68" s="9"/>
      <c r="N68" s="10"/>
    </row>
    <row r="69" spans="1:14">
      <c r="A69" s="113" t="s">
        <v>1435</v>
      </c>
      <c r="B69" s="114">
        <f>DATA_FIELD_DESCRIPTORS!AD707</f>
        <v>17803</v>
      </c>
      <c r="C69" s="115">
        <f t="shared" ref="C69:C76" si="14">B69/B$66</f>
        <v>0.53444808021374324</v>
      </c>
      <c r="D69" s="9"/>
      <c r="N69" s="10">
        <v>706</v>
      </c>
    </row>
    <row r="70" spans="1:14">
      <c r="A70" s="9" t="s">
        <v>39</v>
      </c>
      <c r="B70" s="2">
        <f>DATA_FIELD_DESCRIPTORS!AD708</f>
        <v>6012</v>
      </c>
      <c r="C70" s="11">
        <f>B70/B$69</f>
        <v>0.33769589395045779</v>
      </c>
      <c r="D70" s="9"/>
      <c r="N70" s="10">
        <v>708</v>
      </c>
    </row>
    <row r="71" spans="1:14">
      <c r="A71" s="9" t="s">
        <v>1445</v>
      </c>
      <c r="B71" s="2">
        <f>DATA_FIELD_DESCRIPTORS!AD711</f>
        <v>3477</v>
      </c>
      <c r="C71" s="11">
        <f t="shared" ref="C71:C74" si="15">B71/B$69</f>
        <v>0.19530416221985059</v>
      </c>
      <c r="D71" s="9"/>
      <c r="N71" s="10">
        <v>711</v>
      </c>
    </row>
    <row r="72" spans="1:14">
      <c r="A72" s="9" t="s">
        <v>40</v>
      </c>
      <c r="B72" s="2">
        <f>DATA_FIELD_DESCRIPTORS!AD712+DATA_FIELD_DESCRIPTORS!AD713+DATA_FIELD_DESCRIPTORS!AD714</f>
        <v>6149</v>
      </c>
      <c r="C72" s="11">
        <f t="shared" si="15"/>
        <v>0.3453912261978318</v>
      </c>
      <c r="D72" s="9"/>
      <c r="N72" s="10" t="s">
        <v>143</v>
      </c>
    </row>
    <row r="73" spans="1:14">
      <c r="A73" s="9" t="s">
        <v>41</v>
      </c>
      <c r="B73" s="2">
        <f>DATA_FIELD_DESCRIPTORS!AD715+DATA_FIELD_DESCRIPTORS!AD716+DATA_FIELD_DESCRIPTORS!AD717+DATA_FIELD_DESCRIPTORS!AD718+DATA_FIELD_DESCRIPTORS!AD719+DATA_FIELD_DESCRIPTORS!AD720</f>
        <v>1722</v>
      </c>
      <c r="C73" s="11">
        <f t="shared" si="15"/>
        <v>9.6725271021737905E-2</v>
      </c>
      <c r="D73" s="9"/>
      <c r="N73" s="10" t="s">
        <v>144</v>
      </c>
    </row>
    <row r="74" spans="1:14">
      <c r="A74" s="9" t="s">
        <v>42</v>
      </c>
      <c r="B74" s="2">
        <f>DATA_FIELD_DESCRIPTORS!AD721</f>
        <v>443</v>
      </c>
      <c r="C74" s="11">
        <f t="shared" si="15"/>
        <v>2.4883446610121891E-2</v>
      </c>
      <c r="D74" s="9"/>
      <c r="N74" s="10">
        <v>721</v>
      </c>
    </row>
    <row r="75" spans="1:14" ht="3.6" customHeight="1">
      <c r="A75" s="9"/>
      <c r="B75" s="2"/>
      <c r="C75" s="11"/>
      <c r="D75" s="9"/>
      <c r="N75" s="10"/>
    </row>
    <row r="76" spans="1:14">
      <c r="A76" s="113" t="s">
        <v>43</v>
      </c>
      <c r="B76" s="114">
        <f>DATA_FIELD_DESCRIPTORS!AD730</f>
        <v>1973</v>
      </c>
      <c r="C76" s="115">
        <f t="shared" si="14"/>
        <v>5.9229683888205098E-2</v>
      </c>
      <c r="D76" s="9"/>
      <c r="N76" s="10">
        <v>730</v>
      </c>
    </row>
    <row r="77" spans="1:14">
      <c r="A77" s="9" t="s">
        <v>44</v>
      </c>
      <c r="B77" s="2">
        <f>DATA_FIELD_DESCRIPTORS!AD731</f>
        <v>1897</v>
      </c>
      <c r="C77" s="11">
        <f>B77/B$76</f>
        <v>0.96147997972630517</v>
      </c>
      <c r="D77" s="9"/>
      <c r="N77" s="10">
        <v>731</v>
      </c>
    </row>
    <row r="78" spans="1:14" ht="14.4" customHeight="1">
      <c r="A78" s="9" t="s">
        <v>47</v>
      </c>
      <c r="B78" s="2">
        <f>DATA_FIELD_DESCRIPTORS!AD732</f>
        <v>76</v>
      </c>
      <c r="C78" s="11">
        <f>B78/B$76</f>
        <v>3.8520020273694881E-2</v>
      </c>
      <c r="D78" s="9"/>
      <c r="N78" s="10">
        <v>732</v>
      </c>
    </row>
    <row r="79" spans="1:14" ht="14.4" customHeight="1">
      <c r="A79" s="9"/>
      <c r="B79" s="2"/>
      <c r="C79" s="11"/>
      <c r="D79" s="9"/>
      <c r="N79" s="10"/>
    </row>
    <row r="80" spans="1:14" ht="14.4" customHeight="1">
      <c r="A80" s="9"/>
      <c r="B80" s="2"/>
      <c r="C80" s="11"/>
      <c r="D80" s="9"/>
      <c r="N80" s="10"/>
    </row>
    <row r="81" spans="1:14" s="4" customFormat="1">
      <c r="A81" s="110" t="s">
        <v>1440</v>
      </c>
      <c r="B81" s="111" t="s">
        <v>1437</v>
      </c>
      <c r="C81" s="112" t="s">
        <v>1433</v>
      </c>
      <c r="D81" s="20"/>
      <c r="E81" s="1"/>
      <c r="F81" s="20"/>
      <c r="G81" s="1"/>
      <c r="J81"/>
      <c r="K81"/>
      <c r="L81"/>
      <c r="M81"/>
    </row>
    <row r="82" spans="1:14" ht="14.4" customHeight="1">
      <c r="A82" s="14" t="s">
        <v>48</v>
      </c>
      <c r="B82" s="2">
        <f>DATA_FIELD_DESCRIPTORS!AD932</f>
        <v>15191</v>
      </c>
      <c r="C82" s="27">
        <f>B82/B$82</f>
        <v>1</v>
      </c>
      <c r="D82" s="14"/>
      <c r="E82" s="23"/>
      <c r="F82" s="23"/>
      <c r="G82" s="18"/>
      <c r="H82" s="24"/>
      <c r="I82" s="25"/>
      <c r="N82" s="26">
        <v>8954</v>
      </c>
    </row>
    <row r="83" spans="1:14" ht="14.4" customHeight="1">
      <c r="A83" s="14" t="s">
        <v>155</v>
      </c>
      <c r="B83" s="2">
        <f>DATA_FIELD_DESCRIPTORS!AD1005+DATA_FIELD_DESCRIPTORS!AD1008</f>
        <v>2602</v>
      </c>
      <c r="C83" s="27">
        <f t="shared" ref="C83:C84" si="16">B83/B$82</f>
        <v>0.17128562964913435</v>
      </c>
      <c r="D83" s="14"/>
      <c r="E83" s="23"/>
      <c r="F83" s="23"/>
      <c r="G83" s="18"/>
      <c r="H83" s="24"/>
      <c r="I83" s="25"/>
      <c r="N83" s="26" t="s">
        <v>156</v>
      </c>
    </row>
    <row r="84" spans="1:14">
      <c r="A84" s="14" t="s">
        <v>161</v>
      </c>
      <c r="B84" s="2">
        <f>DATA_FIELD_DESCRIPTORS!AD1006+DATA_FIELD_DESCRIPTORS!AD1009</f>
        <v>12589</v>
      </c>
      <c r="C84" s="27">
        <f t="shared" si="16"/>
        <v>0.82871437035086559</v>
      </c>
      <c r="D84" s="14"/>
      <c r="E84" s="23"/>
      <c r="F84" s="23"/>
      <c r="G84" s="18"/>
      <c r="H84" s="24"/>
      <c r="I84" s="25"/>
      <c r="N84" s="26" t="s">
        <v>157</v>
      </c>
    </row>
    <row r="85" spans="1:14" ht="3" customHeight="1">
      <c r="A85" s="14"/>
      <c r="B85" s="2"/>
      <c r="C85" s="27"/>
      <c r="D85" s="14"/>
      <c r="E85" s="23"/>
      <c r="F85" s="23"/>
      <c r="G85" s="18"/>
      <c r="H85" s="24"/>
      <c r="I85" s="25"/>
      <c r="N85" s="26"/>
    </row>
    <row r="86" spans="1:14" ht="14.4" customHeight="1">
      <c r="A86" s="113" t="s">
        <v>1444</v>
      </c>
      <c r="B86" s="114">
        <f>DATA_FIELD_DESCRIPTORS!AD934+DATA_FIELD_DESCRIPTORS!AD968</f>
        <v>6012</v>
      </c>
      <c r="C86" s="115">
        <f>B86/B$82</f>
        <v>0.39576064775195841</v>
      </c>
      <c r="D86" s="14"/>
      <c r="E86" s="23"/>
      <c r="F86" s="23"/>
      <c r="G86" s="18"/>
      <c r="H86" s="24"/>
      <c r="I86" s="25"/>
      <c r="N86" s="26" t="s">
        <v>146</v>
      </c>
    </row>
    <row r="87" spans="1:14" ht="14.4" customHeight="1">
      <c r="A87" s="14" t="s">
        <v>49</v>
      </c>
      <c r="B87" s="2">
        <f>DATA_FIELD_DESCRIPTORS!AD935+DATA_FIELD_DESCRIPTORS!AD969</f>
        <v>3477</v>
      </c>
      <c r="C87" s="27">
        <f t="shared" ref="C87:C92" si="17">B87/B$86</f>
        <v>0.57834331337325351</v>
      </c>
      <c r="D87" s="14"/>
      <c r="E87" s="29"/>
      <c r="F87" s="29"/>
      <c r="G87" s="18"/>
      <c r="H87" s="24"/>
      <c r="I87" s="30"/>
      <c r="N87" s="26" t="s">
        <v>147</v>
      </c>
    </row>
    <row r="88" spans="1:14" ht="14.4" customHeight="1">
      <c r="A88" s="14" t="s">
        <v>155</v>
      </c>
      <c r="B88" s="2">
        <f>DATA_FIELD_DESCRIPTORS!AD538+DATA_FIELD_DESCRIPTORS!AD539+DATA_FIELD_DESCRIPTORS!AD540</f>
        <v>1235</v>
      </c>
      <c r="C88" s="27">
        <f t="shared" si="17"/>
        <v>0.20542248835662008</v>
      </c>
      <c r="D88" s="14"/>
      <c r="E88" s="29"/>
      <c r="F88" s="29"/>
      <c r="G88" s="18"/>
      <c r="H88" s="24"/>
      <c r="I88" s="30"/>
      <c r="N88" s="26" t="s">
        <v>158</v>
      </c>
    </row>
    <row r="89" spans="1:14" ht="14.4" customHeight="1">
      <c r="A89" s="14" t="s">
        <v>50</v>
      </c>
      <c r="B89" s="2">
        <f>DATA_FIELD_DESCRIPTORS!AD940+DATA_FIELD_DESCRIPTORS!AD974</f>
        <v>500</v>
      </c>
      <c r="C89" s="27">
        <f t="shared" si="17"/>
        <v>8.316699933466401E-2</v>
      </c>
      <c r="D89" s="14"/>
      <c r="E89" s="23"/>
      <c r="F89" s="23"/>
      <c r="G89" s="18"/>
      <c r="H89" s="24"/>
      <c r="I89" s="25"/>
      <c r="N89" s="26" t="s">
        <v>148</v>
      </c>
    </row>
    <row r="90" spans="1:14" ht="14.4" customHeight="1">
      <c r="A90" s="14" t="s">
        <v>155</v>
      </c>
      <c r="B90" s="2">
        <f>DATA_FIELD_DESCRIPTORS!AD543+DATA_FIELD_DESCRIPTORS!AD544+DATA_FIELD_DESCRIPTORS!AD545</f>
        <v>147</v>
      </c>
      <c r="C90" s="27">
        <f t="shared" si="17"/>
        <v>2.4451097804391218E-2</v>
      </c>
      <c r="D90" s="14"/>
      <c r="E90" s="23"/>
      <c r="F90" s="23"/>
      <c r="G90" s="18"/>
      <c r="H90" s="24"/>
      <c r="I90" s="25"/>
      <c r="N90" s="26" t="s">
        <v>159</v>
      </c>
    </row>
    <row r="91" spans="1:14" ht="14.4" customHeight="1">
      <c r="A91" s="14" t="s">
        <v>51</v>
      </c>
      <c r="B91" s="2">
        <f>DATA_FIELD_DESCRIPTORS!AD944+DATA_FIELD_DESCRIPTORS!AD978</f>
        <v>2035</v>
      </c>
      <c r="C91" s="27">
        <f t="shared" si="17"/>
        <v>0.33848968729208251</v>
      </c>
      <c r="D91" s="14"/>
      <c r="E91" s="23"/>
      <c r="F91" s="23"/>
      <c r="G91" s="18"/>
      <c r="H91" s="24"/>
      <c r="I91" s="25"/>
      <c r="N91" s="26" t="s">
        <v>149</v>
      </c>
    </row>
    <row r="92" spans="1:14" ht="15" customHeight="1">
      <c r="A92" s="14" t="s">
        <v>155</v>
      </c>
      <c r="B92" s="2">
        <f>DATA_FIELD_DESCRIPTORS!AD547+DATA_FIELD_DESCRIPTORS!AD548+DATA_FIELD_DESCRIPTORS!AD549</f>
        <v>1210</v>
      </c>
      <c r="C92" s="27">
        <f t="shared" si="17"/>
        <v>0.20126413838988688</v>
      </c>
      <c r="D92" s="14"/>
      <c r="E92" s="23"/>
      <c r="F92" s="23"/>
      <c r="G92" s="18"/>
      <c r="H92" s="24"/>
      <c r="I92" s="25"/>
      <c r="N92" s="26"/>
    </row>
    <row r="93" spans="1:14" ht="3" customHeight="1">
      <c r="A93" s="14"/>
      <c r="B93" s="2"/>
      <c r="C93" s="27"/>
      <c r="D93" s="14"/>
      <c r="E93" s="23"/>
      <c r="F93" s="23"/>
      <c r="G93" s="18"/>
      <c r="H93" s="24"/>
      <c r="I93" s="25"/>
      <c r="N93" s="26"/>
    </row>
    <row r="94" spans="1:14" ht="14.4" customHeight="1">
      <c r="A94" s="113" t="s">
        <v>1443</v>
      </c>
      <c r="B94" s="114">
        <f>DATA_FIELD_DESCRIPTORS!AD948+DATA_FIELD_DESCRIPTORS!AD982</f>
        <v>9179</v>
      </c>
      <c r="C94" s="115">
        <f>B94/B$82</f>
        <v>0.60423935224804159</v>
      </c>
      <c r="D94" s="14"/>
      <c r="E94" s="23"/>
      <c r="F94" s="23"/>
      <c r="G94" s="18"/>
      <c r="H94" s="24"/>
      <c r="I94" s="25"/>
      <c r="N94" s="26" t="s">
        <v>150</v>
      </c>
    </row>
    <row r="95" spans="1:14" ht="14.4" customHeight="1">
      <c r="A95" s="14" t="s">
        <v>52</v>
      </c>
      <c r="B95" s="31">
        <f>B96+B98</f>
        <v>5900</v>
      </c>
      <c r="C95" s="27">
        <f t="shared" ref="C95:C98" si="18">B95/B$94</f>
        <v>0.64277154374114831</v>
      </c>
      <c r="D95" s="14"/>
      <c r="E95" s="23"/>
      <c r="F95" s="23"/>
      <c r="G95" s="18"/>
      <c r="H95" s="24"/>
      <c r="I95" s="25"/>
      <c r="N95" s="26" t="s">
        <v>1420</v>
      </c>
    </row>
    <row r="96" spans="1:14" ht="14.4" customHeight="1">
      <c r="A96" s="14" t="s">
        <v>45</v>
      </c>
      <c r="B96" s="2">
        <f>DATA_FIELD_DESCRIPTORS!AD950+DATA_FIELD_DESCRIPTORS!AD984</f>
        <v>2533</v>
      </c>
      <c r="C96" s="27">
        <f t="shared" si="18"/>
        <v>0.27595598649090314</v>
      </c>
      <c r="D96" s="14"/>
      <c r="E96" s="23"/>
      <c r="F96" s="23"/>
      <c r="G96" s="18"/>
      <c r="H96" s="18"/>
      <c r="I96" s="18"/>
      <c r="N96" s="26" t="s">
        <v>151</v>
      </c>
    </row>
    <row r="97" spans="1:14" ht="14.4" customHeight="1">
      <c r="A97" s="14" t="s">
        <v>53</v>
      </c>
      <c r="B97" s="2">
        <f>DATA_FIELD_DESCRIPTORS!AD953+DATA_FIELD_DESCRIPTORS!AD987</f>
        <v>408</v>
      </c>
      <c r="C97" s="27">
        <f>B97/B96</f>
        <v>0.16107382550335569</v>
      </c>
      <c r="D97" s="14"/>
      <c r="E97" s="23"/>
      <c r="F97" s="23"/>
      <c r="G97" s="18"/>
      <c r="H97" s="18"/>
      <c r="I97" s="18"/>
      <c r="N97" s="26" t="s">
        <v>152</v>
      </c>
    </row>
    <row r="98" spans="1:14" ht="14.4" customHeight="1">
      <c r="A98" s="14" t="s">
        <v>46</v>
      </c>
      <c r="B98" s="31">
        <f>DATA_FIELD_DESCRIPTORS!AD959+DATA_FIELD_DESCRIPTORS!AD993</f>
        <v>3367</v>
      </c>
      <c r="C98" s="27">
        <f t="shared" si="18"/>
        <v>0.36681555725024512</v>
      </c>
      <c r="D98" s="14"/>
      <c r="E98" s="23"/>
      <c r="F98" s="23"/>
      <c r="G98" s="18"/>
      <c r="H98" s="18"/>
      <c r="I98" s="18"/>
      <c r="N98" s="26" t="s">
        <v>153</v>
      </c>
    </row>
    <row r="99" spans="1:14">
      <c r="A99" s="14" t="s">
        <v>53</v>
      </c>
      <c r="B99" s="31">
        <f>DATA_FIELD_DESCRIPTORS!AD962+DATA_FIELD_DESCRIPTORS!AD996</f>
        <v>868</v>
      </c>
      <c r="C99" s="27">
        <f>B99/B98</f>
        <v>0.25779625779625781</v>
      </c>
      <c r="D99" s="14"/>
      <c r="E99" s="23"/>
      <c r="F99" s="23"/>
      <c r="G99" s="18"/>
      <c r="H99" s="18"/>
      <c r="I99" s="18"/>
      <c r="N99" s="26" t="s">
        <v>154</v>
      </c>
    </row>
    <row r="100" spans="1:14" ht="3" customHeight="1">
      <c r="A100" s="14"/>
      <c r="B100" s="31"/>
      <c r="C100" s="27"/>
      <c r="D100" s="14"/>
      <c r="E100" s="23"/>
      <c r="F100" s="23"/>
      <c r="G100" s="18"/>
      <c r="H100" s="18"/>
      <c r="I100" s="18"/>
      <c r="N100" s="26"/>
    </row>
    <row r="101" spans="1:14" ht="14.4" customHeight="1">
      <c r="A101" s="14" t="s">
        <v>54</v>
      </c>
      <c r="B101" s="2">
        <f>DATA_FIELD_DESCRIPTORS!AD535</f>
        <v>2605</v>
      </c>
      <c r="C101" s="27">
        <f>B101/B82</f>
        <v>0.17148311500230401</v>
      </c>
      <c r="D101" s="14"/>
      <c r="E101" s="23"/>
      <c r="F101" s="23"/>
      <c r="G101" s="18"/>
      <c r="H101" s="18"/>
      <c r="I101" s="18"/>
      <c r="N101" s="26">
        <v>535</v>
      </c>
    </row>
    <row r="102" spans="1:14" ht="14.4" customHeight="1">
      <c r="A102" s="14" t="s">
        <v>55</v>
      </c>
      <c r="B102" s="2">
        <f>DATA_FIELD_DESCRIPTORS!AD657</f>
        <v>2419</v>
      </c>
      <c r="C102" s="27">
        <f>B102/B82</f>
        <v>0.15923902310578633</v>
      </c>
      <c r="D102" s="14"/>
      <c r="E102" s="23"/>
      <c r="F102" s="23"/>
      <c r="G102" s="18"/>
      <c r="H102" s="18"/>
      <c r="I102" s="18"/>
      <c r="N102" s="26">
        <v>657</v>
      </c>
    </row>
    <row r="103" spans="1:14" ht="14.4" customHeight="1">
      <c r="A103" s="14" t="s">
        <v>56</v>
      </c>
      <c r="B103" s="34">
        <f>(B67+B69)/B82</f>
        <v>2.0629319992100585</v>
      </c>
      <c r="C103" s="44" t="s">
        <v>1446</v>
      </c>
      <c r="D103" s="14"/>
      <c r="E103" s="23"/>
      <c r="F103" s="23"/>
      <c r="G103" s="18"/>
      <c r="H103" s="18"/>
      <c r="I103" s="18"/>
      <c r="N103" s="26"/>
    </row>
    <row r="104" spans="1:14" ht="14.4" customHeight="1">
      <c r="A104" s="14"/>
      <c r="B104" s="34"/>
      <c r="C104" s="27"/>
      <c r="D104" s="14"/>
      <c r="E104" s="23"/>
      <c r="F104" s="23"/>
      <c r="G104" s="18"/>
      <c r="H104" s="18"/>
      <c r="I104" s="18"/>
      <c r="N104" s="26"/>
    </row>
    <row r="105" spans="1:14" ht="14.4" customHeight="1">
      <c r="A105" s="14"/>
      <c r="B105" s="31"/>
      <c r="C105" s="27"/>
      <c r="D105" s="14"/>
      <c r="E105" s="23"/>
      <c r="F105" s="23"/>
      <c r="G105" s="18"/>
      <c r="H105" s="18"/>
      <c r="I105" s="18"/>
      <c r="N105" s="26"/>
    </row>
    <row r="106" spans="1:14" s="4" customFormat="1">
      <c r="A106" s="106" t="s">
        <v>1441</v>
      </c>
      <c r="B106" s="107" t="s">
        <v>1437</v>
      </c>
      <c r="C106" s="112" t="s">
        <v>1433</v>
      </c>
      <c r="D106" s="20"/>
      <c r="E106" s="1"/>
      <c r="F106" s="20"/>
      <c r="G106" s="1"/>
      <c r="J106"/>
      <c r="K106"/>
      <c r="L106"/>
      <c r="M106"/>
    </row>
    <row r="107" spans="1:14" ht="14.4" customHeight="1">
      <c r="A107" s="14" t="s">
        <v>57</v>
      </c>
      <c r="B107" s="2">
        <f>DATA_FIELD_DESCRIPTORS!AD750</f>
        <v>16409</v>
      </c>
      <c r="C107" s="27">
        <f>B107/B$107</f>
        <v>1</v>
      </c>
      <c r="D107" s="14"/>
      <c r="E107" s="29"/>
      <c r="F107" s="29"/>
      <c r="G107" s="18"/>
      <c r="H107" s="24"/>
      <c r="I107" s="30"/>
      <c r="N107" s="26">
        <v>8772</v>
      </c>
    </row>
    <row r="108" spans="1:14" ht="14.4" customHeight="1">
      <c r="A108" s="14" t="s">
        <v>58</v>
      </c>
      <c r="B108" s="2">
        <f>DATA_FIELD_DESCRIPTORS!AD762</f>
        <v>15191</v>
      </c>
      <c r="C108" s="27">
        <f t="shared" ref="C108:C110" si="19">B108/B$107</f>
        <v>0.92577244195258701</v>
      </c>
      <c r="D108" s="14"/>
      <c r="E108" s="29"/>
      <c r="F108" s="29"/>
      <c r="G108" s="18"/>
      <c r="H108" s="24"/>
      <c r="I108" s="30"/>
      <c r="N108" s="26">
        <v>8784</v>
      </c>
    </row>
    <row r="109" spans="1:14" ht="3.6" customHeight="1">
      <c r="A109" s="14"/>
      <c r="B109" s="2"/>
      <c r="C109" s="27"/>
      <c r="D109" s="14"/>
      <c r="E109" s="29"/>
      <c r="F109" s="29"/>
      <c r="G109" s="18"/>
      <c r="H109" s="24"/>
      <c r="I109" s="30"/>
      <c r="N109" s="26"/>
    </row>
    <row r="110" spans="1:14" ht="14.4" customHeight="1">
      <c r="A110" s="14" t="s">
        <v>59</v>
      </c>
      <c r="B110" s="2">
        <f>DATA_FIELD_DESCRIPTORS!AD772</f>
        <v>1218</v>
      </c>
      <c r="C110" s="27">
        <f t="shared" si="19"/>
        <v>7.4227558047413003E-2</v>
      </c>
      <c r="D110" s="14"/>
      <c r="E110" s="29"/>
      <c r="F110" s="29"/>
      <c r="G110" s="18"/>
      <c r="H110" s="24"/>
      <c r="I110" s="30"/>
      <c r="N110" s="26">
        <v>8794</v>
      </c>
    </row>
    <row r="111" spans="1:14" ht="14.4" customHeight="1">
      <c r="A111" s="14" t="s">
        <v>60</v>
      </c>
      <c r="B111" s="2">
        <f>DATA_FIELD_DESCRIPTORS!AD773</f>
        <v>518</v>
      </c>
      <c r="C111" s="27">
        <f>B111/B$110</f>
        <v>0.42528735632183906</v>
      </c>
      <c r="D111" s="14"/>
      <c r="E111" s="29"/>
      <c r="F111" s="23"/>
      <c r="G111" s="18"/>
      <c r="H111" s="24"/>
      <c r="I111" s="25"/>
      <c r="N111" s="26">
        <v>8795</v>
      </c>
    </row>
    <row r="112" spans="1:14" ht="14.4" customHeight="1">
      <c r="A112" s="14" t="s">
        <v>61</v>
      </c>
      <c r="B112" s="2">
        <f>DATA_FIELD_DESCRIPTORS!AD774</f>
        <v>19</v>
      </c>
      <c r="C112" s="27">
        <f t="shared" ref="C112:C116" si="20">B112/B$110</f>
        <v>1.5599343185550082E-2</v>
      </c>
      <c r="D112" s="14"/>
      <c r="E112" s="29"/>
      <c r="F112" s="35"/>
      <c r="G112" s="18"/>
      <c r="H112" s="36"/>
      <c r="I112" s="37"/>
      <c r="N112" s="26">
        <v>8796</v>
      </c>
    </row>
    <row r="113" spans="1:14" ht="14.4" customHeight="1">
      <c r="A113" s="14" t="s">
        <v>62</v>
      </c>
      <c r="B113" s="2">
        <f>DATA_FIELD_DESCRIPTORS!AD775</f>
        <v>185</v>
      </c>
      <c r="C113" s="27">
        <f t="shared" si="20"/>
        <v>0.15188834154351397</v>
      </c>
      <c r="D113" s="14"/>
      <c r="E113" s="29"/>
      <c r="F113" s="23"/>
      <c r="G113" s="18"/>
      <c r="H113" s="24"/>
      <c r="I113" s="25"/>
      <c r="N113" s="26">
        <v>8797</v>
      </c>
    </row>
    <row r="114" spans="1:14" ht="14.4" customHeight="1">
      <c r="A114" s="14" t="s">
        <v>63</v>
      </c>
      <c r="B114" s="2">
        <f>DATA_FIELD_DESCRIPTORS!AD776</f>
        <v>42</v>
      </c>
      <c r="C114" s="27">
        <f t="shared" si="20"/>
        <v>3.4482758620689655E-2</v>
      </c>
      <c r="D114" s="14"/>
      <c r="E114" s="29"/>
      <c r="F114" s="35"/>
      <c r="G114" s="18"/>
      <c r="H114" s="35"/>
      <c r="I114" s="18"/>
      <c r="N114" s="26">
        <v>8798</v>
      </c>
    </row>
    <row r="115" spans="1:14" ht="14.4" customHeight="1">
      <c r="A115" s="9" t="s">
        <v>64</v>
      </c>
      <c r="B115" s="2">
        <f>DATA_FIELD_DESCRIPTORS!AD777</f>
        <v>50</v>
      </c>
      <c r="C115" s="27">
        <f t="shared" si="20"/>
        <v>4.1050903119868636E-2</v>
      </c>
      <c r="D115" s="9"/>
      <c r="E115" s="29"/>
      <c r="H115" s="38"/>
      <c r="I115" s="39"/>
      <c r="N115" s="10">
        <v>8799</v>
      </c>
    </row>
    <row r="116" spans="1:14" ht="14.4" customHeight="1">
      <c r="A116" s="9" t="s">
        <v>65</v>
      </c>
      <c r="B116" s="2">
        <f>DATA_FIELD_DESCRIPTORS!AD779</f>
        <v>404</v>
      </c>
      <c r="C116" s="27">
        <f t="shared" si="20"/>
        <v>0.33169129720853857</v>
      </c>
      <c r="D116" s="9"/>
      <c r="E116" s="29"/>
      <c r="H116" s="38"/>
      <c r="I116" s="39"/>
      <c r="N116" s="10">
        <v>8801</v>
      </c>
    </row>
    <row r="117" spans="1:14" ht="14.4" customHeight="1">
      <c r="A117" s="9"/>
      <c r="B117" s="15"/>
      <c r="C117" s="11"/>
      <c r="D117" s="9"/>
      <c r="E117" s="39"/>
      <c r="F117" s="39"/>
      <c r="H117" s="39"/>
      <c r="I117" s="39"/>
      <c r="N117" s="10"/>
    </row>
    <row r="118" spans="1:14" ht="14.4" customHeight="1">
      <c r="A118" s="9"/>
      <c r="B118" s="15"/>
      <c r="C118" s="11"/>
      <c r="D118" s="9"/>
      <c r="E118" s="39"/>
      <c r="F118" s="39"/>
      <c r="H118" s="39"/>
      <c r="I118" s="39"/>
      <c r="N118" s="10"/>
    </row>
    <row r="119" spans="1:14" s="4" customFormat="1">
      <c r="A119" s="106" t="s">
        <v>1442</v>
      </c>
      <c r="B119" s="107" t="s">
        <v>1437</v>
      </c>
      <c r="C119" s="108" t="s">
        <v>1433</v>
      </c>
      <c r="D119" s="20"/>
      <c r="E119" s="1"/>
      <c r="F119" s="20"/>
      <c r="G119" s="1"/>
      <c r="J119"/>
      <c r="K119"/>
      <c r="L119"/>
      <c r="M119"/>
    </row>
    <row r="120" spans="1:14" ht="14.4" customHeight="1">
      <c r="A120" s="9" t="s">
        <v>66</v>
      </c>
      <c r="B120" s="2">
        <f>DATA_FIELD_DESCRIPTORS!AD766</f>
        <v>15191</v>
      </c>
      <c r="C120" s="11">
        <f>B120/B$120</f>
        <v>1</v>
      </c>
      <c r="D120" s="9"/>
      <c r="H120" s="38"/>
      <c r="I120" s="39"/>
      <c r="N120" s="10">
        <v>8788</v>
      </c>
    </row>
    <row r="121" spans="1:14" s="18" customFormat="1" ht="14.4" customHeight="1">
      <c r="A121" s="113" t="s">
        <v>67</v>
      </c>
      <c r="B121" s="114">
        <f>DATA_FIELD_DESCRIPTORS!AD767+DATA_FIELD_DESCRIPTORS!AD768</f>
        <v>6108</v>
      </c>
      <c r="C121" s="115">
        <f t="shared" ref="C121:C124" si="21">B121/B$120</f>
        <v>0.40208017905338689</v>
      </c>
      <c r="D121" s="14"/>
      <c r="E121" s="29"/>
      <c r="F121" s="29"/>
      <c r="H121" s="24"/>
      <c r="I121" s="30"/>
      <c r="J121"/>
      <c r="K121"/>
      <c r="L121"/>
      <c r="M121"/>
      <c r="N121" s="26" t="s">
        <v>145</v>
      </c>
    </row>
    <row r="122" spans="1:14" s="18" customFormat="1" ht="14.4" customHeight="1">
      <c r="A122" s="14" t="s">
        <v>68</v>
      </c>
      <c r="B122" s="2">
        <f>DATA_FIELD_DESCRIPTORS!AD841+DATA_FIELD_DESCRIPTORS!AD842</f>
        <v>12589</v>
      </c>
      <c r="C122" s="44" t="s">
        <v>1446</v>
      </c>
      <c r="D122" s="14"/>
      <c r="E122" s="13"/>
      <c r="F122" s="23"/>
      <c r="J122"/>
      <c r="K122"/>
      <c r="L122"/>
      <c r="M122"/>
      <c r="N122" s="40" t="s">
        <v>1421</v>
      </c>
    </row>
    <row r="123" spans="1:14" s="18" customFormat="1" ht="14.4" customHeight="1">
      <c r="A123" s="14" t="s">
        <v>69</v>
      </c>
      <c r="B123" s="41">
        <f>B122/B121</f>
        <v>2.0610674525212835</v>
      </c>
      <c r="C123" s="44" t="s">
        <v>1446</v>
      </c>
      <c r="D123" s="14"/>
      <c r="E123" s="23"/>
      <c r="F123" s="23"/>
      <c r="J123"/>
      <c r="K123"/>
      <c r="L123"/>
      <c r="M123"/>
      <c r="N123" s="26"/>
    </row>
    <row r="124" spans="1:14" s="18" customFormat="1" ht="14.4" customHeight="1">
      <c r="A124" s="113" t="s">
        <v>70</v>
      </c>
      <c r="B124" s="114">
        <f>DATA_FIELD_DESCRIPTORS!AD769</f>
        <v>9083</v>
      </c>
      <c r="C124" s="115">
        <f t="shared" si="21"/>
        <v>0.59791982094661311</v>
      </c>
      <c r="D124" s="14"/>
      <c r="E124" s="29"/>
      <c r="F124" s="29"/>
      <c r="H124" s="24"/>
      <c r="I124" s="30"/>
      <c r="J124"/>
      <c r="K124"/>
      <c r="L124"/>
      <c r="M124"/>
      <c r="N124" s="26">
        <v>8791</v>
      </c>
    </row>
    <row r="125" spans="1:14">
      <c r="A125" s="9" t="s">
        <v>71</v>
      </c>
      <c r="B125" s="2">
        <f>DATA_FIELD_DESCRIPTORS!AD843</f>
        <v>18749</v>
      </c>
      <c r="C125" s="44" t="s">
        <v>1446</v>
      </c>
      <c r="D125" s="9"/>
      <c r="N125" s="10">
        <v>8865</v>
      </c>
    </row>
    <row r="126" spans="1:14">
      <c r="A126" s="9" t="s">
        <v>72</v>
      </c>
      <c r="B126" s="42">
        <f>B125/B124</f>
        <v>2.0641858416822636</v>
      </c>
      <c r="C126" s="44" t="s">
        <v>1446</v>
      </c>
      <c r="D126" s="9"/>
      <c r="N126" s="10"/>
    </row>
    <row r="127" spans="1:14">
      <c r="A127" s="9"/>
      <c r="B127" s="15"/>
      <c r="C127" s="11"/>
      <c r="D127" s="9"/>
      <c r="N127" s="10"/>
    </row>
    <row r="128" spans="1:14" ht="14.4" customHeight="1">
      <c r="B128" s="9"/>
      <c r="C128" s="14"/>
      <c r="D128" s="9"/>
      <c r="N128" s="9"/>
    </row>
    <row r="129" spans="1:14">
      <c r="A129" s="106" t="s">
        <v>1460</v>
      </c>
      <c r="B129" s="107" t="s">
        <v>1437</v>
      </c>
      <c r="C129" s="73"/>
      <c r="E129" s="5"/>
      <c r="F129" s="5"/>
    </row>
    <row r="130" spans="1:14">
      <c r="A130" s="9" t="s">
        <v>1462</v>
      </c>
      <c r="B130" s="72">
        <f>B111+B112+B124</f>
        <v>9620</v>
      </c>
      <c r="C130" s="27"/>
      <c r="E130" s="5"/>
      <c r="F130" s="5"/>
    </row>
    <row r="131" spans="1:14">
      <c r="A131" s="9" t="s">
        <v>1463</v>
      </c>
      <c r="B131" s="72">
        <f>B113+B114+B121</f>
        <v>6335</v>
      </c>
      <c r="C131" s="5"/>
      <c r="E131" s="5"/>
      <c r="F131" s="5"/>
    </row>
    <row r="132" spans="1:14">
      <c r="A132" s="9" t="s">
        <v>1464</v>
      </c>
      <c r="B132" s="39">
        <f>B111/B130</f>
        <v>5.3846153846153849E-2</v>
      </c>
      <c r="C132" s="5"/>
      <c r="E132" s="5"/>
      <c r="F132" s="5"/>
      <c r="N132" s="5"/>
    </row>
    <row r="133" spans="1:14">
      <c r="A133" s="9" t="s">
        <v>1465</v>
      </c>
      <c r="B133" s="39">
        <f>B113/B131</f>
        <v>2.9202841357537489E-2</v>
      </c>
      <c r="C133" s="5"/>
      <c r="E133" s="5"/>
      <c r="F133" s="5"/>
      <c r="N133" s="5"/>
    </row>
    <row r="134" spans="1:14">
      <c r="A134" s="9" t="s">
        <v>1466</v>
      </c>
      <c r="B134" s="39">
        <f>B115/B107</f>
        <v>3.047108294228777E-3</v>
      </c>
      <c r="C134" s="5"/>
      <c r="E134" s="5"/>
      <c r="F134" s="5"/>
      <c r="N134" s="5"/>
    </row>
    <row r="135" spans="1:14">
      <c r="A135" s="9" t="s">
        <v>1</v>
      </c>
      <c r="B135" s="5"/>
      <c r="C135" s="5"/>
      <c r="E135" s="5"/>
      <c r="F135" s="5"/>
      <c r="N135" s="5"/>
    </row>
    <row r="136" spans="1:14">
      <c r="A136" s="123" t="s">
        <v>1467</v>
      </c>
      <c r="B136" s="123"/>
      <c r="C136" s="74"/>
      <c r="E136" s="5"/>
      <c r="F136" s="5"/>
      <c r="N136" s="5"/>
    </row>
    <row r="137" spans="1:14" ht="24" customHeight="1">
      <c r="A137" s="123" t="s">
        <v>1461</v>
      </c>
      <c r="B137" s="123"/>
      <c r="C137" s="74"/>
      <c r="E137" s="5"/>
      <c r="F137" s="5"/>
      <c r="N137" s="5"/>
    </row>
    <row r="138" spans="1:14">
      <c r="A138" s="74"/>
      <c r="B138" s="74"/>
      <c r="C138" s="74"/>
      <c r="E138" s="5"/>
      <c r="F138" s="5"/>
      <c r="N138" s="5"/>
    </row>
    <row r="139" spans="1:14">
      <c r="A139" s="74"/>
      <c r="B139" s="74"/>
      <c r="C139" s="74"/>
      <c r="E139" s="5"/>
      <c r="F139" s="5"/>
      <c r="N139" s="5"/>
    </row>
    <row r="140" spans="1:14">
      <c r="B140" s="5"/>
      <c r="C140" s="5"/>
      <c r="E140" s="5"/>
      <c r="F140" s="5"/>
      <c r="N140" s="5"/>
    </row>
    <row r="141" spans="1:14" ht="57.6">
      <c r="A141" s="9" t="s">
        <v>73</v>
      </c>
      <c r="B141" s="5"/>
      <c r="C141" s="5"/>
      <c r="E141" s="5"/>
      <c r="F141" s="5"/>
      <c r="N141" s="5"/>
    </row>
    <row r="142" spans="1:14">
      <c r="A142" s="9" t="s">
        <v>1</v>
      </c>
      <c r="B142" s="5"/>
      <c r="C142" s="5"/>
      <c r="E142" s="5"/>
      <c r="F142" s="5"/>
      <c r="N142" s="5"/>
    </row>
    <row r="143" spans="1:14">
      <c r="A143" s="9" t="s">
        <v>1</v>
      </c>
      <c r="B143" s="5"/>
      <c r="C143" s="5"/>
      <c r="E143" s="5"/>
      <c r="F143" s="5"/>
      <c r="N143" s="5"/>
    </row>
    <row r="144" spans="1:14">
      <c r="A144" s="9" t="s">
        <v>1</v>
      </c>
      <c r="B144" s="5"/>
      <c r="C144" s="5"/>
      <c r="E144" s="5"/>
      <c r="F144" s="5"/>
      <c r="N144" s="5"/>
    </row>
    <row r="145" spans="1:14">
      <c r="A145" s="9" t="s">
        <v>1</v>
      </c>
      <c r="B145" s="5"/>
      <c r="C145" s="5"/>
      <c r="E145" s="5"/>
      <c r="F145" s="5"/>
      <c r="N145" s="5"/>
    </row>
  </sheetData>
  <mergeCells count="2">
    <mergeCell ref="A136:B136"/>
    <mergeCell ref="A137:B13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Y145"/>
  <sheetViews>
    <sheetView zoomScale="70" zoomScaleNormal="70" workbookViewId="0">
      <selection activeCell="F5" sqref="F5:F23"/>
    </sheetView>
  </sheetViews>
  <sheetFormatPr defaultColWidth="8.88671875" defaultRowHeight="14.4"/>
  <cols>
    <col min="1" max="1" width="44.6640625" style="5" customWidth="1"/>
    <col min="2" max="2" width="10.33203125" style="20" customWidth="1"/>
    <col min="3" max="3" width="8.88671875" style="21" customWidth="1"/>
    <col min="4" max="4" width="10.33203125" style="5" customWidth="1"/>
    <col min="5" max="5" width="8.88671875" style="13" customWidth="1"/>
    <col min="6" max="6" width="10.33203125" style="13" customWidth="1"/>
    <col min="7" max="9" width="8.88671875" style="5"/>
    <col min="10" max="10" width="24.44140625" customWidth="1"/>
    <col min="11" max="11" width="10.5546875" bestFit="1" customWidth="1"/>
    <col min="12" max="13" width="10.6640625" bestFit="1" customWidth="1"/>
    <col min="14" max="14" width="14.33203125" style="22" customWidth="1"/>
    <col min="15" max="15" width="17.44140625" style="5" customWidth="1"/>
    <col min="16" max="25" width="13.33203125" style="5" customWidth="1"/>
    <col min="26" max="16384" width="8.88671875" style="5"/>
  </cols>
  <sheetData>
    <row r="1" spans="1:25" ht="43.2">
      <c r="A1" s="6" t="s">
        <v>1500</v>
      </c>
      <c r="B1" s="6"/>
      <c r="C1" s="8"/>
      <c r="D1" s="9"/>
      <c r="N1" s="7"/>
    </row>
    <row r="2" spans="1:25">
      <c r="A2" s="9" t="s">
        <v>0</v>
      </c>
      <c r="B2" s="9"/>
      <c r="C2" s="11"/>
      <c r="D2" s="9"/>
      <c r="N2" s="10"/>
    </row>
    <row r="3" spans="1:25">
      <c r="K3" t="s">
        <v>87</v>
      </c>
      <c r="L3" t="s">
        <v>89</v>
      </c>
      <c r="M3" t="s">
        <v>136</v>
      </c>
      <c r="O3" s="77" t="s">
        <v>1452</v>
      </c>
      <c r="P3" s="77" t="s">
        <v>1453</v>
      </c>
      <c r="Q3" s="54" t="s">
        <v>1454</v>
      </c>
      <c r="R3" s="76" t="s">
        <v>1455</v>
      </c>
      <c r="S3" s="76" t="s">
        <v>1456</v>
      </c>
      <c r="T3" s="52"/>
      <c r="U3" s="76" t="s">
        <v>1455</v>
      </c>
      <c r="V3" s="76" t="s">
        <v>1456</v>
      </c>
      <c r="W3" s="77"/>
      <c r="X3" s="76" t="s">
        <v>1455</v>
      </c>
      <c r="Y3" s="76" t="s">
        <v>1456</v>
      </c>
    </row>
    <row r="4" spans="1:25" s="43" customFormat="1">
      <c r="A4" s="106" t="s">
        <v>2</v>
      </c>
      <c r="B4" s="107" t="s">
        <v>87</v>
      </c>
      <c r="C4" s="108" t="s">
        <v>1433</v>
      </c>
      <c r="D4" s="109" t="s">
        <v>89</v>
      </c>
      <c r="E4" s="108" t="s">
        <v>1433</v>
      </c>
      <c r="F4" s="107" t="s">
        <v>136</v>
      </c>
      <c r="G4" s="108" t="s">
        <v>1433</v>
      </c>
      <c r="J4" t="s">
        <v>1448</v>
      </c>
      <c r="K4" s="47">
        <f>B5/2</f>
        <v>540</v>
      </c>
      <c r="L4" s="47">
        <f>D5/2</f>
        <v>404.5</v>
      </c>
      <c r="M4" s="47">
        <f>F5/2</f>
        <v>944.5</v>
      </c>
      <c r="O4" s="77" t="s">
        <v>2</v>
      </c>
      <c r="P4" s="77"/>
      <c r="Q4" s="55" t="s">
        <v>87</v>
      </c>
      <c r="R4" s="76"/>
      <c r="S4" s="76"/>
      <c r="T4" s="53" t="s">
        <v>89</v>
      </c>
      <c r="U4" s="76"/>
      <c r="V4" s="76"/>
      <c r="W4" s="56" t="s">
        <v>136</v>
      </c>
      <c r="X4" s="76"/>
      <c r="Y4" s="76"/>
    </row>
    <row r="5" spans="1:25">
      <c r="A5" s="9" t="s">
        <v>3</v>
      </c>
      <c r="B5" s="2">
        <f>DATA_FIELD_DESCRIPTORS!AE371</f>
        <v>1080</v>
      </c>
      <c r="C5" s="11">
        <f t="shared" ref="C5:C23" si="0">B5/B$5</f>
        <v>1</v>
      </c>
      <c r="D5" s="15">
        <f>DATA_FIELD_DESCRIPTORS!AE395</f>
        <v>809</v>
      </c>
      <c r="E5" s="11">
        <f t="shared" ref="E5:E23" si="1">D5/D$5</f>
        <v>1</v>
      </c>
      <c r="F5" s="15">
        <f t="shared" ref="F5:F23" si="2">B5+D5</f>
        <v>1889</v>
      </c>
      <c r="G5" s="11">
        <f t="shared" ref="G5:G23" si="3">F5/F$5</f>
        <v>1</v>
      </c>
      <c r="J5" t="s">
        <v>1457</v>
      </c>
      <c r="K5" s="67">
        <f>K4-R11</f>
        <v>107</v>
      </c>
      <c r="L5" s="46">
        <f>L4-U11</f>
        <v>108.5</v>
      </c>
      <c r="M5" s="67">
        <f>M4-X11</f>
        <v>215.5</v>
      </c>
      <c r="N5" s="10" t="s">
        <v>142</v>
      </c>
      <c r="O5" s="48" t="s">
        <v>3</v>
      </c>
      <c r="P5" s="48"/>
      <c r="Q5" s="5">
        <v>1080</v>
      </c>
      <c r="T5" s="5">
        <v>809</v>
      </c>
      <c r="W5" s="5">
        <v>1889</v>
      </c>
    </row>
    <row r="6" spans="1:25">
      <c r="A6" s="9" t="s">
        <v>4</v>
      </c>
      <c r="B6" s="2">
        <f>DATA_FIELD_DESCRIPTORS!AE372</f>
        <v>23</v>
      </c>
      <c r="C6" s="11">
        <f t="shared" si="0"/>
        <v>2.1296296296296296E-2</v>
      </c>
      <c r="D6" s="15">
        <f>DATA_FIELD_DESCRIPTORS!AE396</f>
        <v>22</v>
      </c>
      <c r="E6" s="11">
        <f t="shared" si="1"/>
        <v>2.7194066749072928E-2</v>
      </c>
      <c r="F6" s="15">
        <f t="shared" si="2"/>
        <v>45</v>
      </c>
      <c r="G6" s="11">
        <f t="shared" si="3"/>
        <v>2.3822128110111172E-2</v>
      </c>
      <c r="J6" t="s">
        <v>1449</v>
      </c>
      <c r="K6">
        <f>K5/Q12</f>
        <v>0.58791208791208793</v>
      </c>
      <c r="L6">
        <f>L5/T12</f>
        <v>0.75874125874125875</v>
      </c>
      <c r="M6">
        <f>M5/W12</f>
        <v>0.66307692307692312</v>
      </c>
      <c r="N6" s="10"/>
      <c r="O6" s="9">
        <v>0</v>
      </c>
      <c r="P6" s="9">
        <v>4</v>
      </c>
      <c r="Q6" s="5">
        <v>23</v>
      </c>
      <c r="R6" s="60">
        <f>Q6</f>
        <v>23</v>
      </c>
      <c r="S6" s="39">
        <f>R6/$Q5</f>
        <v>2.1296296296296296E-2</v>
      </c>
      <c r="T6" s="5">
        <v>22</v>
      </c>
      <c r="U6" s="60">
        <f>T6</f>
        <v>22</v>
      </c>
      <c r="V6" s="39">
        <f>U6/$T5</f>
        <v>2.7194066749072928E-2</v>
      </c>
      <c r="W6" s="5">
        <v>45</v>
      </c>
      <c r="X6" s="60">
        <f>W6</f>
        <v>45</v>
      </c>
      <c r="Y6" s="39">
        <f>X6/$W5</f>
        <v>2.3822128110111172E-2</v>
      </c>
    </row>
    <row r="7" spans="1:25">
      <c r="A7" s="9" t="s">
        <v>5</v>
      </c>
      <c r="B7" s="2">
        <f>DATA_FIELD_DESCRIPTORS!AE373</f>
        <v>5</v>
      </c>
      <c r="C7" s="11">
        <f t="shared" si="0"/>
        <v>4.6296296296296294E-3</v>
      </c>
      <c r="D7" s="15">
        <f>DATA_FIELD_DESCRIPTORS!AE397</f>
        <v>8</v>
      </c>
      <c r="E7" s="11">
        <f t="shared" si="1"/>
        <v>9.8887515451174281E-3</v>
      </c>
      <c r="F7" s="15">
        <f t="shared" si="2"/>
        <v>13</v>
      </c>
      <c r="G7" s="11">
        <f t="shared" si="3"/>
        <v>6.8819481206987823E-3</v>
      </c>
      <c r="J7" t="s">
        <v>1450</v>
      </c>
      <c r="K7" s="58">
        <v>5</v>
      </c>
      <c r="L7" s="58">
        <v>5</v>
      </c>
      <c r="M7" s="58">
        <v>5</v>
      </c>
      <c r="N7" s="10"/>
      <c r="O7" s="9">
        <v>5</v>
      </c>
      <c r="P7" s="9">
        <v>9</v>
      </c>
      <c r="Q7" s="5">
        <v>5</v>
      </c>
      <c r="R7" s="60">
        <f>R6+Q7</f>
        <v>28</v>
      </c>
      <c r="S7" s="39">
        <f>R7/$Q5</f>
        <v>2.5925925925925925E-2</v>
      </c>
      <c r="T7" s="5">
        <v>8</v>
      </c>
      <c r="U7" s="60">
        <f>U6+T7</f>
        <v>30</v>
      </c>
      <c r="V7" s="39">
        <f>U7/$T5</f>
        <v>3.7082818294190356E-2</v>
      </c>
      <c r="W7" s="5">
        <v>13</v>
      </c>
      <c r="X7" s="60">
        <f>X6+W7</f>
        <v>58</v>
      </c>
      <c r="Y7" s="39">
        <f>X7/$W5</f>
        <v>3.0704076230809951E-2</v>
      </c>
    </row>
    <row r="8" spans="1:25">
      <c r="A8" s="9" t="s">
        <v>6</v>
      </c>
      <c r="B8" s="2">
        <f>DATA_FIELD_DESCRIPTORS!AE374</f>
        <v>4</v>
      </c>
      <c r="C8" s="11">
        <f t="shared" si="0"/>
        <v>3.7037037037037038E-3</v>
      </c>
      <c r="D8" s="15">
        <f>DATA_FIELD_DESCRIPTORS!AE398</f>
        <v>9</v>
      </c>
      <c r="E8" s="11">
        <f t="shared" si="1"/>
        <v>1.1124845488257108E-2</v>
      </c>
      <c r="F8" s="15">
        <f t="shared" si="2"/>
        <v>13</v>
      </c>
      <c r="G8" s="11">
        <f t="shared" si="3"/>
        <v>6.8819481206987823E-3</v>
      </c>
      <c r="J8" t="s">
        <v>1451</v>
      </c>
      <c r="K8">
        <f>K7*K6</f>
        <v>2.9395604395604398</v>
      </c>
      <c r="L8">
        <f t="shared" ref="L8:M8" si="4">L7*L6</f>
        <v>3.7937062937062938</v>
      </c>
      <c r="M8">
        <f t="shared" si="4"/>
        <v>3.3153846153846156</v>
      </c>
      <c r="N8" s="10"/>
      <c r="O8" s="9">
        <v>10</v>
      </c>
      <c r="P8" s="9">
        <v>14</v>
      </c>
      <c r="Q8" s="5">
        <v>4</v>
      </c>
      <c r="R8" s="60">
        <f t="shared" ref="R8:R23" si="5">R7+Q8</f>
        <v>32</v>
      </c>
      <c r="S8" s="39">
        <f>R8/$Q5</f>
        <v>2.9629629629629631E-2</v>
      </c>
      <c r="T8" s="5">
        <v>9</v>
      </c>
      <c r="U8" s="60">
        <f t="shared" ref="U8:U23" si="6">U7+T8</f>
        <v>39</v>
      </c>
      <c r="V8" s="39">
        <f>U8/$T5</f>
        <v>4.8207663782447466E-2</v>
      </c>
      <c r="W8" s="5">
        <v>13</v>
      </c>
      <c r="X8" s="60">
        <f t="shared" ref="X8:X23" si="7">X7+W8</f>
        <v>71</v>
      </c>
      <c r="Y8" s="39">
        <f>X8/$W5</f>
        <v>3.7586024351508734E-2</v>
      </c>
    </row>
    <row r="9" spans="1:25">
      <c r="A9" s="9" t="s">
        <v>7</v>
      </c>
      <c r="B9" s="2">
        <f>DATA_FIELD_DESCRIPTORS!AE375+DATA_FIELD_DESCRIPTORS!AE376</f>
        <v>23</v>
      </c>
      <c r="C9" s="11">
        <f t="shared" si="0"/>
        <v>2.1296296296296296E-2</v>
      </c>
      <c r="D9" s="15">
        <f>DATA_FIELD_DESCRIPTORS!AE399+DATA_FIELD_DESCRIPTORS!AE400</f>
        <v>6</v>
      </c>
      <c r="E9" s="11">
        <f t="shared" si="1"/>
        <v>7.4165636588380719E-3</v>
      </c>
      <c r="F9" s="15">
        <f t="shared" si="2"/>
        <v>29</v>
      </c>
      <c r="G9" s="11">
        <f t="shared" si="3"/>
        <v>1.5352038115404976E-2</v>
      </c>
      <c r="J9" t="s">
        <v>1447</v>
      </c>
      <c r="K9">
        <f>30+K8</f>
        <v>32.939560439560438</v>
      </c>
      <c r="L9">
        <f t="shared" ref="L9:M9" si="8">30+L8</f>
        <v>33.793706293706293</v>
      </c>
      <c r="M9">
        <f t="shared" si="8"/>
        <v>33.315384615384616</v>
      </c>
      <c r="N9" s="10"/>
      <c r="O9" s="9">
        <v>15</v>
      </c>
      <c r="P9" s="9">
        <v>19</v>
      </c>
      <c r="Q9" s="5">
        <v>23</v>
      </c>
      <c r="R9" s="60">
        <f t="shared" si="5"/>
        <v>55</v>
      </c>
      <c r="S9" s="39">
        <f>R9/$Q5</f>
        <v>5.0925925925925923E-2</v>
      </c>
      <c r="T9" s="5">
        <v>6</v>
      </c>
      <c r="U9" s="60">
        <f t="shared" si="6"/>
        <v>45</v>
      </c>
      <c r="V9" s="39">
        <f>U9/$Q5</f>
        <v>4.1666666666666664E-2</v>
      </c>
      <c r="W9" s="5">
        <v>29</v>
      </c>
      <c r="X9" s="60">
        <f t="shared" si="7"/>
        <v>100</v>
      </c>
      <c r="Y9" s="39">
        <f>X9/$W5</f>
        <v>5.293806246691371E-2</v>
      </c>
    </row>
    <row r="10" spans="1:25">
      <c r="A10" s="9" t="s">
        <v>8</v>
      </c>
      <c r="B10" s="2">
        <f>DATA_FIELD_DESCRIPTORS!AE377+DATA_FIELD_DESCRIPTORS!AE378+DATA_FIELD_DESCRIPTORS!AE379</f>
        <v>167</v>
      </c>
      <c r="C10" s="11">
        <f t="shared" si="0"/>
        <v>0.15462962962962962</v>
      </c>
      <c r="D10" s="15">
        <f>DATA_FIELD_DESCRIPTORS!AE401+DATA_FIELD_DESCRIPTORS!AE402+DATA_FIELD_DESCRIPTORS!AE403</f>
        <v>87</v>
      </c>
      <c r="E10" s="11">
        <f t="shared" si="1"/>
        <v>0.10754017305315204</v>
      </c>
      <c r="F10" s="15">
        <f t="shared" si="2"/>
        <v>254</v>
      </c>
      <c r="G10" s="11">
        <f t="shared" si="3"/>
        <v>0.13446267866596082</v>
      </c>
      <c r="N10" s="10"/>
      <c r="O10" s="9">
        <v>20</v>
      </c>
      <c r="P10" s="9">
        <v>24</v>
      </c>
      <c r="Q10" s="5">
        <v>167</v>
      </c>
      <c r="R10" s="60">
        <f t="shared" si="5"/>
        <v>222</v>
      </c>
      <c r="S10" s="39">
        <f>R10/$Q5</f>
        <v>0.20555555555555555</v>
      </c>
      <c r="T10" s="5">
        <v>87</v>
      </c>
      <c r="U10" s="60">
        <f t="shared" si="6"/>
        <v>132</v>
      </c>
      <c r="V10" s="39">
        <f>U10/$T5</f>
        <v>0.16316440049443759</v>
      </c>
      <c r="W10" s="5">
        <v>254</v>
      </c>
      <c r="X10" s="60">
        <f t="shared" si="7"/>
        <v>354</v>
      </c>
      <c r="Y10" s="39">
        <f>X10/$W5</f>
        <v>0.18740074113287453</v>
      </c>
    </row>
    <row r="11" spans="1:25">
      <c r="A11" s="9" t="s">
        <v>9</v>
      </c>
      <c r="B11" s="2">
        <f>DATA_FIELD_DESCRIPTORS!AE380</f>
        <v>211</v>
      </c>
      <c r="C11" s="11">
        <f t="shared" si="0"/>
        <v>0.19537037037037036</v>
      </c>
      <c r="D11" s="2">
        <f>DATA_FIELD_DESCRIPTORS!AE404</f>
        <v>164</v>
      </c>
      <c r="E11" s="11">
        <f t="shared" si="1"/>
        <v>0.20271940667490729</v>
      </c>
      <c r="F11" s="15">
        <f t="shared" si="2"/>
        <v>375</v>
      </c>
      <c r="G11" s="11">
        <f t="shared" si="3"/>
        <v>0.19851773425092642</v>
      </c>
      <c r="N11" s="10"/>
      <c r="O11" s="9">
        <v>25</v>
      </c>
      <c r="P11" s="9">
        <v>29</v>
      </c>
      <c r="Q11" s="5">
        <v>211</v>
      </c>
      <c r="R11" s="60">
        <f t="shared" si="5"/>
        <v>433</v>
      </c>
      <c r="S11" s="39">
        <f>R11/$Q5</f>
        <v>0.40092592592592591</v>
      </c>
      <c r="T11" s="5">
        <v>164</v>
      </c>
      <c r="U11" s="60">
        <f t="shared" si="6"/>
        <v>296</v>
      </c>
      <c r="V11" s="39">
        <f>U11/$T5</f>
        <v>0.36588380716934488</v>
      </c>
      <c r="W11" s="5">
        <v>375</v>
      </c>
      <c r="X11" s="60">
        <f t="shared" si="7"/>
        <v>729</v>
      </c>
      <c r="Y11" s="39">
        <f>X11/$W5</f>
        <v>0.38591847538380097</v>
      </c>
    </row>
    <row r="12" spans="1:25">
      <c r="A12" s="9" t="s">
        <v>10</v>
      </c>
      <c r="B12" s="2">
        <f>DATA_FIELD_DESCRIPTORS!AE381</f>
        <v>182</v>
      </c>
      <c r="C12" s="11">
        <f t="shared" si="0"/>
        <v>0.16851851851851851</v>
      </c>
      <c r="D12" s="2">
        <f>DATA_FIELD_DESCRIPTORS!AE405</f>
        <v>143</v>
      </c>
      <c r="E12" s="11">
        <f t="shared" si="1"/>
        <v>0.17676143386897405</v>
      </c>
      <c r="F12" s="15">
        <f t="shared" si="2"/>
        <v>325</v>
      </c>
      <c r="G12" s="11">
        <f t="shared" si="3"/>
        <v>0.17204870301746955</v>
      </c>
      <c r="N12" s="10"/>
      <c r="O12" s="64">
        <v>30</v>
      </c>
      <c r="P12" s="64">
        <v>34</v>
      </c>
      <c r="Q12" s="5">
        <v>182</v>
      </c>
      <c r="R12" s="60">
        <f t="shared" si="5"/>
        <v>615</v>
      </c>
      <c r="S12" s="39">
        <f>R12/$Q5</f>
        <v>0.56944444444444442</v>
      </c>
      <c r="T12" s="5">
        <v>143</v>
      </c>
      <c r="U12" s="60">
        <f t="shared" si="6"/>
        <v>439</v>
      </c>
      <c r="V12" s="39">
        <f>U12/$T5</f>
        <v>0.5426452410383189</v>
      </c>
      <c r="W12" s="5">
        <v>325</v>
      </c>
      <c r="X12" s="60">
        <f t="shared" si="7"/>
        <v>1054</v>
      </c>
      <c r="Y12" s="39">
        <f>X12/$W5</f>
        <v>0.55796717840127052</v>
      </c>
    </row>
    <row r="13" spans="1:25">
      <c r="A13" s="9" t="s">
        <v>11</v>
      </c>
      <c r="B13" s="2">
        <f>DATA_FIELD_DESCRIPTORS!AE382</f>
        <v>110</v>
      </c>
      <c r="C13" s="11">
        <f t="shared" si="0"/>
        <v>0.10185185185185185</v>
      </c>
      <c r="D13" s="2">
        <f>DATA_FIELD_DESCRIPTORS!AE406</f>
        <v>81</v>
      </c>
      <c r="E13" s="11">
        <f t="shared" si="1"/>
        <v>0.10012360939431397</v>
      </c>
      <c r="F13" s="15">
        <f t="shared" si="2"/>
        <v>191</v>
      </c>
      <c r="G13" s="11">
        <f t="shared" si="3"/>
        <v>0.10111169931180519</v>
      </c>
      <c r="N13" s="10"/>
      <c r="O13" s="64">
        <v>35</v>
      </c>
      <c r="P13" s="64">
        <v>39</v>
      </c>
      <c r="Q13" s="5">
        <v>110</v>
      </c>
      <c r="R13" s="60">
        <f t="shared" si="5"/>
        <v>725</v>
      </c>
      <c r="S13" s="39">
        <f>R13/$Q5</f>
        <v>0.67129629629629628</v>
      </c>
      <c r="T13" s="5">
        <v>81</v>
      </c>
      <c r="U13" s="60">
        <f t="shared" si="6"/>
        <v>520</v>
      </c>
      <c r="V13" s="39">
        <f>U13/$T5</f>
        <v>0.64276885043263288</v>
      </c>
      <c r="W13" s="5">
        <v>191</v>
      </c>
      <c r="X13" s="60">
        <f t="shared" si="7"/>
        <v>1245</v>
      </c>
      <c r="Y13" s="39">
        <f>X13/$W5</f>
        <v>0.65907887771307572</v>
      </c>
    </row>
    <row r="14" spans="1:25">
      <c r="A14" s="9" t="s">
        <v>12</v>
      </c>
      <c r="B14" s="2">
        <f>DATA_FIELD_DESCRIPTORS!AE383</f>
        <v>92</v>
      </c>
      <c r="C14" s="11">
        <f t="shared" si="0"/>
        <v>8.5185185185185183E-2</v>
      </c>
      <c r="D14" s="2">
        <f>DATA_FIELD_DESCRIPTORS!AE407</f>
        <v>53</v>
      </c>
      <c r="E14" s="11">
        <f t="shared" si="1"/>
        <v>6.5512978986402973E-2</v>
      </c>
      <c r="F14" s="15">
        <f t="shared" si="2"/>
        <v>145</v>
      </c>
      <c r="G14" s="11">
        <f t="shared" si="3"/>
        <v>7.6760190577024878E-2</v>
      </c>
      <c r="N14" s="10"/>
      <c r="O14" s="9">
        <v>40</v>
      </c>
      <c r="P14" s="9">
        <v>44</v>
      </c>
      <c r="Q14" s="5">
        <v>92</v>
      </c>
      <c r="R14" s="60">
        <f t="shared" si="5"/>
        <v>817</v>
      </c>
      <c r="S14" s="39">
        <f>R14/$Q5</f>
        <v>0.75648148148148153</v>
      </c>
      <c r="T14" s="5">
        <v>53</v>
      </c>
      <c r="U14" s="60">
        <f t="shared" si="6"/>
        <v>573</v>
      </c>
      <c r="V14" s="39">
        <f>U14/$T5</f>
        <v>0.70828182941903584</v>
      </c>
      <c r="W14" s="5">
        <v>145</v>
      </c>
      <c r="X14" s="60">
        <f t="shared" si="7"/>
        <v>1390</v>
      </c>
      <c r="Y14" s="39">
        <f>X14/$W5</f>
        <v>0.7358390682901006</v>
      </c>
    </row>
    <row r="15" spans="1:25">
      <c r="A15" s="9" t="s">
        <v>13</v>
      </c>
      <c r="B15" s="2">
        <f>DATA_FIELD_DESCRIPTORS!AE384</f>
        <v>82</v>
      </c>
      <c r="C15" s="11">
        <f t="shared" si="0"/>
        <v>7.5925925925925924E-2</v>
      </c>
      <c r="D15" s="2">
        <f>DATA_FIELD_DESCRIPTORS!AE408</f>
        <v>52</v>
      </c>
      <c r="E15" s="11">
        <f t="shared" si="1"/>
        <v>6.4276885043263288E-2</v>
      </c>
      <c r="F15" s="15">
        <f t="shared" si="2"/>
        <v>134</v>
      </c>
      <c r="G15" s="11">
        <f t="shared" si="3"/>
        <v>7.0937003705664373E-2</v>
      </c>
      <c r="N15" s="10"/>
      <c r="O15" s="9">
        <v>45</v>
      </c>
      <c r="P15" s="9">
        <v>49</v>
      </c>
      <c r="Q15" s="5">
        <v>82</v>
      </c>
      <c r="R15" s="60">
        <f t="shared" si="5"/>
        <v>899</v>
      </c>
      <c r="S15" s="39">
        <f>R15/$Q5</f>
        <v>0.83240740740740737</v>
      </c>
      <c r="T15" s="5">
        <v>52</v>
      </c>
      <c r="U15" s="60">
        <f t="shared" si="6"/>
        <v>625</v>
      </c>
      <c r="V15" s="39">
        <f>U15/$T5</f>
        <v>0.77255871446229918</v>
      </c>
      <c r="W15" s="5">
        <v>134</v>
      </c>
      <c r="X15" s="60">
        <f t="shared" si="7"/>
        <v>1524</v>
      </c>
      <c r="Y15" s="39">
        <f>X15/$W5</f>
        <v>0.80677607199576495</v>
      </c>
    </row>
    <row r="16" spans="1:25">
      <c r="A16" s="9" t="s">
        <v>14</v>
      </c>
      <c r="B16" s="2">
        <f>DATA_FIELD_DESCRIPTORS!AE385</f>
        <v>64</v>
      </c>
      <c r="C16" s="11">
        <f t="shared" si="0"/>
        <v>5.9259259259259262E-2</v>
      </c>
      <c r="D16" s="2">
        <f>DATA_FIELD_DESCRIPTORS!AE409</f>
        <v>59</v>
      </c>
      <c r="E16" s="11">
        <f t="shared" si="1"/>
        <v>7.2929542645241041E-2</v>
      </c>
      <c r="F16" s="15">
        <f t="shared" si="2"/>
        <v>123</v>
      </c>
      <c r="G16" s="11">
        <f t="shared" si="3"/>
        <v>6.5113816834303867E-2</v>
      </c>
      <c r="N16" s="10"/>
      <c r="O16" s="9">
        <v>50</v>
      </c>
      <c r="P16" s="9">
        <v>54</v>
      </c>
      <c r="Q16" s="5">
        <v>64</v>
      </c>
      <c r="R16" s="60">
        <f t="shared" si="5"/>
        <v>963</v>
      </c>
      <c r="S16" s="39">
        <f>R16/$Q5</f>
        <v>0.89166666666666672</v>
      </c>
      <c r="T16" s="5">
        <v>59</v>
      </c>
      <c r="U16" s="60">
        <f t="shared" si="6"/>
        <v>684</v>
      </c>
      <c r="V16" s="39">
        <f>U16/$T5</f>
        <v>0.84548825710754016</v>
      </c>
      <c r="W16" s="5">
        <v>123</v>
      </c>
      <c r="X16" s="60">
        <f t="shared" si="7"/>
        <v>1647</v>
      </c>
      <c r="Y16" s="39">
        <f>X16/$W5</f>
        <v>0.87188988883006879</v>
      </c>
    </row>
    <row r="17" spans="1:25">
      <c r="A17" s="9" t="s">
        <v>15</v>
      </c>
      <c r="B17" s="2">
        <f>DATA_FIELD_DESCRIPTORS!AE386</f>
        <v>45</v>
      </c>
      <c r="C17" s="11">
        <f t="shared" si="0"/>
        <v>4.1666666666666664E-2</v>
      </c>
      <c r="D17" s="2">
        <f>DATA_FIELD_DESCRIPTORS!AE410</f>
        <v>52</v>
      </c>
      <c r="E17" s="11">
        <f t="shared" si="1"/>
        <v>6.4276885043263288E-2</v>
      </c>
      <c r="F17" s="15">
        <f t="shared" si="2"/>
        <v>97</v>
      </c>
      <c r="G17" s="11">
        <f t="shared" si="3"/>
        <v>5.1349920592906301E-2</v>
      </c>
      <c r="N17" s="10"/>
      <c r="O17" s="9">
        <v>55</v>
      </c>
      <c r="P17" s="9">
        <v>59</v>
      </c>
      <c r="Q17" s="5">
        <v>45</v>
      </c>
      <c r="R17" s="60">
        <f t="shared" si="5"/>
        <v>1008</v>
      </c>
      <c r="S17" s="39">
        <f>R17/$Q5</f>
        <v>0.93333333333333335</v>
      </c>
      <c r="T17" s="5">
        <v>52</v>
      </c>
      <c r="U17" s="60">
        <f t="shared" si="6"/>
        <v>736</v>
      </c>
      <c r="V17" s="39">
        <f>U17/$T5</f>
        <v>0.90976514215080351</v>
      </c>
      <c r="W17" s="5">
        <v>97</v>
      </c>
      <c r="X17" s="60">
        <f t="shared" si="7"/>
        <v>1744</v>
      </c>
      <c r="Y17" s="39">
        <f>X17/$W5</f>
        <v>0.92323980942297512</v>
      </c>
    </row>
    <row r="18" spans="1:25">
      <c r="A18" s="9" t="s">
        <v>16</v>
      </c>
      <c r="B18" s="2">
        <f>DATA_FIELD_DESCRIPTORS!AE387+DATA_FIELD_DESCRIPTORS!AE388</f>
        <v>36</v>
      </c>
      <c r="C18" s="11">
        <f t="shared" si="0"/>
        <v>3.3333333333333333E-2</v>
      </c>
      <c r="D18" s="2">
        <f>DATA_FIELD_DESCRIPTORS!AE411+DATA_FIELD_DESCRIPTORS!AE412</f>
        <v>49</v>
      </c>
      <c r="E18" s="11">
        <f t="shared" si="1"/>
        <v>6.0568603213844253E-2</v>
      </c>
      <c r="F18" s="15">
        <f t="shared" si="2"/>
        <v>85</v>
      </c>
      <c r="G18" s="11">
        <f t="shared" si="3"/>
        <v>4.4997353096876656E-2</v>
      </c>
      <c r="N18" s="10"/>
      <c r="O18" s="9">
        <v>60</v>
      </c>
      <c r="P18" s="9">
        <v>64</v>
      </c>
      <c r="Q18" s="5">
        <v>36</v>
      </c>
      <c r="R18" s="60">
        <f t="shared" si="5"/>
        <v>1044</v>
      </c>
      <c r="S18" s="39">
        <f>R18/$Q5</f>
        <v>0.96666666666666667</v>
      </c>
      <c r="T18" s="5">
        <v>49</v>
      </c>
      <c r="U18" s="60">
        <f t="shared" si="6"/>
        <v>785</v>
      </c>
      <c r="V18" s="39">
        <f>U18/$T5</f>
        <v>0.97033374536464767</v>
      </c>
      <c r="W18" s="5">
        <v>85</v>
      </c>
      <c r="X18" s="60">
        <f t="shared" si="7"/>
        <v>1829</v>
      </c>
      <c r="Y18" s="39">
        <f>X18/$W5</f>
        <v>0.96823716251985181</v>
      </c>
    </row>
    <row r="19" spans="1:25">
      <c r="A19" s="9" t="s">
        <v>17</v>
      </c>
      <c r="B19" s="15">
        <f>DATA_FIELD_DESCRIPTORS!AE389+DATA_FIELD_DESCRIPTORS!AE390</f>
        <v>21</v>
      </c>
      <c r="C19" s="11">
        <f t="shared" si="0"/>
        <v>1.9444444444444445E-2</v>
      </c>
      <c r="D19" s="2">
        <f>DATA_FIELD_DESCRIPTORS!AE413+DATA_FIELD_DESCRIPTORS!AE414</f>
        <v>9</v>
      </c>
      <c r="E19" s="11">
        <f t="shared" si="1"/>
        <v>1.1124845488257108E-2</v>
      </c>
      <c r="F19" s="15">
        <f t="shared" si="2"/>
        <v>30</v>
      </c>
      <c r="G19" s="11">
        <f t="shared" si="3"/>
        <v>1.5881418740074114E-2</v>
      </c>
      <c r="N19" s="10"/>
      <c r="O19" s="9">
        <v>65</v>
      </c>
      <c r="P19" s="9">
        <v>69</v>
      </c>
      <c r="Q19" s="5">
        <v>21</v>
      </c>
      <c r="R19" s="60">
        <f t="shared" si="5"/>
        <v>1065</v>
      </c>
      <c r="S19" s="39">
        <f>R19/$Q5</f>
        <v>0.98611111111111116</v>
      </c>
      <c r="T19" s="5">
        <v>9</v>
      </c>
      <c r="U19" s="60">
        <f t="shared" si="6"/>
        <v>794</v>
      </c>
      <c r="V19" s="39">
        <f>U19/$T5</f>
        <v>0.98145859085290477</v>
      </c>
      <c r="W19" s="5">
        <v>30</v>
      </c>
      <c r="X19" s="60">
        <f t="shared" si="7"/>
        <v>1859</v>
      </c>
      <c r="Y19" s="39">
        <f>X19/$W5</f>
        <v>0.98411858125992591</v>
      </c>
    </row>
    <row r="20" spans="1:25">
      <c r="A20" s="9" t="s">
        <v>18</v>
      </c>
      <c r="B20" s="15">
        <f>DATA_FIELD_DESCRIPTORS!AE391</f>
        <v>10</v>
      </c>
      <c r="C20" s="11">
        <f t="shared" si="0"/>
        <v>9.2592592592592587E-3</v>
      </c>
      <c r="D20" s="2">
        <f>DATA_FIELD_DESCRIPTORS!AE415</f>
        <v>13</v>
      </c>
      <c r="E20" s="11">
        <f t="shared" si="1"/>
        <v>1.6069221260815822E-2</v>
      </c>
      <c r="F20" s="15">
        <f t="shared" si="2"/>
        <v>23</v>
      </c>
      <c r="G20" s="11">
        <f t="shared" si="3"/>
        <v>1.2175754367390153E-2</v>
      </c>
      <c r="N20" s="10"/>
      <c r="O20" s="9">
        <v>70</v>
      </c>
      <c r="P20" s="9">
        <v>74</v>
      </c>
      <c r="Q20" s="5">
        <v>10</v>
      </c>
      <c r="R20" s="60">
        <f t="shared" si="5"/>
        <v>1075</v>
      </c>
      <c r="S20" s="39">
        <f>R20/$Q5</f>
        <v>0.99537037037037035</v>
      </c>
      <c r="T20" s="5">
        <v>13</v>
      </c>
      <c r="U20" s="60">
        <f t="shared" si="6"/>
        <v>807</v>
      </c>
      <c r="V20" s="39">
        <f>U20/$T5</f>
        <v>0.99752781211372066</v>
      </c>
      <c r="W20" s="5">
        <v>23</v>
      </c>
      <c r="X20" s="60">
        <f t="shared" si="7"/>
        <v>1882</v>
      </c>
      <c r="Y20" s="39">
        <f>X20/$W5</f>
        <v>0.99629433562731606</v>
      </c>
    </row>
    <row r="21" spans="1:25">
      <c r="A21" s="9" t="s">
        <v>19</v>
      </c>
      <c r="B21" s="15">
        <f>DATA_FIELD_DESCRIPTORS!AE392</f>
        <v>2</v>
      </c>
      <c r="C21" s="11">
        <f t="shared" si="0"/>
        <v>1.8518518518518519E-3</v>
      </c>
      <c r="D21" s="2">
        <f>DATA_FIELD_DESCRIPTORS!AE416</f>
        <v>0</v>
      </c>
      <c r="E21" s="11">
        <f t="shared" si="1"/>
        <v>0</v>
      </c>
      <c r="F21" s="15">
        <f t="shared" si="2"/>
        <v>2</v>
      </c>
      <c r="G21" s="11">
        <f t="shared" si="3"/>
        <v>1.0587612493382743E-3</v>
      </c>
      <c r="N21" s="10"/>
      <c r="O21" s="9">
        <v>75</v>
      </c>
      <c r="P21" s="9">
        <v>79</v>
      </c>
      <c r="Q21" s="5">
        <v>2</v>
      </c>
      <c r="R21" s="60">
        <f t="shared" si="5"/>
        <v>1077</v>
      </c>
      <c r="S21" s="39">
        <f>R21/$Q5</f>
        <v>0.99722222222222223</v>
      </c>
      <c r="T21" s="5">
        <v>0</v>
      </c>
      <c r="U21" s="60">
        <f t="shared" si="6"/>
        <v>807</v>
      </c>
      <c r="V21" s="39">
        <f>U21/$T5</f>
        <v>0.99752781211372066</v>
      </c>
      <c r="W21" s="5">
        <v>2</v>
      </c>
      <c r="X21" s="60">
        <f t="shared" si="7"/>
        <v>1884</v>
      </c>
      <c r="Y21" s="39">
        <f>X21/$W5</f>
        <v>0.9973530968766543</v>
      </c>
    </row>
    <row r="22" spans="1:25">
      <c r="A22" s="9" t="s">
        <v>20</v>
      </c>
      <c r="B22" s="15">
        <f>DATA_FIELD_DESCRIPTORS!AE393</f>
        <v>3</v>
      </c>
      <c r="C22" s="11">
        <f t="shared" si="0"/>
        <v>2.7777777777777779E-3</v>
      </c>
      <c r="D22" s="2">
        <f>DATA_FIELD_DESCRIPTORS!AE417</f>
        <v>2</v>
      </c>
      <c r="E22" s="11">
        <f t="shared" si="1"/>
        <v>2.472187886279357E-3</v>
      </c>
      <c r="F22" s="15">
        <f t="shared" si="2"/>
        <v>5</v>
      </c>
      <c r="G22" s="11">
        <f t="shared" si="3"/>
        <v>2.6469031233456856E-3</v>
      </c>
      <c r="N22" s="10"/>
      <c r="O22" s="9">
        <v>80</v>
      </c>
      <c r="P22" s="9">
        <v>84</v>
      </c>
      <c r="Q22" s="5">
        <v>3</v>
      </c>
      <c r="R22" s="60">
        <f t="shared" si="5"/>
        <v>1080</v>
      </c>
      <c r="S22" s="39">
        <f>R22/$Q5</f>
        <v>1</v>
      </c>
      <c r="T22" s="5">
        <v>2</v>
      </c>
      <c r="U22" s="60">
        <f t="shared" si="6"/>
        <v>809</v>
      </c>
      <c r="V22" s="39">
        <f>U22/$T5</f>
        <v>1</v>
      </c>
      <c r="W22" s="5">
        <v>5</v>
      </c>
      <c r="X22" s="60">
        <f t="shared" si="7"/>
        <v>1889</v>
      </c>
      <c r="Y22" s="39">
        <f>X22/$W5</f>
        <v>1</v>
      </c>
    </row>
    <row r="23" spans="1:25">
      <c r="A23" s="9" t="s">
        <v>21</v>
      </c>
      <c r="B23" s="15">
        <f>DATA_FIELD_DESCRIPTORS!AE394</f>
        <v>0</v>
      </c>
      <c r="C23" s="11">
        <f t="shared" si="0"/>
        <v>0</v>
      </c>
      <c r="D23" s="2">
        <f>DATA_FIELD_DESCRIPTORS!AE418</f>
        <v>0</v>
      </c>
      <c r="E23" s="11">
        <f t="shared" si="1"/>
        <v>0</v>
      </c>
      <c r="F23" s="15">
        <f t="shared" si="2"/>
        <v>0</v>
      </c>
      <c r="G23" s="11">
        <f t="shared" si="3"/>
        <v>0</v>
      </c>
      <c r="N23" s="10"/>
      <c r="O23" s="9">
        <v>85</v>
      </c>
      <c r="P23" s="9">
        <v>100</v>
      </c>
      <c r="Q23" s="5">
        <v>0</v>
      </c>
      <c r="R23" s="60">
        <f t="shared" si="5"/>
        <v>1080</v>
      </c>
      <c r="S23" s="39">
        <f>R23/$Q5</f>
        <v>1</v>
      </c>
      <c r="T23" s="5">
        <v>0</v>
      </c>
      <c r="U23" s="60">
        <f t="shared" si="6"/>
        <v>809</v>
      </c>
      <c r="V23" s="39">
        <f>U23/$T5</f>
        <v>1</v>
      </c>
      <c r="W23" s="5">
        <v>0</v>
      </c>
      <c r="X23" s="60">
        <f t="shared" si="7"/>
        <v>1889</v>
      </c>
      <c r="Y23" s="39">
        <f>X23/$W5</f>
        <v>1</v>
      </c>
    </row>
    <row r="24" spans="1:25">
      <c r="A24" s="9" t="s">
        <v>22</v>
      </c>
      <c r="B24" s="46">
        <f>K9</f>
        <v>32.939560439560438</v>
      </c>
      <c r="C24" s="11"/>
      <c r="D24" s="19">
        <f>L9</f>
        <v>33.793706293706293</v>
      </c>
      <c r="E24" s="11"/>
      <c r="F24" s="19">
        <f>M9</f>
        <v>33.315384615384616</v>
      </c>
      <c r="G24" s="11"/>
      <c r="N24" s="10">
        <v>422</v>
      </c>
    </row>
    <row r="25" spans="1:25">
      <c r="A25" s="9"/>
      <c r="B25" s="12"/>
      <c r="C25" s="11"/>
      <c r="D25" s="9"/>
      <c r="N25" s="10"/>
    </row>
    <row r="26" spans="1:25">
      <c r="A26" s="9"/>
      <c r="B26" s="12"/>
      <c r="C26" s="11"/>
      <c r="D26" s="9"/>
      <c r="N26" s="10"/>
    </row>
    <row r="27" spans="1:25">
      <c r="A27" s="106" t="s">
        <v>1436</v>
      </c>
      <c r="B27" s="107" t="s">
        <v>1437</v>
      </c>
      <c r="C27" s="108" t="s">
        <v>1433</v>
      </c>
      <c r="D27" s="20"/>
      <c r="E27" s="21"/>
      <c r="F27" s="20"/>
      <c r="G27" s="21"/>
      <c r="N27" s="5"/>
    </row>
    <row r="28" spans="1:25">
      <c r="A28" s="9" t="s">
        <v>3</v>
      </c>
      <c r="B28" s="2">
        <f>DATA_FIELD_DESCRIPTORS!AE14</f>
        <v>1889</v>
      </c>
      <c r="C28" s="11">
        <f>B28/B$28</f>
        <v>1</v>
      </c>
      <c r="D28" s="9"/>
      <c r="N28" s="10">
        <v>14</v>
      </c>
    </row>
    <row r="29" spans="1:25">
      <c r="A29" s="9" t="s">
        <v>23</v>
      </c>
      <c r="B29" s="2">
        <f>DATA_FIELD_DESCRIPTORS!AE15</f>
        <v>1685</v>
      </c>
      <c r="C29" s="11">
        <f t="shared" ref="C29:C35" si="9">B29/B$28</f>
        <v>0.89200635256749605</v>
      </c>
      <c r="D29" s="9"/>
      <c r="N29" s="10">
        <v>15</v>
      </c>
    </row>
    <row r="30" spans="1:25">
      <c r="A30" s="9" t="s">
        <v>24</v>
      </c>
      <c r="B30" s="2">
        <f>DATA_FIELD_DESCRIPTORS!AE16</f>
        <v>37</v>
      </c>
      <c r="C30" s="11">
        <f t="shared" si="9"/>
        <v>1.9587083112758072E-2</v>
      </c>
      <c r="D30" s="9"/>
      <c r="N30" s="10">
        <v>16</v>
      </c>
    </row>
    <row r="31" spans="1:25">
      <c r="A31" s="9" t="s">
        <v>25</v>
      </c>
      <c r="B31" s="2">
        <f>DATA_FIELD_DESCRIPTORS!AE17</f>
        <v>2</v>
      </c>
      <c r="C31" s="11">
        <f t="shared" si="9"/>
        <v>1.0587612493382743E-3</v>
      </c>
      <c r="D31" s="9"/>
      <c r="N31" s="10">
        <v>17</v>
      </c>
    </row>
    <row r="32" spans="1:25">
      <c r="A32" s="9" t="s">
        <v>26</v>
      </c>
      <c r="B32" s="2">
        <f>DATA_FIELD_DESCRIPTORS!AE18</f>
        <v>115</v>
      </c>
      <c r="C32" s="11">
        <f t="shared" si="9"/>
        <v>6.0878771836950771E-2</v>
      </c>
      <c r="D32" s="9"/>
      <c r="N32" s="10">
        <v>18</v>
      </c>
    </row>
    <row r="33" spans="1:14">
      <c r="A33" s="9" t="s">
        <v>27</v>
      </c>
      <c r="B33" s="2">
        <f>DATA_FIELD_DESCRIPTORS!AE19</f>
        <v>2</v>
      </c>
      <c r="C33" s="11">
        <f t="shared" si="9"/>
        <v>1.0587612493382743E-3</v>
      </c>
      <c r="D33" s="9"/>
      <c r="N33" s="10">
        <v>19</v>
      </c>
    </row>
    <row r="34" spans="1:14">
      <c r="A34" s="9" t="s">
        <v>28</v>
      </c>
      <c r="B34" s="2">
        <f>DATA_FIELD_DESCRIPTORS!AE20</f>
        <v>14</v>
      </c>
      <c r="C34" s="11">
        <f t="shared" si="9"/>
        <v>7.4113287453679193E-3</v>
      </c>
      <c r="D34" s="9"/>
      <c r="N34" s="10">
        <v>20</v>
      </c>
    </row>
    <row r="35" spans="1:14">
      <c r="A35" s="9" t="s">
        <v>38</v>
      </c>
      <c r="B35" s="2">
        <f>DATA_FIELD_DESCRIPTORS!AE21</f>
        <v>34</v>
      </c>
      <c r="C35" s="11">
        <f t="shared" si="9"/>
        <v>1.7998941238750663E-2</v>
      </c>
      <c r="D35" s="9"/>
      <c r="N35" s="10">
        <v>21</v>
      </c>
    </row>
    <row r="36" spans="1:14">
      <c r="A36" s="9"/>
      <c r="B36" s="2"/>
      <c r="C36" s="11"/>
      <c r="D36" s="9"/>
      <c r="N36" s="10"/>
    </row>
    <row r="37" spans="1:14">
      <c r="A37" s="9"/>
      <c r="B37" s="2"/>
      <c r="C37" s="11"/>
      <c r="D37" s="9"/>
      <c r="N37" s="10"/>
    </row>
    <row r="38" spans="1:14" s="4" customFormat="1">
      <c r="A38" s="110" t="s">
        <v>1098</v>
      </c>
      <c r="B38" s="111" t="s">
        <v>1437</v>
      </c>
      <c r="C38" s="112" t="s">
        <v>1433</v>
      </c>
      <c r="D38" s="16"/>
      <c r="E38" s="1"/>
      <c r="F38" s="16"/>
      <c r="G38" s="1"/>
      <c r="J38"/>
      <c r="K38"/>
      <c r="L38"/>
      <c r="M38"/>
    </row>
    <row r="39" spans="1:14">
      <c r="A39" s="9" t="s">
        <v>3</v>
      </c>
      <c r="B39" s="2">
        <f>DATA_FIELD_DESCRIPTORS!AE24</f>
        <v>1889</v>
      </c>
      <c r="C39" s="11">
        <f>B39/B$39</f>
        <v>1</v>
      </c>
      <c r="D39" s="9"/>
      <c r="N39" s="10">
        <v>24</v>
      </c>
    </row>
    <row r="40" spans="1:14">
      <c r="A40" s="9" t="s">
        <v>29</v>
      </c>
      <c r="B40" s="2">
        <f>DATA_FIELD_DESCRIPTORS!AE26</f>
        <v>97</v>
      </c>
      <c r="C40" s="11">
        <f t="shared" ref="C40:C41" si="10">B40/B$39</f>
        <v>5.1349920592906301E-2</v>
      </c>
      <c r="D40" s="9"/>
      <c r="N40" s="10">
        <v>26</v>
      </c>
    </row>
    <row r="41" spans="1:14">
      <c r="A41" s="9" t="s">
        <v>30</v>
      </c>
      <c r="B41" s="2">
        <f>DATA_FIELD_DESCRIPTORS!AE25</f>
        <v>1792</v>
      </c>
      <c r="C41" s="11">
        <f t="shared" si="10"/>
        <v>0.94865007940709367</v>
      </c>
      <c r="D41" s="9"/>
      <c r="N41" s="10">
        <v>25</v>
      </c>
    </row>
    <row r="42" spans="1:14">
      <c r="A42" s="9"/>
      <c r="B42" s="2"/>
      <c r="C42" s="11"/>
      <c r="D42" s="9"/>
      <c r="N42" s="10"/>
    </row>
    <row r="43" spans="1:14">
      <c r="A43" s="9"/>
      <c r="B43" s="2"/>
      <c r="C43" s="11"/>
      <c r="D43" s="9"/>
      <c r="N43" s="10"/>
    </row>
    <row r="44" spans="1:14" s="4" customFormat="1">
      <c r="A44" s="110" t="s">
        <v>1438</v>
      </c>
      <c r="B44" s="111" t="s">
        <v>1437</v>
      </c>
      <c r="C44" s="112" t="s">
        <v>1433</v>
      </c>
      <c r="D44" s="16"/>
      <c r="E44" s="1"/>
      <c r="F44" s="16"/>
      <c r="G44" s="1"/>
      <c r="J44"/>
      <c r="K44"/>
      <c r="L44"/>
      <c r="M44"/>
    </row>
    <row r="45" spans="1:14">
      <c r="A45" s="9" t="s">
        <v>3</v>
      </c>
      <c r="B45" s="2">
        <f>DATA_FIELD_DESCRIPTORS!AE29</f>
        <v>1889</v>
      </c>
      <c r="C45" s="11">
        <f>B45/B$45</f>
        <v>1</v>
      </c>
      <c r="D45" s="9"/>
      <c r="N45" s="10">
        <v>29</v>
      </c>
    </row>
    <row r="46" spans="1:14">
      <c r="A46" s="113" t="s">
        <v>31</v>
      </c>
      <c r="B46" s="114">
        <f>DATA_FIELD_DESCRIPTORS!AE38</f>
        <v>97</v>
      </c>
      <c r="C46" s="115">
        <f t="shared" ref="C46:C55" si="11">B46/B$45</f>
        <v>5.1349920592906301E-2</v>
      </c>
      <c r="D46" s="9"/>
      <c r="N46" s="10">
        <v>38</v>
      </c>
    </row>
    <row r="47" spans="1:14">
      <c r="A47" s="9" t="s">
        <v>32</v>
      </c>
      <c r="B47" s="2">
        <f>DATA_FIELD_DESCRIPTORS!AE39</f>
        <v>80</v>
      </c>
      <c r="C47" s="11">
        <f>B47/B$46</f>
        <v>0.82474226804123707</v>
      </c>
      <c r="D47" s="9"/>
      <c r="N47" s="10">
        <v>39</v>
      </c>
    </row>
    <row r="48" spans="1:14">
      <c r="A48" s="9" t="s">
        <v>33</v>
      </c>
      <c r="B48" s="2">
        <f>DATA_FIELD_DESCRIPTORS!AE40</f>
        <v>5</v>
      </c>
      <c r="C48" s="11">
        <f t="shared" ref="C48:C53" si="12">B48/B$46</f>
        <v>5.1546391752577317E-2</v>
      </c>
      <c r="D48" s="9"/>
      <c r="N48" s="10">
        <v>40</v>
      </c>
    </row>
    <row r="49" spans="1:14">
      <c r="A49" s="9" t="s">
        <v>34</v>
      </c>
      <c r="B49" s="2">
        <f>DATA_FIELD_DESCRIPTORS!AE41</f>
        <v>0</v>
      </c>
      <c r="C49" s="11">
        <f t="shared" si="12"/>
        <v>0</v>
      </c>
      <c r="D49" s="9"/>
      <c r="N49" s="10">
        <v>41</v>
      </c>
    </row>
    <row r="50" spans="1:14">
      <c r="A50" s="9" t="s">
        <v>35</v>
      </c>
      <c r="B50" s="2">
        <f>DATA_FIELD_DESCRIPTORS!AE42</f>
        <v>0</v>
      </c>
      <c r="C50" s="11">
        <f t="shared" si="12"/>
        <v>0</v>
      </c>
      <c r="D50" s="9"/>
      <c r="N50" s="10">
        <v>42</v>
      </c>
    </row>
    <row r="51" spans="1:14">
      <c r="A51" s="9" t="s">
        <v>36</v>
      </c>
      <c r="B51" s="2">
        <f>DATA_FIELD_DESCRIPTORS!AE43</f>
        <v>0</v>
      </c>
      <c r="C51" s="11">
        <f t="shared" si="12"/>
        <v>0</v>
      </c>
      <c r="D51" s="9"/>
      <c r="N51" s="10">
        <v>43</v>
      </c>
    </row>
    <row r="52" spans="1:14">
      <c r="A52" s="9" t="s">
        <v>37</v>
      </c>
      <c r="B52" s="2">
        <f>DATA_FIELD_DESCRIPTORS!AE44</f>
        <v>10</v>
      </c>
      <c r="C52" s="11">
        <f t="shared" si="12"/>
        <v>0.10309278350515463</v>
      </c>
      <c r="D52" s="9"/>
      <c r="N52" s="10">
        <v>44</v>
      </c>
    </row>
    <row r="53" spans="1:14">
      <c r="A53" s="9" t="s">
        <v>38</v>
      </c>
      <c r="B53" s="2">
        <f>DATA_FIELD_DESCRIPTORS!AE45</f>
        <v>2</v>
      </c>
      <c r="C53" s="11">
        <f t="shared" si="12"/>
        <v>2.0618556701030927E-2</v>
      </c>
      <c r="D53" s="9"/>
      <c r="N53" s="10">
        <v>45</v>
      </c>
    </row>
    <row r="54" spans="1:14">
      <c r="A54" s="9"/>
      <c r="B54" s="2"/>
      <c r="C54" s="11"/>
      <c r="D54" s="9"/>
      <c r="N54" s="10"/>
    </row>
    <row r="55" spans="1:14">
      <c r="A55" s="113" t="s">
        <v>30</v>
      </c>
      <c r="B55" s="114">
        <f>DATA_FIELD_DESCRIPTORS!AE30</f>
        <v>1792</v>
      </c>
      <c r="C55" s="115">
        <f t="shared" si="11"/>
        <v>0.94865007940709367</v>
      </c>
      <c r="D55" s="9"/>
      <c r="N55" s="10">
        <v>30</v>
      </c>
    </row>
    <row r="56" spans="1:14">
      <c r="A56" s="9" t="s">
        <v>32</v>
      </c>
      <c r="B56" s="2">
        <f>DATA_FIELD_DESCRIPTORS!AE31</f>
        <v>1605</v>
      </c>
      <c r="C56" s="11">
        <f>B56/B$55</f>
        <v>0.8956473214285714</v>
      </c>
      <c r="D56" s="9"/>
      <c r="N56" s="10">
        <v>31</v>
      </c>
    </row>
    <row r="57" spans="1:14">
      <c r="A57" s="9" t="s">
        <v>33</v>
      </c>
      <c r="B57" s="2">
        <f>DATA_FIELD_DESCRIPTORS!AE32</f>
        <v>32</v>
      </c>
      <c r="C57" s="11">
        <f t="shared" ref="C57:C62" si="13">B57/B$55</f>
        <v>1.7857142857142856E-2</v>
      </c>
      <c r="D57" s="9"/>
      <c r="N57" s="10">
        <v>32</v>
      </c>
    </row>
    <row r="58" spans="1:14">
      <c r="A58" s="9" t="s">
        <v>34</v>
      </c>
      <c r="B58" s="2">
        <f>DATA_FIELD_DESCRIPTORS!AE33</f>
        <v>2</v>
      </c>
      <c r="C58" s="11">
        <f t="shared" si="13"/>
        <v>1.1160714285714285E-3</v>
      </c>
      <c r="D58" s="9"/>
      <c r="N58" s="10">
        <v>33</v>
      </c>
    </row>
    <row r="59" spans="1:14">
      <c r="A59" s="9" t="s">
        <v>35</v>
      </c>
      <c r="B59" s="2">
        <f>DATA_FIELD_DESCRIPTORS!AE34</f>
        <v>115</v>
      </c>
      <c r="C59" s="11">
        <f t="shared" si="13"/>
        <v>6.4174107142857137E-2</v>
      </c>
      <c r="D59" s="9"/>
      <c r="N59" s="10">
        <v>34</v>
      </c>
    </row>
    <row r="60" spans="1:14">
      <c r="A60" s="9" t="s">
        <v>36</v>
      </c>
      <c r="B60" s="2">
        <f>DATA_FIELD_DESCRIPTORS!AE35</f>
        <v>2</v>
      </c>
      <c r="C60" s="11">
        <f t="shared" si="13"/>
        <v>1.1160714285714285E-3</v>
      </c>
      <c r="D60" s="9"/>
      <c r="N60" s="10">
        <v>35</v>
      </c>
    </row>
    <row r="61" spans="1:14">
      <c r="A61" s="9" t="s">
        <v>37</v>
      </c>
      <c r="B61" s="2">
        <f>DATA_FIELD_DESCRIPTORS!AE36</f>
        <v>4</v>
      </c>
      <c r="C61" s="11">
        <f t="shared" si="13"/>
        <v>2.232142857142857E-3</v>
      </c>
      <c r="D61" s="9"/>
      <c r="N61" s="10">
        <v>36</v>
      </c>
    </row>
    <row r="62" spans="1:14">
      <c r="A62" s="9" t="s">
        <v>38</v>
      </c>
      <c r="B62" s="2">
        <f>DATA_FIELD_DESCRIPTORS!AE37</f>
        <v>32</v>
      </c>
      <c r="C62" s="11">
        <f t="shared" si="13"/>
        <v>1.7857142857142856E-2</v>
      </c>
      <c r="D62" s="9"/>
      <c r="N62" s="10">
        <v>37</v>
      </c>
    </row>
    <row r="63" spans="1:14">
      <c r="A63" s="9"/>
      <c r="B63" s="2"/>
      <c r="C63" s="11"/>
      <c r="D63" s="9"/>
      <c r="N63" s="10"/>
    </row>
    <row r="64" spans="1:14">
      <c r="A64" s="9"/>
      <c r="B64" s="2"/>
      <c r="C64" s="11"/>
      <c r="D64" s="9"/>
      <c r="N64" s="10"/>
    </row>
    <row r="65" spans="1:14" s="4" customFormat="1">
      <c r="A65" s="110" t="s">
        <v>1439</v>
      </c>
      <c r="B65" s="111" t="s">
        <v>1437</v>
      </c>
      <c r="C65" s="112" t="s">
        <v>1433</v>
      </c>
      <c r="D65" s="20"/>
      <c r="E65" s="1"/>
      <c r="F65" s="20"/>
      <c r="G65" s="1"/>
      <c r="J65"/>
      <c r="K65"/>
      <c r="L65"/>
      <c r="M65"/>
    </row>
    <row r="66" spans="1:14">
      <c r="A66" s="9" t="s">
        <v>3</v>
      </c>
      <c r="B66" s="2">
        <f>DATA_FIELD_DESCRIPTORS!AE705</f>
        <v>1889</v>
      </c>
      <c r="C66" s="11">
        <f>B66/B$66</f>
        <v>1</v>
      </c>
      <c r="D66" s="9"/>
      <c r="N66" s="10">
        <v>705</v>
      </c>
    </row>
    <row r="67" spans="1:14">
      <c r="A67" s="116" t="s">
        <v>1434</v>
      </c>
      <c r="B67" s="114">
        <f>DATA_FIELD_DESCRIPTORS!AE722</f>
        <v>1029</v>
      </c>
      <c r="C67" s="115">
        <f>B67/B$66</f>
        <v>0.54473266278454213</v>
      </c>
      <c r="D67" s="9"/>
      <c r="N67" s="10"/>
    </row>
    <row r="68" spans="1:14">
      <c r="A68" s="9"/>
      <c r="B68" s="2"/>
      <c r="C68" s="11"/>
      <c r="D68" s="9"/>
      <c r="N68" s="10"/>
    </row>
    <row r="69" spans="1:14">
      <c r="A69" s="113" t="s">
        <v>1435</v>
      </c>
      <c r="B69" s="114">
        <f>DATA_FIELD_DESCRIPTORS!AE707</f>
        <v>649</v>
      </c>
      <c r="C69" s="115">
        <f t="shared" ref="C69:C76" si="14">B69/B$66</f>
        <v>0.34356802541026998</v>
      </c>
      <c r="D69" s="9"/>
      <c r="N69" s="10">
        <v>706</v>
      </c>
    </row>
    <row r="70" spans="1:14">
      <c r="A70" s="9" t="s">
        <v>39</v>
      </c>
      <c r="B70" s="2">
        <f>DATA_FIELD_DESCRIPTORS!AE708</f>
        <v>284</v>
      </c>
      <c r="C70" s="11">
        <f>B70/B$69</f>
        <v>0.43759630200308164</v>
      </c>
      <c r="D70" s="9"/>
      <c r="N70" s="10">
        <v>708</v>
      </c>
    </row>
    <row r="71" spans="1:14">
      <c r="A71" s="9" t="s">
        <v>1445</v>
      </c>
      <c r="B71" s="2">
        <f>DATA_FIELD_DESCRIPTORS!AE711</f>
        <v>254</v>
      </c>
      <c r="C71" s="11">
        <f t="shared" ref="C71:C74" si="15">B71/B$69</f>
        <v>0.39137134052388289</v>
      </c>
      <c r="D71" s="9"/>
      <c r="N71" s="10">
        <v>711</v>
      </c>
    </row>
    <row r="72" spans="1:14">
      <c r="A72" s="9" t="s">
        <v>40</v>
      </c>
      <c r="B72" s="2">
        <f>DATA_FIELD_DESCRIPTORS!AE712+DATA_FIELD_DESCRIPTORS!AE713+DATA_FIELD_DESCRIPTORS!AE714</f>
        <v>89</v>
      </c>
      <c r="C72" s="11">
        <f t="shared" si="15"/>
        <v>0.13713405238828968</v>
      </c>
      <c r="D72" s="9"/>
      <c r="N72" s="10" t="s">
        <v>143</v>
      </c>
    </row>
    <row r="73" spans="1:14">
      <c r="A73" s="9" t="s">
        <v>41</v>
      </c>
      <c r="B73" s="2">
        <f>DATA_FIELD_DESCRIPTORS!AE715+DATA_FIELD_DESCRIPTORS!AE716+DATA_FIELD_DESCRIPTORS!AE717+DATA_FIELD_DESCRIPTORS!AE718+DATA_FIELD_DESCRIPTORS!AE719+DATA_FIELD_DESCRIPTORS!AE720</f>
        <v>20</v>
      </c>
      <c r="C73" s="11">
        <f t="shared" si="15"/>
        <v>3.0816640986132512E-2</v>
      </c>
      <c r="D73" s="9"/>
      <c r="N73" s="10" t="s">
        <v>144</v>
      </c>
    </row>
    <row r="74" spans="1:14">
      <c r="A74" s="9" t="s">
        <v>42</v>
      </c>
      <c r="B74" s="2">
        <f>DATA_FIELD_DESCRIPTORS!AE721</f>
        <v>2</v>
      </c>
      <c r="C74" s="11">
        <f t="shared" si="15"/>
        <v>3.0816640986132513E-3</v>
      </c>
      <c r="D74" s="9"/>
      <c r="N74" s="10">
        <v>721</v>
      </c>
    </row>
    <row r="75" spans="1:14">
      <c r="A75" s="9"/>
      <c r="B75" s="2"/>
      <c r="C75" s="11"/>
      <c r="D75" s="9"/>
      <c r="N75" s="10"/>
    </row>
    <row r="76" spans="1:14">
      <c r="A76" s="113" t="s">
        <v>43</v>
      </c>
      <c r="B76" s="114">
        <f>DATA_FIELD_DESCRIPTORS!AE730</f>
        <v>211</v>
      </c>
      <c r="C76" s="115">
        <f t="shared" si="14"/>
        <v>0.11169931180518793</v>
      </c>
      <c r="D76" s="9"/>
      <c r="N76" s="10">
        <v>730</v>
      </c>
    </row>
    <row r="77" spans="1:14">
      <c r="A77" s="9" t="s">
        <v>44</v>
      </c>
      <c r="B77" s="2">
        <f>DATA_FIELD_DESCRIPTORS!AE731</f>
        <v>0</v>
      </c>
      <c r="C77" s="11">
        <f>B77/B$76</f>
        <v>0</v>
      </c>
      <c r="D77" s="9"/>
      <c r="N77" s="10">
        <v>731</v>
      </c>
    </row>
    <row r="78" spans="1:14">
      <c r="A78" s="9" t="s">
        <v>47</v>
      </c>
      <c r="B78" s="2">
        <f>DATA_FIELD_DESCRIPTORS!AE732</f>
        <v>211</v>
      </c>
      <c r="C78" s="11">
        <f>B78/B$76</f>
        <v>1</v>
      </c>
      <c r="D78" s="9"/>
      <c r="N78" s="10">
        <v>732</v>
      </c>
    </row>
    <row r="79" spans="1:14">
      <c r="A79" s="9"/>
      <c r="B79" s="2"/>
      <c r="C79" s="11"/>
      <c r="D79" s="9"/>
      <c r="N79" s="10"/>
    </row>
    <row r="80" spans="1:14">
      <c r="A80" s="9"/>
      <c r="B80" s="2"/>
      <c r="C80" s="11"/>
      <c r="D80" s="9"/>
      <c r="N80" s="10"/>
    </row>
    <row r="81" spans="1:14" s="4" customFormat="1">
      <c r="A81" s="110" t="s">
        <v>1440</v>
      </c>
      <c r="B81" s="111" t="s">
        <v>1437</v>
      </c>
      <c r="C81" s="112" t="s">
        <v>1433</v>
      </c>
      <c r="D81" s="20"/>
      <c r="E81" s="1"/>
      <c r="F81" s="20"/>
      <c r="G81" s="1"/>
      <c r="J81"/>
      <c r="K81"/>
      <c r="L81"/>
      <c r="M81"/>
    </row>
    <row r="82" spans="1:14">
      <c r="A82" s="14" t="s">
        <v>48</v>
      </c>
      <c r="B82" s="2">
        <f>DATA_FIELD_DESCRIPTORS!AE932</f>
        <v>1028</v>
      </c>
      <c r="C82" s="27">
        <f>B82/B$82</f>
        <v>1</v>
      </c>
      <c r="D82" s="14"/>
      <c r="E82" s="23"/>
      <c r="F82" s="23"/>
      <c r="G82" s="18"/>
      <c r="H82" s="24"/>
      <c r="I82" s="25"/>
      <c r="N82" s="26">
        <v>8954</v>
      </c>
    </row>
    <row r="83" spans="1:14">
      <c r="A83" s="14" t="s">
        <v>155</v>
      </c>
      <c r="B83" s="2">
        <f>DATA_FIELD_DESCRIPTORS!AE1005+DATA_FIELD_DESCRIPTORS!AE1008</f>
        <v>54</v>
      </c>
      <c r="C83" s="27">
        <f t="shared" ref="C83:C84" si="16">B83/B$82</f>
        <v>5.2529182879377433E-2</v>
      </c>
      <c r="D83" s="14"/>
      <c r="E83" s="23"/>
      <c r="F83" s="23"/>
      <c r="G83" s="18"/>
      <c r="H83" s="24"/>
      <c r="I83" s="25"/>
      <c r="N83" s="26" t="s">
        <v>156</v>
      </c>
    </row>
    <row r="84" spans="1:14">
      <c r="A84" s="14" t="s">
        <v>161</v>
      </c>
      <c r="B84" s="2">
        <f>DATA_FIELD_DESCRIPTORS!AE1006+DATA_FIELD_DESCRIPTORS!AE1009</f>
        <v>974</v>
      </c>
      <c r="C84" s="27">
        <f t="shared" si="16"/>
        <v>0.94747081712062253</v>
      </c>
      <c r="D84" s="14"/>
      <c r="E84" s="23"/>
      <c r="F84" s="23"/>
      <c r="G84" s="18"/>
      <c r="H84" s="24"/>
      <c r="I84" s="25"/>
      <c r="N84" s="26" t="s">
        <v>157</v>
      </c>
    </row>
    <row r="85" spans="1:14">
      <c r="A85" s="14"/>
      <c r="B85" s="2"/>
      <c r="C85" s="27"/>
      <c r="D85" s="14"/>
      <c r="E85" s="23"/>
      <c r="F85" s="23"/>
      <c r="G85" s="18"/>
      <c r="H85" s="24"/>
      <c r="I85" s="25"/>
      <c r="N85" s="26"/>
    </row>
    <row r="86" spans="1:14">
      <c r="A86" s="113" t="s">
        <v>1444</v>
      </c>
      <c r="B86" s="114">
        <f>DATA_FIELD_DESCRIPTORS!AE934+DATA_FIELD_DESCRIPTORS!AE968</f>
        <v>284</v>
      </c>
      <c r="C86" s="115">
        <f>B86/B$82</f>
        <v>0.27626459143968873</v>
      </c>
      <c r="D86" s="14"/>
      <c r="E86" s="23"/>
      <c r="F86" s="23"/>
      <c r="G86" s="18"/>
      <c r="H86" s="24"/>
      <c r="I86" s="25"/>
      <c r="N86" s="26" t="s">
        <v>146</v>
      </c>
    </row>
    <row r="87" spans="1:14">
      <c r="A87" s="14" t="s">
        <v>49</v>
      </c>
      <c r="B87" s="2">
        <f>DATA_FIELD_DESCRIPTORS!AE935+DATA_FIELD_DESCRIPTORS!AE969</f>
        <v>254</v>
      </c>
      <c r="C87" s="27">
        <f t="shared" ref="C87:C92" si="17">B87/B$86</f>
        <v>0.89436619718309862</v>
      </c>
      <c r="D87" s="14"/>
      <c r="E87" s="29"/>
      <c r="F87" s="29"/>
      <c r="G87" s="18"/>
      <c r="H87" s="24"/>
      <c r="I87" s="30"/>
      <c r="N87" s="26" t="s">
        <v>147</v>
      </c>
    </row>
    <row r="88" spans="1:14">
      <c r="A88" s="14" t="s">
        <v>155</v>
      </c>
      <c r="B88" s="2">
        <f>DATA_FIELD_DESCRIPTORS!AE538+DATA_FIELD_DESCRIPTORS!AE539+DATA_FIELD_DESCRIPTORS!AE540</f>
        <v>48</v>
      </c>
      <c r="C88" s="27">
        <f t="shared" si="17"/>
        <v>0.16901408450704225</v>
      </c>
      <c r="D88" s="14"/>
      <c r="E88" s="29"/>
      <c r="F88" s="29"/>
      <c r="G88" s="18"/>
      <c r="H88" s="24"/>
      <c r="I88" s="30"/>
      <c r="N88" s="26" t="s">
        <v>158</v>
      </c>
    </row>
    <row r="89" spans="1:14">
      <c r="A89" s="14" t="s">
        <v>50</v>
      </c>
      <c r="B89" s="2">
        <f>DATA_FIELD_DESCRIPTORS!AE940+DATA_FIELD_DESCRIPTORS!AE974</f>
        <v>8</v>
      </c>
      <c r="C89" s="27">
        <f t="shared" si="17"/>
        <v>2.8169014084507043E-2</v>
      </c>
      <c r="D89" s="14"/>
      <c r="E89" s="23"/>
      <c r="F89" s="23"/>
      <c r="G89" s="18"/>
      <c r="H89" s="24"/>
      <c r="I89" s="25"/>
      <c r="N89" s="26" t="s">
        <v>148</v>
      </c>
    </row>
    <row r="90" spans="1:14">
      <c r="A90" s="14" t="s">
        <v>155</v>
      </c>
      <c r="B90" s="2">
        <f>DATA_FIELD_DESCRIPTORS!AE543+DATA_FIELD_DESCRIPTORS!AE544+DATA_FIELD_DESCRIPTORS!AE545</f>
        <v>2</v>
      </c>
      <c r="C90" s="27">
        <f t="shared" si="17"/>
        <v>7.0422535211267607E-3</v>
      </c>
      <c r="D90" s="14"/>
      <c r="E90" s="23"/>
      <c r="F90" s="23"/>
      <c r="G90" s="18"/>
      <c r="H90" s="24"/>
      <c r="I90" s="25"/>
      <c r="N90" s="26" t="s">
        <v>159</v>
      </c>
    </row>
    <row r="91" spans="1:14">
      <c r="A91" s="14" t="s">
        <v>51</v>
      </c>
      <c r="B91" s="2">
        <f>DATA_FIELD_DESCRIPTORS!AE944+DATA_FIELD_DESCRIPTORS!AE978</f>
        <v>22</v>
      </c>
      <c r="C91" s="27">
        <f t="shared" si="17"/>
        <v>7.746478873239436E-2</v>
      </c>
      <c r="D91" s="14"/>
      <c r="E91" s="23"/>
      <c r="F91" s="23"/>
      <c r="G91" s="18"/>
      <c r="H91" s="24"/>
      <c r="I91" s="25"/>
      <c r="N91" s="26" t="s">
        <v>149</v>
      </c>
    </row>
    <row r="92" spans="1:14">
      <c r="A92" s="14" t="s">
        <v>155</v>
      </c>
      <c r="B92" s="2">
        <f>DATA_FIELD_DESCRIPTORS!AE547+DATA_FIELD_DESCRIPTORS!AE548+DATA_FIELD_DESCRIPTORS!AE549</f>
        <v>4</v>
      </c>
      <c r="C92" s="27">
        <f t="shared" si="17"/>
        <v>1.4084507042253521E-2</v>
      </c>
      <c r="D92" s="14"/>
      <c r="E92" s="23"/>
      <c r="F92" s="23"/>
      <c r="G92" s="18"/>
      <c r="H92" s="24"/>
      <c r="I92" s="25"/>
      <c r="N92" s="26"/>
    </row>
    <row r="93" spans="1:14">
      <c r="A93" s="14"/>
      <c r="B93" s="2"/>
      <c r="C93" s="27"/>
      <c r="D93" s="14"/>
      <c r="E93" s="23"/>
      <c r="F93" s="23"/>
      <c r="G93" s="18"/>
      <c r="H93" s="24"/>
      <c r="I93" s="25"/>
      <c r="N93" s="26"/>
    </row>
    <row r="94" spans="1:14">
      <c r="A94" s="113" t="s">
        <v>1443</v>
      </c>
      <c r="B94" s="114">
        <f>DATA_FIELD_DESCRIPTORS!AE948+DATA_FIELD_DESCRIPTORS!AE982</f>
        <v>744</v>
      </c>
      <c r="C94" s="115">
        <f>B94/B$82</f>
        <v>0.72373540856031127</v>
      </c>
      <c r="D94" s="14"/>
      <c r="E94" s="23"/>
      <c r="F94" s="23"/>
      <c r="G94" s="18"/>
      <c r="H94" s="24"/>
      <c r="I94" s="25"/>
      <c r="N94" s="26" t="s">
        <v>150</v>
      </c>
    </row>
    <row r="95" spans="1:14">
      <c r="A95" s="14" t="s">
        <v>52</v>
      </c>
      <c r="B95" s="31">
        <f>B96+B98</f>
        <v>473</v>
      </c>
      <c r="C95" s="27">
        <f t="shared" ref="C95:C98" si="18">B95/B$94</f>
        <v>0.635752688172043</v>
      </c>
      <c r="D95" s="14"/>
      <c r="E95" s="23"/>
      <c r="F95" s="23"/>
      <c r="G95" s="18"/>
      <c r="H95" s="24"/>
      <c r="I95" s="25"/>
      <c r="N95" s="26" t="s">
        <v>1420</v>
      </c>
    </row>
    <row r="96" spans="1:14">
      <c r="A96" s="14" t="s">
        <v>45</v>
      </c>
      <c r="B96" s="2">
        <f>DATA_FIELD_DESCRIPTORS!AE950+DATA_FIELD_DESCRIPTORS!AE984</f>
        <v>256</v>
      </c>
      <c r="C96" s="27">
        <f t="shared" si="18"/>
        <v>0.34408602150537637</v>
      </c>
      <c r="D96" s="14"/>
      <c r="E96" s="23"/>
      <c r="F96" s="23"/>
      <c r="G96" s="18"/>
      <c r="H96" s="18"/>
      <c r="I96" s="18"/>
      <c r="N96" s="26" t="s">
        <v>151</v>
      </c>
    </row>
    <row r="97" spans="1:14">
      <c r="A97" s="14" t="s">
        <v>53</v>
      </c>
      <c r="B97" s="2">
        <f>DATA_FIELD_DESCRIPTORS!AE953+DATA_FIELD_DESCRIPTORS!AE987</f>
        <v>11</v>
      </c>
      <c r="C97" s="27">
        <f>B97/B96</f>
        <v>4.296875E-2</v>
      </c>
      <c r="D97" s="14"/>
      <c r="E97" s="23"/>
      <c r="F97" s="23"/>
      <c r="G97" s="18"/>
      <c r="H97" s="18"/>
      <c r="I97" s="18"/>
      <c r="N97" s="26" t="s">
        <v>152</v>
      </c>
    </row>
    <row r="98" spans="1:14">
      <c r="A98" s="14" t="s">
        <v>46</v>
      </c>
      <c r="B98" s="31">
        <f>DATA_FIELD_DESCRIPTORS!AE959+DATA_FIELD_DESCRIPTORS!AE993</f>
        <v>217</v>
      </c>
      <c r="C98" s="27">
        <f t="shared" si="18"/>
        <v>0.29166666666666669</v>
      </c>
      <c r="D98" s="14"/>
      <c r="E98" s="23"/>
      <c r="F98" s="23"/>
      <c r="G98" s="18"/>
      <c r="H98" s="18"/>
      <c r="I98" s="18"/>
      <c r="N98" s="26" t="s">
        <v>153</v>
      </c>
    </row>
    <row r="99" spans="1:14">
      <c r="A99" s="14" t="s">
        <v>53</v>
      </c>
      <c r="B99" s="31">
        <f>DATA_FIELD_DESCRIPTORS!AE962+DATA_FIELD_DESCRIPTORS!AE996</f>
        <v>8</v>
      </c>
      <c r="C99" s="27">
        <f>B99/B98</f>
        <v>3.6866359447004608E-2</v>
      </c>
      <c r="D99" s="14"/>
      <c r="E99" s="23"/>
      <c r="F99" s="23"/>
      <c r="G99" s="18"/>
      <c r="H99" s="18"/>
      <c r="I99" s="18"/>
      <c r="N99" s="26" t="s">
        <v>154</v>
      </c>
    </row>
    <row r="100" spans="1:14">
      <c r="A100" s="14"/>
      <c r="B100" s="31"/>
      <c r="C100" s="27"/>
      <c r="D100" s="14"/>
      <c r="E100" s="23"/>
      <c r="F100" s="23"/>
      <c r="G100" s="18"/>
      <c r="H100" s="18"/>
      <c r="I100" s="18"/>
      <c r="N100" s="26"/>
    </row>
    <row r="101" spans="1:14">
      <c r="A101" s="14" t="s">
        <v>54</v>
      </c>
      <c r="B101" s="2">
        <f>DATA_FIELD_DESCRIPTORS!AE535</f>
        <v>54</v>
      </c>
      <c r="C101" s="27">
        <f>B101/B82</f>
        <v>5.2529182879377433E-2</v>
      </c>
      <c r="D101" s="14"/>
      <c r="E101" s="23"/>
      <c r="F101" s="23"/>
      <c r="G101" s="18"/>
      <c r="H101" s="18"/>
      <c r="I101" s="18"/>
      <c r="N101" s="26">
        <v>535</v>
      </c>
    </row>
    <row r="102" spans="1:14">
      <c r="A102" s="14" t="s">
        <v>55</v>
      </c>
      <c r="B102" s="2">
        <f>DATA_FIELD_DESCRIPTORS!AE657</f>
        <v>52</v>
      </c>
      <c r="C102" s="27">
        <f>B102/B82</f>
        <v>5.0583657587548639E-2</v>
      </c>
      <c r="D102" s="14"/>
      <c r="E102" s="23"/>
      <c r="F102" s="23"/>
      <c r="G102" s="18"/>
      <c r="H102" s="18"/>
      <c r="I102" s="18"/>
      <c r="N102" s="26">
        <v>657</v>
      </c>
    </row>
    <row r="103" spans="1:14">
      <c r="A103" s="14" t="s">
        <v>56</v>
      </c>
      <c r="B103" s="34">
        <f>(B67+B69)/B82</f>
        <v>1.632295719844358</v>
      </c>
      <c r="C103" s="44" t="s">
        <v>1446</v>
      </c>
      <c r="D103" s="14"/>
      <c r="E103" s="23"/>
      <c r="F103" s="23"/>
      <c r="G103" s="18"/>
      <c r="H103" s="18"/>
      <c r="I103" s="18"/>
      <c r="N103" s="26"/>
    </row>
    <row r="104" spans="1:14">
      <c r="A104" s="14"/>
      <c r="B104" s="34"/>
      <c r="C104" s="27"/>
      <c r="D104" s="14"/>
      <c r="E104" s="23"/>
      <c r="F104" s="23"/>
      <c r="G104" s="18"/>
      <c r="H104" s="18"/>
      <c r="I104" s="18"/>
      <c r="N104" s="26"/>
    </row>
    <row r="105" spans="1:14">
      <c r="A105" s="14"/>
      <c r="B105" s="31"/>
      <c r="C105" s="27"/>
      <c r="D105" s="14"/>
      <c r="E105" s="23"/>
      <c r="F105" s="23"/>
      <c r="G105" s="18"/>
      <c r="H105" s="18"/>
      <c r="I105" s="18"/>
      <c r="N105" s="26"/>
    </row>
    <row r="106" spans="1:14" s="4" customFormat="1">
      <c r="A106" s="106" t="s">
        <v>1441</v>
      </c>
      <c r="B106" s="107" t="s">
        <v>1437</v>
      </c>
      <c r="C106" s="112" t="s">
        <v>1433</v>
      </c>
      <c r="D106" s="20"/>
      <c r="E106" s="1"/>
      <c r="F106" s="20"/>
      <c r="G106" s="1"/>
      <c r="J106"/>
      <c r="K106"/>
      <c r="L106"/>
      <c r="M106"/>
    </row>
    <row r="107" spans="1:14">
      <c r="A107" s="14" t="s">
        <v>57</v>
      </c>
      <c r="B107" s="2">
        <f>DATA_FIELD_DESCRIPTORS!AE750</f>
        <v>1214</v>
      </c>
      <c r="C107" s="27">
        <f>B107/B$107</f>
        <v>1</v>
      </c>
      <c r="D107" s="14"/>
      <c r="E107" s="29"/>
      <c r="F107" s="29"/>
      <c r="G107" s="18"/>
      <c r="H107" s="24"/>
      <c r="I107" s="30"/>
      <c r="N107" s="26">
        <v>8772</v>
      </c>
    </row>
    <row r="108" spans="1:14">
      <c r="A108" s="14" t="s">
        <v>58</v>
      </c>
      <c r="B108" s="2">
        <f>DATA_FIELD_DESCRIPTORS!AE762</f>
        <v>1028</v>
      </c>
      <c r="C108" s="27">
        <f t="shared" ref="C108:C110" si="19">B108/B$107</f>
        <v>0.84678747940691923</v>
      </c>
      <c r="D108" s="14"/>
      <c r="E108" s="29"/>
      <c r="F108" s="29"/>
      <c r="G108" s="18"/>
      <c r="H108" s="24"/>
      <c r="I108" s="30"/>
      <c r="N108" s="26">
        <v>8784</v>
      </c>
    </row>
    <row r="109" spans="1:14">
      <c r="A109" s="14"/>
      <c r="B109" s="2"/>
      <c r="C109" s="27"/>
      <c r="D109" s="14"/>
      <c r="E109" s="29"/>
      <c r="F109" s="29"/>
      <c r="G109" s="18"/>
      <c r="H109" s="24"/>
      <c r="I109" s="30"/>
      <c r="N109" s="26"/>
    </row>
    <row r="110" spans="1:14">
      <c r="A110" s="14" t="s">
        <v>59</v>
      </c>
      <c r="B110" s="2">
        <f>DATA_FIELD_DESCRIPTORS!AE772</f>
        <v>186</v>
      </c>
      <c r="C110" s="27">
        <f t="shared" si="19"/>
        <v>0.15321252059308071</v>
      </c>
      <c r="D110" s="14"/>
      <c r="E110" s="29"/>
      <c r="F110" s="29"/>
      <c r="G110" s="18"/>
      <c r="H110" s="24"/>
      <c r="I110" s="30"/>
      <c r="N110" s="26">
        <v>8794</v>
      </c>
    </row>
    <row r="111" spans="1:14">
      <c r="A111" s="14" t="s">
        <v>60</v>
      </c>
      <c r="B111" s="2">
        <f>DATA_FIELD_DESCRIPTORS!AE773</f>
        <v>43</v>
      </c>
      <c r="C111" s="27">
        <f>B111/B$110</f>
        <v>0.23118279569892472</v>
      </c>
      <c r="D111" s="14"/>
      <c r="E111" s="29"/>
      <c r="F111" s="23"/>
      <c r="G111" s="18"/>
      <c r="H111" s="24"/>
      <c r="I111" s="25"/>
      <c r="N111" s="26">
        <v>8795</v>
      </c>
    </row>
    <row r="112" spans="1:14">
      <c r="A112" s="14" t="s">
        <v>61</v>
      </c>
      <c r="B112" s="2">
        <f>DATA_FIELD_DESCRIPTORS!AE774</f>
        <v>1</v>
      </c>
      <c r="C112" s="27">
        <f t="shared" ref="C112:C116" si="20">B112/B$110</f>
        <v>5.3763440860215058E-3</v>
      </c>
      <c r="D112" s="14"/>
      <c r="E112" s="29"/>
      <c r="F112" s="35"/>
      <c r="G112" s="18"/>
      <c r="H112" s="36"/>
      <c r="I112" s="37"/>
      <c r="N112" s="26">
        <v>8796</v>
      </c>
    </row>
    <row r="113" spans="1:14">
      <c r="A113" s="14" t="s">
        <v>62</v>
      </c>
      <c r="B113" s="2">
        <f>DATA_FIELD_DESCRIPTORS!AE775</f>
        <v>52</v>
      </c>
      <c r="C113" s="27">
        <f t="shared" si="20"/>
        <v>0.27956989247311825</v>
      </c>
      <c r="D113" s="14"/>
      <c r="E113" s="29"/>
      <c r="F113" s="23"/>
      <c r="G113" s="18"/>
      <c r="H113" s="24"/>
      <c r="I113" s="25"/>
      <c r="N113" s="26">
        <v>8797</v>
      </c>
    </row>
    <row r="114" spans="1:14">
      <c r="A114" s="14" t="s">
        <v>63</v>
      </c>
      <c r="B114" s="2">
        <f>DATA_FIELD_DESCRIPTORS!AE776</f>
        <v>3</v>
      </c>
      <c r="C114" s="27">
        <f t="shared" si="20"/>
        <v>1.6129032258064516E-2</v>
      </c>
      <c r="D114" s="14"/>
      <c r="E114" s="29"/>
      <c r="F114" s="35"/>
      <c r="G114" s="18"/>
      <c r="H114" s="35"/>
      <c r="I114" s="18"/>
      <c r="N114" s="26">
        <v>8798</v>
      </c>
    </row>
    <row r="115" spans="1:14">
      <c r="A115" s="9" t="s">
        <v>64</v>
      </c>
      <c r="B115" s="2">
        <f>DATA_FIELD_DESCRIPTORS!AE777</f>
        <v>54</v>
      </c>
      <c r="C115" s="27">
        <f t="shared" si="20"/>
        <v>0.29032258064516131</v>
      </c>
      <c r="D115" s="9"/>
      <c r="E115" s="29"/>
      <c r="H115" s="38"/>
      <c r="I115" s="39"/>
      <c r="N115" s="10">
        <v>8799</v>
      </c>
    </row>
    <row r="116" spans="1:14">
      <c r="A116" s="9" t="s">
        <v>65</v>
      </c>
      <c r="B116" s="2">
        <f>DATA_FIELD_DESCRIPTORS!AE779</f>
        <v>33</v>
      </c>
      <c r="C116" s="27">
        <f t="shared" si="20"/>
        <v>0.17741935483870969</v>
      </c>
      <c r="D116" s="9"/>
      <c r="E116" s="29"/>
      <c r="H116" s="38"/>
      <c r="I116" s="39"/>
      <c r="N116" s="10">
        <v>8801</v>
      </c>
    </row>
    <row r="117" spans="1:14">
      <c r="A117" s="9"/>
      <c r="B117" s="15"/>
      <c r="C117" s="11"/>
      <c r="D117" s="9"/>
      <c r="E117" s="39"/>
      <c r="F117" s="39"/>
      <c r="H117" s="39"/>
      <c r="I117" s="39"/>
      <c r="N117" s="10"/>
    </row>
    <row r="118" spans="1:14">
      <c r="A118" s="9"/>
      <c r="B118" s="15"/>
      <c r="C118" s="11"/>
      <c r="D118" s="9"/>
      <c r="E118" s="39"/>
      <c r="F118" s="39"/>
      <c r="H118" s="39"/>
      <c r="I118" s="39"/>
      <c r="N118" s="10"/>
    </row>
    <row r="119" spans="1:14" s="4" customFormat="1">
      <c r="A119" s="106" t="s">
        <v>1442</v>
      </c>
      <c r="B119" s="107" t="s">
        <v>1437</v>
      </c>
      <c r="C119" s="108" t="s">
        <v>1433</v>
      </c>
      <c r="D119" s="20"/>
      <c r="E119" s="1"/>
      <c r="F119" s="20"/>
      <c r="G119" s="1"/>
      <c r="J119"/>
      <c r="K119"/>
      <c r="L119"/>
      <c r="M119"/>
    </row>
    <row r="120" spans="1:14">
      <c r="A120" s="9" t="s">
        <v>66</v>
      </c>
      <c r="B120" s="2">
        <f>DATA_FIELD_DESCRIPTORS!AE766</f>
        <v>1028</v>
      </c>
      <c r="C120" s="11">
        <f>B120/B$120</f>
        <v>1</v>
      </c>
      <c r="D120" s="9"/>
      <c r="H120" s="38"/>
      <c r="I120" s="39"/>
      <c r="N120" s="10">
        <v>8788</v>
      </c>
    </row>
    <row r="121" spans="1:14" s="18" customFormat="1">
      <c r="A121" s="113" t="s">
        <v>67</v>
      </c>
      <c r="B121" s="114">
        <f>DATA_FIELD_DESCRIPTORS!AE767+DATA_FIELD_DESCRIPTORS!AE768</f>
        <v>388</v>
      </c>
      <c r="C121" s="115">
        <f t="shared" ref="C121:C124" si="21">B121/B$120</f>
        <v>0.37743190661478598</v>
      </c>
      <c r="D121" s="14"/>
      <c r="E121" s="29"/>
      <c r="F121" s="29"/>
      <c r="H121" s="24"/>
      <c r="I121" s="30"/>
      <c r="J121"/>
      <c r="K121"/>
      <c r="L121"/>
      <c r="M121"/>
      <c r="N121" s="26" t="s">
        <v>145</v>
      </c>
    </row>
    <row r="122" spans="1:14" s="18" customFormat="1">
      <c r="A122" s="14" t="s">
        <v>68</v>
      </c>
      <c r="B122" s="2">
        <f>DATA_FIELD_DESCRIPTORS!AE841+DATA_FIELD_DESCRIPTORS!AE842</f>
        <v>641</v>
      </c>
      <c r="C122" s="44" t="s">
        <v>1446</v>
      </c>
      <c r="D122" s="14"/>
      <c r="E122" s="13"/>
      <c r="F122" s="23"/>
      <c r="J122"/>
      <c r="K122"/>
      <c r="L122"/>
      <c r="M122"/>
      <c r="N122" s="40" t="s">
        <v>1421</v>
      </c>
    </row>
    <row r="123" spans="1:14" s="18" customFormat="1">
      <c r="A123" s="14" t="s">
        <v>69</v>
      </c>
      <c r="B123" s="41">
        <f>B122/B121</f>
        <v>1.652061855670103</v>
      </c>
      <c r="C123" s="44" t="s">
        <v>1446</v>
      </c>
      <c r="D123" s="14"/>
      <c r="E123" s="23"/>
      <c r="F123" s="23"/>
      <c r="J123"/>
      <c r="K123"/>
      <c r="L123"/>
      <c r="M123"/>
      <c r="N123" s="26"/>
    </row>
    <row r="124" spans="1:14" s="18" customFormat="1">
      <c r="A124" s="113" t="s">
        <v>70</v>
      </c>
      <c r="B124" s="114">
        <f>DATA_FIELD_DESCRIPTORS!AE769</f>
        <v>640</v>
      </c>
      <c r="C124" s="115">
        <f t="shared" si="21"/>
        <v>0.62256809338521402</v>
      </c>
      <c r="D124" s="14"/>
      <c r="E124" s="29"/>
      <c r="F124" s="29"/>
      <c r="H124" s="24"/>
      <c r="I124" s="30"/>
      <c r="J124"/>
      <c r="K124"/>
      <c r="L124"/>
      <c r="M124"/>
      <c r="N124" s="26">
        <v>8791</v>
      </c>
    </row>
    <row r="125" spans="1:14">
      <c r="A125" s="9" t="s">
        <v>71</v>
      </c>
      <c r="B125" s="2">
        <f>DATA_FIELD_DESCRIPTORS!AE843</f>
        <v>1037</v>
      </c>
      <c r="C125" s="44" t="s">
        <v>1446</v>
      </c>
      <c r="D125" s="9"/>
      <c r="N125" s="10">
        <v>8865</v>
      </c>
    </row>
    <row r="126" spans="1:14">
      <c r="A126" s="9" t="s">
        <v>72</v>
      </c>
      <c r="B126" s="42">
        <f>B125/B124</f>
        <v>1.6203125</v>
      </c>
      <c r="C126" s="44" t="s">
        <v>1446</v>
      </c>
      <c r="D126" s="9"/>
      <c r="N126" s="10"/>
    </row>
    <row r="127" spans="1:14">
      <c r="A127" s="9"/>
      <c r="B127" s="15"/>
      <c r="C127" s="11"/>
      <c r="D127" s="9"/>
      <c r="N127" s="10"/>
    </row>
    <row r="128" spans="1:14">
      <c r="B128" s="9"/>
      <c r="C128" s="14"/>
      <c r="D128" s="9"/>
      <c r="N128" s="9"/>
    </row>
    <row r="129" spans="1:14">
      <c r="A129" s="106" t="s">
        <v>1460</v>
      </c>
      <c r="B129" s="107" t="s">
        <v>1437</v>
      </c>
      <c r="C129" s="73"/>
      <c r="E129" s="5"/>
      <c r="F129" s="5"/>
    </row>
    <row r="130" spans="1:14">
      <c r="A130" s="9" t="s">
        <v>1462</v>
      </c>
      <c r="B130" s="72">
        <f>B111+B112+B124</f>
        <v>684</v>
      </c>
      <c r="C130" s="27"/>
      <c r="E130" s="5"/>
      <c r="F130" s="5"/>
    </row>
    <row r="131" spans="1:14">
      <c r="A131" s="9" t="s">
        <v>1463</v>
      </c>
      <c r="B131" s="72">
        <f>B113+B114+B121</f>
        <v>443</v>
      </c>
      <c r="C131" s="5"/>
      <c r="E131" s="5"/>
      <c r="F131" s="5"/>
    </row>
    <row r="132" spans="1:14">
      <c r="A132" s="9" t="s">
        <v>1464</v>
      </c>
      <c r="B132" s="39">
        <f>B111/B130</f>
        <v>6.2865497076023388E-2</v>
      </c>
      <c r="C132" s="5"/>
      <c r="E132" s="5"/>
      <c r="F132" s="5"/>
      <c r="N132" s="5"/>
    </row>
    <row r="133" spans="1:14">
      <c r="A133" s="9" t="s">
        <v>1465</v>
      </c>
      <c r="B133" s="39">
        <f>B113/B131</f>
        <v>0.11738148984198646</v>
      </c>
      <c r="C133" s="5"/>
      <c r="E133" s="5"/>
      <c r="F133" s="5"/>
      <c r="N133" s="5"/>
    </row>
    <row r="134" spans="1:14">
      <c r="A134" s="9" t="s">
        <v>1466</v>
      </c>
      <c r="B134" s="39">
        <f>B115/B107</f>
        <v>4.4481054365733116E-2</v>
      </c>
      <c r="C134" s="5"/>
      <c r="E134" s="5"/>
      <c r="F134" s="5"/>
      <c r="N134" s="5"/>
    </row>
    <row r="135" spans="1:14">
      <c r="A135" s="9" t="s">
        <v>1</v>
      </c>
      <c r="B135" s="5"/>
      <c r="C135" s="5"/>
      <c r="E135" s="5"/>
      <c r="F135" s="5"/>
      <c r="N135" s="5"/>
    </row>
    <row r="136" spans="1:14">
      <c r="A136" s="75" t="s">
        <v>1467</v>
      </c>
      <c r="B136" s="75"/>
      <c r="C136" s="75"/>
      <c r="E136" s="5"/>
      <c r="F136" s="5"/>
      <c r="N136" s="5"/>
    </row>
    <row r="137" spans="1:14" ht="36">
      <c r="A137" s="75" t="s">
        <v>1461</v>
      </c>
      <c r="B137" s="75"/>
      <c r="C137" s="75"/>
      <c r="E137" s="5"/>
      <c r="F137" s="5"/>
      <c r="N137" s="5"/>
    </row>
    <row r="138" spans="1:14">
      <c r="A138" s="75"/>
      <c r="B138" s="75"/>
      <c r="C138" s="75"/>
      <c r="E138" s="5"/>
      <c r="F138" s="5"/>
      <c r="N138" s="5"/>
    </row>
    <row r="139" spans="1:14">
      <c r="A139" s="75"/>
      <c r="B139" s="75"/>
      <c r="C139" s="75"/>
      <c r="E139" s="5"/>
      <c r="F139" s="5"/>
      <c r="N139" s="5"/>
    </row>
    <row r="140" spans="1:14">
      <c r="B140" s="5"/>
      <c r="C140" s="5"/>
      <c r="E140" s="5"/>
      <c r="F140" s="5"/>
      <c r="N140" s="5"/>
    </row>
    <row r="141" spans="1:14" ht="57.6">
      <c r="A141" s="9" t="s">
        <v>73</v>
      </c>
      <c r="B141" s="5"/>
      <c r="C141" s="5"/>
      <c r="E141" s="5"/>
      <c r="F141" s="5"/>
      <c r="N141" s="5"/>
    </row>
    <row r="142" spans="1:14">
      <c r="A142" s="9" t="s">
        <v>1</v>
      </c>
      <c r="B142" s="5"/>
      <c r="C142" s="5"/>
      <c r="E142" s="5"/>
      <c r="F142" s="5"/>
      <c r="N142" s="5"/>
    </row>
    <row r="143" spans="1:14">
      <c r="A143" s="9" t="s">
        <v>1</v>
      </c>
      <c r="B143" s="5"/>
      <c r="C143" s="5"/>
      <c r="E143" s="5"/>
      <c r="F143" s="5"/>
      <c r="N143" s="5"/>
    </row>
    <row r="144" spans="1:14">
      <c r="A144" s="9" t="s">
        <v>1</v>
      </c>
      <c r="B144" s="5"/>
      <c r="C144" s="5"/>
      <c r="E144" s="5"/>
      <c r="F144" s="5"/>
      <c r="N144" s="5"/>
    </row>
    <row r="145" spans="1:14">
      <c r="A145" s="9" t="s">
        <v>1</v>
      </c>
      <c r="B145" s="5"/>
      <c r="C145" s="5"/>
      <c r="E145" s="5"/>
      <c r="F145" s="5"/>
      <c r="N145" s="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Y145"/>
  <sheetViews>
    <sheetView zoomScale="70" zoomScaleNormal="70" workbookViewId="0">
      <selection activeCell="F5" sqref="F5:F23"/>
    </sheetView>
  </sheetViews>
  <sheetFormatPr defaultColWidth="8.88671875" defaultRowHeight="14.4"/>
  <cols>
    <col min="1" max="1" width="44.6640625" style="5" customWidth="1"/>
    <col min="2" max="2" width="10.33203125" style="20" customWidth="1"/>
    <col min="3" max="3" width="8.88671875" style="21" customWidth="1"/>
    <col min="4" max="4" width="10.33203125" style="5" customWidth="1"/>
    <col min="5" max="5" width="8.88671875" style="13" customWidth="1"/>
    <col min="6" max="6" width="10.33203125" style="13" customWidth="1"/>
    <col min="7" max="9" width="8.88671875" style="5"/>
    <col min="10" max="10" width="24.44140625" customWidth="1"/>
    <col min="11" max="11" width="10.5546875" bestFit="1" customWidth="1"/>
    <col min="12" max="13" width="10.6640625" bestFit="1" customWidth="1"/>
    <col min="14" max="14" width="14.33203125" style="22" customWidth="1"/>
    <col min="15" max="15" width="17.44140625" style="5" customWidth="1"/>
    <col min="16" max="25" width="13.33203125" style="5" customWidth="1"/>
    <col min="26" max="16384" width="8.88671875" style="5"/>
  </cols>
  <sheetData>
    <row r="1" spans="1:25" ht="43.2">
      <c r="A1" s="6" t="s">
        <v>1431</v>
      </c>
      <c r="B1" s="6"/>
      <c r="C1" s="8"/>
      <c r="D1" s="9"/>
      <c r="N1" s="7"/>
    </row>
    <row r="2" spans="1:25">
      <c r="A2" s="9" t="s">
        <v>0</v>
      </c>
      <c r="B2" s="9"/>
      <c r="C2" s="11"/>
      <c r="D2" s="9"/>
      <c r="N2" s="10"/>
    </row>
    <row r="3" spans="1:25">
      <c r="K3" t="s">
        <v>87</v>
      </c>
      <c r="L3" t="s">
        <v>89</v>
      </c>
      <c r="M3" t="s">
        <v>136</v>
      </c>
      <c r="O3" s="77" t="s">
        <v>1452</v>
      </c>
      <c r="P3" s="77" t="s">
        <v>1453</v>
      </c>
      <c r="Q3" s="54" t="s">
        <v>1454</v>
      </c>
      <c r="R3" s="76" t="s">
        <v>1455</v>
      </c>
      <c r="S3" s="76" t="s">
        <v>1456</v>
      </c>
      <c r="T3" s="52"/>
      <c r="U3" s="76" t="s">
        <v>1455</v>
      </c>
      <c r="V3" s="76" t="s">
        <v>1456</v>
      </c>
      <c r="W3" s="77"/>
      <c r="X3" s="76" t="s">
        <v>1455</v>
      </c>
      <c r="Y3" s="76" t="s">
        <v>1456</v>
      </c>
    </row>
    <row r="4" spans="1:25" s="43" customFormat="1">
      <c r="A4" s="106" t="s">
        <v>2</v>
      </c>
      <c r="B4" s="107" t="s">
        <v>87</v>
      </c>
      <c r="C4" s="108" t="s">
        <v>1433</v>
      </c>
      <c r="D4" s="109" t="s">
        <v>89</v>
      </c>
      <c r="E4" s="108" t="s">
        <v>1433</v>
      </c>
      <c r="F4" s="107" t="s">
        <v>136</v>
      </c>
      <c r="G4" s="108" t="s">
        <v>1433</v>
      </c>
      <c r="J4" t="s">
        <v>1448</v>
      </c>
      <c r="K4" s="47">
        <f>B5/2</f>
        <v>6325</v>
      </c>
      <c r="L4" s="47">
        <f>D5/2</f>
        <v>5963.5</v>
      </c>
      <c r="M4" s="47">
        <f>F5/2</f>
        <v>12288.5</v>
      </c>
      <c r="O4" s="77" t="s">
        <v>2</v>
      </c>
      <c r="P4" s="77"/>
      <c r="Q4" s="55" t="s">
        <v>87</v>
      </c>
      <c r="R4" s="76"/>
      <c r="S4" s="76"/>
      <c r="T4" s="53" t="s">
        <v>89</v>
      </c>
      <c r="U4" s="76"/>
      <c r="V4" s="76"/>
      <c r="W4" s="56" t="s">
        <v>136</v>
      </c>
      <c r="X4" s="76"/>
      <c r="Y4" s="76"/>
    </row>
    <row r="5" spans="1:25">
      <c r="A5" s="9" t="s">
        <v>3</v>
      </c>
      <c r="B5" s="2">
        <f>DATA_FIELD_DESCRIPTORS!AF371</f>
        <v>12650</v>
      </c>
      <c r="C5" s="11">
        <f t="shared" ref="C5:C23" si="0">B5/B$5</f>
        <v>1</v>
      </c>
      <c r="D5" s="15">
        <f>DATA_FIELD_DESCRIPTORS!AF395</f>
        <v>11927</v>
      </c>
      <c r="E5" s="11">
        <f t="shared" ref="E5:E23" si="1">D5/D$5</f>
        <v>1</v>
      </c>
      <c r="F5" s="15">
        <f t="shared" ref="F5:F23" si="2">B5+D5</f>
        <v>24577</v>
      </c>
      <c r="G5" s="11">
        <f t="shared" ref="G5:G23" si="3">F5/F$5</f>
        <v>1</v>
      </c>
      <c r="J5" t="s">
        <v>1457</v>
      </c>
      <c r="K5" s="67">
        <f>K4-R12</f>
        <v>680</v>
      </c>
      <c r="L5" s="46">
        <f>L4-U12</f>
        <v>-121.5</v>
      </c>
      <c r="M5" s="67">
        <f>M4-X12</f>
        <v>558.5</v>
      </c>
      <c r="N5" s="10" t="s">
        <v>142</v>
      </c>
      <c r="O5" s="48" t="s">
        <v>3</v>
      </c>
      <c r="P5" s="48"/>
      <c r="Q5" s="5">
        <v>12650</v>
      </c>
      <c r="T5" s="5">
        <v>11927</v>
      </c>
      <c r="W5" s="5">
        <v>24577</v>
      </c>
    </row>
    <row r="6" spans="1:25">
      <c r="A6" s="9" t="s">
        <v>4</v>
      </c>
      <c r="B6" s="2">
        <f>DATA_FIELD_DESCRIPTORS!AF372</f>
        <v>602</v>
      </c>
      <c r="C6" s="11">
        <f t="shared" si="0"/>
        <v>4.7588932806324112E-2</v>
      </c>
      <c r="D6" s="15">
        <f>DATA_FIELD_DESCRIPTORS!AF396</f>
        <v>610</v>
      </c>
      <c r="E6" s="11">
        <f t="shared" si="1"/>
        <v>5.1144462144713673E-2</v>
      </c>
      <c r="F6" s="15">
        <f t="shared" si="2"/>
        <v>1212</v>
      </c>
      <c r="G6" s="11">
        <f t="shared" si="3"/>
        <v>4.9314399641941654E-2</v>
      </c>
      <c r="J6" t="s">
        <v>1449</v>
      </c>
      <c r="K6">
        <f>K5/Q13</f>
        <v>0.57774001699235344</v>
      </c>
      <c r="L6">
        <f>L5/T13</f>
        <v>-0.11615678776290631</v>
      </c>
      <c r="M6">
        <f>M5/W13</f>
        <v>0.25123706702654069</v>
      </c>
      <c r="N6" s="10"/>
      <c r="O6" s="9">
        <v>0</v>
      </c>
      <c r="P6" s="9">
        <v>4</v>
      </c>
      <c r="Q6" s="5">
        <v>602</v>
      </c>
      <c r="R6" s="60">
        <f>Q6</f>
        <v>602</v>
      </c>
      <c r="S6" s="39">
        <f>R6/$Q5</f>
        <v>4.7588932806324112E-2</v>
      </c>
      <c r="T6" s="5">
        <v>610</v>
      </c>
      <c r="U6" s="60">
        <f>T6</f>
        <v>610</v>
      </c>
      <c r="V6" s="39">
        <f>U6/$T5</f>
        <v>5.1144462144713673E-2</v>
      </c>
      <c r="W6" s="5">
        <v>1212</v>
      </c>
      <c r="X6" s="60">
        <f>W6</f>
        <v>1212</v>
      </c>
      <c r="Y6" s="39">
        <f>X6/$W5</f>
        <v>4.9314399641941654E-2</v>
      </c>
    </row>
    <row r="7" spans="1:25">
      <c r="A7" s="9" t="s">
        <v>5</v>
      </c>
      <c r="B7" s="2">
        <f>DATA_FIELD_DESCRIPTORS!AF373</f>
        <v>363</v>
      </c>
      <c r="C7" s="11">
        <f t="shared" si="0"/>
        <v>2.8695652173913042E-2</v>
      </c>
      <c r="D7" s="15">
        <f>DATA_FIELD_DESCRIPTORS!AF397</f>
        <v>399</v>
      </c>
      <c r="E7" s="11">
        <f t="shared" si="1"/>
        <v>3.3453508845476647E-2</v>
      </c>
      <c r="F7" s="15">
        <f t="shared" si="2"/>
        <v>762</v>
      </c>
      <c r="G7" s="11">
        <f t="shared" si="3"/>
        <v>3.100459779468609E-2</v>
      </c>
      <c r="J7" t="s">
        <v>1450</v>
      </c>
      <c r="K7" s="58">
        <v>5</v>
      </c>
      <c r="L7" s="58">
        <v>5</v>
      </c>
      <c r="M7" s="58">
        <v>5</v>
      </c>
      <c r="N7" s="10"/>
      <c r="O7" s="9">
        <v>5</v>
      </c>
      <c r="P7" s="9">
        <v>9</v>
      </c>
      <c r="Q7" s="5">
        <v>363</v>
      </c>
      <c r="R7" s="60">
        <f>R6+Q7</f>
        <v>965</v>
      </c>
      <c r="S7" s="39">
        <f>R7/$Q5</f>
        <v>7.6284584980237158E-2</v>
      </c>
      <c r="T7" s="5">
        <v>399</v>
      </c>
      <c r="U7" s="60">
        <f>U6+T7</f>
        <v>1009</v>
      </c>
      <c r="V7" s="39">
        <f>U7/$T5</f>
        <v>8.4597970990190327E-2</v>
      </c>
      <c r="W7" s="5">
        <v>762</v>
      </c>
      <c r="X7" s="60">
        <f>X6+W7</f>
        <v>1974</v>
      </c>
      <c r="Y7" s="39">
        <f>X7/$W5</f>
        <v>8.0318997436627737E-2</v>
      </c>
    </row>
    <row r="8" spans="1:25">
      <c r="A8" s="9" t="s">
        <v>6</v>
      </c>
      <c r="B8" s="2">
        <f>DATA_FIELD_DESCRIPTORS!AF374</f>
        <v>341</v>
      </c>
      <c r="C8" s="11">
        <f t="shared" si="0"/>
        <v>2.6956521739130435E-2</v>
      </c>
      <c r="D8" s="15">
        <f>DATA_FIELD_DESCRIPTORS!AF398</f>
        <v>364</v>
      </c>
      <c r="E8" s="11">
        <f t="shared" si="1"/>
        <v>3.0518990525697995E-2</v>
      </c>
      <c r="F8" s="15">
        <f t="shared" si="2"/>
        <v>705</v>
      </c>
      <c r="G8" s="11">
        <f t="shared" si="3"/>
        <v>2.8685356227367051E-2</v>
      </c>
      <c r="J8" t="s">
        <v>1451</v>
      </c>
      <c r="K8">
        <f>K7*K6</f>
        <v>2.8887000849617674</v>
      </c>
      <c r="L8">
        <f t="shared" ref="L8:M8" si="4">L7*L6</f>
        <v>-0.5807839388145315</v>
      </c>
      <c r="M8">
        <f t="shared" si="4"/>
        <v>1.2561853351327035</v>
      </c>
      <c r="N8" s="10"/>
      <c r="O8" s="9">
        <v>10</v>
      </c>
      <c r="P8" s="9">
        <v>14</v>
      </c>
      <c r="Q8" s="5">
        <v>341</v>
      </c>
      <c r="R8" s="60">
        <f t="shared" ref="R8:R23" si="5">R7+Q8</f>
        <v>1306</v>
      </c>
      <c r="S8" s="39">
        <f>R8/$Q5</f>
        <v>0.10324110671936759</v>
      </c>
      <c r="T8" s="5">
        <v>364</v>
      </c>
      <c r="U8" s="60">
        <f t="shared" ref="U8:U23" si="6">U7+T8</f>
        <v>1373</v>
      </c>
      <c r="V8" s="39">
        <f>U8/$T5</f>
        <v>0.11511696151588832</v>
      </c>
      <c r="W8" s="5">
        <v>705</v>
      </c>
      <c r="X8" s="60">
        <f t="shared" ref="X8:X23" si="7">X7+W8</f>
        <v>2679</v>
      </c>
      <c r="Y8" s="39">
        <f>X8/$W5</f>
        <v>0.10900435366399479</v>
      </c>
    </row>
    <row r="9" spans="1:25">
      <c r="A9" s="9" t="s">
        <v>7</v>
      </c>
      <c r="B9" s="2">
        <f>DATA_FIELD_DESCRIPTORS!AF375+DATA_FIELD_DESCRIPTORS!AF376</f>
        <v>405</v>
      </c>
      <c r="C9" s="11">
        <f t="shared" si="0"/>
        <v>3.2015810276679844E-2</v>
      </c>
      <c r="D9" s="15">
        <f>DATA_FIELD_DESCRIPTORS!AF399+DATA_FIELD_DESCRIPTORS!AF400</f>
        <v>343</v>
      </c>
      <c r="E9" s="11">
        <f t="shared" si="1"/>
        <v>2.8758279533830804E-2</v>
      </c>
      <c r="F9" s="15">
        <f t="shared" si="2"/>
        <v>748</v>
      </c>
      <c r="G9" s="11">
        <f t="shared" si="3"/>
        <v>3.0434959514993695E-2</v>
      </c>
      <c r="J9" t="s">
        <v>1447</v>
      </c>
      <c r="K9">
        <f>35+K8</f>
        <v>37.888700084961769</v>
      </c>
      <c r="L9">
        <f>35+L8</f>
        <v>34.419216061185466</v>
      </c>
      <c r="M9">
        <f>35+M8</f>
        <v>36.256185335132706</v>
      </c>
      <c r="N9" s="10"/>
      <c r="O9" s="9">
        <v>15</v>
      </c>
      <c r="P9" s="9">
        <v>19</v>
      </c>
      <c r="Q9" s="5">
        <v>405</v>
      </c>
      <c r="R9" s="60">
        <f t="shared" si="5"/>
        <v>1711</v>
      </c>
      <c r="S9" s="39">
        <f>R9/$Q5</f>
        <v>0.13525691699604744</v>
      </c>
      <c r="T9" s="5">
        <v>343</v>
      </c>
      <c r="U9" s="60">
        <f t="shared" si="6"/>
        <v>1716</v>
      </c>
      <c r="V9" s="39">
        <f>U9/$Q5</f>
        <v>0.13565217391304349</v>
      </c>
      <c r="W9" s="5">
        <v>748</v>
      </c>
      <c r="X9" s="60">
        <f t="shared" si="7"/>
        <v>3427</v>
      </c>
      <c r="Y9" s="39">
        <f>X9/$W5</f>
        <v>0.13943931317898847</v>
      </c>
    </row>
    <row r="10" spans="1:25">
      <c r="A10" s="9" t="s">
        <v>8</v>
      </c>
      <c r="B10" s="2">
        <f>DATA_FIELD_DESCRIPTORS!AF377+DATA_FIELD_DESCRIPTORS!AF378+DATA_FIELD_DESCRIPTORS!AF379</f>
        <v>869</v>
      </c>
      <c r="C10" s="11">
        <f t="shared" si="0"/>
        <v>6.8695652173913047E-2</v>
      </c>
      <c r="D10" s="15">
        <f>DATA_FIELD_DESCRIPTORS!AF401+DATA_FIELD_DESCRIPTORS!AF402+DATA_FIELD_DESCRIPTORS!AF403</f>
        <v>1008</v>
      </c>
      <c r="E10" s="11">
        <f t="shared" si="1"/>
        <v>8.451412760962522E-2</v>
      </c>
      <c r="F10" s="15">
        <f t="shared" si="2"/>
        <v>1877</v>
      </c>
      <c r="G10" s="11">
        <f t="shared" si="3"/>
        <v>7.6372217927330427E-2</v>
      </c>
      <c r="N10" s="10"/>
      <c r="O10" s="9">
        <v>20</v>
      </c>
      <c r="P10" s="9">
        <v>24</v>
      </c>
      <c r="Q10" s="5">
        <v>869</v>
      </c>
      <c r="R10" s="60">
        <f t="shared" si="5"/>
        <v>2580</v>
      </c>
      <c r="S10" s="39">
        <f>R10/$Q5</f>
        <v>0.20395256916996046</v>
      </c>
      <c r="T10" s="5">
        <v>1008</v>
      </c>
      <c r="U10" s="60">
        <f t="shared" si="6"/>
        <v>2724</v>
      </c>
      <c r="V10" s="39">
        <f>U10/$T5</f>
        <v>0.22838936865934434</v>
      </c>
      <c r="W10" s="5">
        <v>1877</v>
      </c>
      <c r="X10" s="60">
        <f t="shared" si="7"/>
        <v>5304</v>
      </c>
      <c r="Y10" s="39">
        <f>X10/$W5</f>
        <v>0.21581153110631893</v>
      </c>
    </row>
    <row r="11" spans="1:25">
      <c r="A11" s="9" t="s">
        <v>9</v>
      </c>
      <c r="B11" s="2">
        <f>DATA_FIELD_DESCRIPTORS!AF380</f>
        <v>1572</v>
      </c>
      <c r="C11" s="11">
        <f t="shared" si="0"/>
        <v>0.12426877470355731</v>
      </c>
      <c r="D11" s="2">
        <f>DATA_FIELD_DESCRIPTORS!AF404</f>
        <v>1837</v>
      </c>
      <c r="E11" s="11">
        <f t="shared" si="1"/>
        <v>0.15402029009809676</v>
      </c>
      <c r="F11" s="15">
        <f t="shared" si="2"/>
        <v>3409</v>
      </c>
      <c r="G11" s="11">
        <f t="shared" si="3"/>
        <v>0.13870692110509827</v>
      </c>
      <c r="N11" s="10"/>
      <c r="O11" s="9">
        <v>25</v>
      </c>
      <c r="P11" s="9">
        <v>29</v>
      </c>
      <c r="Q11" s="5">
        <v>1572</v>
      </c>
      <c r="R11" s="60">
        <f t="shared" si="5"/>
        <v>4152</v>
      </c>
      <c r="S11" s="39">
        <f>R11/$Q5</f>
        <v>0.32822134387351781</v>
      </c>
      <c r="T11" s="5">
        <v>1837</v>
      </c>
      <c r="U11" s="60">
        <f t="shared" si="6"/>
        <v>4561</v>
      </c>
      <c r="V11" s="39">
        <f>U11/$T5</f>
        <v>0.3824096587574411</v>
      </c>
      <c r="W11" s="5">
        <v>3409</v>
      </c>
      <c r="X11" s="60">
        <f t="shared" si="7"/>
        <v>8713</v>
      </c>
      <c r="Y11" s="39">
        <f>X11/$W5</f>
        <v>0.3545184522114172</v>
      </c>
    </row>
    <row r="12" spans="1:25">
      <c r="A12" s="9" t="s">
        <v>10</v>
      </c>
      <c r="B12" s="2">
        <f>DATA_FIELD_DESCRIPTORS!AF381</f>
        <v>1493</v>
      </c>
      <c r="C12" s="11">
        <f t="shared" si="0"/>
        <v>0.11802371541501976</v>
      </c>
      <c r="D12" s="2">
        <f>DATA_FIELD_DESCRIPTORS!AF405</f>
        <v>1524</v>
      </c>
      <c r="E12" s="11">
        <f t="shared" si="1"/>
        <v>0.12777731198121908</v>
      </c>
      <c r="F12" s="15">
        <f t="shared" si="2"/>
        <v>3017</v>
      </c>
      <c r="G12" s="11">
        <f t="shared" si="3"/>
        <v>0.1227570492737112</v>
      </c>
      <c r="N12" s="10"/>
      <c r="O12" s="64">
        <v>30</v>
      </c>
      <c r="P12" s="64">
        <v>34</v>
      </c>
      <c r="Q12" s="5">
        <v>1493</v>
      </c>
      <c r="R12" s="60">
        <f t="shared" si="5"/>
        <v>5645</v>
      </c>
      <c r="S12" s="39">
        <f>R12/$Q5</f>
        <v>0.44624505928853753</v>
      </c>
      <c r="T12" s="5">
        <v>1524</v>
      </c>
      <c r="U12" s="60">
        <f t="shared" si="6"/>
        <v>6085</v>
      </c>
      <c r="V12" s="39">
        <f>U12/$T5</f>
        <v>0.51018697073866015</v>
      </c>
      <c r="W12" s="5">
        <v>3017</v>
      </c>
      <c r="X12" s="60">
        <f t="shared" si="7"/>
        <v>11730</v>
      </c>
      <c r="Y12" s="39">
        <f>X12/$W5</f>
        <v>0.47727550148512837</v>
      </c>
    </row>
    <row r="13" spans="1:25">
      <c r="A13" s="9" t="s">
        <v>11</v>
      </c>
      <c r="B13" s="2">
        <f>DATA_FIELD_DESCRIPTORS!AF382</f>
        <v>1177</v>
      </c>
      <c r="C13" s="11">
        <f t="shared" si="0"/>
        <v>9.3043478260869561E-2</v>
      </c>
      <c r="D13" s="2">
        <f>DATA_FIELD_DESCRIPTORS!AF406</f>
        <v>1046</v>
      </c>
      <c r="E13" s="11">
        <f t="shared" si="1"/>
        <v>8.7700176071099187E-2</v>
      </c>
      <c r="F13" s="15">
        <f t="shared" si="2"/>
        <v>2223</v>
      </c>
      <c r="G13" s="11">
        <f t="shared" si="3"/>
        <v>9.0450421125442493E-2</v>
      </c>
      <c r="N13" s="10"/>
      <c r="O13" s="64">
        <v>35</v>
      </c>
      <c r="P13" s="64">
        <v>39</v>
      </c>
      <c r="Q13" s="5">
        <v>1177</v>
      </c>
      <c r="R13" s="60">
        <f t="shared" si="5"/>
        <v>6822</v>
      </c>
      <c r="S13" s="39">
        <f>R13/$Q5</f>
        <v>0.53928853754940709</v>
      </c>
      <c r="T13" s="5">
        <v>1046</v>
      </c>
      <c r="U13" s="60">
        <f t="shared" si="6"/>
        <v>7131</v>
      </c>
      <c r="V13" s="39">
        <f>U13/$T5</f>
        <v>0.59788714680975941</v>
      </c>
      <c r="W13" s="5">
        <v>2223</v>
      </c>
      <c r="X13" s="60">
        <f t="shared" si="7"/>
        <v>13953</v>
      </c>
      <c r="Y13" s="39">
        <f>X13/$W5</f>
        <v>0.56772592261057087</v>
      </c>
    </row>
    <row r="14" spans="1:25">
      <c r="A14" s="9" t="s">
        <v>12</v>
      </c>
      <c r="B14" s="2">
        <f>DATA_FIELD_DESCRIPTORS!AF383</f>
        <v>1113</v>
      </c>
      <c r="C14" s="11">
        <f t="shared" si="0"/>
        <v>8.7984189723320158E-2</v>
      </c>
      <c r="D14" s="2">
        <f>DATA_FIELD_DESCRIPTORS!AF407</f>
        <v>849</v>
      </c>
      <c r="E14" s="11">
        <f t="shared" si="1"/>
        <v>7.1183030099773628E-2</v>
      </c>
      <c r="F14" s="15">
        <f t="shared" si="2"/>
        <v>1962</v>
      </c>
      <c r="G14" s="11">
        <f t="shared" si="3"/>
        <v>7.9830736054034263E-2</v>
      </c>
      <c r="N14" s="10"/>
      <c r="O14" s="9">
        <v>40</v>
      </c>
      <c r="P14" s="9">
        <v>44</v>
      </c>
      <c r="Q14" s="5">
        <v>1113</v>
      </c>
      <c r="R14" s="60">
        <f t="shared" si="5"/>
        <v>7935</v>
      </c>
      <c r="S14" s="39">
        <f>R14/$Q5</f>
        <v>0.62727272727272732</v>
      </c>
      <c r="T14" s="5">
        <v>849</v>
      </c>
      <c r="U14" s="60">
        <f t="shared" si="6"/>
        <v>7980</v>
      </c>
      <c r="V14" s="39">
        <f>U14/$T5</f>
        <v>0.66907017690953297</v>
      </c>
      <c r="W14" s="5">
        <v>1962</v>
      </c>
      <c r="X14" s="60">
        <f t="shared" si="7"/>
        <v>15915</v>
      </c>
      <c r="Y14" s="39">
        <f>X14/$W5</f>
        <v>0.6475566586646051</v>
      </c>
    </row>
    <row r="15" spans="1:25">
      <c r="A15" s="9" t="s">
        <v>13</v>
      </c>
      <c r="B15" s="2">
        <f>DATA_FIELD_DESCRIPTORS!AF384</f>
        <v>1167</v>
      </c>
      <c r="C15" s="11">
        <f t="shared" si="0"/>
        <v>9.2252964426877471E-2</v>
      </c>
      <c r="D15" s="2">
        <f>DATA_FIELD_DESCRIPTORS!AF408</f>
        <v>712</v>
      </c>
      <c r="E15" s="11">
        <f t="shared" si="1"/>
        <v>5.9696486962354321E-2</v>
      </c>
      <c r="F15" s="15">
        <f t="shared" si="2"/>
        <v>1879</v>
      </c>
      <c r="G15" s="11">
        <f t="shared" si="3"/>
        <v>7.6453594824429344E-2</v>
      </c>
      <c r="N15" s="10"/>
      <c r="O15" s="9">
        <v>45</v>
      </c>
      <c r="P15" s="9">
        <v>49</v>
      </c>
      <c r="Q15" s="5">
        <v>1167</v>
      </c>
      <c r="R15" s="60">
        <f t="shared" si="5"/>
        <v>9102</v>
      </c>
      <c r="S15" s="39">
        <f>R15/$Q5</f>
        <v>0.71952569169960479</v>
      </c>
      <c r="T15" s="5">
        <v>712</v>
      </c>
      <c r="U15" s="60">
        <f t="shared" si="6"/>
        <v>8692</v>
      </c>
      <c r="V15" s="39">
        <f>U15/$T5</f>
        <v>0.72876666387188727</v>
      </c>
      <c r="W15" s="5">
        <v>1879</v>
      </c>
      <c r="X15" s="60">
        <f t="shared" si="7"/>
        <v>17794</v>
      </c>
      <c r="Y15" s="39">
        <f>X15/$W5</f>
        <v>0.72401025348903447</v>
      </c>
    </row>
    <row r="16" spans="1:25">
      <c r="A16" s="9" t="s">
        <v>14</v>
      </c>
      <c r="B16" s="2">
        <f>DATA_FIELD_DESCRIPTORS!AF385</f>
        <v>965</v>
      </c>
      <c r="C16" s="11">
        <f t="shared" si="0"/>
        <v>7.6284584980237158E-2</v>
      </c>
      <c r="D16" s="2">
        <f>DATA_FIELD_DESCRIPTORS!AF409</f>
        <v>636</v>
      </c>
      <c r="E16" s="11">
        <f t="shared" si="1"/>
        <v>5.3324390039406387E-2</v>
      </c>
      <c r="F16" s="15">
        <f t="shared" si="2"/>
        <v>1601</v>
      </c>
      <c r="G16" s="11">
        <f t="shared" si="3"/>
        <v>6.5142206127680347E-2</v>
      </c>
      <c r="N16" s="10"/>
      <c r="O16" s="9">
        <v>50</v>
      </c>
      <c r="P16" s="9">
        <v>54</v>
      </c>
      <c r="Q16" s="5">
        <v>965</v>
      </c>
      <c r="R16" s="60">
        <f t="shared" si="5"/>
        <v>10067</v>
      </c>
      <c r="S16" s="39">
        <f>R16/$Q5</f>
        <v>0.79581027667984194</v>
      </c>
      <c r="T16" s="5">
        <v>636</v>
      </c>
      <c r="U16" s="60">
        <f t="shared" si="6"/>
        <v>9328</v>
      </c>
      <c r="V16" s="39">
        <f>U16/$T5</f>
        <v>0.78209105391129374</v>
      </c>
      <c r="W16" s="5">
        <v>1601</v>
      </c>
      <c r="X16" s="60">
        <f t="shared" si="7"/>
        <v>19395</v>
      </c>
      <c r="Y16" s="39">
        <f>X16/$W5</f>
        <v>0.78915245961671476</v>
      </c>
    </row>
    <row r="17" spans="1:25">
      <c r="A17" s="9" t="s">
        <v>15</v>
      </c>
      <c r="B17" s="2">
        <f>DATA_FIELD_DESCRIPTORS!AF386</f>
        <v>716</v>
      </c>
      <c r="C17" s="11">
        <f t="shared" si="0"/>
        <v>5.6600790513833994E-2</v>
      </c>
      <c r="D17" s="2">
        <f>DATA_FIELD_DESCRIPTORS!AF410</f>
        <v>613</v>
      </c>
      <c r="E17" s="11">
        <f t="shared" si="1"/>
        <v>5.1395992286408988E-2</v>
      </c>
      <c r="F17" s="15">
        <f t="shared" si="2"/>
        <v>1329</v>
      </c>
      <c r="G17" s="11">
        <f t="shared" si="3"/>
        <v>5.40749481222281E-2</v>
      </c>
      <c r="N17" s="10"/>
      <c r="O17" s="9">
        <v>55</v>
      </c>
      <c r="P17" s="9">
        <v>59</v>
      </c>
      <c r="Q17" s="5">
        <v>716</v>
      </c>
      <c r="R17" s="60">
        <f t="shared" si="5"/>
        <v>10783</v>
      </c>
      <c r="S17" s="39">
        <f>R17/$Q5</f>
        <v>0.85241106719367588</v>
      </c>
      <c r="T17" s="5">
        <v>613</v>
      </c>
      <c r="U17" s="60">
        <f t="shared" si="6"/>
        <v>9941</v>
      </c>
      <c r="V17" s="39">
        <f>U17/$T5</f>
        <v>0.83348704619770264</v>
      </c>
      <c r="W17" s="5">
        <v>1329</v>
      </c>
      <c r="X17" s="60">
        <f t="shared" si="7"/>
        <v>20724</v>
      </c>
      <c r="Y17" s="39">
        <f>X17/$W5</f>
        <v>0.84322740773894289</v>
      </c>
    </row>
    <row r="18" spans="1:25">
      <c r="A18" s="9" t="s">
        <v>16</v>
      </c>
      <c r="B18" s="2">
        <f>DATA_FIELD_DESCRIPTORS!AF387+DATA_FIELD_DESCRIPTORS!AF388</f>
        <v>641</v>
      </c>
      <c r="C18" s="11">
        <f t="shared" si="0"/>
        <v>5.0671936758893282E-2</v>
      </c>
      <c r="D18" s="2">
        <f>DATA_FIELD_DESCRIPTORS!AF411+DATA_FIELD_DESCRIPTORS!AF412</f>
        <v>601</v>
      </c>
      <c r="E18" s="11">
        <f t="shared" si="1"/>
        <v>5.0389871719627735E-2</v>
      </c>
      <c r="F18" s="15">
        <f t="shared" si="2"/>
        <v>1242</v>
      </c>
      <c r="G18" s="11">
        <f t="shared" si="3"/>
        <v>5.0535053098425355E-2</v>
      </c>
      <c r="N18" s="10"/>
      <c r="O18" s="9">
        <v>60</v>
      </c>
      <c r="P18" s="9">
        <v>64</v>
      </c>
      <c r="Q18" s="5">
        <v>641</v>
      </c>
      <c r="R18" s="60">
        <f t="shared" si="5"/>
        <v>11424</v>
      </c>
      <c r="S18" s="39">
        <f>R18/$Q5</f>
        <v>0.90308300395256913</v>
      </c>
      <c r="T18" s="5">
        <v>601</v>
      </c>
      <c r="U18" s="60">
        <f t="shared" si="6"/>
        <v>10542</v>
      </c>
      <c r="V18" s="39">
        <f>U18/$T5</f>
        <v>0.88387691791733047</v>
      </c>
      <c r="W18" s="5">
        <v>1242</v>
      </c>
      <c r="X18" s="60">
        <f t="shared" si="7"/>
        <v>21966</v>
      </c>
      <c r="Y18" s="39">
        <f>X18/$W5</f>
        <v>0.89376246083736832</v>
      </c>
    </row>
    <row r="19" spans="1:25">
      <c r="A19" s="9" t="s">
        <v>17</v>
      </c>
      <c r="B19" s="15">
        <f>DATA_FIELD_DESCRIPTORS!AF389+DATA_FIELD_DESCRIPTORS!AF390</f>
        <v>486</v>
      </c>
      <c r="C19" s="11">
        <f t="shared" si="0"/>
        <v>3.8418972332015813E-2</v>
      </c>
      <c r="D19" s="2">
        <f>DATA_FIELD_DESCRIPTORS!AF413+DATA_FIELD_DESCRIPTORS!AF414</f>
        <v>438</v>
      </c>
      <c r="E19" s="11">
        <f t="shared" si="1"/>
        <v>3.6723400687515721E-2</v>
      </c>
      <c r="F19" s="15">
        <f t="shared" si="2"/>
        <v>924</v>
      </c>
      <c r="G19" s="11">
        <f t="shared" si="3"/>
        <v>3.7596126459698093E-2</v>
      </c>
      <c r="N19" s="10"/>
      <c r="O19" s="9">
        <v>65</v>
      </c>
      <c r="P19" s="9">
        <v>69</v>
      </c>
      <c r="Q19" s="5">
        <v>486</v>
      </c>
      <c r="R19" s="60">
        <f t="shared" si="5"/>
        <v>11910</v>
      </c>
      <c r="S19" s="39">
        <f>R19/$Q5</f>
        <v>0.94150197628458498</v>
      </c>
      <c r="T19" s="5">
        <v>438</v>
      </c>
      <c r="U19" s="60">
        <f t="shared" si="6"/>
        <v>10980</v>
      </c>
      <c r="V19" s="39">
        <f>U19/$T5</f>
        <v>0.92060031860484615</v>
      </c>
      <c r="W19" s="5">
        <v>924</v>
      </c>
      <c r="X19" s="60">
        <f t="shared" si="7"/>
        <v>22890</v>
      </c>
      <c r="Y19" s="39">
        <f>X19/$W5</f>
        <v>0.93135858729706633</v>
      </c>
    </row>
    <row r="20" spans="1:25">
      <c r="A20" s="9" t="s">
        <v>18</v>
      </c>
      <c r="B20" s="15">
        <f>DATA_FIELD_DESCRIPTORS!AF391</f>
        <v>328</v>
      </c>
      <c r="C20" s="11">
        <f t="shared" si="0"/>
        <v>2.5928853754940712E-2</v>
      </c>
      <c r="D20" s="2">
        <f>DATA_FIELD_DESCRIPTORS!AF415</f>
        <v>339</v>
      </c>
      <c r="E20" s="11">
        <f t="shared" si="1"/>
        <v>2.8422906011570385E-2</v>
      </c>
      <c r="F20" s="15">
        <f t="shared" si="2"/>
        <v>667</v>
      </c>
      <c r="G20" s="11">
        <f t="shared" si="3"/>
        <v>2.7139195182487693E-2</v>
      </c>
      <c r="N20" s="10"/>
      <c r="O20" s="9">
        <v>70</v>
      </c>
      <c r="P20" s="9">
        <v>74</v>
      </c>
      <c r="Q20" s="5">
        <v>328</v>
      </c>
      <c r="R20" s="60">
        <f t="shared" si="5"/>
        <v>12238</v>
      </c>
      <c r="S20" s="39">
        <f>R20/$Q5</f>
        <v>0.96743083003952568</v>
      </c>
      <c r="T20" s="5">
        <v>339</v>
      </c>
      <c r="U20" s="60">
        <f t="shared" si="6"/>
        <v>11319</v>
      </c>
      <c r="V20" s="39">
        <f>U20/$T5</f>
        <v>0.94902322461641653</v>
      </c>
      <c r="W20" s="5">
        <v>667</v>
      </c>
      <c r="X20" s="60">
        <f t="shared" si="7"/>
        <v>23557</v>
      </c>
      <c r="Y20" s="39">
        <f>X20/$W5</f>
        <v>0.95849778247955408</v>
      </c>
    </row>
    <row r="21" spans="1:25">
      <c r="A21" s="9" t="s">
        <v>19</v>
      </c>
      <c r="B21" s="15">
        <f>DATA_FIELD_DESCRIPTORS!AF392</f>
        <v>201</v>
      </c>
      <c r="C21" s="11">
        <f t="shared" si="0"/>
        <v>1.5889328063241108E-2</v>
      </c>
      <c r="D21" s="2">
        <f>DATA_FIELD_DESCRIPTORS!AF416</f>
        <v>248</v>
      </c>
      <c r="E21" s="11">
        <f t="shared" si="1"/>
        <v>2.0793158380145886E-2</v>
      </c>
      <c r="F21" s="15">
        <f t="shared" si="2"/>
        <v>449</v>
      </c>
      <c r="G21" s="11">
        <f t="shared" si="3"/>
        <v>1.8269113398706106E-2</v>
      </c>
      <c r="N21" s="10"/>
      <c r="O21" s="9">
        <v>75</v>
      </c>
      <c r="P21" s="9">
        <v>79</v>
      </c>
      <c r="Q21" s="5">
        <v>201</v>
      </c>
      <c r="R21" s="60">
        <f t="shared" si="5"/>
        <v>12439</v>
      </c>
      <c r="S21" s="39">
        <f>R21/$Q5</f>
        <v>0.98332015810276685</v>
      </c>
      <c r="T21" s="5">
        <v>248</v>
      </c>
      <c r="U21" s="60">
        <f t="shared" si="6"/>
        <v>11567</v>
      </c>
      <c r="V21" s="39">
        <f>U21/$T5</f>
        <v>0.96981638299656248</v>
      </c>
      <c r="W21" s="5">
        <v>449</v>
      </c>
      <c r="X21" s="60">
        <f t="shared" si="7"/>
        <v>24006</v>
      </c>
      <c r="Y21" s="39">
        <f>X21/$W5</f>
        <v>0.97676689587826016</v>
      </c>
    </row>
    <row r="22" spans="1:25">
      <c r="A22" s="9" t="s">
        <v>20</v>
      </c>
      <c r="B22" s="15">
        <f>DATA_FIELD_DESCRIPTORS!AF393</f>
        <v>135</v>
      </c>
      <c r="C22" s="11">
        <f t="shared" si="0"/>
        <v>1.0671936758893281E-2</v>
      </c>
      <c r="D22" s="2">
        <f>DATA_FIELD_DESCRIPTORS!AF417</f>
        <v>168</v>
      </c>
      <c r="E22" s="11">
        <f t="shared" si="1"/>
        <v>1.4085687934937537E-2</v>
      </c>
      <c r="F22" s="15">
        <f t="shared" si="2"/>
        <v>303</v>
      </c>
      <c r="G22" s="11">
        <f t="shared" si="3"/>
        <v>1.2328599910485414E-2</v>
      </c>
      <c r="N22" s="10"/>
      <c r="O22" s="9">
        <v>80</v>
      </c>
      <c r="P22" s="9">
        <v>84</v>
      </c>
      <c r="Q22" s="5">
        <v>135</v>
      </c>
      <c r="R22" s="60">
        <f t="shared" si="5"/>
        <v>12574</v>
      </c>
      <c r="S22" s="39">
        <f>R22/$Q5</f>
        <v>0.99399209486166007</v>
      </c>
      <c r="T22" s="5">
        <v>168</v>
      </c>
      <c r="U22" s="60">
        <f t="shared" si="6"/>
        <v>11735</v>
      </c>
      <c r="V22" s="39">
        <f>U22/$T5</f>
        <v>0.98390207093149995</v>
      </c>
      <c r="W22" s="5">
        <v>303</v>
      </c>
      <c r="X22" s="60">
        <f t="shared" si="7"/>
        <v>24309</v>
      </c>
      <c r="Y22" s="39">
        <f>X22/$W5</f>
        <v>0.98909549578874556</v>
      </c>
    </row>
    <row r="23" spans="1:25">
      <c r="A23" s="9" t="s">
        <v>21</v>
      </c>
      <c r="B23" s="15">
        <f>DATA_FIELD_DESCRIPTORS!AF394</f>
        <v>76</v>
      </c>
      <c r="C23" s="11">
        <f t="shared" si="0"/>
        <v>6.0079051383399211E-3</v>
      </c>
      <c r="D23" s="2">
        <f>DATA_FIELD_DESCRIPTORS!AF418</f>
        <v>192</v>
      </c>
      <c r="E23" s="11">
        <f t="shared" si="1"/>
        <v>1.6097929068500043E-2</v>
      </c>
      <c r="F23" s="15">
        <f t="shared" si="2"/>
        <v>268</v>
      </c>
      <c r="G23" s="11">
        <f t="shared" si="3"/>
        <v>1.0904504211254424E-2</v>
      </c>
      <c r="N23" s="10"/>
      <c r="O23" s="9">
        <v>85</v>
      </c>
      <c r="P23" s="9">
        <v>100</v>
      </c>
      <c r="Q23" s="5">
        <v>76</v>
      </c>
      <c r="R23" s="60">
        <f t="shared" si="5"/>
        <v>12650</v>
      </c>
      <c r="S23" s="39">
        <f>R23/$Q5</f>
        <v>1</v>
      </c>
      <c r="T23" s="5">
        <v>192</v>
      </c>
      <c r="U23" s="60">
        <f t="shared" si="6"/>
        <v>11927</v>
      </c>
      <c r="V23" s="39">
        <f>U23/$T5</f>
        <v>1</v>
      </c>
      <c r="W23" s="5">
        <v>268</v>
      </c>
      <c r="X23" s="60">
        <f t="shared" si="7"/>
        <v>24577</v>
      </c>
      <c r="Y23" s="39">
        <f>X23/$W5</f>
        <v>1</v>
      </c>
    </row>
    <row r="24" spans="1:25">
      <c r="A24" s="9" t="s">
        <v>22</v>
      </c>
      <c r="B24" s="46">
        <f>K9</f>
        <v>37.888700084961769</v>
      </c>
      <c r="C24" s="11"/>
      <c r="D24" s="19">
        <f>L9</f>
        <v>34.419216061185466</v>
      </c>
      <c r="E24" s="11"/>
      <c r="F24" s="19">
        <f>M9</f>
        <v>36.256185335132706</v>
      </c>
      <c r="G24" s="11"/>
      <c r="N24" s="10">
        <v>422</v>
      </c>
    </row>
    <row r="25" spans="1:25">
      <c r="A25" s="9"/>
      <c r="B25" s="12"/>
      <c r="C25" s="11"/>
      <c r="D25" s="9"/>
      <c r="N25" s="10"/>
    </row>
    <row r="26" spans="1:25">
      <c r="A26" s="9"/>
      <c r="B26" s="12"/>
      <c r="C26" s="11"/>
      <c r="D26" s="9"/>
      <c r="N26" s="10"/>
    </row>
    <row r="27" spans="1:25">
      <c r="A27" s="106" t="s">
        <v>1436</v>
      </c>
      <c r="B27" s="107" t="s">
        <v>1437</v>
      </c>
      <c r="C27" s="108" t="s">
        <v>1433</v>
      </c>
      <c r="D27" s="20"/>
      <c r="E27" s="21"/>
      <c r="F27" s="20"/>
      <c r="G27" s="21"/>
      <c r="N27" s="5"/>
    </row>
    <row r="28" spans="1:25">
      <c r="A28" s="9" t="s">
        <v>3</v>
      </c>
      <c r="B28" s="2">
        <f>DATA_FIELD_DESCRIPTORS!AF14</f>
        <v>24577</v>
      </c>
      <c r="C28" s="11">
        <f>B28/B$28</f>
        <v>1</v>
      </c>
      <c r="D28" s="9"/>
      <c r="N28" s="10">
        <v>14</v>
      </c>
    </row>
    <row r="29" spans="1:25">
      <c r="A29" s="9" t="s">
        <v>23</v>
      </c>
      <c r="B29" s="2">
        <f>DATA_FIELD_DESCRIPTORS!AF15</f>
        <v>14964</v>
      </c>
      <c r="C29" s="11">
        <f t="shared" ref="C29:C35" si="8">B29/B$28</f>
        <v>0.60886194409407168</v>
      </c>
      <c r="D29" s="9"/>
      <c r="N29" s="10">
        <v>15</v>
      </c>
    </row>
    <row r="30" spans="1:25">
      <c r="A30" s="9" t="s">
        <v>24</v>
      </c>
      <c r="B30" s="2">
        <f>DATA_FIELD_DESCRIPTORS!AF16</f>
        <v>3388</v>
      </c>
      <c r="C30" s="11">
        <f t="shared" si="8"/>
        <v>0.13785246368555967</v>
      </c>
      <c r="D30" s="9"/>
      <c r="N30" s="10">
        <v>16</v>
      </c>
    </row>
    <row r="31" spans="1:25">
      <c r="A31" s="9" t="s">
        <v>25</v>
      </c>
      <c r="B31" s="2">
        <f>DATA_FIELD_DESCRIPTORS!AF17</f>
        <v>71</v>
      </c>
      <c r="C31" s="11">
        <f t="shared" si="8"/>
        <v>2.8888798470114337E-3</v>
      </c>
      <c r="D31" s="9"/>
      <c r="N31" s="10">
        <v>17</v>
      </c>
    </row>
    <row r="32" spans="1:25">
      <c r="A32" s="9" t="s">
        <v>26</v>
      </c>
      <c r="B32" s="2">
        <f>DATA_FIELD_DESCRIPTORS!AF18</f>
        <v>3986</v>
      </c>
      <c r="C32" s="11">
        <f t="shared" si="8"/>
        <v>0.16218415591813484</v>
      </c>
      <c r="D32" s="9"/>
      <c r="N32" s="10">
        <v>18</v>
      </c>
    </row>
    <row r="33" spans="1:14">
      <c r="A33" s="9" t="s">
        <v>27</v>
      </c>
      <c r="B33" s="2">
        <f>DATA_FIELD_DESCRIPTORS!AF19</f>
        <v>8</v>
      </c>
      <c r="C33" s="11">
        <f t="shared" si="8"/>
        <v>3.2550758839565446E-4</v>
      </c>
      <c r="D33" s="9"/>
      <c r="N33" s="10">
        <v>19</v>
      </c>
    </row>
    <row r="34" spans="1:14">
      <c r="A34" s="9" t="s">
        <v>28</v>
      </c>
      <c r="B34" s="2">
        <f>DATA_FIELD_DESCRIPTORS!AF20</f>
        <v>1385</v>
      </c>
      <c r="C34" s="11">
        <f t="shared" si="8"/>
        <v>5.635350124099768E-2</v>
      </c>
      <c r="D34" s="9"/>
      <c r="N34" s="10">
        <v>20</v>
      </c>
    </row>
    <row r="35" spans="1:14">
      <c r="A35" s="9" t="s">
        <v>38</v>
      </c>
      <c r="B35" s="2">
        <f>DATA_FIELD_DESCRIPTORS!AF21</f>
        <v>775</v>
      </c>
      <c r="C35" s="11">
        <f t="shared" si="8"/>
        <v>3.153354762582903E-2</v>
      </c>
      <c r="D35" s="9"/>
      <c r="N35" s="10">
        <v>21</v>
      </c>
    </row>
    <row r="36" spans="1:14">
      <c r="A36" s="9"/>
      <c r="B36" s="2"/>
      <c r="C36" s="11"/>
      <c r="D36" s="9"/>
      <c r="N36" s="10"/>
    </row>
    <row r="37" spans="1:14">
      <c r="A37" s="9"/>
      <c r="B37" s="2"/>
      <c r="C37" s="11"/>
      <c r="D37" s="9"/>
      <c r="N37" s="10"/>
    </row>
    <row r="38" spans="1:14" s="4" customFormat="1">
      <c r="A38" s="110" t="s">
        <v>1098</v>
      </c>
      <c r="B38" s="111" t="s">
        <v>1437</v>
      </c>
      <c r="C38" s="112" t="s">
        <v>1433</v>
      </c>
      <c r="D38" s="16"/>
      <c r="E38" s="1"/>
      <c r="F38" s="16"/>
      <c r="G38" s="1"/>
      <c r="J38"/>
      <c r="K38"/>
      <c r="L38"/>
      <c r="M38"/>
    </row>
    <row r="39" spans="1:14">
      <c r="A39" s="9" t="s">
        <v>3</v>
      </c>
      <c r="B39" s="2">
        <f>DATA_FIELD_DESCRIPTORS!AF24</f>
        <v>24577</v>
      </c>
      <c r="C39" s="11">
        <f>B39/B$39</f>
        <v>1</v>
      </c>
      <c r="D39" s="9"/>
      <c r="N39" s="10">
        <v>24</v>
      </c>
    </row>
    <row r="40" spans="1:14">
      <c r="A40" s="9" t="s">
        <v>29</v>
      </c>
      <c r="B40" s="2">
        <f>DATA_FIELD_DESCRIPTORS!AF26</f>
        <v>3276</v>
      </c>
      <c r="C40" s="11">
        <f t="shared" ref="C40:C41" si="9">B40/B$39</f>
        <v>0.13329535744802051</v>
      </c>
      <c r="D40" s="9"/>
      <c r="N40" s="10">
        <v>26</v>
      </c>
    </row>
    <row r="41" spans="1:14">
      <c r="A41" s="9" t="s">
        <v>30</v>
      </c>
      <c r="B41" s="2">
        <f>DATA_FIELD_DESCRIPTORS!AF25</f>
        <v>21301</v>
      </c>
      <c r="C41" s="11">
        <f t="shared" si="9"/>
        <v>0.86670464255197954</v>
      </c>
      <c r="D41" s="9"/>
      <c r="N41" s="10">
        <v>25</v>
      </c>
    </row>
    <row r="42" spans="1:14">
      <c r="A42" s="9"/>
      <c r="B42" s="2"/>
      <c r="C42" s="11"/>
      <c r="D42" s="9"/>
      <c r="N42" s="10"/>
    </row>
    <row r="43" spans="1:14">
      <c r="A43" s="9"/>
      <c r="B43" s="2"/>
      <c r="C43" s="11"/>
      <c r="D43" s="9"/>
      <c r="N43" s="10"/>
    </row>
    <row r="44" spans="1:14" s="4" customFormat="1">
      <c r="A44" s="110" t="s">
        <v>1438</v>
      </c>
      <c r="B44" s="111" t="s">
        <v>1437</v>
      </c>
      <c r="C44" s="112" t="s">
        <v>1433</v>
      </c>
      <c r="D44" s="16"/>
      <c r="E44" s="1"/>
      <c r="F44" s="16"/>
      <c r="G44" s="1"/>
      <c r="J44"/>
      <c r="K44"/>
      <c r="L44"/>
      <c r="M44"/>
    </row>
    <row r="45" spans="1:14">
      <c r="A45" s="9" t="s">
        <v>3</v>
      </c>
      <c r="B45" s="2">
        <f>DATA_FIELD_DESCRIPTORS!AF29</f>
        <v>24577</v>
      </c>
      <c r="C45" s="11">
        <f>B45/B$45</f>
        <v>1</v>
      </c>
      <c r="D45" s="9"/>
      <c r="N45" s="10">
        <v>29</v>
      </c>
    </row>
    <row r="46" spans="1:14">
      <c r="A46" s="113" t="s">
        <v>31</v>
      </c>
      <c r="B46" s="114">
        <f>DATA_FIELD_DESCRIPTORS!AF38</f>
        <v>3276</v>
      </c>
      <c r="C46" s="115">
        <f t="shared" ref="C46:C55" si="10">B46/B$45</f>
        <v>0.13329535744802051</v>
      </c>
      <c r="D46" s="9"/>
      <c r="N46" s="10">
        <v>38</v>
      </c>
    </row>
    <row r="47" spans="1:14">
      <c r="A47" s="9" t="s">
        <v>32</v>
      </c>
      <c r="B47" s="2">
        <f>DATA_FIELD_DESCRIPTORS!AF39</f>
        <v>1390</v>
      </c>
      <c r="C47" s="11">
        <f>B47/B$46</f>
        <v>0.42429792429792429</v>
      </c>
      <c r="D47" s="9"/>
      <c r="N47" s="10">
        <v>39</v>
      </c>
    </row>
    <row r="48" spans="1:14">
      <c r="A48" s="9" t="s">
        <v>33</v>
      </c>
      <c r="B48" s="2">
        <f>DATA_FIELD_DESCRIPTORS!AF40</f>
        <v>305</v>
      </c>
      <c r="C48" s="11">
        <f t="shared" ref="C48:C53" si="11">B48/B$46</f>
        <v>9.3101343101343104E-2</v>
      </c>
      <c r="D48" s="9"/>
      <c r="N48" s="10">
        <v>40</v>
      </c>
    </row>
    <row r="49" spans="1:14">
      <c r="A49" s="9" t="s">
        <v>34</v>
      </c>
      <c r="B49" s="2">
        <f>DATA_FIELD_DESCRIPTORS!AF41</f>
        <v>27</v>
      </c>
      <c r="C49" s="11">
        <f t="shared" si="11"/>
        <v>8.241758241758242E-3</v>
      </c>
      <c r="D49" s="9"/>
      <c r="N49" s="10">
        <v>41</v>
      </c>
    </row>
    <row r="50" spans="1:14">
      <c r="A50" s="9" t="s">
        <v>35</v>
      </c>
      <c r="B50" s="2">
        <f>DATA_FIELD_DESCRIPTORS!AF42</f>
        <v>4</v>
      </c>
      <c r="C50" s="11">
        <f t="shared" si="11"/>
        <v>1.221001221001221E-3</v>
      </c>
      <c r="D50" s="9"/>
      <c r="N50" s="10">
        <v>42</v>
      </c>
    </row>
    <row r="51" spans="1:14">
      <c r="A51" s="9" t="s">
        <v>36</v>
      </c>
      <c r="B51" s="2">
        <f>DATA_FIELD_DESCRIPTORS!AF43</f>
        <v>1</v>
      </c>
      <c r="C51" s="11">
        <f t="shared" si="11"/>
        <v>3.0525030525030525E-4</v>
      </c>
      <c r="D51" s="9"/>
      <c r="N51" s="10">
        <v>43</v>
      </c>
    </row>
    <row r="52" spans="1:14">
      <c r="A52" s="9" t="s">
        <v>37</v>
      </c>
      <c r="B52" s="2">
        <f>DATA_FIELD_DESCRIPTORS!AF44</f>
        <v>1271</v>
      </c>
      <c r="C52" s="11">
        <f t="shared" si="11"/>
        <v>0.38797313797313798</v>
      </c>
      <c r="D52" s="9"/>
      <c r="N52" s="10">
        <v>44</v>
      </c>
    </row>
    <row r="53" spans="1:14">
      <c r="A53" s="9" t="s">
        <v>38</v>
      </c>
      <c r="B53" s="2">
        <f>DATA_FIELD_DESCRIPTORS!AF45</f>
        <v>278</v>
      </c>
      <c r="C53" s="11">
        <f t="shared" si="11"/>
        <v>8.4859584859584863E-2</v>
      </c>
      <c r="D53" s="9"/>
      <c r="N53" s="10">
        <v>45</v>
      </c>
    </row>
    <row r="54" spans="1:14" ht="3.6" customHeight="1">
      <c r="A54" s="9"/>
      <c r="B54" s="2"/>
      <c r="C54" s="11"/>
      <c r="D54" s="9"/>
      <c r="N54" s="10"/>
    </row>
    <row r="55" spans="1:14">
      <c r="A55" s="113" t="s">
        <v>30</v>
      </c>
      <c r="B55" s="114">
        <f>DATA_FIELD_DESCRIPTORS!AF30</f>
        <v>21301</v>
      </c>
      <c r="C55" s="115">
        <f t="shared" si="10"/>
        <v>0.86670464255197954</v>
      </c>
      <c r="D55" s="9"/>
      <c r="N55" s="10">
        <v>30</v>
      </c>
    </row>
    <row r="56" spans="1:14">
      <c r="A56" s="9" t="s">
        <v>32</v>
      </c>
      <c r="B56" s="2">
        <f>DATA_FIELD_DESCRIPTORS!AF31</f>
        <v>13574</v>
      </c>
      <c r="C56" s="11">
        <f>B56/B$55</f>
        <v>0.63724707760199051</v>
      </c>
      <c r="D56" s="9"/>
      <c r="N56" s="10">
        <v>31</v>
      </c>
    </row>
    <row r="57" spans="1:14">
      <c r="A57" s="9" t="s">
        <v>33</v>
      </c>
      <c r="B57" s="2">
        <f>DATA_FIELD_DESCRIPTORS!AF32</f>
        <v>3083</v>
      </c>
      <c r="C57" s="11">
        <f t="shared" ref="C57:C62" si="12">B57/B$55</f>
        <v>0.1447349889676541</v>
      </c>
      <c r="D57" s="9"/>
      <c r="N57" s="10">
        <v>32</v>
      </c>
    </row>
    <row r="58" spans="1:14">
      <c r="A58" s="9" t="s">
        <v>34</v>
      </c>
      <c r="B58" s="2">
        <f>DATA_FIELD_DESCRIPTORS!AF33</f>
        <v>44</v>
      </c>
      <c r="C58" s="11">
        <f t="shared" si="12"/>
        <v>2.0656307215623682E-3</v>
      </c>
      <c r="D58" s="9"/>
      <c r="N58" s="10">
        <v>33</v>
      </c>
    </row>
    <row r="59" spans="1:14">
      <c r="A59" s="9" t="s">
        <v>35</v>
      </c>
      <c r="B59" s="2">
        <f>DATA_FIELD_DESCRIPTORS!AF34</f>
        <v>3982</v>
      </c>
      <c r="C59" s="11">
        <f t="shared" si="12"/>
        <v>0.18693958030139429</v>
      </c>
      <c r="D59" s="9"/>
      <c r="N59" s="10">
        <v>34</v>
      </c>
    </row>
    <row r="60" spans="1:14">
      <c r="A60" s="9" t="s">
        <v>36</v>
      </c>
      <c r="B60" s="2">
        <f>DATA_FIELD_DESCRIPTORS!AF35</f>
        <v>7</v>
      </c>
      <c r="C60" s="11">
        <f t="shared" si="12"/>
        <v>3.2862306933946765E-4</v>
      </c>
      <c r="D60" s="9"/>
      <c r="N60" s="10">
        <v>35</v>
      </c>
    </row>
    <row r="61" spans="1:14">
      <c r="A61" s="9" t="s">
        <v>37</v>
      </c>
      <c r="B61" s="2">
        <f>DATA_FIELD_DESCRIPTORS!AF36</f>
        <v>114</v>
      </c>
      <c r="C61" s="11">
        <f t="shared" si="12"/>
        <v>5.3518614149570438E-3</v>
      </c>
      <c r="D61" s="9"/>
      <c r="N61" s="10">
        <v>36</v>
      </c>
    </row>
    <row r="62" spans="1:14">
      <c r="A62" s="9" t="s">
        <v>38</v>
      </c>
      <c r="B62" s="2">
        <f>DATA_FIELD_DESCRIPTORS!AF37</f>
        <v>497</v>
      </c>
      <c r="C62" s="11">
        <f t="shared" si="12"/>
        <v>2.3332237923102201E-2</v>
      </c>
      <c r="D62" s="9"/>
      <c r="N62" s="10">
        <v>37</v>
      </c>
    </row>
    <row r="63" spans="1:14">
      <c r="A63" s="9"/>
      <c r="B63" s="2"/>
      <c r="C63" s="11"/>
      <c r="D63" s="9"/>
      <c r="N63" s="10"/>
    </row>
    <row r="64" spans="1:14">
      <c r="A64" s="9"/>
      <c r="B64" s="2"/>
      <c r="C64" s="11"/>
      <c r="D64" s="9"/>
      <c r="N64" s="10"/>
    </row>
    <row r="65" spans="1:14" s="4" customFormat="1">
      <c r="A65" s="110" t="s">
        <v>1439</v>
      </c>
      <c r="B65" s="111" t="s">
        <v>1437</v>
      </c>
      <c r="C65" s="112" t="s">
        <v>1433</v>
      </c>
      <c r="D65" s="20"/>
      <c r="E65" s="1"/>
      <c r="F65" s="20"/>
      <c r="G65" s="1"/>
      <c r="J65"/>
      <c r="K65"/>
      <c r="L65"/>
      <c r="M65"/>
    </row>
    <row r="66" spans="1:14">
      <c r="A66" s="9" t="s">
        <v>3</v>
      </c>
      <c r="B66" s="2">
        <f>DATA_FIELD_DESCRIPTORS!AF705</f>
        <v>24577</v>
      </c>
      <c r="C66" s="11">
        <f>B66/B$66</f>
        <v>1</v>
      </c>
      <c r="D66" s="9"/>
      <c r="N66" s="10">
        <v>705</v>
      </c>
    </row>
    <row r="67" spans="1:14">
      <c r="A67" s="116" t="s">
        <v>1434</v>
      </c>
      <c r="B67" s="114">
        <f>DATA_FIELD_DESCRIPTORS!AF722</f>
        <v>11258</v>
      </c>
      <c r="C67" s="115">
        <f>B67/B$66</f>
        <v>0.45807055376978478</v>
      </c>
      <c r="D67" s="9"/>
      <c r="N67" s="10"/>
    </row>
    <row r="68" spans="1:14" ht="3.6" customHeight="1">
      <c r="A68" s="9"/>
      <c r="B68" s="2"/>
      <c r="C68" s="11"/>
      <c r="D68" s="9"/>
      <c r="N68" s="10"/>
    </row>
    <row r="69" spans="1:14">
      <c r="A69" s="113" t="s">
        <v>1435</v>
      </c>
      <c r="B69" s="114">
        <f>DATA_FIELD_DESCRIPTORS!AF707</f>
        <v>12353</v>
      </c>
      <c r="C69" s="115">
        <f t="shared" ref="C69:C76" si="13">B69/B$66</f>
        <v>0.50262440493144001</v>
      </c>
      <c r="D69" s="9"/>
      <c r="N69" s="10">
        <v>706</v>
      </c>
    </row>
    <row r="70" spans="1:14">
      <c r="A70" s="9" t="s">
        <v>39</v>
      </c>
      <c r="B70" s="2">
        <f>DATA_FIELD_DESCRIPTORS!AF708</f>
        <v>4370</v>
      </c>
      <c r="C70" s="11">
        <f>B70/B$69</f>
        <v>0.35376022018942765</v>
      </c>
      <c r="D70" s="9"/>
      <c r="N70" s="10">
        <v>708</v>
      </c>
    </row>
    <row r="71" spans="1:14">
      <c r="A71" s="9" t="s">
        <v>1445</v>
      </c>
      <c r="B71" s="2">
        <f>DATA_FIELD_DESCRIPTORS!AF711</f>
        <v>2987</v>
      </c>
      <c r="C71" s="11">
        <f t="shared" ref="C71:C74" si="14">B71/B$69</f>
        <v>0.24180361045899781</v>
      </c>
      <c r="D71" s="9"/>
      <c r="N71" s="10">
        <v>711</v>
      </c>
    </row>
    <row r="72" spans="1:14">
      <c r="A72" s="9" t="s">
        <v>40</v>
      </c>
      <c r="B72" s="2">
        <f>DATA_FIELD_DESCRIPTORS!AF712+DATA_FIELD_DESCRIPTORS!AF713+DATA_FIELD_DESCRIPTORS!AF714</f>
        <v>3916</v>
      </c>
      <c r="C72" s="11">
        <f t="shared" si="14"/>
        <v>0.31700801424755121</v>
      </c>
      <c r="D72" s="9"/>
      <c r="N72" s="10" t="s">
        <v>143</v>
      </c>
    </row>
    <row r="73" spans="1:14">
      <c r="A73" s="9" t="s">
        <v>41</v>
      </c>
      <c r="B73" s="2">
        <f>DATA_FIELD_DESCRIPTORS!AF715+DATA_FIELD_DESCRIPTORS!AF716+DATA_FIELD_DESCRIPTORS!AF717+DATA_FIELD_DESCRIPTORS!AF718+DATA_FIELD_DESCRIPTORS!AF719+DATA_FIELD_DESCRIPTORS!AF720</f>
        <v>838</v>
      </c>
      <c r="C73" s="11">
        <f t="shared" si="14"/>
        <v>6.7837772201084751E-2</v>
      </c>
      <c r="D73" s="9"/>
      <c r="N73" s="10" t="s">
        <v>144</v>
      </c>
    </row>
    <row r="74" spans="1:14">
      <c r="A74" s="9" t="s">
        <v>42</v>
      </c>
      <c r="B74" s="2">
        <f>DATA_FIELD_DESCRIPTORS!AF721</f>
        <v>242</v>
      </c>
      <c r="C74" s="11">
        <f t="shared" si="14"/>
        <v>1.9590382902938557E-2</v>
      </c>
      <c r="D74" s="9"/>
      <c r="N74" s="10">
        <v>721</v>
      </c>
    </row>
    <row r="75" spans="1:14" ht="3.6" customHeight="1">
      <c r="A75" s="9"/>
      <c r="B75" s="2"/>
      <c r="C75" s="11"/>
      <c r="D75" s="9"/>
      <c r="N75" s="10"/>
    </row>
    <row r="76" spans="1:14">
      <c r="A76" s="113" t="s">
        <v>43</v>
      </c>
      <c r="B76" s="114">
        <f>DATA_FIELD_DESCRIPTORS!AF730</f>
        <v>966</v>
      </c>
      <c r="C76" s="115">
        <f t="shared" si="13"/>
        <v>3.9305041298775274E-2</v>
      </c>
      <c r="D76" s="9"/>
      <c r="N76" s="10">
        <v>730</v>
      </c>
    </row>
    <row r="77" spans="1:14">
      <c r="A77" s="9" t="s">
        <v>44</v>
      </c>
      <c r="B77" s="2">
        <f>DATA_FIELD_DESCRIPTORS!AF731</f>
        <v>175</v>
      </c>
      <c r="C77" s="11">
        <f>B77/B$76</f>
        <v>0.18115942028985507</v>
      </c>
      <c r="D77" s="9"/>
      <c r="N77" s="10">
        <v>731</v>
      </c>
    </row>
    <row r="78" spans="1:14" ht="14.4" customHeight="1">
      <c r="A78" s="9" t="s">
        <v>47</v>
      </c>
      <c r="B78" s="2">
        <f>DATA_FIELD_DESCRIPTORS!AF732</f>
        <v>791</v>
      </c>
      <c r="C78" s="11">
        <f>B78/B$76</f>
        <v>0.8188405797101449</v>
      </c>
      <c r="D78" s="9"/>
      <c r="N78" s="10">
        <v>732</v>
      </c>
    </row>
    <row r="79" spans="1:14" ht="14.4" customHeight="1">
      <c r="A79" s="9"/>
      <c r="B79" s="2"/>
      <c r="C79" s="11"/>
      <c r="D79" s="9"/>
      <c r="N79" s="10"/>
    </row>
    <row r="80" spans="1:14" ht="14.4" customHeight="1">
      <c r="A80" s="9"/>
      <c r="B80" s="2"/>
      <c r="C80" s="11"/>
      <c r="D80" s="9"/>
      <c r="N80" s="10"/>
    </row>
    <row r="81" spans="1:14" s="4" customFormat="1">
      <c r="A81" s="110" t="s">
        <v>1440</v>
      </c>
      <c r="B81" s="111" t="s">
        <v>1437</v>
      </c>
      <c r="C81" s="112" t="s">
        <v>1433</v>
      </c>
      <c r="D81" s="20"/>
      <c r="E81" s="1"/>
      <c r="F81" s="20"/>
      <c r="G81" s="1"/>
      <c r="J81"/>
      <c r="K81"/>
      <c r="L81"/>
      <c r="M81"/>
    </row>
    <row r="82" spans="1:14" ht="14.4" customHeight="1">
      <c r="A82" s="14" t="s">
        <v>48</v>
      </c>
      <c r="B82" s="2">
        <f>DATA_FIELD_DESCRIPTORS!AF932</f>
        <v>12831</v>
      </c>
      <c r="C82" s="27">
        <f>B82/B$82</f>
        <v>1</v>
      </c>
      <c r="D82" s="14"/>
      <c r="E82" s="23"/>
      <c r="F82" s="23"/>
      <c r="G82" s="18"/>
      <c r="H82" s="24"/>
      <c r="I82" s="25"/>
      <c r="N82" s="26">
        <v>8954</v>
      </c>
    </row>
    <row r="83" spans="1:14" ht="14.4" customHeight="1">
      <c r="A83" s="14" t="s">
        <v>155</v>
      </c>
      <c r="B83" s="2">
        <f>DATA_FIELD_DESCRIPTORS!AF1005+DATA_FIELD_DESCRIPTORS!AF1008</f>
        <v>1873</v>
      </c>
      <c r="C83" s="27">
        <f t="shared" ref="C83:C84" si="15">B83/B$82</f>
        <v>0.14597459278310343</v>
      </c>
      <c r="D83" s="14"/>
      <c r="E83" s="23"/>
      <c r="F83" s="23"/>
      <c r="G83" s="18"/>
      <c r="H83" s="24"/>
      <c r="I83" s="25"/>
      <c r="N83" s="26" t="s">
        <v>156</v>
      </c>
    </row>
    <row r="84" spans="1:14">
      <c r="A84" s="14" t="s">
        <v>161</v>
      </c>
      <c r="B84" s="2">
        <f>DATA_FIELD_DESCRIPTORS!AF1006+DATA_FIELD_DESCRIPTORS!AF1009</f>
        <v>10958</v>
      </c>
      <c r="C84" s="27">
        <f t="shared" si="15"/>
        <v>0.85402540721689657</v>
      </c>
      <c r="D84" s="14"/>
      <c r="E84" s="23"/>
      <c r="F84" s="23"/>
      <c r="G84" s="18"/>
      <c r="H84" s="24"/>
      <c r="I84" s="25"/>
      <c r="N84" s="26" t="s">
        <v>157</v>
      </c>
    </row>
    <row r="85" spans="1:14" ht="3" customHeight="1">
      <c r="A85" s="14"/>
      <c r="B85" s="2"/>
      <c r="C85" s="27"/>
      <c r="D85" s="14"/>
      <c r="E85" s="23"/>
      <c r="F85" s="23"/>
      <c r="G85" s="18"/>
      <c r="H85" s="24"/>
      <c r="I85" s="25"/>
      <c r="N85" s="26"/>
    </row>
    <row r="86" spans="1:14" ht="14.4" customHeight="1">
      <c r="A86" s="113" t="s">
        <v>1444</v>
      </c>
      <c r="B86" s="114">
        <f>DATA_FIELD_DESCRIPTORS!AF934+DATA_FIELD_DESCRIPTORS!AF968</f>
        <v>4370</v>
      </c>
      <c r="C86" s="115">
        <f>B86/B$82</f>
        <v>0.34058140441119167</v>
      </c>
      <c r="D86" s="14"/>
      <c r="E86" s="23"/>
      <c r="F86" s="23"/>
      <c r="G86" s="18"/>
      <c r="H86" s="24"/>
      <c r="I86" s="25"/>
      <c r="N86" s="26" t="s">
        <v>146</v>
      </c>
    </row>
    <row r="87" spans="1:14" ht="14.4" customHeight="1">
      <c r="A87" s="14" t="s">
        <v>49</v>
      </c>
      <c r="B87" s="2">
        <f>DATA_FIELD_DESCRIPTORS!AF935+DATA_FIELD_DESCRIPTORS!AF969</f>
        <v>2987</v>
      </c>
      <c r="C87" s="27">
        <f t="shared" ref="C87:C92" si="16">B87/B$86</f>
        <v>0.68352402745995422</v>
      </c>
      <c r="D87" s="14"/>
      <c r="E87" s="29"/>
      <c r="F87" s="29"/>
      <c r="G87" s="18"/>
      <c r="H87" s="24"/>
      <c r="I87" s="30"/>
      <c r="N87" s="26" t="s">
        <v>147</v>
      </c>
    </row>
    <row r="88" spans="1:14" ht="14.4" customHeight="1">
      <c r="A88" s="14" t="s">
        <v>155</v>
      </c>
      <c r="B88" s="2">
        <f>DATA_FIELD_DESCRIPTORS!AF538+DATA_FIELD_DESCRIPTORS!AF539+DATA_FIELD_DESCRIPTORS!AF540</f>
        <v>1023</v>
      </c>
      <c r="C88" s="27">
        <f t="shared" si="16"/>
        <v>0.23409610983981693</v>
      </c>
      <c r="D88" s="14"/>
      <c r="E88" s="29"/>
      <c r="F88" s="29"/>
      <c r="G88" s="18"/>
      <c r="H88" s="24"/>
      <c r="I88" s="30"/>
      <c r="N88" s="26" t="s">
        <v>158</v>
      </c>
    </row>
    <row r="89" spans="1:14" ht="14.4" customHeight="1">
      <c r="A89" s="14" t="s">
        <v>50</v>
      </c>
      <c r="B89" s="2">
        <f>DATA_FIELD_DESCRIPTORS!AF940+DATA_FIELD_DESCRIPTORS!AF974</f>
        <v>225</v>
      </c>
      <c r="C89" s="27">
        <f t="shared" si="16"/>
        <v>5.1487414187643021E-2</v>
      </c>
      <c r="D89" s="14"/>
      <c r="E89" s="23"/>
      <c r="F89" s="23"/>
      <c r="G89" s="18"/>
      <c r="H89" s="24"/>
      <c r="I89" s="25"/>
      <c r="N89" s="26" t="s">
        <v>148</v>
      </c>
    </row>
    <row r="90" spans="1:14" ht="14.4" customHeight="1">
      <c r="A90" s="14" t="s">
        <v>155</v>
      </c>
      <c r="B90" s="2">
        <f>DATA_FIELD_DESCRIPTORS!AF543+DATA_FIELD_DESCRIPTORS!AF544+DATA_FIELD_DESCRIPTORS!AF545</f>
        <v>97</v>
      </c>
      <c r="C90" s="27">
        <f t="shared" si="16"/>
        <v>2.2196796338672768E-2</v>
      </c>
      <c r="D90" s="14"/>
      <c r="E90" s="23"/>
      <c r="F90" s="23"/>
      <c r="G90" s="18"/>
      <c r="H90" s="24"/>
      <c r="I90" s="25"/>
      <c r="N90" s="26" t="s">
        <v>159</v>
      </c>
    </row>
    <row r="91" spans="1:14" ht="14.4" customHeight="1">
      <c r="A91" s="14" t="s">
        <v>51</v>
      </c>
      <c r="B91" s="2">
        <f>DATA_FIELD_DESCRIPTORS!AF944+DATA_FIELD_DESCRIPTORS!AF978</f>
        <v>1158</v>
      </c>
      <c r="C91" s="27">
        <f t="shared" si="16"/>
        <v>0.26498855835240276</v>
      </c>
      <c r="D91" s="14"/>
      <c r="E91" s="23"/>
      <c r="F91" s="23"/>
      <c r="G91" s="18"/>
      <c r="H91" s="24"/>
      <c r="I91" s="25"/>
      <c r="N91" s="26" t="s">
        <v>149</v>
      </c>
    </row>
    <row r="92" spans="1:14" ht="14.4" customHeight="1">
      <c r="A92" s="14" t="s">
        <v>155</v>
      </c>
      <c r="B92" s="2">
        <f>DATA_FIELD_DESCRIPTORS!AF547+DATA_FIELD_DESCRIPTORS!AF548+DATA_FIELD_DESCRIPTORS!AF549</f>
        <v>749</v>
      </c>
      <c r="C92" s="27">
        <f t="shared" si="16"/>
        <v>0.17139588100686498</v>
      </c>
      <c r="D92" s="14"/>
      <c r="E92" s="23"/>
      <c r="F92" s="23"/>
      <c r="G92" s="18"/>
      <c r="H92" s="24"/>
      <c r="I92" s="25"/>
      <c r="N92" s="26"/>
    </row>
    <row r="93" spans="1:14" ht="3" customHeight="1">
      <c r="A93" s="14"/>
      <c r="B93" s="2"/>
      <c r="C93" s="27"/>
      <c r="D93" s="14"/>
      <c r="E93" s="23"/>
      <c r="F93" s="23"/>
      <c r="G93" s="18"/>
      <c r="H93" s="24"/>
      <c r="I93" s="25"/>
      <c r="N93" s="26"/>
    </row>
    <row r="94" spans="1:14" ht="14.4" customHeight="1">
      <c r="A94" s="113" t="s">
        <v>1443</v>
      </c>
      <c r="B94" s="114">
        <f>DATA_FIELD_DESCRIPTORS!AF948+DATA_FIELD_DESCRIPTORS!AF982</f>
        <v>8461</v>
      </c>
      <c r="C94" s="115">
        <f>B94/B$82</f>
        <v>0.65941859558880833</v>
      </c>
      <c r="D94" s="14"/>
      <c r="E94" s="23"/>
      <c r="F94" s="23"/>
      <c r="G94" s="18"/>
      <c r="H94" s="24"/>
      <c r="I94" s="25"/>
      <c r="N94" s="26" t="s">
        <v>150</v>
      </c>
    </row>
    <row r="95" spans="1:14" ht="14.4" customHeight="1">
      <c r="A95" s="14" t="s">
        <v>52</v>
      </c>
      <c r="B95" s="31">
        <f>B96+B98</f>
        <v>6084</v>
      </c>
      <c r="C95" s="27">
        <f t="shared" ref="C95:C98" si="17">B95/B$94</f>
        <v>0.71906394043257293</v>
      </c>
      <c r="D95" s="14"/>
      <c r="E95" s="23"/>
      <c r="F95" s="23"/>
      <c r="G95" s="18"/>
      <c r="H95" s="24"/>
      <c r="I95" s="25"/>
      <c r="N95" s="26" t="s">
        <v>1420</v>
      </c>
    </row>
    <row r="96" spans="1:14" ht="14.4" customHeight="1">
      <c r="A96" s="14" t="s">
        <v>45</v>
      </c>
      <c r="B96" s="2">
        <f>DATA_FIELD_DESCRIPTORS!AF950+DATA_FIELD_DESCRIPTORS!AF984</f>
        <v>3150</v>
      </c>
      <c r="C96" s="27">
        <f t="shared" si="17"/>
        <v>0.37229641886301856</v>
      </c>
      <c r="D96" s="14"/>
      <c r="E96" s="23"/>
      <c r="F96" s="23"/>
      <c r="G96" s="18"/>
      <c r="H96" s="18"/>
      <c r="I96" s="18"/>
      <c r="N96" s="26" t="s">
        <v>151</v>
      </c>
    </row>
    <row r="97" spans="1:14" ht="14.4" customHeight="1">
      <c r="A97" s="14" t="s">
        <v>53</v>
      </c>
      <c r="B97" s="2">
        <f>DATA_FIELD_DESCRIPTORS!AF953+DATA_FIELD_DESCRIPTORS!AF987</f>
        <v>461</v>
      </c>
      <c r="C97" s="27">
        <f>B97/B96</f>
        <v>0.14634920634920634</v>
      </c>
      <c r="D97" s="14"/>
      <c r="E97" s="23"/>
      <c r="F97" s="23"/>
      <c r="G97" s="18"/>
      <c r="H97" s="18"/>
      <c r="I97" s="18"/>
      <c r="N97" s="26" t="s">
        <v>152</v>
      </c>
    </row>
    <row r="98" spans="1:14" ht="14.4" customHeight="1">
      <c r="A98" s="14" t="s">
        <v>46</v>
      </c>
      <c r="B98" s="31">
        <f>DATA_FIELD_DESCRIPTORS!AF959+DATA_FIELD_DESCRIPTORS!AF993</f>
        <v>2934</v>
      </c>
      <c r="C98" s="27">
        <f t="shared" si="17"/>
        <v>0.34676752156955443</v>
      </c>
      <c r="D98" s="14"/>
      <c r="E98" s="23"/>
      <c r="F98" s="23"/>
      <c r="G98" s="18"/>
      <c r="H98" s="18"/>
      <c r="I98" s="18"/>
      <c r="N98" s="26" t="s">
        <v>153</v>
      </c>
    </row>
    <row r="99" spans="1:14">
      <c r="A99" s="14" t="s">
        <v>53</v>
      </c>
      <c r="B99" s="31">
        <f>DATA_FIELD_DESCRIPTORS!AF962+DATA_FIELD_DESCRIPTORS!AF996</f>
        <v>656</v>
      </c>
      <c r="C99" s="27">
        <f>B99/B98</f>
        <v>0.22358554873892297</v>
      </c>
      <c r="D99" s="14"/>
      <c r="E99" s="23"/>
      <c r="F99" s="23"/>
      <c r="G99" s="18"/>
      <c r="H99" s="18"/>
      <c r="I99" s="18"/>
      <c r="N99" s="26" t="s">
        <v>154</v>
      </c>
    </row>
    <row r="100" spans="1:14" ht="3" customHeight="1">
      <c r="A100" s="14"/>
      <c r="B100" s="31"/>
      <c r="C100" s="27"/>
      <c r="D100" s="14"/>
      <c r="E100" s="23"/>
      <c r="F100" s="23"/>
      <c r="G100" s="18"/>
      <c r="H100" s="18"/>
      <c r="I100" s="18"/>
      <c r="N100" s="26"/>
    </row>
    <row r="101" spans="1:14" ht="14.4" customHeight="1">
      <c r="A101" s="14" t="s">
        <v>54</v>
      </c>
      <c r="B101" s="2">
        <f>DATA_FIELD_DESCRIPTORS!AF535</f>
        <v>1873</v>
      </c>
      <c r="C101" s="27">
        <f>B101/B82</f>
        <v>0.14597459278310343</v>
      </c>
      <c r="D101" s="14"/>
      <c r="E101" s="23"/>
      <c r="F101" s="23"/>
      <c r="G101" s="18"/>
      <c r="H101" s="18"/>
      <c r="I101" s="18"/>
      <c r="N101" s="26">
        <v>535</v>
      </c>
    </row>
    <row r="102" spans="1:14" ht="14.4" customHeight="1">
      <c r="A102" s="14" t="s">
        <v>55</v>
      </c>
      <c r="B102" s="2">
        <f>DATA_FIELD_DESCRIPTORS!AF657</f>
        <v>2068</v>
      </c>
      <c r="C102" s="27">
        <f>B102/B82</f>
        <v>0.16117216117216118</v>
      </c>
      <c r="D102" s="14"/>
      <c r="E102" s="23"/>
      <c r="F102" s="23"/>
      <c r="G102" s="18"/>
      <c r="H102" s="18"/>
      <c r="I102" s="18"/>
      <c r="N102" s="26">
        <v>657</v>
      </c>
    </row>
    <row r="103" spans="1:14" ht="14.4" customHeight="1">
      <c r="A103" s="14" t="s">
        <v>56</v>
      </c>
      <c r="B103" s="34">
        <f>(B67+B69)/B82</f>
        <v>1.8401527550463721</v>
      </c>
      <c r="C103" s="44" t="s">
        <v>1446</v>
      </c>
      <c r="D103" s="14"/>
      <c r="E103" s="23"/>
      <c r="F103" s="23"/>
      <c r="G103" s="18"/>
      <c r="H103" s="18"/>
      <c r="I103" s="18"/>
      <c r="N103" s="26"/>
    </row>
    <row r="104" spans="1:14" ht="14.4" customHeight="1">
      <c r="A104" s="14"/>
      <c r="B104" s="34"/>
      <c r="C104" s="27"/>
      <c r="D104" s="14"/>
      <c r="E104" s="23"/>
      <c r="F104" s="23"/>
      <c r="G104" s="18"/>
      <c r="H104" s="18"/>
      <c r="I104" s="18"/>
      <c r="N104" s="26"/>
    </row>
    <row r="105" spans="1:14" ht="14.4" customHeight="1">
      <c r="A105" s="14"/>
      <c r="B105" s="31"/>
      <c r="C105" s="27"/>
      <c r="D105" s="14"/>
      <c r="E105" s="23"/>
      <c r="F105" s="23"/>
      <c r="G105" s="18"/>
      <c r="H105" s="18"/>
      <c r="I105" s="18"/>
      <c r="N105" s="26"/>
    </row>
    <row r="106" spans="1:14" s="4" customFormat="1">
      <c r="A106" s="106" t="s">
        <v>1441</v>
      </c>
      <c r="B106" s="107" t="s">
        <v>1437</v>
      </c>
      <c r="C106" s="112" t="s">
        <v>1433</v>
      </c>
      <c r="D106" s="20"/>
      <c r="E106" s="1"/>
      <c r="F106" s="20"/>
      <c r="G106" s="1"/>
      <c r="J106"/>
      <c r="K106"/>
      <c r="L106"/>
      <c r="M106"/>
    </row>
    <row r="107" spans="1:14" ht="14.4" customHeight="1">
      <c r="A107" s="14" t="s">
        <v>57</v>
      </c>
      <c r="B107" s="2">
        <f>DATA_FIELD_DESCRIPTORS!AF750</f>
        <v>13648</v>
      </c>
      <c r="C107" s="27">
        <f>B107/B$107</f>
        <v>1</v>
      </c>
      <c r="D107" s="14"/>
      <c r="E107" s="29"/>
      <c r="F107" s="29"/>
      <c r="G107" s="18"/>
      <c r="H107" s="24"/>
      <c r="I107" s="30"/>
      <c r="N107" s="26">
        <v>8772</v>
      </c>
    </row>
    <row r="108" spans="1:14" ht="14.4" customHeight="1">
      <c r="A108" s="14" t="s">
        <v>58</v>
      </c>
      <c r="B108" s="2">
        <f>DATA_FIELD_DESCRIPTORS!AF762</f>
        <v>12831</v>
      </c>
      <c r="C108" s="27">
        <f t="shared" ref="C108:C110" si="18">B108/B$107</f>
        <v>0.94013774912075032</v>
      </c>
      <c r="D108" s="14"/>
      <c r="E108" s="29"/>
      <c r="F108" s="29"/>
      <c r="G108" s="18"/>
      <c r="H108" s="24"/>
      <c r="I108" s="30"/>
      <c r="N108" s="26">
        <v>8784</v>
      </c>
    </row>
    <row r="109" spans="1:14" ht="3.6" customHeight="1">
      <c r="A109" s="14"/>
      <c r="B109" s="2"/>
      <c r="C109" s="27"/>
      <c r="D109" s="14"/>
      <c r="E109" s="29"/>
      <c r="F109" s="29"/>
      <c r="G109" s="18"/>
      <c r="H109" s="24"/>
      <c r="I109" s="30"/>
      <c r="N109" s="26"/>
    </row>
    <row r="110" spans="1:14" ht="14.4" customHeight="1">
      <c r="A110" s="14" t="s">
        <v>59</v>
      </c>
      <c r="B110" s="2">
        <f>DATA_FIELD_DESCRIPTORS!AF772</f>
        <v>817</v>
      </c>
      <c r="C110" s="27">
        <f t="shared" si="18"/>
        <v>5.9862250879249707E-2</v>
      </c>
      <c r="D110" s="14"/>
      <c r="E110" s="29"/>
      <c r="F110" s="29"/>
      <c r="G110" s="18"/>
      <c r="H110" s="24"/>
      <c r="I110" s="30"/>
      <c r="N110" s="26">
        <v>8794</v>
      </c>
    </row>
    <row r="111" spans="1:14" ht="14.4" customHeight="1">
      <c r="A111" s="14" t="s">
        <v>60</v>
      </c>
      <c r="B111" s="2">
        <f>DATA_FIELD_DESCRIPTORS!AF773</f>
        <v>304</v>
      </c>
      <c r="C111" s="27">
        <f>B111/B$110</f>
        <v>0.37209302325581395</v>
      </c>
      <c r="D111" s="14"/>
      <c r="E111" s="29"/>
      <c r="F111" s="23"/>
      <c r="G111" s="18"/>
      <c r="H111" s="24"/>
      <c r="I111" s="25"/>
      <c r="N111" s="26">
        <v>8795</v>
      </c>
    </row>
    <row r="112" spans="1:14" ht="14.4" customHeight="1">
      <c r="A112" s="14" t="s">
        <v>61</v>
      </c>
      <c r="B112" s="2">
        <f>DATA_FIELD_DESCRIPTORS!AF774</f>
        <v>29</v>
      </c>
      <c r="C112" s="27">
        <f t="shared" ref="C112:C116" si="19">B112/B$110</f>
        <v>3.5495716034271728E-2</v>
      </c>
      <c r="D112" s="14"/>
      <c r="E112" s="29"/>
      <c r="F112" s="35"/>
      <c r="G112" s="18"/>
      <c r="H112" s="36"/>
      <c r="I112" s="37"/>
      <c r="N112" s="26">
        <v>8796</v>
      </c>
    </row>
    <row r="113" spans="1:14" ht="14.4" customHeight="1">
      <c r="A113" s="14" t="s">
        <v>62</v>
      </c>
      <c r="B113" s="2">
        <f>DATA_FIELD_DESCRIPTORS!AF775</f>
        <v>110</v>
      </c>
      <c r="C113" s="27">
        <f t="shared" si="19"/>
        <v>0.1346389228886169</v>
      </c>
      <c r="D113" s="14"/>
      <c r="E113" s="29"/>
      <c r="F113" s="23"/>
      <c r="G113" s="18"/>
      <c r="H113" s="24"/>
      <c r="I113" s="25"/>
      <c r="N113" s="26">
        <v>8797</v>
      </c>
    </row>
    <row r="114" spans="1:14" ht="14.4" customHeight="1">
      <c r="A114" s="14" t="s">
        <v>63</v>
      </c>
      <c r="B114" s="2">
        <f>DATA_FIELD_DESCRIPTORS!AF776</f>
        <v>30</v>
      </c>
      <c r="C114" s="27">
        <f t="shared" si="19"/>
        <v>3.6719706242350061E-2</v>
      </c>
      <c r="D114" s="14"/>
      <c r="E114" s="29"/>
      <c r="F114" s="35"/>
      <c r="G114" s="18"/>
      <c r="H114" s="35"/>
      <c r="I114" s="18"/>
      <c r="N114" s="26">
        <v>8798</v>
      </c>
    </row>
    <row r="115" spans="1:14" ht="14.4" customHeight="1">
      <c r="A115" s="9" t="s">
        <v>64</v>
      </c>
      <c r="B115" s="2">
        <f>DATA_FIELD_DESCRIPTORS!AF777</f>
        <v>213</v>
      </c>
      <c r="C115" s="27">
        <f t="shared" si="19"/>
        <v>0.26070991432068541</v>
      </c>
      <c r="D115" s="9"/>
      <c r="E115" s="29"/>
      <c r="H115" s="38"/>
      <c r="I115" s="39"/>
      <c r="N115" s="10">
        <v>8799</v>
      </c>
    </row>
    <row r="116" spans="1:14" ht="14.4" customHeight="1">
      <c r="A116" s="9" t="s">
        <v>65</v>
      </c>
      <c r="B116" s="2">
        <f>DATA_FIELD_DESCRIPTORS!AF779</f>
        <v>131</v>
      </c>
      <c r="C116" s="27">
        <f t="shared" si="19"/>
        <v>0.16034271725826194</v>
      </c>
      <c r="D116" s="9"/>
      <c r="E116" s="29"/>
      <c r="H116" s="38"/>
      <c r="I116" s="39"/>
      <c r="N116" s="10">
        <v>8801</v>
      </c>
    </row>
    <row r="117" spans="1:14" ht="14.4" customHeight="1">
      <c r="A117" s="9"/>
      <c r="B117" s="15"/>
      <c r="C117" s="11"/>
      <c r="D117" s="9"/>
      <c r="E117" s="39"/>
      <c r="F117" s="39"/>
      <c r="H117" s="39"/>
      <c r="I117" s="39"/>
      <c r="N117" s="10"/>
    </row>
    <row r="118" spans="1:14" ht="14.4" customHeight="1">
      <c r="A118" s="9"/>
      <c r="B118" s="15"/>
      <c r="C118" s="11"/>
      <c r="D118" s="9"/>
      <c r="E118" s="39"/>
      <c r="F118" s="39"/>
      <c r="H118" s="39"/>
      <c r="I118" s="39"/>
      <c r="N118" s="10"/>
    </row>
    <row r="119" spans="1:14" s="4" customFormat="1">
      <c r="A119" s="106" t="s">
        <v>1442</v>
      </c>
      <c r="B119" s="107" t="s">
        <v>1437</v>
      </c>
      <c r="C119" s="108" t="s">
        <v>1433</v>
      </c>
      <c r="D119" s="20"/>
      <c r="E119" s="1"/>
      <c r="F119" s="20"/>
      <c r="G119" s="1"/>
      <c r="J119"/>
      <c r="K119"/>
      <c r="L119"/>
      <c r="M119"/>
    </row>
    <row r="120" spans="1:14" ht="14.4" customHeight="1">
      <c r="A120" s="9" t="s">
        <v>66</v>
      </c>
      <c r="B120" s="2">
        <f>DATA_FIELD_DESCRIPTORS!AF766</f>
        <v>12831</v>
      </c>
      <c r="C120" s="11">
        <f>B120/B$120</f>
        <v>1</v>
      </c>
      <c r="D120" s="9"/>
      <c r="H120" s="38"/>
      <c r="I120" s="39"/>
      <c r="N120" s="10">
        <v>8788</v>
      </c>
    </row>
    <row r="121" spans="1:14" s="18" customFormat="1" ht="14.4" customHeight="1">
      <c r="A121" s="113" t="s">
        <v>67</v>
      </c>
      <c r="B121" s="114">
        <f>DATA_FIELD_DESCRIPTORS!AF767+DATA_FIELD_DESCRIPTORS!AF768</f>
        <v>5026</v>
      </c>
      <c r="C121" s="115">
        <f t="shared" ref="C121:C124" si="20">B121/B$120</f>
        <v>0.39170758319694488</v>
      </c>
      <c r="D121" s="14"/>
      <c r="E121" s="29"/>
      <c r="F121" s="29"/>
      <c r="H121" s="24"/>
      <c r="I121" s="30"/>
      <c r="J121"/>
      <c r="K121"/>
      <c r="L121"/>
      <c r="M121"/>
      <c r="N121" s="26" t="s">
        <v>145</v>
      </c>
    </row>
    <row r="122" spans="1:14" s="18" customFormat="1" ht="14.4" customHeight="1">
      <c r="A122" s="14" t="s">
        <v>68</v>
      </c>
      <c r="B122" s="2">
        <f>DATA_FIELD_DESCRIPTORS!AF841+DATA_FIELD_DESCRIPTORS!AF842</f>
        <v>9119</v>
      </c>
      <c r="C122" s="44" t="s">
        <v>1446</v>
      </c>
      <c r="D122" s="14"/>
      <c r="E122" s="13"/>
      <c r="F122" s="23"/>
      <c r="J122"/>
      <c r="K122"/>
      <c r="L122"/>
      <c r="M122"/>
      <c r="N122" s="40" t="s">
        <v>1421</v>
      </c>
    </row>
    <row r="123" spans="1:14" s="18" customFormat="1" ht="14.4" customHeight="1">
      <c r="A123" s="14" t="s">
        <v>69</v>
      </c>
      <c r="B123" s="41">
        <f>B122/B121</f>
        <v>1.8143653004377238</v>
      </c>
      <c r="C123" s="44" t="s">
        <v>1446</v>
      </c>
      <c r="D123" s="14"/>
      <c r="E123" s="23"/>
      <c r="F123" s="23"/>
      <c r="J123"/>
      <c r="K123"/>
      <c r="L123"/>
      <c r="M123"/>
      <c r="N123" s="26"/>
    </row>
    <row r="124" spans="1:14" s="18" customFormat="1" ht="14.4" customHeight="1">
      <c r="A124" s="113" t="s">
        <v>70</v>
      </c>
      <c r="B124" s="114">
        <f>DATA_FIELD_DESCRIPTORS!AF769</f>
        <v>7805</v>
      </c>
      <c r="C124" s="115">
        <f t="shared" si="20"/>
        <v>0.60829241680305512</v>
      </c>
      <c r="D124" s="14"/>
      <c r="E124" s="29"/>
      <c r="F124" s="29"/>
      <c r="H124" s="24"/>
      <c r="I124" s="30"/>
      <c r="J124"/>
      <c r="K124"/>
      <c r="L124"/>
      <c r="M124"/>
      <c r="N124" s="26">
        <v>8791</v>
      </c>
    </row>
    <row r="125" spans="1:14">
      <c r="A125" s="9" t="s">
        <v>71</v>
      </c>
      <c r="B125" s="2">
        <f>DATA_FIELD_DESCRIPTORS!AF843</f>
        <v>14492</v>
      </c>
      <c r="C125" s="44" t="s">
        <v>1446</v>
      </c>
      <c r="D125" s="9"/>
      <c r="N125" s="10">
        <v>8865</v>
      </c>
    </row>
    <row r="126" spans="1:14">
      <c r="A126" s="9" t="s">
        <v>72</v>
      </c>
      <c r="B126" s="42">
        <f>B125/B124</f>
        <v>1.8567584881486228</v>
      </c>
      <c r="C126" s="44" t="s">
        <v>1446</v>
      </c>
      <c r="D126" s="9"/>
      <c r="N126" s="10"/>
    </row>
    <row r="127" spans="1:14">
      <c r="A127" s="9"/>
      <c r="B127" s="15"/>
      <c r="C127" s="11"/>
      <c r="D127" s="9"/>
      <c r="N127" s="10"/>
    </row>
    <row r="128" spans="1:14" ht="14.4" customHeight="1">
      <c r="B128" s="9"/>
      <c r="C128" s="14"/>
      <c r="D128" s="9"/>
      <c r="N128" s="9"/>
    </row>
    <row r="129" spans="1:14">
      <c r="A129" s="106" t="s">
        <v>1460</v>
      </c>
      <c r="B129" s="107" t="s">
        <v>1437</v>
      </c>
      <c r="C129" s="73"/>
      <c r="E129" s="5"/>
      <c r="F129" s="5"/>
    </row>
    <row r="130" spans="1:14">
      <c r="A130" s="9" t="s">
        <v>1462</v>
      </c>
      <c r="B130" s="72">
        <f>B111+B112+B124</f>
        <v>8138</v>
      </c>
      <c r="C130" s="27"/>
      <c r="E130" s="5"/>
      <c r="F130" s="5"/>
    </row>
    <row r="131" spans="1:14">
      <c r="A131" s="9" t="s">
        <v>1463</v>
      </c>
      <c r="B131" s="72">
        <f>B113+B114+B121</f>
        <v>5166</v>
      </c>
      <c r="C131" s="5"/>
      <c r="E131" s="5"/>
      <c r="F131" s="5"/>
    </row>
    <row r="132" spans="1:14">
      <c r="A132" s="9" t="s">
        <v>1464</v>
      </c>
      <c r="B132" s="39">
        <f>B111/B130</f>
        <v>3.7355615630376017E-2</v>
      </c>
      <c r="C132" s="5"/>
      <c r="E132" s="5"/>
      <c r="F132" s="5"/>
      <c r="N132" s="5"/>
    </row>
    <row r="133" spans="1:14">
      <c r="A133" s="9" t="s">
        <v>1465</v>
      </c>
      <c r="B133" s="39">
        <f>B113/B131</f>
        <v>2.1293070073557879E-2</v>
      </c>
      <c r="C133" s="5"/>
      <c r="E133" s="5"/>
      <c r="F133" s="5"/>
      <c r="N133" s="5"/>
    </row>
    <row r="134" spans="1:14">
      <c r="A134" s="9" t="s">
        <v>1466</v>
      </c>
      <c r="B134" s="39">
        <f>B115/B107</f>
        <v>1.5606682297772567E-2</v>
      </c>
      <c r="C134" s="5"/>
      <c r="E134" s="5"/>
      <c r="F134" s="5"/>
      <c r="N134" s="5"/>
    </row>
    <row r="135" spans="1:14">
      <c r="A135" s="9" t="s">
        <v>1</v>
      </c>
      <c r="B135" s="5"/>
      <c r="C135" s="5"/>
      <c r="E135" s="5"/>
      <c r="F135" s="5"/>
      <c r="N135" s="5"/>
    </row>
    <row r="136" spans="1:14">
      <c r="A136" s="75" t="s">
        <v>1467</v>
      </c>
      <c r="B136" s="75"/>
      <c r="C136" s="75"/>
      <c r="E136" s="5"/>
      <c r="F136" s="5"/>
      <c r="N136" s="5"/>
    </row>
    <row r="137" spans="1:14" ht="24" customHeight="1">
      <c r="A137" s="75" t="s">
        <v>1461</v>
      </c>
      <c r="B137" s="75"/>
      <c r="C137" s="75"/>
      <c r="E137" s="5"/>
      <c r="F137" s="5"/>
      <c r="N137" s="5"/>
    </row>
    <row r="138" spans="1:14">
      <c r="A138" s="75"/>
      <c r="B138" s="75"/>
      <c r="C138" s="75"/>
      <c r="E138" s="5"/>
      <c r="F138" s="5"/>
      <c r="N138" s="5"/>
    </row>
    <row r="139" spans="1:14">
      <c r="A139" s="75"/>
      <c r="B139" s="75"/>
      <c r="C139" s="75"/>
      <c r="E139" s="5"/>
      <c r="F139" s="5"/>
      <c r="N139" s="5"/>
    </row>
    <row r="140" spans="1:14">
      <c r="B140" s="5"/>
      <c r="C140" s="5"/>
      <c r="E140" s="5"/>
      <c r="F140" s="5"/>
      <c r="N140" s="5"/>
    </row>
    <row r="141" spans="1:14" ht="57.6">
      <c r="A141" s="9" t="s">
        <v>73</v>
      </c>
      <c r="B141" s="5"/>
      <c r="C141" s="5"/>
      <c r="E141" s="5"/>
      <c r="F141" s="5"/>
      <c r="N141" s="5"/>
    </row>
    <row r="142" spans="1:14">
      <c r="A142" s="9" t="s">
        <v>1</v>
      </c>
      <c r="B142" s="5"/>
      <c r="C142" s="5"/>
      <c r="E142" s="5"/>
      <c r="F142" s="5"/>
      <c r="N142" s="5"/>
    </row>
    <row r="143" spans="1:14">
      <c r="A143" s="9" t="s">
        <v>1</v>
      </c>
      <c r="B143" s="5"/>
      <c r="C143" s="5"/>
      <c r="E143" s="5"/>
      <c r="F143" s="5"/>
      <c r="N143" s="5"/>
    </row>
    <row r="144" spans="1:14">
      <c r="A144" s="9" t="s">
        <v>1</v>
      </c>
      <c r="B144" s="5"/>
      <c r="C144" s="5"/>
      <c r="E144" s="5"/>
      <c r="F144" s="5"/>
      <c r="N144" s="5"/>
    </row>
    <row r="145" spans="1:14">
      <c r="A145" s="9" t="s">
        <v>1</v>
      </c>
      <c r="B145" s="5"/>
      <c r="C145" s="5"/>
      <c r="E145" s="5"/>
      <c r="F145" s="5"/>
      <c r="N145" s="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Y145"/>
  <sheetViews>
    <sheetView zoomScale="70" zoomScaleNormal="70" workbookViewId="0">
      <selection activeCell="F5" sqref="F5:F23"/>
    </sheetView>
  </sheetViews>
  <sheetFormatPr defaultColWidth="8.88671875" defaultRowHeight="14.4"/>
  <cols>
    <col min="1" max="1" width="44.6640625" style="5" customWidth="1"/>
    <col min="2" max="2" width="10.33203125" style="20" customWidth="1"/>
    <col min="3" max="3" width="8.88671875" style="21" customWidth="1"/>
    <col min="4" max="4" width="10.33203125" style="5" customWidth="1"/>
    <col min="5" max="5" width="8.88671875" style="13" customWidth="1"/>
    <col min="6" max="6" width="10.33203125" style="13" customWidth="1"/>
    <col min="7" max="9" width="8.88671875" style="5"/>
    <col min="10" max="10" width="24.44140625" customWidth="1"/>
    <col min="11" max="11" width="10.5546875" bestFit="1" customWidth="1"/>
    <col min="12" max="13" width="10.6640625" bestFit="1" customWidth="1"/>
    <col min="14" max="14" width="14.33203125" style="22" customWidth="1"/>
    <col min="15" max="15" width="17.44140625" style="5" customWidth="1"/>
    <col min="16" max="25" width="13.33203125" style="5" customWidth="1"/>
    <col min="26" max="16384" width="8.88671875" style="5"/>
  </cols>
  <sheetData>
    <row r="1" spans="1:25" ht="43.2">
      <c r="A1" s="6" t="s">
        <v>1468</v>
      </c>
      <c r="B1" s="6"/>
      <c r="C1" s="8"/>
      <c r="D1" s="9"/>
      <c r="N1" s="7"/>
    </row>
    <row r="2" spans="1:25">
      <c r="A2" s="9" t="s">
        <v>0</v>
      </c>
      <c r="B2" s="9"/>
      <c r="C2" s="11"/>
      <c r="D2" s="9"/>
      <c r="N2" s="10"/>
    </row>
    <row r="3" spans="1:25">
      <c r="K3" t="s">
        <v>87</v>
      </c>
      <c r="L3" t="s">
        <v>89</v>
      </c>
      <c r="M3" t="s">
        <v>136</v>
      </c>
      <c r="O3" s="77" t="s">
        <v>1452</v>
      </c>
      <c r="P3" s="77" t="s">
        <v>1453</v>
      </c>
      <c r="Q3" s="54" t="s">
        <v>1454</v>
      </c>
      <c r="R3" s="76" t="s">
        <v>1455</v>
      </c>
      <c r="S3" s="76" t="s">
        <v>1456</v>
      </c>
      <c r="T3" s="52"/>
      <c r="U3" s="76" t="s">
        <v>1455</v>
      </c>
      <c r="V3" s="76" t="s">
        <v>1456</v>
      </c>
      <c r="W3" s="77"/>
      <c r="X3" s="76" t="s">
        <v>1455</v>
      </c>
      <c r="Y3" s="76" t="s">
        <v>1456</v>
      </c>
    </row>
    <row r="4" spans="1:25" s="43" customFormat="1">
      <c r="A4" s="106" t="s">
        <v>2</v>
      </c>
      <c r="B4" s="107" t="s">
        <v>87</v>
      </c>
      <c r="C4" s="108" t="s">
        <v>1433</v>
      </c>
      <c r="D4" s="109" t="s">
        <v>89</v>
      </c>
      <c r="E4" s="108" t="s">
        <v>1433</v>
      </c>
      <c r="F4" s="107" t="s">
        <v>136</v>
      </c>
      <c r="G4" s="108" t="s">
        <v>1433</v>
      </c>
      <c r="J4" t="s">
        <v>1448</v>
      </c>
      <c r="K4" s="47">
        <f>B5/2</f>
        <v>976</v>
      </c>
      <c r="L4" s="47">
        <f>D5/2</f>
        <v>1064</v>
      </c>
      <c r="M4" s="47">
        <f>F5/2</f>
        <v>2040</v>
      </c>
      <c r="O4" s="77" t="s">
        <v>2</v>
      </c>
      <c r="P4" s="77"/>
      <c r="Q4" s="55" t="s">
        <v>87</v>
      </c>
      <c r="R4" s="76"/>
      <c r="S4" s="76"/>
      <c r="T4" s="53" t="s">
        <v>89</v>
      </c>
      <c r="U4" s="76"/>
      <c r="V4" s="76"/>
      <c r="W4" s="56" t="s">
        <v>136</v>
      </c>
      <c r="X4" s="76"/>
      <c r="Y4" s="76"/>
    </row>
    <row r="5" spans="1:25">
      <c r="A5" s="9" t="s">
        <v>3</v>
      </c>
      <c r="B5" s="2">
        <f>DATA_FIELD_DESCRIPTORS!AG371</f>
        <v>1952</v>
      </c>
      <c r="C5" s="11">
        <f t="shared" ref="C5:C23" si="0">B5/B$5</f>
        <v>1</v>
      </c>
      <c r="D5" s="15">
        <f>DATA_FIELD_DESCRIPTORS!AG395</f>
        <v>2128</v>
      </c>
      <c r="E5" s="11">
        <f t="shared" ref="E5:E23" si="1">D5/D$5</f>
        <v>1</v>
      </c>
      <c r="F5" s="15">
        <f t="shared" ref="F5:F23" si="2">B5+D5</f>
        <v>4080</v>
      </c>
      <c r="G5" s="11">
        <f t="shared" ref="G5:G23" si="3">F5/F$5</f>
        <v>1</v>
      </c>
      <c r="J5" t="s">
        <v>1457</v>
      </c>
      <c r="K5" s="67">
        <f>K4-R12</f>
        <v>25</v>
      </c>
      <c r="L5" s="46">
        <f>L4-U12</f>
        <v>13</v>
      </c>
      <c r="M5" s="67">
        <f>M4-X12</f>
        <v>38</v>
      </c>
      <c r="N5" s="10" t="s">
        <v>142</v>
      </c>
      <c r="O5" s="48" t="s">
        <v>3</v>
      </c>
      <c r="P5" s="48"/>
      <c r="Q5" s="5">
        <v>1952</v>
      </c>
      <c r="T5" s="5">
        <v>2128</v>
      </c>
      <c r="W5" s="5">
        <v>4080</v>
      </c>
    </row>
    <row r="6" spans="1:25">
      <c r="A6" s="9" t="s">
        <v>4</v>
      </c>
      <c r="B6" s="2">
        <f>DATA_FIELD_DESCRIPTORS!AG372</f>
        <v>99</v>
      </c>
      <c r="C6" s="11">
        <f t="shared" si="0"/>
        <v>5.0717213114754099E-2</v>
      </c>
      <c r="D6" s="15">
        <f>DATA_FIELD_DESCRIPTORS!AG396</f>
        <v>75</v>
      </c>
      <c r="E6" s="11">
        <f t="shared" si="1"/>
        <v>3.5244360902255641E-2</v>
      </c>
      <c r="F6" s="15">
        <f t="shared" si="2"/>
        <v>174</v>
      </c>
      <c r="G6" s="11">
        <f t="shared" si="3"/>
        <v>4.2647058823529413E-2</v>
      </c>
      <c r="J6" t="s">
        <v>1449</v>
      </c>
      <c r="K6">
        <f>K5/Q13</f>
        <v>0.1404494382022472</v>
      </c>
      <c r="L6">
        <f>L5/T13</f>
        <v>6.3725490196078427E-2</v>
      </c>
      <c r="M6">
        <f>M5/W13</f>
        <v>9.947643979057591E-2</v>
      </c>
      <c r="N6" s="10"/>
      <c r="O6" s="9">
        <v>0</v>
      </c>
      <c r="P6" s="9">
        <v>4</v>
      </c>
      <c r="Q6" s="5">
        <v>99</v>
      </c>
      <c r="R6" s="60">
        <f>Q6</f>
        <v>99</v>
      </c>
      <c r="S6" s="39">
        <f>R6/$Q5</f>
        <v>5.0717213114754099E-2</v>
      </c>
      <c r="T6" s="5">
        <v>75</v>
      </c>
      <c r="U6" s="60">
        <f>T6</f>
        <v>75</v>
      </c>
      <c r="V6" s="39">
        <f>U6/$T5</f>
        <v>3.5244360902255641E-2</v>
      </c>
      <c r="W6" s="5">
        <v>174</v>
      </c>
      <c r="X6" s="60">
        <f>W6</f>
        <v>174</v>
      </c>
      <c r="Y6" s="39">
        <f>X6/$W5</f>
        <v>4.2647058823529413E-2</v>
      </c>
    </row>
    <row r="7" spans="1:25">
      <c r="A7" s="9" t="s">
        <v>5</v>
      </c>
      <c r="B7" s="2">
        <f>DATA_FIELD_DESCRIPTORS!AG373</f>
        <v>42</v>
      </c>
      <c r="C7" s="11">
        <f t="shared" si="0"/>
        <v>2.151639344262295E-2</v>
      </c>
      <c r="D7" s="15">
        <f>DATA_FIELD_DESCRIPTORS!AG397</f>
        <v>36</v>
      </c>
      <c r="E7" s="11">
        <f t="shared" si="1"/>
        <v>1.6917293233082706E-2</v>
      </c>
      <c r="F7" s="15">
        <f t="shared" si="2"/>
        <v>78</v>
      </c>
      <c r="G7" s="11">
        <f t="shared" si="3"/>
        <v>1.9117647058823531E-2</v>
      </c>
      <c r="J7" t="s">
        <v>1450</v>
      </c>
      <c r="K7" s="58">
        <v>5</v>
      </c>
      <c r="L7" s="58">
        <v>5</v>
      </c>
      <c r="M7" s="58">
        <v>5</v>
      </c>
      <c r="N7" s="10"/>
      <c r="O7" s="9">
        <v>5</v>
      </c>
      <c r="P7" s="9">
        <v>9</v>
      </c>
      <c r="Q7" s="5">
        <v>42</v>
      </c>
      <c r="R7" s="60">
        <f>R6+Q7</f>
        <v>141</v>
      </c>
      <c r="S7" s="39">
        <f>R7/$Q5</f>
        <v>7.2233606557377053E-2</v>
      </c>
      <c r="T7" s="5">
        <v>36</v>
      </c>
      <c r="U7" s="60">
        <f>U6+T7</f>
        <v>111</v>
      </c>
      <c r="V7" s="39">
        <f>U7/$T5</f>
        <v>5.2161654135338346E-2</v>
      </c>
      <c r="W7" s="5">
        <v>78</v>
      </c>
      <c r="X7" s="60">
        <f>X6+W7</f>
        <v>252</v>
      </c>
      <c r="Y7" s="39">
        <f>X7/$W5</f>
        <v>6.1764705882352944E-2</v>
      </c>
    </row>
    <row r="8" spans="1:25">
      <c r="A8" s="9" t="s">
        <v>6</v>
      </c>
      <c r="B8" s="2">
        <f>DATA_FIELD_DESCRIPTORS!AG374</f>
        <v>17</v>
      </c>
      <c r="C8" s="11">
        <f t="shared" si="0"/>
        <v>8.7090163934426222E-3</v>
      </c>
      <c r="D8" s="15">
        <f>DATA_FIELD_DESCRIPTORS!AG398</f>
        <v>14</v>
      </c>
      <c r="E8" s="11">
        <f t="shared" si="1"/>
        <v>6.5789473684210523E-3</v>
      </c>
      <c r="F8" s="15">
        <f t="shared" si="2"/>
        <v>31</v>
      </c>
      <c r="G8" s="11">
        <f t="shared" si="3"/>
        <v>7.5980392156862744E-3</v>
      </c>
      <c r="J8" t="s">
        <v>1451</v>
      </c>
      <c r="K8">
        <f>K7*K6</f>
        <v>0.702247191011236</v>
      </c>
      <c r="L8">
        <f t="shared" ref="L8:M8" si="4">L7*L6</f>
        <v>0.31862745098039214</v>
      </c>
      <c r="M8">
        <f t="shared" si="4"/>
        <v>0.49738219895287955</v>
      </c>
      <c r="N8" s="10"/>
      <c r="O8" s="9">
        <v>10</v>
      </c>
      <c r="P8" s="9">
        <v>14</v>
      </c>
      <c r="Q8" s="5">
        <v>17</v>
      </c>
      <c r="R8" s="60">
        <f t="shared" ref="R8:R23" si="5">R7+Q8</f>
        <v>158</v>
      </c>
      <c r="S8" s="39">
        <f>R8/$Q5</f>
        <v>8.0942622950819679E-2</v>
      </c>
      <c r="T8" s="5">
        <v>14</v>
      </c>
      <c r="U8" s="60">
        <f t="shared" ref="U8:U23" si="6">U7+T8</f>
        <v>125</v>
      </c>
      <c r="V8" s="39">
        <f>U8/$T5</f>
        <v>5.8740601503759399E-2</v>
      </c>
      <c r="W8" s="5">
        <v>31</v>
      </c>
      <c r="X8" s="60">
        <f t="shared" ref="X8:X23" si="7">X7+W8</f>
        <v>283</v>
      </c>
      <c r="Y8" s="39">
        <f>X8/$W5</f>
        <v>6.9362745098039219E-2</v>
      </c>
    </row>
    <row r="9" spans="1:25">
      <c r="A9" s="9" t="s">
        <v>7</v>
      </c>
      <c r="B9" s="2">
        <f>DATA_FIELD_DESCRIPTORS!AG375+DATA_FIELD_DESCRIPTORS!AG376</f>
        <v>24</v>
      </c>
      <c r="C9" s="11">
        <f t="shared" si="0"/>
        <v>1.2295081967213115E-2</v>
      </c>
      <c r="D9" s="15">
        <f>DATA_FIELD_DESCRIPTORS!AG399+DATA_FIELD_DESCRIPTORS!AG400</f>
        <v>114</v>
      </c>
      <c r="E9" s="11">
        <f t="shared" si="1"/>
        <v>5.3571428571428568E-2</v>
      </c>
      <c r="F9" s="15">
        <f t="shared" si="2"/>
        <v>138</v>
      </c>
      <c r="G9" s="11">
        <f t="shared" si="3"/>
        <v>3.3823529411764704E-2</v>
      </c>
      <c r="J9" t="s">
        <v>1447</v>
      </c>
      <c r="K9">
        <f>35+K8</f>
        <v>35.702247191011239</v>
      </c>
      <c r="L9">
        <f>35+L8</f>
        <v>35.318627450980394</v>
      </c>
      <c r="M9">
        <f>35+M8</f>
        <v>35.497382198952877</v>
      </c>
      <c r="N9" s="10"/>
      <c r="O9" s="9">
        <v>15</v>
      </c>
      <c r="P9" s="9">
        <v>19</v>
      </c>
      <c r="Q9" s="5">
        <v>24</v>
      </c>
      <c r="R9" s="60">
        <f t="shared" si="5"/>
        <v>182</v>
      </c>
      <c r="S9" s="39">
        <f>R9/$Q5</f>
        <v>9.3237704918032793E-2</v>
      </c>
      <c r="T9" s="5">
        <v>114</v>
      </c>
      <c r="U9" s="60">
        <f t="shared" si="6"/>
        <v>239</v>
      </c>
      <c r="V9" s="39">
        <f>U9/$Q5</f>
        <v>0.12243852459016394</v>
      </c>
      <c r="W9" s="5">
        <v>138</v>
      </c>
      <c r="X9" s="60">
        <f t="shared" si="7"/>
        <v>421</v>
      </c>
      <c r="Y9" s="39">
        <f>X9/$W5</f>
        <v>0.10318627450980392</v>
      </c>
    </row>
    <row r="10" spans="1:25">
      <c r="A10" s="9" t="s">
        <v>8</v>
      </c>
      <c r="B10" s="2">
        <f>DATA_FIELD_DESCRIPTORS!AG377+DATA_FIELD_DESCRIPTORS!AG378+DATA_FIELD_DESCRIPTORS!AG379</f>
        <v>112</v>
      </c>
      <c r="C10" s="11">
        <f t="shared" si="0"/>
        <v>5.737704918032787E-2</v>
      </c>
      <c r="D10" s="15">
        <f>DATA_FIELD_DESCRIPTORS!AG401+DATA_FIELD_DESCRIPTORS!AG402+DATA_FIELD_DESCRIPTORS!AG403</f>
        <v>152</v>
      </c>
      <c r="E10" s="11">
        <f t="shared" si="1"/>
        <v>7.1428571428571425E-2</v>
      </c>
      <c r="F10" s="15">
        <f t="shared" si="2"/>
        <v>264</v>
      </c>
      <c r="G10" s="11">
        <f t="shared" si="3"/>
        <v>6.4705882352941183E-2</v>
      </c>
      <c r="N10" s="10"/>
      <c r="O10" s="9">
        <v>20</v>
      </c>
      <c r="P10" s="9">
        <v>24</v>
      </c>
      <c r="Q10" s="5">
        <v>112</v>
      </c>
      <c r="R10" s="60">
        <f t="shared" si="5"/>
        <v>294</v>
      </c>
      <c r="S10" s="39">
        <f>R10/$Q5</f>
        <v>0.15061475409836064</v>
      </c>
      <c r="T10" s="5">
        <v>152</v>
      </c>
      <c r="U10" s="60">
        <f t="shared" si="6"/>
        <v>391</v>
      </c>
      <c r="V10" s="39">
        <f>U10/$T5</f>
        <v>0.1837406015037594</v>
      </c>
      <c r="W10" s="5">
        <v>264</v>
      </c>
      <c r="X10" s="60">
        <f t="shared" si="7"/>
        <v>685</v>
      </c>
      <c r="Y10" s="39">
        <f>X10/$W5</f>
        <v>0.16789215686274508</v>
      </c>
    </row>
    <row r="11" spans="1:25">
      <c r="A11" s="9" t="s">
        <v>9</v>
      </c>
      <c r="B11" s="2">
        <f>DATA_FIELD_DESCRIPTORS!AG380</f>
        <v>343</v>
      </c>
      <c r="C11" s="11">
        <f t="shared" si="0"/>
        <v>0.17571721311475411</v>
      </c>
      <c r="D11" s="2">
        <f>DATA_FIELD_DESCRIPTORS!AG404</f>
        <v>352</v>
      </c>
      <c r="E11" s="11">
        <f t="shared" si="1"/>
        <v>0.16541353383458646</v>
      </c>
      <c r="F11" s="15">
        <f t="shared" si="2"/>
        <v>695</v>
      </c>
      <c r="G11" s="11">
        <f t="shared" si="3"/>
        <v>0.17034313725490197</v>
      </c>
      <c r="N11" s="10"/>
      <c r="O11" s="9">
        <v>25</v>
      </c>
      <c r="P11" s="9">
        <v>29</v>
      </c>
      <c r="Q11" s="5">
        <v>343</v>
      </c>
      <c r="R11" s="60">
        <f t="shared" si="5"/>
        <v>637</v>
      </c>
      <c r="S11" s="39">
        <f>R11/$Q5</f>
        <v>0.32633196721311475</v>
      </c>
      <c r="T11" s="5">
        <v>352</v>
      </c>
      <c r="U11" s="60">
        <f t="shared" si="6"/>
        <v>743</v>
      </c>
      <c r="V11" s="39">
        <f>U11/$T5</f>
        <v>0.34915413533834588</v>
      </c>
      <c r="W11" s="5">
        <v>695</v>
      </c>
      <c r="X11" s="60">
        <f t="shared" si="7"/>
        <v>1380</v>
      </c>
      <c r="Y11" s="39">
        <f>X11/$W5</f>
        <v>0.33823529411764708</v>
      </c>
    </row>
    <row r="12" spans="1:25">
      <c r="A12" s="9" t="s">
        <v>10</v>
      </c>
      <c r="B12" s="2">
        <f>DATA_FIELD_DESCRIPTORS!AG381</f>
        <v>314</v>
      </c>
      <c r="C12" s="11">
        <f t="shared" si="0"/>
        <v>0.16086065573770492</v>
      </c>
      <c r="D12" s="2">
        <f>DATA_FIELD_DESCRIPTORS!AG405</f>
        <v>308</v>
      </c>
      <c r="E12" s="11">
        <f t="shared" si="1"/>
        <v>0.14473684210526316</v>
      </c>
      <c r="F12" s="15">
        <f t="shared" si="2"/>
        <v>622</v>
      </c>
      <c r="G12" s="11">
        <f t="shared" si="3"/>
        <v>0.15245098039215688</v>
      </c>
      <c r="N12" s="10"/>
      <c r="O12" s="64">
        <v>30</v>
      </c>
      <c r="P12" s="64">
        <v>34</v>
      </c>
      <c r="Q12" s="5">
        <v>314</v>
      </c>
      <c r="R12" s="60">
        <f t="shared" si="5"/>
        <v>951</v>
      </c>
      <c r="S12" s="39">
        <f>R12/$Q5</f>
        <v>0.48719262295081966</v>
      </c>
      <c r="T12" s="5">
        <v>308</v>
      </c>
      <c r="U12" s="60">
        <f t="shared" si="6"/>
        <v>1051</v>
      </c>
      <c r="V12" s="39">
        <f>U12/$T5</f>
        <v>0.49389097744360905</v>
      </c>
      <c r="W12" s="5">
        <v>622</v>
      </c>
      <c r="X12" s="60">
        <f t="shared" si="7"/>
        <v>2002</v>
      </c>
      <c r="Y12" s="39">
        <f>X12/$W5</f>
        <v>0.4906862745098039</v>
      </c>
    </row>
    <row r="13" spans="1:25">
      <c r="A13" s="9" t="s">
        <v>11</v>
      </c>
      <c r="B13" s="2">
        <f>DATA_FIELD_DESCRIPTORS!AG382</f>
        <v>178</v>
      </c>
      <c r="C13" s="11">
        <f t="shared" si="0"/>
        <v>9.1188524590163939E-2</v>
      </c>
      <c r="D13" s="2">
        <f>DATA_FIELD_DESCRIPTORS!AG406</f>
        <v>204</v>
      </c>
      <c r="E13" s="11">
        <f t="shared" si="1"/>
        <v>9.5864661654135333E-2</v>
      </c>
      <c r="F13" s="15">
        <f t="shared" si="2"/>
        <v>382</v>
      </c>
      <c r="G13" s="11">
        <f t="shared" si="3"/>
        <v>9.3627450980392157E-2</v>
      </c>
      <c r="N13" s="10"/>
      <c r="O13" s="64">
        <v>35</v>
      </c>
      <c r="P13" s="64">
        <v>39</v>
      </c>
      <c r="Q13" s="5">
        <v>178</v>
      </c>
      <c r="R13" s="60">
        <f t="shared" si="5"/>
        <v>1129</v>
      </c>
      <c r="S13" s="39">
        <f>R13/$Q5</f>
        <v>0.57838114754098358</v>
      </c>
      <c r="T13" s="5">
        <v>204</v>
      </c>
      <c r="U13" s="60">
        <f t="shared" si="6"/>
        <v>1255</v>
      </c>
      <c r="V13" s="39">
        <f>U13/$T5</f>
        <v>0.58975563909774431</v>
      </c>
      <c r="W13" s="5">
        <v>382</v>
      </c>
      <c r="X13" s="60">
        <f t="shared" si="7"/>
        <v>2384</v>
      </c>
      <c r="Y13" s="39">
        <f>X13/$W5</f>
        <v>0.58431372549019611</v>
      </c>
    </row>
    <row r="14" spans="1:25">
      <c r="A14" s="9" t="s">
        <v>12</v>
      </c>
      <c r="B14" s="2">
        <f>DATA_FIELD_DESCRIPTORS!AG383</f>
        <v>111</v>
      </c>
      <c r="C14" s="11">
        <f t="shared" si="0"/>
        <v>5.6864754098360656E-2</v>
      </c>
      <c r="D14" s="2">
        <f>DATA_FIELD_DESCRIPTORS!AG407</f>
        <v>117</v>
      </c>
      <c r="E14" s="11">
        <f t="shared" si="1"/>
        <v>5.4981203007518797E-2</v>
      </c>
      <c r="F14" s="15">
        <f t="shared" si="2"/>
        <v>228</v>
      </c>
      <c r="G14" s="11">
        <f t="shared" si="3"/>
        <v>5.5882352941176473E-2</v>
      </c>
      <c r="N14" s="10"/>
      <c r="O14" s="9">
        <v>40</v>
      </c>
      <c r="P14" s="9">
        <v>44</v>
      </c>
      <c r="Q14" s="5">
        <v>111</v>
      </c>
      <c r="R14" s="60">
        <f t="shared" si="5"/>
        <v>1240</v>
      </c>
      <c r="S14" s="39">
        <f>R14/$Q5</f>
        <v>0.63524590163934425</v>
      </c>
      <c r="T14" s="5">
        <v>117</v>
      </c>
      <c r="U14" s="60">
        <f t="shared" si="6"/>
        <v>1372</v>
      </c>
      <c r="V14" s="39">
        <f>U14/$T5</f>
        <v>0.64473684210526316</v>
      </c>
      <c r="W14" s="5">
        <v>228</v>
      </c>
      <c r="X14" s="60">
        <f t="shared" si="7"/>
        <v>2612</v>
      </c>
      <c r="Y14" s="39">
        <f>X14/$W5</f>
        <v>0.6401960784313725</v>
      </c>
    </row>
    <row r="15" spans="1:25">
      <c r="A15" s="9" t="s">
        <v>13</v>
      </c>
      <c r="B15" s="2">
        <f>DATA_FIELD_DESCRIPTORS!AG384</f>
        <v>92</v>
      </c>
      <c r="C15" s="11">
        <f t="shared" si="0"/>
        <v>4.7131147540983603E-2</v>
      </c>
      <c r="D15" s="2">
        <f>DATA_FIELD_DESCRIPTORS!AG408</f>
        <v>77</v>
      </c>
      <c r="E15" s="11">
        <f t="shared" si="1"/>
        <v>3.6184210526315791E-2</v>
      </c>
      <c r="F15" s="15">
        <f t="shared" si="2"/>
        <v>169</v>
      </c>
      <c r="G15" s="11">
        <f t="shared" si="3"/>
        <v>4.1421568627450979E-2</v>
      </c>
      <c r="N15" s="10"/>
      <c r="O15" s="9">
        <v>45</v>
      </c>
      <c r="P15" s="9">
        <v>49</v>
      </c>
      <c r="Q15" s="5">
        <v>92</v>
      </c>
      <c r="R15" s="60">
        <f t="shared" si="5"/>
        <v>1332</v>
      </c>
      <c r="S15" s="39">
        <f>R15/$Q5</f>
        <v>0.68237704918032782</v>
      </c>
      <c r="T15" s="5">
        <v>77</v>
      </c>
      <c r="U15" s="60">
        <f t="shared" si="6"/>
        <v>1449</v>
      </c>
      <c r="V15" s="39">
        <f>U15/$T5</f>
        <v>0.68092105263157898</v>
      </c>
      <c r="W15" s="5">
        <v>169</v>
      </c>
      <c r="X15" s="60">
        <f t="shared" si="7"/>
        <v>2781</v>
      </c>
      <c r="Y15" s="39">
        <f>X15/$W5</f>
        <v>0.68161764705882355</v>
      </c>
    </row>
    <row r="16" spans="1:25">
      <c r="A16" s="9" t="s">
        <v>14</v>
      </c>
      <c r="B16" s="2">
        <f>DATA_FIELD_DESCRIPTORS!AG385</f>
        <v>101</v>
      </c>
      <c r="C16" s="11">
        <f t="shared" si="0"/>
        <v>5.1741803278688527E-2</v>
      </c>
      <c r="D16" s="2">
        <f>DATA_FIELD_DESCRIPTORS!AG409</f>
        <v>100</v>
      </c>
      <c r="E16" s="11">
        <f t="shared" si="1"/>
        <v>4.6992481203007516E-2</v>
      </c>
      <c r="F16" s="15">
        <f t="shared" si="2"/>
        <v>201</v>
      </c>
      <c r="G16" s="11">
        <f t="shared" si="3"/>
        <v>4.926470588235294E-2</v>
      </c>
      <c r="N16" s="10"/>
      <c r="O16" s="9">
        <v>50</v>
      </c>
      <c r="P16" s="9">
        <v>54</v>
      </c>
      <c r="Q16" s="5">
        <v>101</v>
      </c>
      <c r="R16" s="60">
        <f t="shared" si="5"/>
        <v>1433</v>
      </c>
      <c r="S16" s="39">
        <f>R16/$Q5</f>
        <v>0.73411885245901642</v>
      </c>
      <c r="T16" s="5">
        <v>100</v>
      </c>
      <c r="U16" s="60">
        <f t="shared" si="6"/>
        <v>1549</v>
      </c>
      <c r="V16" s="39">
        <f>U16/$T5</f>
        <v>0.72791353383458646</v>
      </c>
      <c r="W16" s="5">
        <v>201</v>
      </c>
      <c r="X16" s="60">
        <f t="shared" si="7"/>
        <v>2982</v>
      </c>
      <c r="Y16" s="39">
        <f>X16/$W5</f>
        <v>0.73088235294117643</v>
      </c>
    </row>
    <row r="17" spans="1:25">
      <c r="A17" s="9" t="s">
        <v>15</v>
      </c>
      <c r="B17" s="2">
        <f>DATA_FIELD_DESCRIPTORS!AG386</f>
        <v>92</v>
      </c>
      <c r="C17" s="11">
        <f t="shared" si="0"/>
        <v>4.7131147540983603E-2</v>
      </c>
      <c r="D17" s="2">
        <f>DATA_FIELD_DESCRIPTORS!AG410</f>
        <v>108</v>
      </c>
      <c r="E17" s="11">
        <f t="shared" si="1"/>
        <v>5.0751879699248117E-2</v>
      </c>
      <c r="F17" s="15">
        <f t="shared" si="2"/>
        <v>200</v>
      </c>
      <c r="G17" s="11">
        <f t="shared" si="3"/>
        <v>4.9019607843137254E-2</v>
      </c>
      <c r="N17" s="10"/>
      <c r="O17" s="9">
        <v>55</v>
      </c>
      <c r="P17" s="9">
        <v>59</v>
      </c>
      <c r="Q17" s="5">
        <v>92</v>
      </c>
      <c r="R17" s="60">
        <f t="shared" si="5"/>
        <v>1525</v>
      </c>
      <c r="S17" s="39">
        <f>R17/$Q5</f>
        <v>0.78125</v>
      </c>
      <c r="T17" s="5">
        <v>108</v>
      </c>
      <c r="U17" s="60">
        <f t="shared" si="6"/>
        <v>1657</v>
      </c>
      <c r="V17" s="39">
        <f>U17/$T5</f>
        <v>0.77866541353383456</v>
      </c>
      <c r="W17" s="5">
        <v>200</v>
      </c>
      <c r="X17" s="60">
        <f t="shared" si="7"/>
        <v>3182</v>
      </c>
      <c r="Y17" s="39">
        <f>X17/$W5</f>
        <v>0.77990196078431373</v>
      </c>
    </row>
    <row r="18" spans="1:25">
      <c r="A18" s="9" t="s">
        <v>16</v>
      </c>
      <c r="B18" s="2">
        <f>DATA_FIELD_DESCRIPTORS!AG387+DATA_FIELD_DESCRIPTORS!AG388</f>
        <v>96</v>
      </c>
      <c r="C18" s="11">
        <f t="shared" si="0"/>
        <v>4.9180327868852458E-2</v>
      </c>
      <c r="D18" s="2">
        <f>DATA_FIELD_DESCRIPTORS!AG411+DATA_FIELD_DESCRIPTORS!AG412</f>
        <v>123</v>
      </c>
      <c r="E18" s="11">
        <f t="shared" si="1"/>
        <v>5.7800751879699248E-2</v>
      </c>
      <c r="F18" s="15">
        <f t="shared" si="2"/>
        <v>219</v>
      </c>
      <c r="G18" s="11">
        <f t="shared" si="3"/>
        <v>5.3676470588235291E-2</v>
      </c>
      <c r="N18" s="10"/>
      <c r="O18" s="9">
        <v>60</v>
      </c>
      <c r="P18" s="9">
        <v>64</v>
      </c>
      <c r="Q18" s="5">
        <v>96</v>
      </c>
      <c r="R18" s="60">
        <f t="shared" si="5"/>
        <v>1621</v>
      </c>
      <c r="S18" s="39">
        <f>R18/$Q5</f>
        <v>0.83043032786885251</v>
      </c>
      <c r="T18" s="5">
        <v>123</v>
      </c>
      <c r="U18" s="60">
        <f t="shared" si="6"/>
        <v>1780</v>
      </c>
      <c r="V18" s="39">
        <f>U18/$T5</f>
        <v>0.8364661654135338</v>
      </c>
      <c r="W18" s="5">
        <v>219</v>
      </c>
      <c r="X18" s="60">
        <f t="shared" si="7"/>
        <v>3401</v>
      </c>
      <c r="Y18" s="39">
        <f>X18/$W5</f>
        <v>0.83357843137254906</v>
      </c>
    </row>
    <row r="19" spans="1:25">
      <c r="A19" s="9" t="s">
        <v>17</v>
      </c>
      <c r="B19" s="15">
        <f>DATA_FIELD_DESCRIPTORS!AG389+DATA_FIELD_DESCRIPTORS!AG390</f>
        <v>92</v>
      </c>
      <c r="C19" s="11">
        <f t="shared" si="0"/>
        <v>4.7131147540983603E-2</v>
      </c>
      <c r="D19" s="2">
        <f>DATA_FIELD_DESCRIPTORS!AG413+DATA_FIELD_DESCRIPTORS!AG414</f>
        <v>83</v>
      </c>
      <c r="E19" s="11">
        <f t="shared" si="1"/>
        <v>3.9003759398496242E-2</v>
      </c>
      <c r="F19" s="15">
        <f t="shared" si="2"/>
        <v>175</v>
      </c>
      <c r="G19" s="11">
        <f t="shared" si="3"/>
        <v>4.2892156862745098E-2</v>
      </c>
      <c r="N19" s="10"/>
      <c r="O19" s="9">
        <v>65</v>
      </c>
      <c r="P19" s="9">
        <v>69</v>
      </c>
      <c r="Q19" s="5">
        <v>92</v>
      </c>
      <c r="R19" s="60">
        <f t="shared" si="5"/>
        <v>1713</v>
      </c>
      <c r="S19" s="39">
        <f>R19/$Q5</f>
        <v>0.87756147540983609</v>
      </c>
      <c r="T19" s="5">
        <v>83</v>
      </c>
      <c r="U19" s="60">
        <f t="shared" si="6"/>
        <v>1863</v>
      </c>
      <c r="V19" s="39">
        <f>U19/$T5</f>
        <v>0.87546992481203012</v>
      </c>
      <c r="W19" s="5">
        <v>175</v>
      </c>
      <c r="X19" s="60">
        <f t="shared" si="7"/>
        <v>3576</v>
      </c>
      <c r="Y19" s="39">
        <f>X19/$W5</f>
        <v>0.87647058823529411</v>
      </c>
    </row>
    <row r="20" spans="1:25">
      <c r="A20" s="9" t="s">
        <v>18</v>
      </c>
      <c r="B20" s="15">
        <f>DATA_FIELD_DESCRIPTORS!AG391</f>
        <v>76</v>
      </c>
      <c r="C20" s="11">
        <f t="shared" si="0"/>
        <v>3.8934426229508198E-2</v>
      </c>
      <c r="D20" s="2">
        <f>DATA_FIELD_DESCRIPTORS!AG415</f>
        <v>89</v>
      </c>
      <c r="E20" s="11">
        <f t="shared" si="1"/>
        <v>4.1823308270676693E-2</v>
      </c>
      <c r="F20" s="15">
        <f t="shared" si="2"/>
        <v>165</v>
      </c>
      <c r="G20" s="11">
        <f t="shared" si="3"/>
        <v>4.0441176470588237E-2</v>
      </c>
      <c r="N20" s="10"/>
      <c r="O20" s="9">
        <v>70</v>
      </c>
      <c r="P20" s="9">
        <v>74</v>
      </c>
      <c r="Q20" s="5">
        <v>76</v>
      </c>
      <c r="R20" s="60">
        <f t="shared" si="5"/>
        <v>1789</v>
      </c>
      <c r="S20" s="39">
        <f>R20/$Q5</f>
        <v>0.91649590163934425</v>
      </c>
      <c r="T20" s="5">
        <v>89</v>
      </c>
      <c r="U20" s="60">
        <f t="shared" si="6"/>
        <v>1952</v>
      </c>
      <c r="V20" s="39">
        <f>U20/$T5</f>
        <v>0.91729323308270672</v>
      </c>
      <c r="W20" s="5">
        <v>165</v>
      </c>
      <c r="X20" s="60">
        <f t="shared" si="7"/>
        <v>3741</v>
      </c>
      <c r="Y20" s="39">
        <f>X20/$W5</f>
        <v>0.91691176470588232</v>
      </c>
    </row>
    <row r="21" spans="1:25">
      <c r="A21" s="9" t="s">
        <v>19</v>
      </c>
      <c r="B21" s="15">
        <f>DATA_FIELD_DESCRIPTORS!AG392</f>
        <v>64</v>
      </c>
      <c r="C21" s="11">
        <f t="shared" si="0"/>
        <v>3.2786885245901641E-2</v>
      </c>
      <c r="D21" s="2">
        <f>DATA_FIELD_DESCRIPTORS!AG416</f>
        <v>72</v>
      </c>
      <c r="E21" s="11">
        <f t="shared" si="1"/>
        <v>3.3834586466165412E-2</v>
      </c>
      <c r="F21" s="15">
        <f t="shared" si="2"/>
        <v>136</v>
      </c>
      <c r="G21" s="11">
        <f t="shared" si="3"/>
        <v>3.3333333333333333E-2</v>
      </c>
      <c r="N21" s="10"/>
      <c r="O21" s="9">
        <v>75</v>
      </c>
      <c r="P21" s="9">
        <v>79</v>
      </c>
      <c r="Q21" s="5">
        <v>64</v>
      </c>
      <c r="R21" s="60">
        <f t="shared" si="5"/>
        <v>1853</v>
      </c>
      <c r="S21" s="39">
        <f>R21/$Q5</f>
        <v>0.94928278688524592</v>
      </c>
      <c r="T21" s="5">
        <v>72</v>
      </c>
      <c r="U21" s="60">
        <f t="shared" si="6"/>
        <v>2024</v>
      </c>
      <c r="V21" s="39">
        <f>U21/$T5</f>
        <v>0.95112781954887216</v>
      </c>
      <c r="W21" s="5">
        <v>136</v>
      </c>
      <c r="X21" s="60">
        <f t="shared" si="7"/>
        <v>3877</v>
      </c>
      <c r="Y21" s="39">
        <f>X21/$W5</f>
        <v>0.95024509803921564</v>
      </c>
    </row>
    <row r="22" spans="1:25">
      <c r="A22" s="9" t="s">
        <v>20</v>
      </c>
      <c r="B22" s="15">
        <f>DATA_FIELD_DESCRIPTORS!AG393</f>
        <v>60</v>
      </c>
      <c r="C22" s="11">
        <f t="shared" si="0"/>
        <v>3.0737704918032786E-2</v>
      </c>
      <c r="D22" s="2">
        <f>DATA_FIELD_DESCRIPTORS!AG417</f>
        <v>43</v>
      </c>
      <c r="E22" s="11">
        <f t="shared" si="1"/>
        <v>2.0206766917293232E-2</v>
      </c>
      <c r="F22" s="15">
        <f t="shared" si="2"/>
        <v>103</v>
      </c>
      <c r="G22" s="11">
        <f t="shared" si="3"/>
        <v>2.5245098039215687E-2</v>
      </c>
      <c r="N22" s="10"/>
      <c r="O22" s="9">
        <v>80</v>
      </c>
      <c r="P22" s="9">
        <v>84</v>
      </c>
      <c r="Q22" s="5">
        <v>60</v>
      </c>
      <c r="R22" s="60">
        <f t="shared" si="5"/>
        <v>1913</v>
      </c>
      <c r="S22" s="39">
        <f>R22/$Q5</f>
        <v>0.98002049180327866</v>
      </c>
      <c r="T22" s="5">
        <v>43</v>
      </c>
      <c r="U22" s="60">
        <f t="shared" si="6"/>
        <v>2067</v>
      </c>
      <c r="V22" s="39">
        <f>U22/$T5</f>
        <v>0.97133458646616544</v>
      </c>
      <c r="W22" s="5">
        <v>103</v>
      </c>
      <c r="X22" s="60">
        <f t="shared" si="7"/>
        <v>3980</v>
      </c>
      <c r="Y22" s="39">
        <f>X22/$W5</f>
        <v>0.97549019607843135</v>
      </c>
    </row>
    <row r="23" spans="1:25">
      <c r="A23" s="9" t="s">
        <v>21</v>
      </c>
      <c r="B23" s="15">
        <f>DATA_FIELD_DESCRIPTORS!AG394</f>
        <v>39</v>
      </c>
      <c r="C23" s="11">
        <f t="shared" si="0"/>
        <v>1.9979508196721313E-2</v>
      </c>
      <c r="D23" s="2">
        <f>DATA_FIELD_DESCRIPTORS!AG418</f>
        <v>61</v>
      </c>
      <c r="E23" s="11">
        <f t="shared" si="1"/>
        <v>2.8665413533834585E-2</v>
      </c>
      <c r="F23" s="15">
        <f t="shared" si="2"/>
        <v>100</v>
      </c>
      <c r="G23" s="11">
        <f t="shared" si="3"/>
        <v>2.4509803921568627E-2</v>
      </c>
      <c r="N23" s="10"/>
      <c r="O23" s="9">
        <v>85</v>
      </c>
      <c r="P23" s="9">
        <v>100</v>
      </c>
      <c r="Q23" s="5">
        <v>39</v>
      </c>
      <c r="R23" s="60">
        <f t="shared" si="5"/>
        <v>1952</v>
      </c>
      <c r="S23" s="39">
        <f>R23/$Q5</f>
        <v>1</v>
      </c>
      <c r="T23" s="5">
        <v>61</v>
      </c>
      <c r="U23" s="60">
        <f t="shared" si="6"/>
        <v>2128</v>
      </c>
      <c r="V23" s="39">
        <f>U23/$T5</f>
        <v>1</v>
      </c>
      <c r="W23" s="5">
        <v>100</v>
      </c>
      <c r="X23" s="60">
        <f t="shared" si="7"/>
        <v>4080</v>
      </c>
      <c r="Y23" s="39">
        <f>X23/$W5</f>
        <v>1</v>
      </c>
    </row>
    <row r="24" spans="1:25">
      <c r="A24" s="9" t="s">
        <v>22</v>
      </c>
      <c r="B24" s="46">
        <f>K9</f>
        <v>35.702247191011239</v>
      </c>
      <c r="C24" s="11"/>
      <c r="D24" s="19">
        <f>L9</f>
        <v>35.318627450980394</v>
      </c>
      <c r="E24" s="11"/>
      <c r="F24" s="19">
        <f>M9</f>
        <v>35.497382198952877</v>
      </c>
      <c r="G24" s="11"/>
      <c r="N24" s="10">
        <v>422</v>
      </c>
    </row>
    <row r="25" spans="1:25">
      <c r="A25" s="9"/>
      <c r="B25" s="12"/>
      <c r="C25" s="11"/>
      <c r="D25" s="9"/>
      <c r="N25" s="10"/>
    </row>
    <row r="26" spans="1:25">
      <c r="A26" s="9"/>
      <c r="B26" s="12"/>
      <c r="C26" s="11"/>
      <c r="D26" s="9"/>
      <c r="N26" s="10"/>
    </row>
    <row r="27" spans="1:25">
      <c r="A27" s="106" t="s">
        <v>1436</v>
      </c>
      <c r="B27" s="107" t="s">
        <v>1437</v>
      </c>
      <c r="C27" s="108" t="s">
        <v>1433</v>
      </c>
      <c r="D27" s="20"/>
      <c r="E27" s="21"/>
      <c r="F27" s="20"/>
      <c r="G27" s="21"/>
      <c r="N27" s="5"/>
    </row>
    <row r="28" spans="1:25">
      <c r="A28" s="9" t="s">
        <v>3</v>
      </c>
      <c r="B28" s="2">
        <f>DATA_FIELD_DESCRIPTORS!AG14</f>
        <v>4080</v>
      </c>
      <c r="C28" s="11">
        <f>B28/B$28</f>
        <v>1</v>
      </c>
      <c r="D28" s="9"/>
      <c r="N28" s="10">
        <v>14</v>
      </c>
    </row>
    <row r="29" spans="1:25">
      <c r="A29" s="9" t="s">
        <v>23</v>
      </c>
      <c r="B29" s="2">
        <f>DATA_FIELD_DESCRIPTORS!AG15</f>
        <v>3068</v>
      </c>
      <c r="C29" s="11">
        <f t="shared" ref="C29:C35" si="8">B29/B$28</f>
        <v>0.75196078431372548</v>
      </c>
      <c r="D29" s="9"/>
      <c r="N29" s="10">
        <v>15</v>
      </c>
    </row>
    <row r="30" spans="1:25">
      <c r="A30" s="9" t="s">
        <v>24</v>
      </c>
      <c r="B30" s="2">
        <f>DATA_FIELD_DESCRIPTORS!AG16</f>
        <v>161</v>
      </c>
      <c r="C30" s="11">
        <f t="shared" si="8"/>
        <v>3.9460784313725489E-2</v>
      </c>
      <c r="D30" s="9"/>
      <c r="N30" s="10">
        <v>16</v>
      </c>
    </row>
    <row r="31" spans="1:25">
      <c r="A31" s="9" t="s">
        <v>25</v>
      </c>
      <c r="B31" s="2">
        <f>DATA_FIELD_DESCRIPTORS!AG17</f>
        <v>3</v>
      </c>
      <c r="C31" s="11">
        <f t="shared" si="8"/>
        <v>7.3529411764705881E-4</v>
      </c>
      <c r="D31" s="9"/>
      <c r="N31" s="10">
        <v>17</v>
      </c>
    </row>
    <row r="32" spans="1:25">
      <c r="A32" s="9" t="s">
        <v>26</v>
      </c>
      <c r="B32" s="2">
        <f>DATA_FIELD_DESCRIPTORS!AG18</f>
        <v>683</v>
      </c>
      <c r="C32" s="11">
        <f t="shared" si="8"/>
        <v>0.16740196078431371</v>
      </c>
      <c r="D32" s="9"/>
      <c r="N32" s="10">
        <v>18</v>
      </c>
    </row>
    <row r="33" spans="1:14">
      <c r="A33" s="9" t="s">
        <v>27</v>
      </c>
      <c r="B33" s="2">
        <f>DATA_FIELD_DESCRIPTORS!AG19</f>
        <v>0</v>
      </c>
      <c r="C33" s="11">
        <f t="shared" si="8"/>
        <v>0</v>
      </c>
      <c r="D33" s="9"/>
      <c r="N33" s="10">
        <v>19</v>
      </c>
    </row>
    <row r="34" spans="1:14">
      <c r="A34" s="9" t="s">
        <v>28</v>
      </c>
      <c r="B34" s="2">
        <f>DATA_FIELD_DESCRIPTORS!AG20</f>
        <v>56</v>
      </c>
      <c r="C34" s="11">
        <f t="shared" si="8"/>
        <v>1.3725490196078431E-2</v>
      </c>
      <c r="D34" s="9"/>
      <c r="N34" s="10">
        <v>20</v>
      </c>
    </row>
    <row r="35" spans="1:14">
      <c r="A35" s="9" t="s">
        <v>38</v>
      </c>
      <c r="B35" s="2">
        <f>DATA_FIELD_DESCRIPTORS!AG21</f>
        <v>109</v>
      </c>
      <c r="C35" s="11">
        <f t="shared" si="8"/>
        <v>2.6715686274509803E-2</v>
      </c>
      <c r="D35" s="9"/>
      <c r="N35" s="10">
        <v>21</v>
      </c>
    </row>
    <row r="36" spans="1:14">
      <c r="A36" s="9"/>
      <c r="B36" s="2"/>
      <c r="C36" s="11"/>
      <c r="D36" s="9"/>
      <c r="N36" s="10"/>
    </row>
    <row r="37" spans="1:14">
      <c r="A37" s="9"/>
      <c r="B37" s="2"/>
      <c r="C37" s="11"/>
      <c r="D37" s="9"/>
      <c r="N37" s="10"/>
    </row>
    <row r="38" spans="1:14" s="4" customFormat="1">
      <c r="A38" s="110" t="s">
        <v>1098</v>
      </c>
      <c r="B38" s="111" t="s">
        <v>1437</v>
      </c>
      <c r="C38" s="112" t="s">
        <v>1433</v>
      </c>
      <c r="D38" s="16"/>
      <c r="E38" s="1"/>
      <c r="F38" s="16"/>
      <c r="G38" s="1"/>
      <c r="J38"/>
      <c r="K38"/>
      <c r="L38"/>
      <c r="M38"/>
    </row>
    <row r="39" spans="1:14">
      <c r="A39" s="9" t="s">
        <v>3</v>
      </c>
      <c r="B39" s="2">
        <f>DATA_FIELD_DESCRIPTORS!AG24</f>
        <v>4080</v>
      </c>
      <c r="C39" s="11">
        <f>B39/B$39</f>
        <v>1</v>
      </c>
      <c r="D39" s="9"/>
      <c r="N39" s="10">
        <v>24</v>
      </c>
    </row>
    <row r="40" spans="1:14">
      <c r="A40" s="9" t="s">
        <v>29</v>
      </c>
      <c r="B40" s="2">
        <f>DATA_FIELD_DESCRIPTORS!AG26</f>
        <v>249</v>
      </c>
      <c r="C40" s="11">
        <f t="shared" ref="C40:C41" si="9">B40/B$39</f>
        <v>6.1029411764705881E-2</v>
      </c>
      <c r="D40" s="9"/>
      <c r="N40" s="10">
        <v>26</v>
      </c>
    </row>
    <row r="41" spans="1:14">
      <c r="A41" s="9" t="s">
        <v>30</v>
      </c>
      <c r="B41" s="2">
        <f>DATA_FIELD_DESCRIPTORS!AG25</f>
        <v>3831</v>
      </c>
      <c r="C41" s="11">
        <f t="shared" si="9"/>
        <v>0.93897058823529411</v>
      </c>
      <c r="D41" s="9"/>
      <c r="N41" s="10">
        <v>25</v>
      </c>
    </row>
    <row r="42" spans="1:14">
      <c r="A42" s="9"/>
      <c r="B42" s="2"/>
      <c r="C42" s="11"/>
      <c r="D42" s="9"/>
      <c r="N42" s="10"/>
    </row>
    <row r="43" spans="1:14">
      <c r="A43" s="9"/>
      <c r="B43" s="2"/>
      <c r="C43" s="11"/>
      <c r="D43" s="9"/>
      <c r="N43" s="10"/>
    </row>
    <row r="44" spans="1:14" s="4" customFormat="1">
      <c r="A44" s="110" t="s">
        <v>1438</v>
      </c>
      <c r="B44" s="111" t="s">
        <v>1437</v>
      </c>
      <c r="C44" s="112" t="s">
        <v>1433</v>
      </c>
      <c r="D44" s="16"/>
      <c r="E44" s="1"/>
      <c r="F44" s="16"/>
      <c r="G44" s="1"/>
      <c r="J44"/>
      <c r="K44"/>
      <c r="L44"/>
      <c r="M44"/>
    </row>
    <row r="45" spans="1:14">
      <c r="A45" s="9" t="s">
        <v>3</v>
      </c>
      <c r="B45" s="2">
        <f>DATA_FIELD_DESCRIPTORS!AG29</f>
        <v>4080</v>
      </c>
      <c r="C45" s="11">
        <f>B45/B$45</f>
        <v>1</v>
      </c>
      <c r="D45" s="9"/>
      <c r="N45" s="10">
        <v>29</v>
      </c>
    </row>
    <row r="46" spans="1:14">
      <c r="A46" s="113" t="s">
        <v>31</v>
      </c>
      <c r="B46" s="114">
        <f>DATA_FIELD_DESCRIPTORS!AG38</f>
        <v>249</v>
      </c>
      <c r="C46" s="115">
        <f t="shared" ref="C46:C55" si="10">B46/B$45</f>
        <v>6.1029411764705881E-2</v>
      </c>
      <c r="D46" s="9"/>
      <c r="N46" s="10">
        <v>38</v>
      </c>
    </row>
    <row r="47" spans="1:14">
      <c r="A47" s="9" t="s">
        <v>32</v>
      </c>
      <c r="B47" s="2">
        <f>DATA_FIELD_DESCRIPTORS!AG39</f>
        <v>185</v>
      </c>
      <c r="C47" s="11">
        <f>B47/B$46</f>
        <v>0.74297188755020083</v>
      </c>
      <c r="D47" s="9"/>
      <c r="N47" s="10">
        <v>39</v>
      </c>
    </row>
    <row r="48" spans="1:14">
      <c r="A48" s="9" t="s">
        <v>33</v>
      </c>
      <c r="B48" s="2">
        <f>DATA_FIELD_DESCRIPTORS!AG40</f>
        <v>7</v>
      </c>
      <c r="C48" s="11">
        <f t="shared" ref="C48:C53" si="11">B48/B$46</f>
        <v>2.8112449799196786E-2</v>
      </c>
      <c r="D48" s="9"/>
      <c r="N48" s="10">
        <v>40</v>
      </c>
    </row>
    <row r="49" spans="1:14">
      <c r="A49" s="9" t="s">
        <v>34</v>
      </c>
      <c r="B49" s="2">
        <f>DATA_FIELD_DESCRIPTORS!AG41</f>
        <v>0</v>
      </c>
      <c r="C49" s="11">
        <f t="shared" si="11"/>
        <v>0</v>
      </c>
      <c r="D49" s="9"/>
      <c r="N49" s="10">
        <v>41</v>
      </c>
    </row>
    <row r="50" spans="1:14">
      <c r="A50" s="9" t="s">
        <v>35</v>
      </c>
      <c r="B50" s="2">
        <f>DATA_FIELD_DESCRIPTORS!AG42</f>
        <v>3</v>
      </c>
      <c r="C50" s="11">
        <f t="shared" si="11"/>
        <v>1.2048192771084338E-2</v>
      </c>
      <c r="D50" s="9"/>
      <c r="N50" s="10">
        <v>42</v>
      </c>
    </row>
    <row r="51" spans="1:14">
      <c r="A51" s="9" t="s">
        <v>36</v>
      </c>
      <c r="B51" s="2">
        <f>DATA_FIELD_DESCRIPTORS!AG43</f>
        <v>0</v>
      </c>
      <c r="C51" s="11">
        <f t="shared" si="11"/>
        <v>0</v>
      </c>
      <c r="D51" s="9"/>
      <c r="N51" s="10">
        <v>43</v>
      </c>
    </row>
    <row r="52" spans="1:14">
      <c r="A52" s="9" t="s">
        <v>37</v>
      </c>
      <c r="B52" s="2">
        <f>DATA_FIELD_DESCRIPTORS!AG44</f>
        <v>45</v>
      </c>
      <c r="C52" s="11">
        <f t="shared" si="11"/>
        <v>0.18072289156626506</v>
      </c>
      <c r="D52" s="9"/>
      <c r="N52" s="10">
        <v>44</v>
      </c>
    </row>
    <row r="53" spans="1:14">
      <c r="A53" s="9" t="s">
        <v>38</v>
      </c>
      <c r="B53" s="2">
        <f>DATA_FIELD_DESCRIPTORS!AG45</f>
        <v>9</v>
      </c>
      <c r="C53" s="11">
        <f t="shared" si="11"/>
        <v>3.614457831325301E-2</v>
      </c>
      <c r="D53" s="9"/>
      <c r="N53" s="10">
        <v>45</v>
      </c>
    </row>
    <row r="54" spans="1:14">
      <c r="A54" s="9"/>
      <c r="B54" s="2"/>
      <c r="C54" s="11"/>
      <c r="D54" s="9"/>
      <c r="N54" s="10"/>
    </row>
    <row r="55" spans="1:14">
      <c r="A55" s="113" t="s">
        <v>30</v>
      </c>
      <c r="B55" s="114">
        <f>DATA_FIELD_DESCRIPTORS!AG30</f>
        <v>3831</v>
      </c>
      <c r="C55" s="115">
        <f t="shared" si="10"/>
        <v>0.93897058823529411</v>
      </c>
      <c r="D55" s="9"/>
      <c r="N55" s="10">
        <v>30</v>
      </c>
    </row>
    <row r="56" spans="1:14">
      <c r="A56" s="9" t="s">
        <v>32</v>
      </c>
      <c r="B56" s="2">
        <f>DATA_FIELD_DESCRIPTORS!AG31</f>
        <v>2883</v>
      </c>
      <c r="C56" s="11">
        <f>B56/B$55</f>
        <v>0.75254502740798745</v>
      </c>
      <c r="D56" s="9"/>
      <c r="N56" s="10">
        <v>31</v>
      </c>
    </row>
    <row r="57" spans="1:14">
      <c r="A57" s="9" t="s">
        <v>33</v>
      </c>
      <c r="B57" s="2">
        <f>DATA_FIELD_DESCRIPTORS!AG32</f>
        <v>154</v>
      </c>
      <c r="C57" s="11">
        <f t="shared" ref="C57:C62" si="12">B57/B$55</f>
        <v>4.0198381623596971E-2</v>
      </c>
      <c r="D57" s="9"/>
      <c r="N57" s="10">
        <v>32</v>
      </c>
    </row>
    <row r="58" spans="1:14">
      <c r="A58" s="9" t="s">
        <v>34</v>
      </c>
      <c r="B58" s="2">
        <f>DATA_FIELD_DESCRIPTORS!AG33</f>
        <v>3</v>
      </c>
      <c r="C58" s="11">
        <f t="shared" si="12"/>
        <v>7.8308535630383712E-4</v>
      </c>
      <c r="D58" s="9"/>
      <c r="N58" s="10">
        <v>33</v>
      </c>
    </row>
    <row r="59" spans="1:14">
      <c r="A59" s="9" t="s">
        <v>35</v>
      </c>
      <c r="B59" s="2">
        <f>DATA_FIELD_DESCRIPTORS!AG34</f>
        <v>680</v>
      </c>
      <c r="C59" s="11">
        <f t="shared" si="12"/>
        <v>0.17749934742886975</v>
      </c>
      <c r="D59" s="9"/>
      <c r="N59" s="10">
        <v>34</v>
      </c>
    </row>
    <row r="60" spans="1:14">
      <c r="A60" s="9" t="s">
        <v>36</v>
      </c>
      <c r="B60" s="2">
        <f>DATA_FIELD_DESCRIPTORS!AG35</f>
        <v>0</v>
      </c>
      <c r="C60" s="11">
        <f t="shared" si="12"/>
        <v>0</v>
      </c>
      <c r="D60" s="9"/>
      <c r="N60" s="10">
        <v>35</v>
      </c>
    </row>
    <row r="61" spans="1:14">
      <c r="A61" s="9" t="s">
        <v>37</v>
      </c>
      <c r="B61" s="2">
        <f>DATA_FIELD_DESCRIPTORS!AG36</f>
        <v>11</v>
      </c>
      <c r="C61" s="11">
        <f t="shared" si="12"/>
        <v>2.8713129731140694E-3</v>
      </c>
      <c r="D61" s="9"/>
      <c r="N61" s="10">
        <v>36</v>
      </c>
    </row>
    <row r="62" spans="1:14">
      <c r="A62" s="9" t="s">
        <v>38</v>
      </c>
      <c r="B62" s="2">
        <f>DATA_FIELD_DESCRIPTORS!AG37</f>
        <v>100</v>
      </c>
      <c r="C62" s="11">
        <f t="shared" si="12"/>
        <v>2.6102845210127904E-2</v>
      </c>
      <c r="D62" s="9"/>
      <c r="N62" s="10">
        <v>37</v>
      </c>
    </row>
    <row r="63" spans="1:14">
      <c r="A63" s="9"/>
      <c r="B63" s="2"/>
      <c r="C63" s="11"/>
      <c r="D63" s="9"/>
      <c r="N63" s="10"/>
    </row>
    <row r="64" spans="1:14">
      <c r="A64" s="9"/>
      <c r="B64" s="2"/>
      <c r="C64" s="11"/>
      <c r="D64" s="9"/>
      <c r="N64" s="10"/>
    </row>
    <row r="65" spans="1:14" s="4" customFormat="1">
      <c r="A65" s="110" t="s">
        <v>1439</v>
      </c>
      <c r="B65" s="111" t="s">
        <v>1437</v>
      </c>
      <c r="C65" s="112" t="s">
        <v>1433</v>
      </c>
      <c r="D65" s="20"/>
      <c r="E65" s="1"/>
      <c r="F65" s="20"/>
      <c r="G65" s="1"/>
      <c r="J65"/>
      <c r="K65"/>
      <c r="L65"/>
      <c r="M65"/>
    </row>
    <row r="66" spans="1:14">
      <c r="A66" s="9" t="s">
        <v>3</v>
      </c>
      <c r="B66" s="2">
        <f>DATA_FIELD_DESCRIPTORS!AG705</f>
        <v>4080</v>
      </c>
      <c r="C66" s="11">
        <f>B66/B$66</f>
        <v>1</v>
      </c>
      <c r="D66" s="9"/>
      <c r="N66" s="10">
        <v>705</v>
      </c>
    </row>
    <row r="67" spans="1:14">
      <c r="A67" s="116" t="s">
        <v>1434</v>
      </c>
      <c r="B67" s="114">
        <f>DATA_FIELD_DESCRIPTORS!AG722</f>
        <v>2224</v>
      </c>
      <c r="C67" s="115">
        <f>B67/B$66</f>
        <v>0.54509803921568623</v>
      </c>
      <c r="D67" s="9"/>
      <c r="N67" s="10"/>
    </row>
    <row r="68" spans="1:14">
      <c r="A68" s="9"/>
      <c r="B68" s="2"/>
      <c r="C68" s="11"/>
      <c r="D68" s="9"/>
      <c r="N68" s="10"/>
    </row>
    <row r="69" spans="1:14">
      <c r="A69" s="113" t="s">
        <v>1435</v>
      </c>
      <c r="B69" s="114">
        <f>DATA_FIELD_DESCRIPTORS!AG707</f>
        <v>1743</v>
      </c>
      <c r="C69" s="115">
        <f t="shared" ref="C69:C76" si="13">B69/B$66</f>
        <v>0.42720588235294116</v>
      </c>
      <c r="D69" s="9"/>
      <c r="N69" s="10">
        <v>706</v>
      </c>
    </row>
    <row r="70" spans="1:14">
      <c r="A70" s="9" t="s">
        <v>39</v>
      </c>
      <c r="B70" s="2">
        <f>DATA_FIELD_DESCRIPTORS!AG708</f>
        <v>698</v>
      </c>
      <c r="C70" s="11">
        <f>B70/B$69</f>
        <v>0.4004589787722318</v>
      </c>
      <c r="D70" s="9"/>
      <c r="N70" s="10">
        <v>708</v>
      </c>
    </row>
    <row r="71" spans="1:14">
      <c r="A71" s="9" t="s">
        <v>1445</v>
      </c>
      <c r="B71" s="2">
        <f>DATA_FIELD_DESCRIPTORS!AG711</f>
        <v>572</v>
      </c>
      <c r="C71" s="11">
        <f t="shared" ref="C71:C74" si="14">B71/B$69</f>
        <v>0.32816982214572576</v>
      </c>
      <c r="D71" s="9"/>
      <c r="N71" s="10">
        <v>711</v>
      </c>
    </row>
    <row r="72" spans="1:14">
      <c r="A72" s="9" t="s">
        <v>40</v>
      </c>
      <c r="B72" s="2">
        <f>DATA_FIELD_DESCRIPTORS!AG712+DATA_FIELD_DESCRIPTORS!AG713+DATA_FIELD_DESCRIPTORS!AG714</f>
        <v>345</v>
      </c>
      <c r="C72" s="11">
        <f t="shared" si="14"/>
        <v>0.19793459552495696</v>
      </c>
      <c r="D72" s="9"/>
      <c r="N72" s="10" t="s">
        <v>143</v>
      </c>
    </row>
    <row r="73" spans="1:14">
      <c r="A73" s="9" t="s">
        <v>41</v>
      </c>
      <c r="B73" s="2">
        <f>DATA_FIELD_DESCRIPTORS!AG715+DATA_FIELD_DESCRIPTORS!AG716+DATA_FIELD_DESCRIPTORS!AG717+DATA_FIELD_DESCRIPTORS!AG718+DATA_FIELD_DESCRIPTORS!AG719+DATA_FIELD_DESCRIPTORS!AG720</f>
        <v>109</v>
      </c>
      <c r="C73" s="11">
        <f t="shared" si="14"/>
        <v>6.2535857716580615E-2</v>
      </c>
      <c r="D73" s="9"/>
      <c r="N73" s="10" t="s">
        <v>144</v>
      </c>
    </row>
    <row r="74" spans="1:14">
      <c r="A74" s="9" t="s">
        <v>42</v>
      </c>
      <c r="B74" s="2">
        <f>DATA_FIELD_DESCRIPTORS!AG721</f>
        <v>19</v>
      </c>
      <c r="C74" s="11">
        <f t="shared" si="14"/>
        <v>1.0900745840504877E-2</v>
      </c>
      <c r="D74" s="9"/>
      <c r="N74" s="10">
        <v>721</v>
      </c>
    </row>
    <row r="75" spans="1:14">
      <c r="A75" s="9"/>
      <c r="B75" s="2"/>
      <c r="C75" s="11"/>
      <c r="D75" s="9"/>
      <c r="N75" s="10"/>
    </row>
    <row r="76" spans="1:14">
      <c r="A76" s="113" t="s">
        <v>43</v>
      </c>
      <c r="B76" s="114">
        <f>DATA_FIELD_DESCRIPTORS!AG730</f>
        <v>113</v>
      </c>
      <c r="C76" s="115">
        <f t="shared" si="13"/>
        <v>2.7696078431372548E-2</v>
      </c>
      <c r="D76" s="9"/>
      <c r="N76" s="10">
        <v>730</v>
      </c>
    </row>
    <row r="77" spans="1:14">
      <c r="A77" s="9" t="s">
        <v>44</v>
      </c>
      <c r="B77" s="2">
        <f>DATA_FIELD_DESCRIPTORS!AG731</f>
        <v>0</v>
      </c>
      <c r="C77" s="11">
        <f>B77/B$76</f>
        <v>0</v>
      </c>
      <c r="D77" s="9"/>
      <c r="N77" s="10">
        <v>731</v>
      </c>
    </row>
    <row r="78" spans="1:14">
      <c r="A78" s="9" t="s">
        <v>47</v>
      </c>
      <c r="B78" s="2">
        <f>DATA_FIELD_DESCRIPTORS!AG732</f>
        <v>113</v>
      </c>
      <c r="C78" s="11">
        <f>B78/B$76</f>
        <v>1</v>
      </c>
      <c r="D78" s="9"/>
      <c r="N78" s="10">
        <v>732</v>
      </c>
    </row>
    <row r="79" spans="1:14">
      <c r="A79" s="9"/>
      <c r="B79" s="2"/>
      <c r="C79" s="11"/>
      <c r="D79" s="9"/>
      <c r="N79" s="10"/>
    </row>
    <row r="80" spans="1:14">
      <c r="A80" s="9"/>
      <c r="B80" s="2"/>
      <c r="C80" s="11"/>
      <c r="D80" s="9"/>
      <c r="N80" s="10"/>
    </row>
    <row r="81" spans="1:14" s="4" customFormat="1">
      <c r="A81" s="110" t="s">
        <v>1440</v>
      </c>
      <c r="B81" s="111" t="s">
        <v>1437</v>
      </c>
      <c r="C81" s="112" t="s">
        <v>1433</v>
      </c>
      <c r="D81" s="20"/>
      <c r="E81" s="1"/>
      <c r="F81" s="20"/>
      <c r="G81" s="1"/>
      <c r="J81"/>
      <c r="K81"/>
      <c r="L81"/>
      <c r="M81"/>
    </row>
    <row r="82" spans="1:14">
      <c r="A82" s="14" t="s">
        <v>48</v>
      </c>
      <c r="B82" s="2">
        <f>DATA_FIELD_DESCRIPTORS!AG932</f>
        <v>2585</v>
      </c>
      <c r="C82" s="27">
        <f>B82/B$82</f>
        <v>1</v>
      </c>
      <c r="D82" s="14"/>
      <c r="E82" s="23"/>
      <c r="F82" s="23"/>
      <c r="G82" s="18"/>
      <c r="H82" s="24"/>
      <c r="I82" s="25"/>
      <c r="N82" s="26">
        <v>8954</v>
      </c>
    </row>
    <row r="83" spans="1:14">
      <c r="A83" s="14" t="s">
        <v>155</v>
      </c>
      <c r="B83" s="2">
        <f>DATA_FIELD_DESCRIPTORS!AG1005+DATA_FIELD_DESCRIPTORS!AG1008</f>
        <v>207</v>
      </c>
      <c r="C83" s="27">
        <f t="shared" ref="C83:C84" si="15">B83/B$82</f>
        <v>8.0077369439071566E-2</v>
      </c>
      <c r="D83" s="14"/>
      <c r="E83" s="23"/>
      <c r="F83" s="23"/>
      <c r="G83" s="18"/>
      <c r="H83" s="24"/>
      <c r="I83" s="25"/>
      <c r="N83" s="26" t="s">
        <v>156</v>
      </c>
    </row>
    <row r="84" spans="1:14">
      <c r="A84" s="14" t="s">
        <v>161</v>
      </c>
      <c r="B84" s="2">
        <f>DATA_FIELD_DESCRIPTORS!AG1006+DATA_FIELD_DESCRIPTORS!AG1009</f>
        <v>2378</v>
      </c>
      <c r="C84" s="27">
        <f t="shared" si="15"/>
        <v>0.91992263056092838</v>
      </c>
      <c r="D84" s="14"/>
      <c r="E84" s="23"/>
      <c r="F84" s="23"/>
      <c r="G84" s="18"/>
      <c r="H84" s="24"/>
      <c r="I84" s="25"/>
      <c r="N84" s="26" t="s">
        <v>157</v>
      </c>
    </row>
    <row r="85" spans="1:14">
      <c r="A85" s="14"/>
      <c r="B85" s="2"/>
      <c r="C85" s="27"/>
      <c r="D85" s="14"/>
      <c r="E85" s="23"/>
      <c r="F85" s="23"/>
      <c r="G85" s="18"/>
      <c r="H85" s="24"/>
      <c r="I85" s="25"/>
      <c r="N85" s="26"/>
    </row>
    <row r="86" spans="1:14">
      <c r="A86" s="113" t="s">
        <v>1444</v>
      </c>
      <c r="B86" s="114">
        <f>DATA_FIELD_DESCRIPTORS!AG934+DATA_FIELD_DESCRIPTORS!AG968</f>
        <v>698</v>
      </c>
      <c r="C86" s="115">
        <f>B86/B$82</f>
        <v>0.27001934235976788</v>
      </c>
      <c r="D86" s="14"/>
      <c r="E86" s="23"/>
      <c r="F86" s="23"/>
      <c r="G86" s="18"/>
      <c r="H86" s="24"/>
      <c r="I86" s="25"/>
      <c r="N86" s="26" t="s">
        <v>146</v>
      </c>
    </row>
    <row r="87" spans="1:14">
      <c r="A87" s="14" t="s">
        <v>49</v>
      </c>
      <c r="B87" s="2">
        <f>DATA_FIELD_DESCRIPTORS!AG935+DATA_FIELD_DESCRIPTORS!AG969</f>
        <v>572</v>
      </c>
      <c r="C87" s="27">
        <f t="shared" ref="C87:C92" si="16">B87/B$86</f>
        <v>0.81948424068767911</v>
      </c>
      <c r="D87" s="14"/>
      <c r="E87" s="29"/>
      <c r="F87" s="29"/>
      <c r="G87" s="18"/>
      <c r="H87" s="24"/>
      <c r="I87" s="30"/>
      <c r="N87" s="26" t="s">
        <v>147</v>
      </c>
    </row>
    <row r="88" spans="1:14">
      <c r="A88" s="14" t="s">
        <v>155</v>
      </c>
      <c r="B88" s="2">
        <f>DATA_FIELD_DESCRIPTORS!AG538+DATA_FIELD_DESCRIPTORS!AG539+DATA_FIELD_DESCRIPTORS!AG540</f>
        <v>161</v>
      </c>
      <c r="C88" s="27">
        <f t="shared" si="16"/>
        <v>0.23065902578796563</v>
      </c>
      <c r="D88" s="14"/>
      <c r="E88" s="29"/>
      <c r="F88" s="29"/>
      <c r="G88" s="18"/>
      <c r="H88" s="24"/>
      <c r="I88" s="30"/>
      <c r="N88" s="26" t="s">
        <v>158</v>
      </c>
    </row>
    <row r="89" spans="1:14">
      <c r="A89" s="14" t="s">
        <v>50</v>
      </c>
      <c r="B89" s="2">
        <f>DATA_FIELD_DESCRIPTORS!AG940+DATA_FIELD_DESCRIPTORS!AG974</f>
        <v>41</v>
      </c>
      <c r="C89" s="27">
        <f t="shared" si="16"/>
        <v>5.8739255014326648E-2</v>
      </c>
      <c r="D89" s="14"/>
      <c r="E89" s="23"/>
      <c r="F89" s="23"/>
      <c r="G89" s="18"/>
      <c r="H89" s="24"/>
      <c r="I89" s="25"/>
      <c r="N89" s="26" t="s">
        <v>148</v>
      </c>
    </row>
    <row r="90" spans="1:14">
      <c r="A90" s="14" t="s">
        <v>155</v>
      </c>
      <c r="B90" s="2">
        <f>DATA_FIELD_DESCRIPTORS!AG543+DATA_FIELD_DESCRIPTORS!AG544+DATA_FIELD_DESCRIPTORS!AG545</f>
        <v>12</v>
      </c>
      <c r="C90" s="27">
        <f t="shared" si="16"/>
        <v>1.7191977077363897E-2</v>
      </c>
      <c r="D90" s="14"/>
      <c r="E90" s="23"/>
      <c r="F90" s="23"/>
      <c r="G90" s="18"/>
      <c r="H90" s="24"/>
      <c r="I90" s="25"/>
      <c r="N90" s="26" t="s">
        <v>159</v>
      </c>
    </row>
    <row r="91" spans="1:14">
      <c r="A91" s="14" t="s">
        <v>51</v>
      </c>
      <c r="B91" s="2">
        <f>DATA_FIELD_DESCRIPTORS!AG944+DATA_FIELD_DESCRIPTORS!AG978</f>
        <v>85</v>
      </c>
      <c r="C91" s="27">
        <f t="shared" si="16"/>
        <v>0.12177650429799428</v>
      </c>
      <c r="D91" s="14"/>
      <c r="E91" s="23"/>
      <c r="F91" s="23"/>
      <c r="G91" s="18"/>
      <c r="H91" s="24"/>
      <c r="I91" s="25"/>
      <c r="N91" s="26" t="s">
        <v>149</v>
      </c>
    </row>
    <row r="92" spans="1:14">
      <c r="A92" s="14" t="s">
        <v>155</v>
      </c>
      <c r="B92" s="2">
        <f>DATA_FIELD_DESCRIPTORS!AG547+DATA_FIELD_DESCRIPTORS!AG548+DATA_FIELD_DESCRIPTORS!AG549</f>
        <v>34</v>
      </c>
      <c r="C92" s="27">
        <f t="shared" si="16"/>
        <v>4.8710601719197708E-2</v>
      </c>
      <c r="D92" s="14"/>
      <c r="E92" s="23"/>
      <c r="F92" s="23"/>
      <c r="G92" s="18"/>
      <c r="H92" s="24"/>
      <c r="I92" s="25"/>
      <c r="N92" s="26"/>
    </row>
    <row r="93" spans="1:14">
      <c r="A93" s="14"/>
      <c r="B93" s="2"/>
      <c r="C93" s="27"/>
      <c r="D93" s="14"/>
      <c r="E93" s="23"/>
      <c r="F93" s="23"/>
      <c r="G93" s="18"/>
      <c r="H93" s="24"/>
      <c r="I93" s="25"/>
      <c r="N93" s="26"/>
    </row>
    <row r="94" spans="1:14">
      <c r="A94" s="113" t="s">
        <v>1443</v>
      </c>
      <c r="B94" s="114">
        <f>DATA_FIELD_DESCRIPTORS!AG948+DATA_FIELD_DESCRIPTORS!AG982</f>
        <v>1887</v>
      </c>
      <c r="C94" s="115">
        <f>B94/B$82</f>
        <v>0.72998065764023212</v>
      </c>
      <c r="D94" s="14"/>
      <c r="E94" s="23"/>
      <c r="F94" s="23"/>
      <c r="G94" s="18"/>
      <c r="H94" s="24"/>
      <c r="I94" s="25"/>
      <c r="N94" s="26" t="s">
        <v>150</v>
      </c>
    </row>
    <row r="95" spans="1:14">
      <c r="A95" s="14" t="s">
        <v>52</v>
      </c>
      <c r="B95" s="31">
        <f>B96+B98</f>
        <v>1589</v>
      </c>
      <c r="C95" s="27">
        <f t="shared" ref="C95:C98" si="17">B95/B$94</f>
        <v>0.84207737148913619</v>
      </c>
      <c r="D95" s="14"/>
      <c r="E95" s="23"/>
      <c r="F95" s="23"/>
      <c r="G95" s="18"/>
      <c r="H95" s="24"/>
      <c r="I95" s="25"/>
      <c r="N95" s="26" t="s">
        <v>1420</v>
      </c>
    </row>
    <row r="96" spans="1:14">
      <c r="A96" s="14" t="s">
        <v>45</v>
      </c>
      <c r="B96" s="2">
        <f>DATA_FIELD_DESCRIPTORS!AG950+DATA_FIELD_DESCRIPTORS!AG984</f>
        <v>740</v>
      </c>
      <c r="C96" s="27">
        <f t="shared" si="17"/>
        <v>0.39215686274509803</v>
      </c>
      <c r="D96" s="14"/>
      <c r="E96" s="23"/>
      <c r="F96" s="23"/>
      <c r="G96" s="18"/>
      <c r="H96" s="18"/>
      <c r="I96" s="18"/>
      <c r="N96" s="26" t="s">
        <v>151</v>
      </c>
    </row>
    <row r="97" spans="1:14">
      <c r="A97" s="14" t="s">
        <v>53</v>
      </c>
      <c r="B97" s="2">
        <f>DATA_FIELD_DESCRIPTORS!AG953+DATA_FIELD_DESCRIPTORS!AG987</f>
        <v>179</v>
      </c>
      <c r="C97" s="27">
        <f>B97/B96</f>
        <v>0.24189189189189189</v>
      </c>
      <c r="D97" s="14"/>
      <c r="E97" s="23"/>
      <c r="F97" s="23"/>
      <c r="G97" s="18"/>
      <c r="H97" s="18"/>
      <c r="I97" s="18"/>
      <c r="N97" s="26" t="s">
        <v>152</v>
      </c>
    </row>
    <row r="98" spans="1:14">
      <c r="A98" s="14" t="s">
        <v>46</v>
      </c>
      <c r="B98" s="31">
        <f>DATA_FIELD_DESCRIPTORS!AG959+DATA_FIELD_DESCRIPTORS!AG993</f>
        <v>849</v>
      </c>
      <c r="C98" s="27">
        <f t="shared" si="17"/>
        <v>0.44992050874403816</v>
      </c>
      <c r="D98" s="14"/>
      <c r="E98" s="23"/>
      <c r="F98" s="23"/>
      <c r="G98" s="18"/>
      <c r="H98" s="18"/>
      <c r="I98" s="18"/>
      <c r="N98" s="26" t="s">
        <v>153</v>
      </c>
    </row>
    <row r="99" spans="1:14">
      <c r="A99" s="14" t="s">
        <v>53</v>
      </c>
      <c r="B99" s="31">
        <f>DATA_FIELD_DESCRIPTORS!AG962+DATA_FIELD_DESCRIPTORS!AG996</f>
        <v>206</v>
      </c>
      <c r="C99" s="27">
        <f>B99/B98</f>
        <v>0.24263839811542992</v>
      </c>
      <c r="D99" s="14"/>
      <c r="E99" s="23"/>
      <c r="F99" s="23"/>
      <c r="G99" s="18"/>
      <c r="H99" s="18"/>
      <c r="I99" s="18"/>
      <c r="N99" s="26" t="s">
        <v>154</v>
      </c>
    </row>
    <row r="100" spans="1:14">
      <c r="A100" s="14"/>
      <c r="B100" s="31"/>
      <c r="C100" s="27"/>
      <c r="D100" s="14"/>
      <c r="E100" s="23"/>
      <c r="F100" s="23"/>
      <c r="G100" s="18"/>
      <c r="H100" s="18"/>
      <c r="I100" s="18"/>
      <c r="N100" s="26"/>
    </row>
    <row r="101" spans="1:14">
      <c r="A101" s="14" t="s">
        <v>54</v>
      </c>
      <c r="B101" s="2">
        <f>DATA_FIELD_DESCRIPTORS!AG535</f>
        <v>207</v>
      </c>
      <c r="C101" s="27">
        <f>B101/B82</f>
        <v>8.0077369439071566E-2</v>
      </c>
      <c r="D101" s="14"/>
      <c r="E101" s="23"/>
      <c r="F101" s="23"/>
      <c r="G101" s="18"/>
      <c r="H101" s="18"/>
      <c r="I101" s="18"/>
      <c r="N101" s="26">
        <v>535</v>
      </c>
    </row>
    <row r="102" spans="1:14">
      <c r="A102" s="14" t="s">
        <v>55</v>
      </c>
      <c r="B102" s="2">
        <f>DATA_FIELD_DESCRIPTORS!AG657</f>
        <v>573</v>
      </c>
      <c r="C102" s="27">
        <f>B102/B82</f>
        <v>0.22166344294003867</v>
      </c>
      <c r="D102" s="14"/>
      <c r="E102" s="23"/>
      <c r="F102" s="23"/>
      <c r="G102" s="18"/>
      <c r="H102" s="18"/>
      <c r="I102" s="18"/>
      <c r="N102" s="26">
        <v>657</v>
      </c>
    </row>
    <row r="103" spans="1:14">
      <c r="A103" s="14" t="s">
        <v>56</v>
      </c>
      <c r="B103" s="34">
        <f>(B67+B69)/B82</f>
        <v>1.5346228239845261</v>
      </c>
      <c r="C103" s="44" t="s">
        <v>1446</v>
      </c>
      <c r="D103" s="14"/>
      <c r="E103" s="23"/>
      <c r="F103" s="23"/>
      <c r="G103" s="18"/>
      <c r="H103" s="18"/>
      <c r="I103" s="18"/>
      <c r="N103" s="26"/>
    </row>
    <row r="104" spans="1:14">
      <c r="A104" s="14"/>
      <c r="B104" s="34"/>
      <c r="C104" s="27"/>
      <c r="D104" s="14"/>
      <c r="E104" s="23"/>
      <c r="F104" s="23"/>
      <c r="G104" s="18"/>
      <c r="H104" s="18"/>
      <c r="I104" s="18"/>
      <c r="N104" s="26"/>
    </row>
    <row r="105" spans="1:14">
      <c r="A105" s="14"/>
      <c r="B105" s="31"/>
      <c r="C105" s="27"/>
      <c r="D105" s="14"/>
      <c r="E105" s="23"/>
      <c r="F105" s="23"/>
      <c r="G105" s="18"/>
      <c r="H105" s="18"/>
      <c r="I105" s="18"/>
      <c r="N105" s="26"/>
    </row>
    <row r="106" spans="1:14" s="4" customFormat="1">
      <c r="A106" s="106" t="s">
        <v>1441</v>
      </c>
      <c r="B106" s="107" t="s">
        <v>1437</v>
      </c>
      <c r="C106" s="112" t="s">
        <v>1433</v>
      </c>
      <c r="D106" s="20"/>
      <c r="E106" s="1"/>
      <c r="F106" s="20"/>
      <c r="G106" s="1"/>
      <c r="J106"/>
      <c r="K106"/>
      <c r="L106"/>
      <c r="M106"/>
    </row>
    <row r="107" spans="1:14">
      <c r="A107" s="14" t="s">
        <v>57</v>
      </c>
      <c r="B107" s="2">
        <f>DATA_FIELD_DESCRIPTORS!AG750</f>
        <v>2896</v>
      </c>
      <c r="C107" s="27">
        <f>B107/B$107</f>
        <v>1</v>
      </c>
      <c r="D107" s="14"/>
      <c r="E107" s="29"/>
      <c r="F107" s="29"/>
      <c r="G107" s="18"/>
      <c r="H107" s="24"/>
      <c r="I107" s="30"/>
      <c r="N107" s="26">
        <v>8772</v>
      </c>
    </row>
    <row r="108" spans="1:14">
      <c r="A108" s="14" t="s">
        <v>58</v>
      </c>
      <c r="B108" s="2">
        <f>DATA_FIELD_DESCRIPTORS!AG762</f>
        <v>2585</v>
      </c>
      <c r="C108" s="27">
        <f t="shared" ref="C108:C110" si="18">B108/B$107</f>
        <v>0.89261049723756902</v>
      </c>
      <c r="D108" s="14"/>
      <c r="E108" s="29"/>
      <c r="F108" s="29"/>
      <c r="G108" s="18"/>
      <c r="H108" s="24"/>
      <c r="I108" s="30"/>
      <c r="N108" s="26">
        <v>8784</v>
      </c>
    </row>
    <row r="109" spans="1:14">
      <c r="A109" s="14"/>
      <c r="B109" s="2"/>
      <c r="C109" s="27"/>
      <c r="D109" s="14"/>
      <c r="E109" s="29"/>
      <c r="F109" s="29"/>
      <c r="G109" s="18"/>
      <c r="H109" s="24"/>
      <c r="I109" s="30"/>
      <c r="N109" s="26"/>
    </row>
    <row r="110" spans="1:14">
      <c r="A110" s="14" t="s">
        <v>59</v>
      </c>
      <c r="B110" s="2">
        <f>DATA_FIELD_DESCRIPTORS!AG772</f>
        <v>311</v>
      </c>
      <c r="C110" s="27">
        <f t="shared" si="18"/>
        <v>0.10738950276243094</v>
      </c>
      <c r="D110" s="14"/>
      <c r="E110" s="29"/>
      <c r="F110" s="29"/>
      <c r="G110" s="18"/>
      <c r="H110" s="24"/>
      <c r="I110" s="30"/>
      <c r="N110" s="26">
        <v>8794</v>
      </c>
    </row>
    <row r="111" spans="1:14">
      <c r="A111" s="14" t="s">
        <v>60</v>
      </c>
      <c r="B111" s="2">
        <f>DATA_FIELD_DESCRIPTORS!AG773</f>
        <v>83</v>
      </c>
      <c r="C111" s="27">
        <f>B111/B$110</f>
        <v>0.26688102893890675</v>
      </c>
      <c r="D111" s="14"/>
      <c r="E111" s="29"/>
      <c r="F111" s="23"/>
      <c r="G111" s="18"/>
      <c r="H111" s="24"/>
      <c r="I111" s="25"/>
      <c r="N111" s="26">
        <v>8795</v>
      </c>
    </row>
    <row r="112" spans="1:14">
      <c r="A112" s="14" t="s">
        <v>61</v>
      </c>
      <c r="B112" s="2">
        <f>DATA_FIELD_DESCRIPTORS!AG774</f>
        <v>47</v>
      </c>
      <c r="C112" s="27">
        <f t="shared" ref="C112:C116" si="19">B112/B$110</f>
        <v>0.15112540192926044</v>
      </c>
      <c r="D112" s="14"/>
      <c r="E112" s="29"/>
      <c r="F112" s="35"/>
      <c r="G112" s="18"/>
      <c r="H112" s="36"/>
      <c r="I112" s="37"/>
      <c r="N112" s="26">
        <v>8796</v>
      </c>
    </row>
    <row r="113" spans="1:14">
      <c r="A113" s="14" t="s">
        <v>62</v>
      </c>
      <c r="B113" s="2">
        <f>DATA_FIELD_DESCRIPTORS!AG775</f>
        <v>3</v>
      </c>
      <c r="C113" s="27">
        <f t="shared" si="19"/>
        <v>9.6463022508038593E-3</v>
      </c>
      <c r="D113" s="14"/>
      <c r="E113" s="29"/>
      <c r="F113" s="23"/>
      <c r="G113" s="18"/>
      <c r="H113" s="24"/>
      <c r="I113" s="25"/>
      <c r="N113" s="26">
        <v>8797</v>
      </c>
    </row>
    <row r="114" spans="1:14">
      <c r="A114" s="14" t="s">
        <v>63</v>
      </c>
      <c r="B114" s="2">
        <f>DATA_FIELD_DESCRIPTORS!AG776</f>
        <v>2</v>
      </c>
      <c r="C114" s="27">
        <f t="shared" si="19"/>
        <v>6.4308681672025723E-3</v>
      </c>
      <c r="D114" s="14"/>
      <c r="E114" s="29"/>
      <c r="F114" s="35"/>
      <c r="G114" s="18"/>
      <c r="H114" s="35"/>
      <c r="I114" s="18"/>
      <c r="N114" s="26">
        <v>8798</v>
      </c>
    </row>
    <row r="115" spans="1:14">
      <c r="A115" s="9" t="s">
        <v>64</v>
      </c>
      <c r="B115" s="2">
        <f>DATA_FIELD_DESCRIPTORS!AG777</f>
        <v>161</v>
      </c>
      <c r="C115" s="27">
        <f t="shared" si="19"/>
        <v>0.51768488745980712</v>
      </c>
      <c r="D115" s="9"/>
      <c r="E115" s="29"/>
      <c r="H115" s="38"/>
      <c r="I115" s="39"/>
      <c r="N115" s="10">
        <v>8799</v>
      </c>
    </row>
    <row r="116" spans="1:14">
      <c r="A116" s="9" t="s">
        <v>65</v>
      </c>
      <c r="B116" s="2">
        <f>DATA_FIELD_DESCRIPTORS!AG779</f>
        <v>15</v>
      </c>
      <c r="C116" s="27">
        <f t="shared" si="19"/>
        <v>4.8231511254019289E-2</v>
      </c>
      <c r="D116" s="9"/>
      <c r="E116" s="29"/>
      <c r="H116" s="38"/>
      <c r="I116" s="39"/>
      <c r="N116" s="10">
        <v>8801</v>
      </c>
    </row>
    <row r="117" spans="1:14">
      <c r="A117" s="9"/>
      <c r="B117" s="15"/>
      <c r="C117" s="11"/>
      <c r="D117" s="9"/>
      <c r="E117" s="39"/>
      <c r="F117" s="39"/>
      <c r="H117" s="39"/>
      <c r="I117" s="39"/>
      <c r="N117" s="10"/>
    </row>
    <row r="118" spans="1:14">
      <c r="A118" s="9"/>
      <c r="B118" s="15"/>
      <c r="C118" s="11"/>
      <c r="D118" s="9"/>
      <c r="E118" s="39"/>
      <c r="F118" s="39"/>
      <c r="H118" s="39"/>
      <c r="I118" s="39"/>
      <c r="N118" s="10"/>
    </row>
    <row r="119" spans="1:14" s="4" customFormat="1">
      <c r="A119" s="106" t="s">
        <v>1442</v>
      </c>
      <c r="B119" s="107" t="s">
        <v>1437</v>
      </c>
      <c r="C119" s="108" t="s">
        <v>1433</v>
      </c>
      <c r="D119" s="20"/>
      <c r="E119" s="1"/>
      <c r="F119" s="20"/>
      <c r="G119" s="1"/>
      <c r="J119"/>
      <c r="K119"/>
      <c r="L119"/>
      <c r="M119"/>
    </row>
    <row r="120" spans="1:14">
      <c r="A120" s="9" t="s">
        <v>66</v>
      </c>
      <c r="B120" s="2">
        <f>DATA_FIELD_DESCRIPTORS!AG766</f>
        <v>2585</v>
      </c>
      <c r="C120" s="11">
        <f>B120/B$120</f>
        <v>1</v>
      </c>
      <c r="D120" s="9"/>
      <c r="H120" s="38"/>
      <c r="I120" s="39"/>
      <c r="N120" s="10">
        <v>8788</v>
      </c>
    </row>
    <row r="121" spans="1:14" s="18" customFormat="1">
      <c r="A121" s="113" t="s">
        <v>67</v>
      </c>
      <c r="B121" s="114">
        <f>DATA_FIELD_DESCRIPTORS!AG767+DATA_FIELD_DESCRIPTORS!AG768</f>
        <v>616</v>
      </c>
      <c r="C121" s="115">
        <f t="shared" ref="C121:C124" si="20">B121/B$120</f>
        <v>0.23829787234042554</v>
      </c>
      <c r="D121" s="14"/>
      <c r="E121" s="29"/>
      <c r="F121" s="29"/>
      <c r="H121" s="24"/>
      <c r="I121" s="30"/>
      <c r="J121"/>
      <c r="K121"/>
      <c r="L121"/>
      <c r="M121"/>
      <c r="N121" s="26" t="s">
        <v>145</v>
      </c>
    </row>
    <row r="122" spans="1:14" s="18" customFormat="1">
      <c r="A122" s="14" t="s">
        <v>68</v>
      </c>
      <c r="B122" s="2">
        <f>DATA_FIELD_DESCRIPTORS!AG841+DATA_FIELD_DESCRIPTORS!AG842</f>
        <v>995</v>
      </c>
      <c r="C122" s="44" t="s">
        <v>1446</v>
      </c>
      <c r="D122" s="14"/>
      <c r="E122" s="13"/>
      <c r="F122" s="23"/>
      <c r="J122"/>
      <c r="K122"/>
      <c r="L122"/>
      <c r="M122"/>
      <c r="N122" s="40" t="s">
        <v>1421</v>
      </c>
    </row>
    <row r="123" spans="1:14" s="18" customFormat="1">
      <c r="A123" s="14" t="s">
        <v>69</v>
      </c>
      <c r="B123" s="41">
        <f>B122/B121</f>
        <v>1.6152597402597402</v>
      </c>
      <c r="C123" s="44" t="s">
        <v>1446</v>
      </c>
      <c r="D123" s="14"/>
      <c r="E123" s="23"/>
      <c r="F123" s="23"/>
      <c r="J123"/>
      <c r="K123"/>
      <c r="L123"/>
      <c r="M123"/>
      <c r="N123" s="26"/>
    </row>
    <row r="124" spans="1:14" s="18" customFormat="1">
      <c r="A124" s="113" t="s">
        <v>70</v>
      </c>
      <c r="B124" s="114">
        <f>DATA_FIELD_DESCRIPTORS!AG769</f>
        <v>1969</v>
      </c>
      <c r="C124" s="115">
        <f t="shared" si="20"/>
        <v>0.76170212765957446</v>
      </c>
      <c r="D124" s="14"/>
      <c r="E124" s="29"/>
      <c r="F124" s="29"/>
      <c r="H124" s="24"/>
      <c r="I124" s="30"/>
      <c r="J124"/>
      <c r="K124"/>
      <c r="L124"/>
      <c r="M124"/>
      <c r="N124" s="26">
        <v>8791</v>
      </c>
    </row>
    <row r="125" spans="1:14">
      <c r="A125" s="9" t="s">
        <v>71</v>
      </c>
      <c r="B125" s="2">
        <f>DATA_FIELD_DESCRIPTORS!AG843</f>
        <v>2972</v>
      </c>
      <c r="C125" s="44" t="s">
        <v>1446</v>
      </c>
      <c r="D125" s="9"/>
      <c r="N125" s="10">
        <v>8865</v>
      </c>
    </row>
    <row r="126" spans="1:14">
      <c r="A126" s="9" t="s">
        <v>72</v>
      </c>
      <c r="B126" s="42">
        <f>B125/B124</f>
        <v>1.5093956323006603</v>
      </c>
      <c r="C126" s="44" t="s">
        <v>1446</v>
      </c>
      <c r="D126" s="9"/>
      <c r="N126" s="10"/>
    </row>
    <row r="127" spans="1:14">
      <c r="A127" s="9"/>
      <c r="B127" s="15"/>
      <c r="C127" s="11"/>
      <c r="D127" s="9"/>
      <c r="N127" s="10"/>
    </row>
    <row r="128" spans="1:14">
      <c r="B128" s="9"/>
      <c r="C128" s="14"/>
      <c r="D128" s="9"/>
      <c r="N128" s="9"/>
    </row>
    <row r="129" spans="1:14">
      <c r="A129" s="106" t="s">
        <v>1460</v>
      </c>
      <c r="B129" s="107" t="s">
        <v>1437</v>
      </c>
      <c r="C129" s="73"/>
      <c r="E129" s="5"/>
      <c r="F129" s="5"/>
    </row>
    <row r="130" spans="1:14">
      <c r="A130" s="9" t="s">
        <v>1462</v>
      </c>
      <c r="B130" s="72">
        <f>B111+B112+B124</f>
        <v>2099</v>
      </c>
      <c r="C130" s="27"/>
      <c r="E130" s="5"/>
      <c r="F130" s="5"/>
    </row>
    <row r="131" spans="1:14">
      <c r="A131" s="9" t="s">
        <v>1463</v>
      </c>
      <c r="B131" s="72">
        <f>B113+B114+B121</f>
        <v>621</v>
      </c>
      <c r="C131" s="5"/>
      <c r="E131" s="5"/>
      <c r="F131" s="5"/>
    </row>
    <row r="132" spans="1:14">
      <c r="A132" s="9" t="s">
        <v>1464</v>
      </c>
      <c r="B132" s="39">
        <f>B111/B130</f>
        <v>3.9542639352072417E-2</v>
      </c>
      <c r="C132" s="5"/>
      <c r="E132" s="5"/>
      <c r="F132" s="5"/>
      <c r="N132" s="5"/>
    </row>
    <row r="133" spans="1:14">
      <c r="A133" s="9" t="s">
        <v>1465</v>
      </c>
      <c r="B133" s="39">
        <f>B113/B131</f>
        <v>4.830917874396135E-3</v>
      </c>
      <c r="C133" s="5"/>
      <c r="E133" s="5"/>
      <c r="F133" s="5"/>
      <c r="N133" s="5"/>
    </row>
    <row r="134" spans="1:14">
      <c r="A134" s="9" t="s">
        <v>1466</v>
      </c>
      <c r="B134" s="39">
        <f>B115/B107</f>
        <v>5.5593922651933698E-2</v>
      </c>
      <c r="C134" s="5"/>
      <c r="E134" s="5"/>
      <c r="F134" s="5"/>
      <c r="N134" s="5"/>
    </row>
    <row r="135" spans="1:14">
      <c r="A135" s="9" t="s">
        <v>1</v>
      </c>
      <c r="B135" s="5"/>
      <c r="C135" s="5"/>
      <c r="E135" s="5"/>
      <c r="F135" s="5"/>
      <c r="N135" s="5"/>
    </row>
    <row r="136" spans="1:14">
      <c r="A136" s="75" t="s">
        <v>1467</v>
      </c>
      <c r="B136" s="75"/>
      <c r="C136" s="75"/>
      <c r="E136" s="5"/>
      <c r="F136" s="5"/>
      <c r="N136" s="5"/>
    </row>
    <row r="137" spans="1:14" ht="36">
      <c r="A137" s="75" t="s">
        <v>1461</v>
      </c>
      <c r="B137" s="75"/>
      <c r="C137" s="75"/>
      <c r="E137" s="5"/>
      <c r="F137" s="5"/>
      <c r="N137" s="5"/>
    </row>
    <row r="138" spans="1:14">
      <c r="A138" s="75"/>
      <c r="B138" s="75"/>
      <c r="C138" s="75"/>
      <c r="E138" s="5"/>
      <c r="F138" s="5"/>
      <c r="N138" s="5"/>
    </row>
    <row r="139" spans="1:14">
      <c r="A139" s="75"/>
      <c r="B139" s="75"/>
      <c r="C139" s="75"/>
      <c r="E139" s="5"/>
      <c r="F139" s="5"/>
      <c r="N139" s="5"/>
    </row>
    <row r="140" spans="1:14">
      <c r="B140" s="5"/>
      <c r="C140" s="5"/>
      <c r="E140" s="5"/>
      <c r="F140" s="5"/>
      <c r="N140" s="5"/>
    </row>
    <row r="141" spans="1:14" ht="57.6">
      <c r="A141" s="9" t="s">
        <v>73</v>
      </c>
      <c r="B141" s="5"/>
      <c r="C141" s="5"/>
      <c r="E141" s="5"/>
      <c r="F141" s="5"/>
      <c r="N141" s="5"/>
    </row>
    <row r="142" spans="1:14">
      <c r="A142" s="9" t="s">
        <v>1</v>
      </c>
      <c r="B142" s="5"/>
      <c r="C142" s="5"/>
      <c r="E142" s="5"/>
      <c r="F142" s="5"/>
      <c r="N142" s="5"/>
    </row>
    <row r="143" spans="1:14">
      <c r="A143" s="9" t="s">
        <v>1</v>
      </c>
      <c r="B143" s="5"/>
      <c r="C143" s="5"/>
      <c r="E143" s="5"/>
      <c r="F143" s="5"/>
      <c r="N143" s="5"/>
    </row>
    <row r="144" spans="1:14">
      <c r="A144" s="9" t="s">
        <v>1</v>
      </c>
      <c r="B144" s="5"/>
      <c r="C144" s="5"/>
      <c r="E144" s="5"/>
      <c r="F144" s="5"/>
      <c r="N144" s="5"/>
    </row>
    <row r="145" spans="1:14">
      <c r="A145" s="9" t="s">
        <v>1</v>
      </c>
      <c r="B145" s="5"/>
      <c r="C145" s="5"/>
      <c r="E145" s="5"/>
      <c r="F145" s="5"/>
      <c r="N145" s="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Y145"/>
  <sheetViews>
    <sheetView zoomScale="70" zoomScaleNormal="70" workbookViewId="0">
      <selection activeCell="F5" sqref="F5:F23"/>
    </sheetView>
  </sheetViews>
  <sheetFormatPr defaultColWidth="8.88671875" defaultRowHeight="14.4"/>
  <cols>
    <col min="1" max="1" width="44.6640625" style="5" customWidth="1"/>
    <col min="2" max="2" width="10.33203125" style="20" customWidth="1"/>
    <col min="3" max="3" width="8.88671875" style="21" customWidth="1"/>
    <col min="4" max="4" width="10.33203125" style="5" customWidth="1"/>
    <col min="5" max="5" width="8.88671875" style="13" customWidth="1"/>
    <col min="6" max="6" width="10.33203125" style="13" customWidth="1"/>
    <col min="7" max="9" width="8.88671875" style="5"/>
    <col min="10" max="13" width="16.33203125" customWidth="1"/>
    <col min="14" max="14" width="16.33203125" style="22" customWidth="1"/>
    <col min="15" max="15" width="16.33203125" style="5" customWidth="1"/>
    <col min="16" max="25" width="12.109375" style="5" customWidth="1"/>
    <col min="26" max="16384" width="8.88671875" style="5"/>
  </cols>
  <sheetData>
    <row r="1" spans="1:25" ht="43.2">
      <c r="A1" s="6" t="s">
        <v>1432</v>
      </c>
      <c r="B1" s="6"/>
      <c r="C1" s="8"/>
      <c r="D1" s="9"/>
      <c r="N1" s="7"/>
    </row>
    <row r="2" spans="1:25">
      <c r="A2" s="9" t="s">
        <v>0</v>
      </c>
      <c r="B2" s="9"/>
      <c r="C2" s="11"/>
      <c r="D2" s="9"/>
      <c r="N2" s="10"/>
    </row>
    <row r="3" spans="1:25">
      <c r="K3" t="s">
        <v>87</v>
      </c>
      <c r="L3" t="s">
        <v>89</v>
      </c>
      <c r="M3" t="s">
        <v>136</v>
      </c>
      <c r="O3" s="17" t="s">
        <v>1452</v>
      </c>
      <c r="P3" s="17" t="s">
        <v>1453</v>
      </c>
      <c r="Q3" s="54" t="s">
        <v>1454</v>
      </c>
      <c r="R3" s="66" t="s">
        <v>1455</v>
      </c>
      <c r="S3" s="66" t="s">
        <v>1456</v>
      </c>
      <c r="T3" s="52"/>
      <c r="U3" s="66" t="s">
        <v>1455</v>
      </c>
      <c r="V3" s="66" t="s">
        <v>1456</v>
      </c>
      <c r="W3" s="17"/>
      <c r="X3" s="66" t="s">
        <v>1455</v>
      </c>
      <c r="Y3" s="66" t="s">
        <v>1456</v>
      </c>
    </row>
    <row r="4" spans="1:25" s="43" customFormat="1">
      <c r="A4" s="106" t="s">
        <v>2</v>
      </c>
      <c r="B4" s="107" t="s">
        <v>87</v>
      </c>
      <c r="C4" s="108" t="s">
        <v>1433</v>
      </c>
      <c r="D4" s="109" t="s">
        <v>89</v>
      </c>
      <c r="E4" s="108" t="s">
        <v>1433</v>
      </c>
      <c r="F4" s="107" t="s">
        <v>136</v>
      </c>
      <c r="G4" s="108" t="s">
        <v>1433</v>
      </c>
      <c r="J4" t="s">
        <v>1448</v>
      </c>
      <c r="K4" s="47">
        <f>B5/2</f>
        <v>6975</v>
      </c>
      <c r="L4" s="47">
        <f>D5/2</f>
        <v>8248</v>
      </c>
      <c r="M4" s="47">
        <f>F5/2</f>
        <v>15223</v>
      </c>
      <c r="O4" s="17" t="s">
        <v>2</v>
      </c>
      <c r="P4" s="17"/>
      <c r="Q4" s="55" t="s">
        <v>87</v>
      </c>
      <c r="R4" s="66"/>
      <c r="S4" s="66"/>
      <c r="T4" s="53" t="s">
        <v>89</v>
      </c>
      <c r="U4" s="66"/>
      <c r="V4" s="66"/>
      <c r="W4" s="56" t="s">
        <v>136</v>
      </c>
      <c r="X4" s="66"/>
      <c r="Y4" s="66"/>
    </row>
    <row r="5" spans="1:25">
      <c r="A5" s="9" t="s">
        <v>3</v>
      </c>
      <c r="B5" s="2">
        <f>DATA_FIELD_DESCRIPTORS!AH371</f>
        <v>13950</v>
      </c>
      <c r="C5" s="11">
        <f t="shared" ref="C5:C23" si="0">B5/B$5</f>
        <v>1</v>
      </c>
      <c r="D5" s="15">
        <f>DATA_FIELD_DESCRIPTORS!AH395</f>
        <v>16496</v>
      </c>
      <c r="E5" s="11">
        <f t="shared" ref="E5:E23" si="1">D5/D$5</f>
        <v>1</v>
      </c>
      <c r="F5" s="15">
        <f t="shared" ref="F5:F23" si="2">B5+D5</f>
        <v>30446</v>
      </c>
      <c r="G5" s="11">
        <f t="shared" ref="G5:G23" si="3">F5/F$5</f>
        <v>1</v>
      </c>
      <c r="J5" t="s">
        <v>1457</v>
      </c>
      <c r="K5" s="67">
        <f>K4-R13</f>
        <v>43</v>
      </c>
      <c r="L5" s="46">
        <f>L4-U13</f>
        <v>874</v>
      </c>
      <c r="M5" s="57">
        <f>M4-X13</f>
        <v>917</v>
      </c>
      <c r="N5" s="10" t="s">
        <v>142</v>
      </c>
      <c r="O5" s="48" t="s">
        <v>3</v>
      </c>
      <c r="P5" s="48"/>
      <c r="Q5" s="5">
        <v>13950</v>
      </c>
      <c r="T5" s="5">
        <v>16496</v>
      </c>
      <c r="W5" s="5">
        <v>30446</v>
      </c>
    </row>
    <row r="6" spans="1:25">
      <c r="A6" s="9" t="s">
        <v>4</v>
      </c>
      <c r="B6" s="2">
        <f>DATA_FIELD_DESCRIPTORS!AH372</f>
        <v>1110</v>
      </c>
      <c r="C6" s="11">
        <f t="shared" si="0"/>
        <v>7.9569892473118284E-2</v>
      </c>
      <c r="D6" s="15">
        <f>DATA_FIELD_DESCRIPTORS!AH396</f>
        <v>1028</v>
      </c>
      <c r="E6" s="11">
        <f t="shared" si="1"/>
        <v>6.2318137730358873E-2</v>
      </c>
      <c r="F6" s="15">
        <f t="shared" si="2"/>
        <v>2138</v>
      </c>
      <c r="G6" s="11">
        <f t="shared" si="3"/>
        <v>7.0222689351638973E-2</v>
      </c>
      <c r="J6" t="s">
        <v>1449</v>
      </c>
      <c r="K6">
        <f>K5/Q14</f>
        <v>4.1828793774319063E-2</v>
      </c>
      <c r="L6">
        <f>L5/T14</f>
        <v>0.80478821362799269</v>
      </c>
      <c r="M6" s="68">
        <f>M5/W14</f>
        <v>0.43377483443708609</v>
      </c>
      <c r="N6" s="10"/>
      <c r="O6" s="9">
        <v>0</v>
      </c>
      <c r="P6" s="9">
        <v>4</v>
      </c>
      <c r="Q6" s="5">
        <v>1110</v>
      </c>
      <c r="R6" s="60">
        <f>Q6</f>
        <v>1110</v>
      </c>
      <c r="S6" s="39">
        <f>R6/$Q5</f>
        <v>7.9569892473118284E-2</v>
      </c>
      <c r="T6" s="5">
        <v>1028</v>
      </c>
      <c r="U6" s="60">
        <f>T6</f>
        <v>1028</v>
      </c>
      <c r="V6" s="39">
        <f>U6/$T5</f>
        <v>6.2318137730358873E-2</v>
      </c>
      <c r="W6" s="5">
        <v>2138</v>
      </c>
      <c r="X6" s="60">
        <f>W6</f>
        <v>2138</v>
      </c>
      <c r="Y6" s="39">
        <f>X6/$W5</f>
        <v>7.0222689351638973E-2</v>
      </c>
    </row>
    <row r="7" spans="1:25">
      <c r="A7" s="9" t="s">
        <v>5</v>
      </c>
      <c r="B7" s="2">
        <f>DATA_FIELD_DESCRIPTORS!AH373</f>
        <v>859</v>
      </c>
      <c r="C7" s="11">
        <f t="shared" si="0"/>
        <v>6.1577060931899644E-2</v>
      </c>
      <c r="D7" s="15">
        <f>DATA_FIELD_DESCRIPTORS!AH397</f>
        <v>848</v>
      </c>
      <c r="E7" s="11">
        <f t="shared" si="1"/>
        <v>5.140640155189137E-2</v>
      </c>
      <c r="F7" s="15">
        <f t="shared" si="2"/>
        <v>1707</v>
      </c>
      <c r="G7" s="11">
        <f t="shared" si="3"/>
        <v>5.606647835512054E-2</v>
      </c>
      <c r="J7" t="s">
        <v>1450</v>
      </c>
      <c r="K7" s="58">
        <v>5</v>
      </c>
      <c r="L7" s="58">
        <v>5</v>
      </c>
      <c r="M7" s="58">
        <v>5</v>
      </c>
      <c r="N7" s="10"/>
      <c r="O7" s="9">
        <v>5</v>
      </c>
      <c r="P7" s="9">
        <v>9</v>
      </c>
      <c r="Q7" s="5">
        <v>859</v>
      </c>
      <c r="R7" s="60">
        <f>R6+Q7</f>
        <v>1969</v>
      </c>
      <c r="S7" s="39">
        <f>R7/$Q5</f>
        <v>0.14114695340501793</v>
      </c>
      <c r="T7" s="5">
        <v>848</v>
      </c>
      <c r="U7" s="60">
        <f>U6+T7</f>
        <v>1876</v>
      </c>
      <c r="V7" s="39">
        <f>U7/$T5</f>
        <v>0.11372453928225024</v>
      </c>
      <c r="W7" s="5">
        <v>1707</v>
      </c>
      <c r="X7" s="60">
        <f>X6+W7</f>
        <v>3845</v>
      </c>
      <c r="Y7" s="39">
        <f>X7/$W5</f>
        <v>0.12628916770675952</v>
      </c>
    </row>
    <row r="8" spans="1:25">
      <c r="A8" s="9" t="s">
        <v>6</v>
      </c>
      <c r="B8" s="2">
        <f>DATA_FIELD_DESCRIPTORS!AH374</f>
        <v>815</v>
      </c>
      <c r="C8" s="11">
        <f t="shared" si="0"/>
        <v>5.8422939068100359E-2</v>
      </c>
      <c r="D8" s="15">
        <f>DATA_FIELD_DESCRIPTORS!AH398</f>
        <v>729</v>
      </c>
      <c r="E8" s="11">
        <f t="shared" si="1"/>
        <v>4.4192531522793406E-2</v>
      </c>
      <c r="F8" s="15">
        <f t="shared" si="2"/>
        <v>1544</v>
      </c>
      <c r="G8" s="11">
        <f t="shared" si="3"/>
        <v>5.0712737305393156E-2</v>
      </c>
      <c r="J8" t="s">
        <v>1451</v>
      </c>
      <c r="K8">
        <f>K7*K6</f>
        <v>0.20914396887159531</v>
      </c>
      <c r="L8">
        <f t="shared" ref="L8:M8" si="4">L7*L6</f>
        <v>4.0239410681399637</v>
      </c>
      <c r="M8">
        <f t="shared" si="4"/>
        <v>2.1688741721854305</v>
      </c>
      <c r="N8" s="10"/>
      <c r="O8" s="9">
        <v>10</v>
      </c>
      <c r="P8" s="9">
        <v>14</v>
      </c>
      <c r="Q8" s="5">
        <v>815</v>
      </c>
      <c r="R8" s="60">
        <f t="shared" ref="R8:R23" si="5">R7+Q8</f>
        <v>2784</v>
      </c>
      <c r="S8" s="39">
        <f>R8/$Q5</f>
        <v>0.19956989247311829</v>
      </c>
      <c r="T8" s="5">
        <v>729</v>
      </c>
      <c r="U8" s="60">
        <f t="shared" ref="U8:U23" si="6">U7+T8</f>
        <v>2605</v>
      </c>
      <c r="V8" s="39">
        <f>U8/$T5</f>
        <v>0.15791707080504364</v>
      </c>
      <c r="W8" s="5">
        <v>1544</v>
      </c>
      <c r="X8" s="60">
        <f t="shared" ref="X8:X23" si="7">X7+W8</f>
        <v>5389</v>
      </c>
      <c r="Y8" s="39">
        <f>X8/$W5</f>
        <v>0.17700190501215265</v>
      </c>
    </row>
    <row r="9" spans="1:25">
      <c r="A9" s="9" t="s">
        <v>7</v>
      </c>
      <c r="B9" s="2">
        <f>DATA_FIELD_DESCRIPTORS!AH375+DATA_FIELD_DESCRIPTORS!AH376</f>
        <v>716</v>
      </c>
      <c r="C9" s="11">
        <f t="shared" si="0"/>
        <v>5.1326164874551973E-2</v>
      </c>
      <c r="D9" s="15">
        <f>DATA_FIELD_DESCRIPTORS!AH399+DATA_FIELD_DESCRIPTORS!AH400</f>
        <v>684</v>
      </c>
      <c r="E9" s="11">
        <f t="shared" si="1"/>
        <v>4.1464597478176525E-2</v>
      </c>
      <c r="F9" s="15">
        <f t="shared" si="2"/>
        <v>1400</v>
      </c>
      <c r="G9" s="11">
        <f t="shared" si="3"/>
        <v>4.5983051960848717E-2</v>
      </c>
      <c r="J9" t="s">
        <v>1447</v>
      </c>
      <c r="K9">
        <f>40+K8</f>
        <v>40.209143968871594</v>
      </c>
      <c r="L9">
        <f t="shared" ref="L9:M9" si="8">40+L8</f>
        <v>44.023941068139962</v>
      </c>
      <c r="M9">
        <f t="shared" si="8"/>
        <v>42.168874172185433</v>
      </c>
      <c r="N9" s="10"/>
      <c r="O9" s="9">
        <v>15</v>
      </c>
      <c r="P9" s="9">
        <v>19</v>
      </c>
      <c r="Q9" s="5">
        <v>716</v>
      </c>
      <c r="R9" s="60">
        <f t="shared" si="5"/>
        <v>3500</v>
      </c>
      <c r="S9" s="39">
        <f>R9/$Q5</f>
        <v>0.25089605734767023</v>
      </c>
      <c r="T9" s="5">
        <v>684</v>
      </c>
      <c r="U9" s="60">
        <f t="shared" si="6"/>
        <v>3289</v>
      </c>
      <c r="V9" s="39">
        <f>U9/$Q5</f>
        <v>0.2357706093189964</v>
      </c>
      <c r="W9" s="5">
        <v>1400</v>
      </c>
      <c r="X9" s="60">
        <f t="shared" si="7"/>
        <v>6789</v>
      </c>
      <c r="Y9" s="39">
        <f>X9/$W5</f>
        <v>0.22298495697300139</v>
      </c>
    </row>
    <row r="10" spans="1:25">
      <c r="A10" s="9" t="s">
        <v>8</v>
      </c>
      <c r="B10" s="2">
        <f>DATA_FIELD_DESCRIPTORS!AH377+DATA_FIELD_DESCRIPTORS!AH378+DATA_FIELD_DESCRIPTORS!AH379</f>
        <v>651</v>
      </c>
      <c r="C10" s="11">
        <f t="shared" si="0"/>
        <v>4.6666666666666669E-2</v>
      </c>
      <c r="D10" s="15">
        <f>DATA_FIELD_DESCRIPTORS!AH401+DATA_FIELD_DESCRIPTORS!AH402+DATA_FIELD_DESCRIPTORS!AH403</f>
        <v>720</v>
      </c>
      <c r="E10" s="11">
        <f t="shared" si="1"/>
        <v>4.3646944713870033E-2</v>
      </c>
      <c r="F10" s="15">
        <f t="shared" si="2"/>
        <v>1371</v>
      </c>
      <c r="G10" s="11">
        <f t="shared" si="3"/>
        <v>4.5030545884516847E-2</v>
      </c>
      <c r="N10" s="10"/>
      <c r="O10" s="9">
        <v>20</v>
      </c>
      <c r="P10" s="9">
        <v>24</v>
      </c>
      <c r="Q10" s="5">
        <v>651</v>
      </c>
      <c r="R10" s="60">
        <f t="shared" si="5"/>
        <v>4151</v>
      </c>
      <c r="S10" s="39">
        <f>R10/$Q5</f>
        <v>0.29756272401433692</v>
      </c>
      <c r="T10" s="5">
        <v>720</v>
      </c>
      <c r="U10" s="60">
        <f t="shared" si="6"/>
        <v>4009</v>
      </c>
      <c r="V10" s="39">
        <f>U10/$T5</f>
        <v>0.24302861299709019</v>
      </c>
      <c r="W10" s="5">
        <v>1371</v>
      </c>
      <c r="X10" s="60">
        <f t="shared" si="7"/>
        <v>8160</v>
      </c>
      <c r="Y10" s="39">
        <f>X10/$W5</f>
        <v>0.26801550285751824</v>
      </c>
    </row>
    <row r="11" spans="1:25">
      <c r="A11" s="9" t="s">
        <v>9</v>
      </c>
      <c r="B11" s="2">
        <f>DATA_FIELD_DESCRIPTORS!AH380</f>
        <v>824</v>
      </c>
      <c r="C11" s="11">
        <f t="shared" si="0"/>
        <v>5.9068100358422942E-2</v>
      </c>
      <c r="D11" s="2">
        <f>DATA_FIELD_DESCRIPTORS!AH404</f>
        <v>1034</v>
      </c>
      <c r="E11" s="11">
        <f t="shared" si="1"/>
        <v>6.268186226964112E-2</v>
      </c>
      <c r="F11" s="15">
        <f t="shared" si="2"/>
        <v>1858</v>
      </c>
      <c r="G11" s="11">
        <f t="shared" si="3"/>
        <v>6.1026078959469224E-2</v>
      </c>
      <c r="N11" s="10"/>
      <c r="O11" s="9">
        <v>25</v>
      </c>
      <c r="P11" s="9">
        <v>29</v>
      </c>
      <c r="Q11" s="5">
        <v>824</v>
      </c>
      <c r="R11" s="60">
        <f t="shared" si="5"/>
        <v>4975</v>
      </c>
      <c r="S11" s="39">
        <f>R11/$Q5</f>
        <v>0.35663082437275984</v>
      </c>
      <c r="T11" s="5">
        <v>1034</v>
      </c>
      <c r="U11" s="60">
        <f t="shared" si="6"/>
        <v>5043</v>
      </c>
      <c r="V11" s="39">
        <f>U11/$T5</f>
        <v>0.30571047526673134</v>
      </c>
      <c r="W11" s="5">
        <v>1858</v>
      </c>
      <c r="X11" s="60">
        <f t="shared" si="7"/>
        <v>10018</v>
      </c>
      <c r="Y11" s="39">
        <f>X11/$W5</f>
        <v>0.32904158181698745</v>
      </c>
    </row>
    <row r="12" spans="1:25">
      <c r="A12" s="9" t="s">
        <v>10</v>
      </c>
      <c r="B12" s="2">
        <f>DATA_FIELD_DESCRIPTORS!AH381</f>
        <v>942</v>
      </c>
      <c r="C12" s="11">
        <f t="shared" si="0"/>
        <v>6.7526881720430101E-2</v>
      </c>
      <c r="D12" s="2">
        <f>DATA_FIELD_DESCRIPTORS!AH405</f>
        <v>1175</v>
      </c>
      <c r="E12" s="11">
        <f t="shared" si="1"/>
        <v>7.1229388942774002E-2</v>
      </c>
      <c r="F12" s="15">
        <f t="shared" si="2"/>
        <v>2117</v>
      </c>
      <c r="G12" s="11">
        <f t="shared" si="3"/>
        <v>6.9532943572226238E-2</v>
      </c>
      <c r="N12" s="10"/>
      <c r="O12" s="64">
        <v>30</v>
      </c>
      <c r="P12" s="64">
        <v>34</v>
      </c>
      <c r="Q12" s="5">
        <v>942</v>
      </c>
      <c r="R12" s="60">
        <f t="shared" si="5"/>
        <v>5917</v>
      </c>
      <c r="S12" s="39">
        <f>R12/$Q5</f>
        <v>0.42415770609318998</v>
      </c>
      <c r="T12" s="5">
        <v>1175</v>
      </c>
      <c r="U12" s="60">
        <f t="shared" si="6"/>
        <v>6218</v>
      </c>
      <c r="V12" s="39">
        <f>U12/$T5</f>
        <v>0.37693986420950532</v>
      </c>
      <c r="W12" s="5">
        <v>2117</v>
      </c>
      <c r="X12" s="60">
        <f t="shared" si="7"/>
        <v>12135</v>
      </c>
      <c r="Y12" s="39">
        <f>X12/$W5</f>
        <v>0.39857452538921367</v>
      </c>
    </row>
    <row r="13" spans="1:25">
      <c r="A13" s="9" t="s">
        <v>11</v>
      </c>
      <c r="B13" s="2">
        <f>DATA_FIELD_DESCRIPTORS!AH382</f>
        <v>1015</v>
      </c>
      <c r="C13" s="11">
        <f t="shared" si="0"/>
        <v>7.2759856630824377E-2</v>
      </c>
      <c r="D13" s="2">
        <f>DATA_FIELD_DESCRIPTORS!AH406</f>
        <v>1156</v>
      </c>
      <c r="E13" s="11">
        <f t="shared" si="1"/>
        <v>7.0077594568380211E-2</v>
      </c>
      <c r="F13" s="15">
        <f t="shared" si="2"/>
        <v>2171</v>
      </c>
      <c r="G13" s="11">
        <f t="shared" si="3"/>
        <v>7.13065755764304E-2</v>
      </c>
      <c r="N13" s="10"/>
      <c r="O13" s="64">
        <v>35</v>
      </c>
      <c r="P13" s="64">
        <v>39</v>
      </c>
      <c r="Q13" s="5">
        <v>1015</v>
      </c>
      <c r="R13" s="60">
        <f t="shared" si="5"/>
        <v>6932</v>
      </c>
      <c r="S13" s="39">
        <f>R13/$Q5</f>
        <v>0.49691756272401433</v>
      </c>
      <c r="T13" s="5">
        <v>1156</v>
      </c>
      <c r="U13" s="60">
        <f t="shared" si="6"/>
        <v>7374</v>
      </c>
      <c r="V13" s="39">
        <f>U13/$T5</f>
        <v>0.44701745877788557</v>
      </c>
      <c r="W13" s="5">
        <v>2171</v>
      </c>
      <c r="X13" s="60">
        <f t="shared" si="7"/>
        <v>14306</v>
      </c>
      <c r="Y13" s="39">
        <f>X13/$W5</f>
        <v>0.46988110096564412</v>
      </c>
    </row>
    <row r="14" spans="1:25">
      <c r="A14" s="9" t="s">
        <v>12</v>
      </c>
      <c r="B14" s="2">
        <f>DATA_FIELD_DESCRIPTORS!AH383</f>
        <v>1028</v>
      </c>
      <c r="C14" s="11">
        <f t="shared" si="0"/>
        <v>7.3691756272401432E-2</v>
      </c>
      <c r="D14" s="2">
        <f>DATA_FIELD_DESCRIPTORS!AH407</f>
        <v>1086</v>
      </c>
      <c r="E14" s="11">
        <f t="shared" si="1"/>
        <v>6.5834141610087299E-2</v>
      </c>
      <c r="F14" s="15">
        <f t="shared" si="2"/>
        <v>2114</v>
      </c>
      <c r="G14" s="11">
        <f t="shared" si="3"/>
        <v>6.9434408460881558E-2</v>
      </c>
      <c r="N14" s="10"/>
      <c r="O14" s="9">
        <v>40</v>
      </c>
      <c r="P14" s="9">
        <v>44</v>
      </c>
      <c r="Q14" s="5">
        <v>1028</v>
      </c>
      <c r="R14" s="60">
        <f t="shared" si="5"/>
        <v>7960</v>
      </c>
      <c r="S14" s="39">
        <f>R14/$Q5</f>
        <v>0.57060931899641576</v>
      </c>
      <c r="T14" s="5">
        <v>1086</v>
      </c>
      <c r="U14" s="60">
        <f t="shared" si="6"/>
        <v>8460</v>
      </c>
      <c r="V14" s="39">
        <f>U14/$T5</f>
        <v>0.51285160038797284</v>
      </c>
      <c r="W14" s="5">
        <v>2114</v>
      </c>
      <c r="X14" s="60">
        <f t="shared" si="7"/>
        <v>16420</v>
      </c>
      <c r="Y14" s="39">
        <f>X14/$W5</f>
        <v>0.53931550942652562</v>
      </c>
    </row>
    <row r="15" spans="1:25">
      <c r="A15" s="9" t="s">
        <v>13</v>
      </c>
      <c r="B15" s="2">
        <f>DATA_FIELD_DESCRIPTORS!AH384</f>
        <v>1072</v>
      </c>
      <c r="C15" s="11">
        <f t="shared" si="0"/>
        <v>7.6845878136200724E-2</v>
      </c>
      <c r="D15" s="2">
        <f>DATA_FIELD_DESCRIPTORS!AH408</f>
        <v>1198</v>
      </c>
      <c r="E15" s="11">
        <f t="shared" si="1"/>
        <v>7.2623666343355958E-2</v>
      </c>
      <c r="F15" s="15">
        <f t="shared" si="2"/>
        <v>2270</v>
      </c>
      <c r="G15" s="11">
        <f t="shared" si="3"/>
        <v>7.4558234250804697E-2</v>
      </c>
      <c r="N15" s="10"/>
      <c r="O15" s="9">
        <v>45</v>
      </c>
      <c r="P15" s="9">
        <v>49</v>
      </c>
      <c r="Q15" s="5">
        <v>1072</v>
      </c>
      <c r="R15" s="60">
        <f t="shared" si="5"/>
        <v>9032</v>
      </c>
      <c r="S15" s="39">
        <f>R15/$Q5</f>
        <v>0.64745519713261646</v>
      </c>
      <c r="T15" s="5">
        <v>1198</v>
      </c>
      <c r="U15" s="60">
        <f t="shared" si="6"/>
        <v>9658</v>
      </c>
      <c r="V15" s="39">
        <f>U15/$T5</f>
        <v>0.58547526673132877</v>
      </c>
      <c r="W15" s="5">
        <v>2270</v>
      </c>
      <c r="X15" s="60">
        <f t="shared" si="7"/>
        <v>18690</v>
      </c>
      <c r="Y15" s="39">
        <f>X15/$W5</f>
        <v>0.61387374367733039</v>
      </c>
    </row>
    <row r="16" spans="1:25">
      <c r="A16" s="9" t="s">
        <v>14</v>
      </c>
      <c r="B16" s="2">
        <f>DATA_FIELD_DESCRIPTORS!AH385</f>
        <v>1073</v>
      </c>
      <c r="C16" s="11">
        <f t="shared" si="0"/>
        <v>7.6917562724014343E-2</v>
      </c>
      <c r="D16" s="2">
        <f>DATA_FIELD_DESCRIPTORS!AH409</f>
        <v>1272</v>
      </c>
      <c r="E16" s="11">
        <f t="shared" si="1"/>
        <v>7.7109602327837048E-2</v>
      </c>
      <c r="F16" s="15">
        <f t="shared" si="2"/>
        <v>2345</v>
      </c>
      <c r="G16" s="11">
        <f t="shared" si="3"/>
        <v>7.7021612034421594E-2</v>
      </c>
      <c r="N16" s="10"/>
      <c r="O16" s="9">
        <v>50</v>
      </c>
      <c r="P16" s="9">
        <v>54</v>
      </c>
      <c r="Q16" s="5">
        <v>1073</v>
      </c>
      <c r="R16" s="60">
        <f t="shared" si="5"/>
        <v>10105</v>
      </c>
      <c r="S16" s="39">
        <f>R16/$Q5</f>
        <v>0.72437275985663085</v>
      </c>
      <c r="T16" s="5">
        <v>1272</v>
      </c>
      <c r="U16" s="60">
        <f t="shared" si="6"/>
        <v>10930</v>
      </c>
      <c r="V16" s="39">
        <f>U16/$T5</f>
        <v>0.6625848690591658</v>
      </c>
      <c r="W16" s="5">
        <v>2345</v>
      </c>
      <c r="X16" s="60">
        <f t="shared" si="7"/>
        <v>21035</v>
      </c>
      <c r="Y16" s="39">
        <f>X16/$W5</f>
        <v>0.69089535571175198</v>
      </c>
    </row>
    <row r="17" spans="1:25">
      <c r="A17" s="9" t="s">
        <v>15</v>
      </c>
      <c r="B17" s="2">
        <f>DATA_FIELD_DESCRIPTORS!AH386</f>
        <v>992</v>
      </c>
      <c r="C17" s="11">
        <f t="shared" si="0"/>
        <v>7.1111111111111111E-2</v>
      </c>
      <c r="D17" s="2">
        <f>DATA_FIELD_DESCRIPTORS!AH410</f>
        <v>1165</v>
      </c>
      <c r="E17" s="11">
        <f t="shared" si="1"/>
        <v>7.0623181377303584E-2</v>
      </c>
      <c r="F17" s="15">
        <f t="shared" si="2"/>
        <v>2157</v>
      </c>
      <c r="G17" s="11">
        <f t="shared" si="3"/>
        <v>7.0846745056821911E-2</v>
      </c>
      <c r="N17" s="10"/>
      <c r="O17" s="9">
        <v>55</v>
      </c>
      <c r="P17" s="9">
        <v>59</v>
      </c>
      <c r="Q17" s="5">
        <v>992</v>
      </c>
      <c r="R17" s="60">
        <f t="shared" si="5"/>
        <v>11097</v>
      </c>
      <c r="S17" s="39">
        <f>R17/$Q5</f>
        <v>0.79548387096774198</v>
      </c>
      <c r="T17" s="5">
        <v>1165</v>
      </c>
      <c r="U17" s="60">
        <f t="shared" si="6"/>
        <v>12095</v>
      </c>
      <c r="V17" s="39">
        <f>U17/$T5</f>
        <v>0.73320805043646942</v>
      </c>
      <c r="W17" s="5">
        <v>2157</v>
      </c>
      <c r="X17" s="60">
        <f t="shared" si="7"/>
        <v>23192</v>
      </c>
      <c r="Y17" s="39">
        <f>X17/$W5</f>
        <v>0.76174210076857385</v>
      </c>
    </row>
    <row r="18" spans="1:25">
      <c r="A18" s="9" t="s">
        <v>16</v>
      </c>
      <c r="B18" s="2">
        <f>DATA_FIELD_DESCRIPTORS!AH387+DATA_FIELD_DESCRIPTORS!AH388</f>
        <v>813</v>
      </c>
      <c r="C18" s="11">
        <f t="shared" si="0"/>
        <v>5.827956989247312E-2</v>
      </c>
      <c r="D18" s="2">
        <f>DATA_FIELD_DESCRIPTORS!AH411+DATA_FIELD_DESCRIPTORS!AH412</f>
        <v>965</v>
      </c>
      <c r="E18" s="11">
        <f t="shared" si="1"/>
        <v>5.8499030067895245E-2</v>
      </c>
      <c r="F18" s="15">
        <f t="shared" si="2"/>
        <v>1778</v>
      </c>
      <c r="G18" s="11">
        <f t="shared" si="3"/>
        <v>5.8398475990277872E-2</v>
      </c>
      <c r="N18" s="10"/>
      <c r="O18" s="9">
        <v>60</v>
      </c>
      <c r="P18" s="9">
        <v>64</v>
      </c>
      <c r="Q18" s="5">
        <v>813</v>
      </c>
      <c r="R18" s="60">
        <f t="shared" si="5"/>
        <v>11910</v>
      </c>
      <c r="S18" s="39">
        <f>R18/$Q5</f>
        <v>0.85376344086021505</v>
      </c>
      <c r="T18" s="5">
        <v>965</v>
      </c>
      <c r="U18" s="60">
        <f t="shared" si="6"/>
        <v>13060</v>
      </c>
      <c r="V18" s="39">
        <f>U18/$T5</f>
        <v>0.79170708050436467</v>
      </c>
      <c r="W18" s="5">
        <v>1778</v>
      </c>
      <c r="X18" s="60">
        <f t="shared" si="7"/>
        <v>24970</v>
      </c>
      <c r="Y18" s="39">
        <f>X18/$W5</f>
        <v>0.82014057675885177</v>
      </c>
    </row>
    <row r="19" spans="1:25">
      <c r="A19" s="9" t="s">
        <v>17</v>
      </c>
      <c r="B19" s="15">
        <f>DATA_FIELD_DESCRIPTORS!AH389+DATA_FIELD_DESCRIPTORS!AH390</f>
        <v>560</v>
      </c>
      <c r="C19" s="11">
        <f t="shared" si="0"/>
        <v>4.014336917562724E-2</v>
      </c>
      <c r="D19" s="2">
        <f>DATA_FIELD_DESCRIPTORS!AH413+DATA_FIELD_DESCRIPTORS!AH414</f>
        <v>742</v>
      </c>
      <c r="E19" s="11">
        <f t="shared" si="1"/>
        <v>4.4980601357904944E-2</v>
      </c>
      <c r="F19" s="15">
        <f t="shared" si="2"/>
        <v>1302</v>
      </c>
      <c r="G19" s="11">
        <f t="shared" si="3"/>
        <v>4.2764238323589304E-2</v>
      </c>
      <c r="N19" s="10"/>
      <c r="O19" s="9">
        <v>65</v>
      </c>
      <c r="P19" s="9">
        <v>69</v>
      </c>
      <c r="Q19" s="5">
        <v>560</v>
      </c>
      <c r="R19" s="60">
        <f t="shared" si="5"/>
        <v>12470</v>
      </c>
      <c r="S19" s="39">
        <f>R19/$Q5</f>
        <v>0.89390681003584227</v>
      </c>
      <c r="T19" s="5">
        <v>742</v>
      </c>
      <c r="U19" s="60">
        <f t="shared" si="6"/>
        <v>13802</v>
      </c>
      <c r="V19" s="39">
        <f>U19/$T5</f>
        <v>0.83668768186226961</v>
      </c>
      <c r="W19" s="5">
        <v>1302</v>
      </c>
      <c r="X19" s="60">
        <f t="shared" si="7"/>
        <v>26272</v>
      </c>
      <c r="Y19" s="39">
        <f>X19/$W5</f>
        <v>0.86290481508244099</v>
      </c>
    </row>
    <row r="20" spans="1:25">
      <c r="A20" s="9" t="s">
        <v>18</v>
      </c>
      <c r="B20" s="15">
        <f>DATA_FIELD_DESCRIPTORS!AH391</f>
        <v>471</v>
      </c>
      <c r="C20" s="11">
        <f t="shared" si="0"/>
        <v>3.3763440860215051E-2</v>
      </c>
      <c r="D20" s="2">
        <f>DATA_FIELD_DESCRIPTORS!AH415</f>
        <v>625</v>
      </c>
      <c r="E20" s="11">
        <f t="shared" si="1"/>
        <v>3.7887972841901069E-2</v>
      </c>
      <c r="F20" s="15">
        <f t="shared" si="2"/>
        <v>1096</v>
      </c>
      <c r="G20" s="11">
        <f t="shared" si="3"/>
        <v>3.5998160677921567E-2</v>
      </c>
      <c r="N20" s="10"/>
      <c r="O20" s="9">
        <v>70</v>
      </c>
      <c r="P20" s="9">
        <v>74</v>
      </c>
      <c r="Q20" s="5">
        <v>471</v>
      </c>
      <c r="R20" s="60">
        <f t="shared" si="5"/>
        <v>12941</v>
      </c>
      <c r="S20" s="39">
        <f>R20/$Q5</f>
        <v>0.92767025089605737</v>
      </c>
      <c r="T20" s="5">
        <v>625</v>
      </c>
      <c r="U20" s="60">
        <f t="shared" si="6"/>
        <v>14427</v>
      </c>
      <c r="V20" s="39">
        <f>U20/$T5</f>
        <v>0.87457565470417076</v>
      </c>
      <c r="W20" s="5">
        <v>1096</v>
      </c>
      <c r="X20" s="60">
        <f t="shared" si="7"/>
        <v>27368</v>
      </c>
      <c r="Y20" s="39">
        <f>X20/$W5</f>
        <v>0.8989029757603626</v>
      </c>
    </row>
    <row r="21" spans="1:25">
      <c r="A21" s="9" t="s">
        <v>19</v>
      </c>
      <c r="B21" s="15">
        <f>DATA_FIELD_DESCRIPTORS!AH392</f>
        <v>336</v>
      </c>
      <c r="C21" s="11">
        <f t="shared" si="0"/>
        <v>2.4086021505376344E-2</v>
      </c>
      <c r="D21" s="2">
        <f>DATA_FIELD_DESCRIPTORS!AH416</f>
        <v>610</v>
      </c>
      <c r="E21" s="11">
        <f t="shared" si="1"/>
        <v>3.6978661493695442E-2</v>
      </c>
      <c r="F21" s="15">
        <f t="shared" si="2"/>
        <v>946</v>
      </c>
      <c r="G21" s="11">
        <f t="shared" si="3"/>
        <v>3.1071405110687775E-2</v>
      </c>
      <c r="N21" s="10"/>
      <c r="O21" s="9">
        <v>75</v>
      </c>
      <c r="P21" s="9">
        <v>79</v>
      </c>
      <c r="Q21" s="5">
        <v>336</v>
      </c>
      <c r="R21" s="60">
        <f t="shared" si="5"/>
        <v>13277</v>
      </c>
      <c r="S21" s="39">
        <f>R21/$Q5</f>
        <v>0.95175627240143368</v>
      </c>
      <c r="T21" s="5">
        <v>610</v>
      </c>
      <c r="U21" s="60">
        <f t="shared" si="6"/>
        <v>15037</v>
      </c>
      <c r="V21" s="39">
        <f>U21/$T5</f>
        <v>0.9115543161978662</v>
      </c>
      <c r="W21" s="5">
        <v>946</v>
      </c>
      <c r="X21" s="60">
        <f t="shared" si="7"/>
        <v>28314</v>
      </c>
      <c r="Y21" s="39">
        <f>X21/$W5</f>
        <v>0.92997438087105033</v>
      </c>
    </row>
    <row r="22" spans="1:25">
      <c r="A22" s="9" t="s">
        <v>20</v>
      </c>
      <c r="B22" s="15">
        <f>DATA_FIELD_DESCRIPTORS!AH393</f>
        <v>346</v>
      </c>
      <c r="C22" s="11">
        <f t="shared" si="0"/>
        <v>2.4802867383512544E-2</v>
      </c>
      <c r="D22" s="2">
        <f>DATA_FIELD_DESCRIPTORS!AH417</f>
        <v>619</v>
      </c>
      <c r="E22" s="11">
        <f t="shared" si="1"/>
        <v>3.7524248302618815E-2</v>
      </c>
      <c r="F22" s="15">
        <f t="shared" si="2"/>
        <v>965</v>
      </c>
      <c r="G22" s="11">
        <f t="shared" si="3"/>
        <v>3.169546081587072E-2</v>
      </c>
      <c r="N22" s="10"/>
      <c r="O22" s="9">
        <v>80</v>
      </c>
      <c r="P22" s="9">
        <v>84</v>
      </c>
      <c r="Q22" s="5">
        <v>346</v>
      </c>
      <c r="R22" s="60">
        <f t="shared" si="5"/>
        <v>13623</v>
      </c>
      <c r="S22" s="39">
        <f>R22/$Q5</f>
        <v>0.97655913978494624</v>
      </c>
      <c r="T22" s="5">
        <v>619</v>
      </c>
      <c r="U22" s="60">
        <f t="shared" si="6"/>
        <v>15656</v>
      </c>
      <c r="V22" s="39">
        <f>U22/$T5</f>
        <v>0.949078564500485</v>
      </c>
      <c r="W22" s="5">
        <v>965</v>
      </c>
      <c r="X22" s="60">
        <f t="shared" si="7"/>
        <v>29279</v>
      </c>
      <c r="Y22" s="39">
        <f>X22/$W5</f>
        <v>0.96166984168692116</v>
      </c>
    </row>
    <row r="23" spans="1:25">
      <c r="A23" s="9" t="s">
        <v>21</v>
      </c>
      <c r="B23" s="15">
        <f>DATA_FIELD_DESCRIPTORS!AH394</f>
        <v>327</v>
      </c>
      <c r="C23" s="11">
        <f t="shared" si="0"/>
        <v>2.3440860215053764E-2</v>
      </c>
      <c r="D23" s="2">
        <f>DATA_FIELD_DESCRIPTORS!AH418</f>
        <v>840</v>
      </c>
      <c r="E23" s="11">
        <f t="shared" si="1"/>
        <v>5.0921435499515035E-2</v>
      </c>
      <c r="F23" s="15">
        <f t="shared" si="2"/>
        <v>1167</v>
      </c>
      <c r="G23" s="11">
        <f t="shared" si="3"/>
        <v>3.8330158313078892E-2</v>
      </c>
      <c r="N23" s="10"/>
      <c r="O23" s="9">
        <v>85</v>
      </c>
      <c r="P23" s="9">
        <v>100</v>
      </c>
      <c r="Q23" s="5">
        <v>327</v>
      </c>
      <c r="R23" s="60">
        <f t="shared" si="5"/>
        <v>13950</v>
      </c>
      <c r="S23" s="39">
        <f>R23/$Q5</f>
        <v>1</v>
      </c>
      <c r="T23" s="5">
        <v>840</v>
      </c>
      <c r="U23" s="60">
        <f t="shared" si="6"/>
        <v>16496</v>
      </c>
      <c r="V23" s="39">
        <f>U23/$T5</f>
        <v>1</v>
      </c>
      <c r="W23" s="5">
        <v>1167</v>
      </c>
      <c r="X23" s="60">
        <f t="shared" si="7"/>
        <v>30446</v>
      </c>
      <c r="Y23" s="39">
        <f>X23/$W5</f>
        <v>1</v>
      </c>
    </row>
    <row r="24" spans="1:25">
      <c r="A24" s="9" t="s">
        <v>22</v>
      </c>
      <c r="B24" s="46">
        <f>K9</f>
        <v>40.209143968871594</v>
      </c>
      <c r="C24" s="11"/>
      <c r="D24" s="19">
        <f>L9</f>
        <v>44.023941068139962</v>
      </c>
      <c r="E24" s="11"/>
      <c r="F24" s="19">
        <f>M9</f>
        <v>42.168874172185433</v>
      </c>
      <c r="G24" s="11"/>
      <c r="N24" s="10">
        <v>422</v>
      </c>
    </row>
    <row r="25" spans="1:25">
      <c r="A25" s="9"/>
      <c r="B25" s="12"/>
      <c r="C25" s="11"/>
      <c r="D25" s="9"/>
      <c r="N25" s="10"/>
    </row>
    <row r="26" spans="1:25">
      <c r="A26" s="9"/>
      <c r="B26" s="12"/>
      <c r="C26" s="11"/>
      <c r="D26" s="9"/>
      <c r="N26" s="10"/>
    </row>
    <row r="27" spans="1:25">
      <c r="A27" s="106" t="s">
        <v>1436</v>
      </c>
      <c r="B27" s="107" t="s">
        <v>1437</v>
      </c>
      <c r="C27" s="108" t="s">
        <v>1433</v>
      </c>
      <c r="D27" s="20"/>
      <c r="E27" s="21"/>
      <c r="F27" s="20"/>
      <c r="G27" s="21"/>
      <c r="N27" s="5"/>
    </row>
    <row r="28" spans="1:25">
      <c r="A28" s="9" t="s">
        <v>3</v>
      </c>
      <c r="B28" s="2">
        <f>DATA_FIELD_DESCRIPTORS!AH14</f>
        <v>30446</v>
      </c>
      <c r="C28" s="11">
        <f>B28/B$28</f>
        <v>1</v>
      </c>
      <c r="D28" s="9"/>
      <c r="N28" s="10">
        <v>14</v>
      </c>
    </row>
    <row r="29" spans="1:25">
      <c r="A29" s="9" t="s">
        <v>23</v>
      </c>
      <c r="B29" s="2">
        <f>DATA_FIELD_DESCRIPTORS!AH15</f>
        <v>23502</v>
      </c>
      <c r="C29" s="11">
        <f t="shared" ref="C29:C35" si="9">B29/B$28</f>
        <v>0.77192406227419041</v>
      </c>
      <c r="D29" s="9"/>
      <c r="N29" s="10">
        <v>15</v>
      </c>
    </row>
    <row r="30" spans="1:25">
      <c r="A30" s="9" t="s">
        <v>24</v>
      </c>
      <c r="B30" s="2">
        <f>DATA_FIELD_DESCRIPTORS!AH16</f>
        <v>3239</v>
      </c>
      <c r="C30" s="11">
        <f t="shared" si="9"/>
        <v>0.10638507521513499</v>
      </c>
      <c r="D30" s="9"/>
      <c r="N30" s="10">
        <v>16</v>
      </c>
    </row>
    <row r="31" spans="1:25">
      <c r="A31" s="9" t="s">
        <v>25</v>
      </c>
      <c r="B31" s="2">
        <f>DATA_FIELD_DESCRIPTORS!AH17</f>
        <v>56</v>
      </c>
      <c r="C31" s="11">
        <f t="shared" si="9"/>
        <v>1.8393220784339486E-3</v>
      </c>
      <c r="D31" s="9"/>
      <c r="N31" s="10">
        <v>17</v>
      </c>
    </row>
    <row r="32" spans="1:25">
      <c r="A32" s="9" t="s">
        <v>26</v>
      </c>
      <c r="B32" s="2">
        <f>DATA_FIELD_DESCRIPTORS!AH18</f>
        <v>1974</v>
      </c>
      <c r="C32" s="11">
        <f t="shared" si="9"/>
        <v>6.4836103264796691E-2</v>
      </c>
      <c r="D32" s="9"/>
      <c r="N32" s="10">
        <v>18</v>
      </c>
    </row>
    <row r="33" spans="1:14">
      <c r="A33" s="9" t="s">
        <v>27</v>
      </c>
      <c r="B33" s="2">
        <f>DATA_FIELD_DESCRIPTORS!AH19</f>
        <v>8</v>
      </c>
      <c r="C33" s="11">
        <f t="shared" si="9"/>
        <v>2.627602969191355E-4</v>
      </c>
      <c r="D33" s="9"/>
      <c r="N33" s="10">
        <v>19</v>
      </c>
    </row>
    <row r="34" spans="1:14">
      <c r="A34" s="9" t="s">
        <v>28</v>
      </c>
      <c r="B34" s="2">
        <f>DATA_FIELD_DESCRIPTORS!AH20</f>
        <v>971</v>
      </c>
      <c r="C34" s="11">
        <f t="shared" si="9"/>
        <v>3.1892531038560074E-2</v>
      </c>
      <c r="D34" s="9"/>
      <c r="N34" s="10">
        <v>20</v>
      </c>
    </row>
    <row r="35" spans="1:14">
      <c r="A35" s="9" t="s">
        <v>38</v>
      </c>
      <c r="B35" s="2">
        <f>DATA_FIELD_DESCRIPTORS!AH21</f>
        <v>696</v>
      </c>
      <c r="C35" s="11">
        <f t="shared" si="9"/>
        <v>2.2860145831964791E-2</v>
      </c>
      <c r="D35" s="9"/>
      <c r="N35" s="10">
        <v>21</v>
      </c>
    </row>
    <row r="36" spans="1:14">
      <c r="A36" s="9"/>
      <c r="B36" s="2"/>
      <c r="C36" s="11"/>
      <c r="D36" s="9"/>
      <c r="N36" s="10"/>
    </row>
    <row r="37" spans="1:14">
      <c r="A37" s="9"/>
      <c r="B37" s="2"/>
      <c r="C37" s="11"/>
      <c r="D37" s="9"/>
      <c r="N37" s="10"/>
    </row>
    <row r="38" spans="1:14" s="4" customFormat="1">
      <c r="A38" s="110" t="s">
        <v>1098</v>
      </c>
      <c r="B38" s="111" t="s">
        <v>1437</v>
      </c>
      <c r="C38" s="112" t="s">
        <v>1433</v>
      </c>
      <c r="D38" s="16"/>
      <c r="E38" s="1"/>
      <c r="F38" s="16"/>
      <c r="G38" s="1"/>
      <c r="J38"/>
      <c r="K38"/>
      <c r="L38"/>
      <c r="M38"/>
    </row>
    <row r="39" spans="1:14">
      <c r="A39" s="9" t="s">
        <v>3</v>
      </c>
      <c r="B39" s="2">
        <f>DATA_FIELD_DESCRIPTORS!AH24</f>
        <v>30446</v>
      </c>
      <c r="C39" s="11">
        <f>B39/B$39</f>
        <v>1</v>
      </c>
      <c r="D39" s="9"/>
      <c r="N39" s="10">
        <v>24</v>
      </c>
    </row>
    <row r="40" spans="1:14">
      <c r="A40" s="9" t="s">
        <v>29</v>
      </c>
      <c r="B40" s="2">
        <f>DATA_FIELD_DESCRIPTORS!AH26</f>
        <v>2573</v>
      </c>
      <c r="C40" s="11">
        <f t="shared" ref="C40:C41" si="10">B40/B$39</f>
        <v>8.4510280496616963E-2</v>
      </c>
      <c r="D40" s="9"/>
      <c r="N40" s="10">
        <v>26</v>
      </c>
    </row>
    <row r="41" spans="1:14">
      <c r="A41" s="9" t="s">
        <v>30</v>
      </c>
      <c r="B41" s="2">
        <f>DATA_FIELD_DESCRIPTORS!AH25</f>
        <v>27873</v>
      </c>
      <c r="C41" s="11">
        <f t="shared" si="10"/>
        <v>0.91548971950338309</v>
      </c>
      <c r="D41" s="9"/>
      <c r="N41" s="10">
        <v>25</v>
      </c>
    </row>
    <row r="42" spans="1:14">
      <c r="A42" s="9"/>
      <c r="B42" s="2"/>
      <c r="C42" s="11"/>
      <c r="D42" s="9"/>
      <c r="N42" s="10"/>
    </row>
    <row r="43" spans="1:14">
      <c r="A43" s="9"/>
      <c r="B43" s="2"/>
      <c r="C43" s="11"/>
      <c r="D43" s="9"/>
      <c r="N43" s="10"/>
    </row>
    <row r="44" spans="1:14" s="4" customFormat="1">
      <c r="A44" s="110" t="s">
        <v>1438</v>
      </c>
      <c r="B44" s="111" t="s">
        <v>1437</v>
      </c>
      <c r="C44" s="112" t="s">
        <v>1433</v>
      </c>
      <c r="D44" s="16"/>
      <c r="E44" s="1"/>
      <c r="F44" s="16"/>
      <c r="G44" s="1"/>
      <c r="J44"/>
      <c r="K44"/>
      <c r="L44"/>
      <c r="M44"/>
    </row>
    <row r="45" spans="1:14">
      <c r="A45" s="9" t="s">
        <v>3</v>
      </c>
      <c r="B45" s="2">
        <f>DATA_FIELD_DESCRIPTORS!AH29</f>
        <v>30446</v>
      </c>
      <c r="C45" s="11">
        <f>B45/B$45</f>
        <v>1</v>
      </c>
      <c r="D45" s="9"/>
      <c r="N45" s="10">
        <v>29</v>
      </c>
    </row>
    <row r="46" spans="1:14">
      <c r="A46" s="113" t="s">
        <v>31</v>
      </c>
      <c r="B46" s="114">
        <f>DATA_FIELD_DESCRIPTORS!AH38</f>
        <v>2573</v>
      </c>
      <c r="C46" s="115">
        <f t="shared" ref="C46:C55" si="11">B46/B$45</f>
        <v>8.4510280496616963E-2</v>
      </c>
      <c r="D46" s="9"/>
      <c r="N46" s="10">
        <v>38</v>
      </c>
    </row>
    <row r="47" spans="1:14">
      <c r="A47" s="9" t="s">
        <v>32</v>
      </c>
      <c r="B47" s="2">
        <f>DATA_FIELD_DESCRIPTORS!AH39</f>
        <v>1199</v>
      </c>
      <c r="C47" s="11">
        <f>B47/B$46</f>
        <v>0.46599300427516516</v>
      </c>
      <c r="D47" s="9"/>
      <c r="N47" s="10">
        <v>39</v>
      </c>
    </row>
    <row r="48" spans="1:14">
      <c r="A48" s="9" t="s">
        <v>33</v>
      </c>
      <c r="B48" s="2">
        <f>DATA_FIELD_DESCRIPTORS!AH40</f>
        <v>280</v>
      </c>
      <c r="C48" s="11">
        <f t="shared" ref="C48:C53" si="12">B48/B$46</f>
        <v>0.10882238631947143</v>
      </c>
      <c r="D48" s="9"/>
      <c r="N48" s="10">
        <v>40</v>
      </c>
    </row>
    <row r="49" spans="1:14">
      <c r="A49" s="9" t="s">
        <v>34</v>
      </c>
      <c r="B49" s="2">
        <f>DATA_FIELD_DESCRIPTORS!AH41</f>
        <v>27</v>
      </c>
      <c r="C49" s="11">
        <f t="shared" si="12"/>
        <v>1.0493587252234746E-2</v>
      </c>
      <c r="D49" s="9"/>
      <c r="N49" s="10">
        <v>41</v>
      </c>
    </row>
    <row r="50" spans="1:14">
      <c r="A50" s="9" t="s">
        <v>35</v>
      </c>
      <c r="B50" s="2">
        <f>DATA_FIELD_DESCRIPTORS!AH42</f>
        <v>5</v>
      </c>
      <c r="C50" s="11">
        <f t="shared" si="12"/>
        <v>1.94325689856199E-3</v>
      </c>
      <c r="D50" s="9"/>
      <c r="N50" s="10">
        <v>42</v>
      </c>
    </row>
    <row r="51" spans="1:14">
      <c r="A51" s="9" t="s">
        <v>36</v>
      </c>
      <c r="B51" s="2">
        <f>DATA_FIELD_DESCRIPTORS!AH43</f>
        <v>1</v>
      </c>
      <c r="C51" s="11">
        <f t="shared" si="12"/>
        <v>3.8865137971239797E-4</v>
      </c>
      <c r="D51" s="9"/>
      <c r="N51" s="10">
        <v>43</v>
      </c>
    </row>
    <row r="52" spans="1:14">
      <c r="A52" s="9" t="s">
        <v>37</v>
      </c>
      <c r="B52" s="2">
        <f>DATA_FIELD_DESCRIPTORS!AH44</f>
        <v>853</v>
      </c>
      <c r="C52" s="11">
        <f t="shared" si="12"/>
        <v>0.33151962689467546</v>
      </c>
      <c r="D52" s="9"/>
      <c r="N52" s="10">
        <v>44</v>
      </c>
    </row>
    <row r="53" spans="1:14">
      <c r="A53" s="9" t="s">
        <v>38</v>
      </c>
      <c r="B53" s="2">
        <f>DATA_FIELD_DESCRIPTORS!AH45</f>
        <v>208</v>
      </c>
      <c r="C53" s="11">
        <f t="shared" si="12"/>
        <v>8.0839486980178774E-2</v>
      </c>
      <c r="D53" s="9"/>
      <c r="N53" s="10">
        <v>45</v>
      </c>
    </row>
    <row r="54" spans="1:14" ht="3.6" customHeight="1">
      <c r="A54" s="9"/>
      <c r="B54" s="2"/>
      <c r="C54" s="11"/>
      <c r="D54" s="9"/>
      <c r="N54" s="10"/>
    </row>
    <row r="55" spans="1:14">
      <c r="A55" s="113" t="s">
        <v>30</v>
      </c>
      <c r="B55" s="114">
        <f>DATA_FIELD_DESCRIPTORS!AH30</f>
        <v>27873</v>
      </c>
      <c r="C55" s="115">
        <f t="shared" si="11"/>
        <v>0.91548971950338309</v>
      </c>
      <c r="D55" s="9"/>
      <c r="N55" s="10">
        <v>30</v>
      </c>
    </row>
    <row r="56" spans="1:14">
      <c r="A56" s="9" t="s">
        <v>32</v>
      </c>
      <c r="B56" s="2">
        <f>DATA_FIELD_DESCRIPTORS!AH31</f>
        <v>22303</v>
      </c>
      <c r="C56" s="11">
        <f>B56/B$55</f>
        <v>0.80016503426254804</v>
      </c>
      <c r="D56" s="9"/>
      <c r="N56" s="10">
        <v>31</v>
      </c>
    </row>
    <row r="57" spans="1:14">
      <c r="A57" s="9" t="s">
        <v>33</v>
      </c>
      <c r="B57" s="2">
        <f>DATA_FIELD_DESCRIPTORS!AH32</f>
        <v>2959</v>
      </c>
      <c r="C57" s="11">
        <f t="shared" ref="C57:C62" si="13">B57/B$55</f>
        <v>0.10616008323467155</v>
      </c>
      <c r="D57" s="9"/>
      <c r="N57" s="10">
        <v>32</v>
      </c>
    </row>
    <row r="58" spans="1:14">
      <c r="A58" s="9" t="s">
        <v>34</v>
      </c>
      <c r="B58" s="2">
        <f>DATA_FIELD_DESCRIPTORS!AH33</f>
        <v>29</v>
      </c>
      <c r="C58" s="11">
        <f t="shared" si="13"/>
        <v>1.0404333943242565E-3</v>
      </c>
      <c r="D58" s="9"/>
      <c r="N58" s="10">
        <v>33</v>
      </c>
    </row>
    <row r="59" spans="1:14">
      <c r="A59" s="9" t="s">
        <v>35</v>
      </c>
      <c r="B59" s="2">
        <f>DATA_FIELD_DESCRIPTORS!AH34</f>
        <v>1969</v>
      </c>
      <c r="C59" s="11">
        <f t="shared" si="13"/>
        <v>7.0641839773257276E-2</v>
      </c>
      <c r="D59" s="9"/>
      <c r="N59" s="10">
        <v>34</v>
      </c>
    </row>
    <row r="60" spans="1:14">
      <c r="A60" s="9" t="s">
        <v>36</v>
      </c>
      <c r="B60" s="2">
        <f>DATA_FIELD_DESCRIPTORS!AH35</f>
        <v>7</v>
      </c>
      <c r="C60" s="11">
        <f t="shared" si="13"/>
        <v>2.5113909518171705E-4</v>
      </c>
      <c r="D60" s="9"/>
      <c r="N60" s="10">
        <v>35</v>
      </c>
    </row>
    <row r="61" spans="1:14">
      <c r="A61" s="9" t="s">
        <v>37</v>
      </c>
      <c r="B61" s="2">
        <f>DATA_FIELD_DESCRIPTORS!AH36</f>
        <v>118</v>
      </c>
      <c r="C61" s="11">
        <f t="shared" si="13"/>
        <v>4.2334876044918023E-3</v>
      </c>
      <c r="D61" s="9"/>
      <c r="N61" s="10">
        <v>36</v>
      </c>
    </row>
    <row r="62" spans="1:14">
      <c r="A62" s="9" t="s">
        <v>38</v>
      </c>
      <c r="B62" s="2">
        <f>DATA_FIELD_DESCRIPTORS!AH37</f>
        <v>488</v>
      </c>
      <c r="C62" s="11">
        <f t="shared" si="13"/>
        <v>1.7507982635525419E-2</v>
      </c>
      <c r="D62" s="9"/>
      <c r="N62" s="10">
        <v>37</v>
      </c>
    </row>
    <row r="63" spans="1:14">
      <c r="A63" s="9"/>
      <c r="B63" s="2"/>
      <c r="C63" s="11"/>
      <c r="D63" s="9"/>
      <c r="N63" s="10"/>
    </row>
    <row r="64" spans="1:14">
      <c r="A64" s="9"/>
      <c r="B64" s="2"/>
      <c r="C64" s="11"/>
      <c r="D64" s="9"/>
      <c r="N64" s="10"/>
    </row>
    <row r="65" spans="1:14" s="4" customFormat="1">
      <c r="A65" s="110" t="s">
        <v>1439</v>
      </c>
      <c r="B65" s="111" t="s">
        <v>1437</v>
      </c>
      <c r="C65" s="112" t="s">
        <v>1433</v>
      </c>
      <c r="D65" s="20"/>
      <c r="E65" s="1"/>
      <c r="F65" s="20"/>
      <c r="G65" s="1"/>
      <c r="J65"/>
      <c r="K65"/>
      <c r="L65"/>
      <c r="M65"/>
    </row>
    <row r="66" spans="1:14">
      <c r="A66" s="9" t="s">
        <v>3</v>
      </c>
      <c r="B66" s="2">
        <f>DATA_FIELD_DESCRIPTORS!AH705</f>
        <v>30446</v>
      </c>
      <c r="C66" s="11">
        <f>B66/B$66</f>
        <v>1</v>
      </c>
      <c r="D66" s="9"/>
      <c r="N66" s="10">
        <v>705</v>
      </c>
    </row>
    <row r="67" spans="1:14">
      <c r="A67" s="116" t="s">
        <v>1434</v>
      </c>
      <c r="B67" s="114">
        <f>DATA_FIELD_DESCRIPTORS!AH722</f>
        <v>6489</v>
      </c>
      <c r="C67" s="115">
        <f>B67/B$66</f>
        <v>0.2131314458385338</v>
      </c>
      <c r="D67" s="9"/>
      <c r="N67" s="10"/>
    </row>
    <row r="68" spans="1:14" ht="3.6" customHeight="1">
      <c r="A68" s="9"/>
      <c r="B68" s="2"/>
      <c r="C68" s="11"/>
      <c r="D68" s="9"/>
      <c r="N68" s="10"/>
    </row>
    <row r="69" spans="1:14">
      <c r="A69" s="113" t="s">
        <v>1435</v>
      </c>
      <c r="B69" s="114">
        <f>DATA_FIELD_DESCRIPTORS!AH707</f>
        <v>23299</v>
      </c>
      <c r="C69" s="115">
        <f t="shared" ref="C69:C76" si="14">B69/B$66</f>
        <v>0.7652565197398673</v>
      </c>
      <c r="D69" s="9"/>
      <c r="N69" s="10">
        <v>706</v>
      </c>
    </row>
    <row r="70" spans="1:14">
      <c r="A70" s="9" t="s">
        <v>39</v>
      </c>
      <c r="B70" s="2">
        <f>DATA_FIELD_DESCRIPTORS!AH708</f>
        <v>7597</v>
      </c>
      <c r="C70" s="11">
        <f>B70/B$69</f>
        <v>0.3260654963732349</v>
      </c>
      <c r="D70" s="9"/>
      <c r="N70" s="10">
        <v>708</v>
      </c>
    </row>
    <row r="71" spans="1:14">
      <c r="A71" s="9" t="s">
        <v>1445</v>
      </c>
      <c r="B71" s="2">
        <f>DATA_FIELD_DESCRIPTORS!AH711</f>
        <v>5403</v>
      </c>
      <c r="C71" s="11">
        <f t="shared" ref="C71:C74" si="15">B71/B$69</f>
        <v>0.23189836473668399</v>
      </c>
      <c r="D71" s="9"/>
      <c r="N71" s="10">
        <v>711</v>
      </c>
    </row>
    <row r="72" spans="1:14">
      <c r="A72" s="9" t="s">
        <v>40</v>
      </c>
      <c r="B72" s="2">
        <f>DATA_FIELD_DESCRIPTORS!AH712+DATA_FIELD_DESCRIPTORS!AH713+DATA_FIELD_DESCRIPTORS!AH714</f>
        <v>8433</v>
      </c>
      <c r="C72" s="11">
        <f t="shared" si="15"/>
        <v>0.36194686467230353</v>
      </c>
      <c r="D72" s="9"/>
      <c r="N72" s="10" t="s">
        <v>143</v>
      </c>
    </row>
    <row r="73" spans="1:14">
      <c r="A73" s="9" t="s">
        <v>41</v>
      </c>
      <c r="B73" s="2">
        <f>DATA_FIELD_DESCRIPTORS!AH715+DATA_FIELD_DESCRIPTORS!AH716+DATA_FIELD_DESCRIPTORS!AH717+DATA_FIELD_DESCRIPTORS!AH718+DATA_FIELD_DESCRIPTORS!AH719+DATA_FIELD_DESCRIPTORS!AH720</f>
        <v>1504</v>
      </c>
      <c r="C73" s="11">
        <f t="shared" si="15"/>
        <v>6.4552126700716764E-2</v>
      </c>
      <c r="D73" s="9"/>
      <c r="N73" s="10" t="s">
        <v>144</v>
      </c>
    </row>
    <row r="74" spans="1:14">
      <c r="A74" s="9" t="s">
        <v>42</v>
      </c>
      <c r="B74" s="2">
        <f>DATA_FIELD_DESCRIPTORS!AH721</f>
        <v>362</v>
      </c>
      <c r="C74" s="11">
        <f t="shared" si="15"/>
        <v>1.5537147517060819E-2</v>
      </c>
      <c r="D74" s="9"/>
      <c r="N74" s="10">
        <v>721</v>
      </c>
    </row>
    <row r="75" spans="1:14" ht="3.6" customHeight="1">
      <c r="A75" s="9"/>
      <c r="B75" s="2"/>
      <c r="C75" s="11"/>
      <c r="D75" s="9"/>
      <c r="N75" s="10"/>
    </row>
    <row r="76" spans="1:14">
      <c r="A76" s="113" t="s">
        <v>43</v>
      </c>
      <c r="B76" s="114">
        <f>DATA_FIELD_DESCRIPTORS!AH730</f>
        <v>658</v>
      </c>
      <c r="C76" s="115">
        <f t="shared" si="14"/>
        <v>2.1612034421598897E-2</v>
      </c>
      <c r="D76" s="9"/>
      <c r="N76" s="10">
        <v>730</v>
      </c>
    </row>
    <row r="77" spans="1:14">
      <c r="A77" s="9" t="s">
        <v>44</v>
      </c>
      <c r="B77" s="2">
        <f>DATA_FIELD_DESCRIPTORS!AH731</f>
        <v>607</v>
      </c>
      <c r="C77" s="11">
        <f>B77/B$76</f>
        <v>0.92249240121580545</v>
      </c>
      <c r="D77" s="9"/>
      <c r="N77" s="10">
        <v>731</v>
      </c>
    </row>
    <row r="78" spans="1:14" ht="14.4" customHeight="1">
      <c r="A78" s="9" t="s">
        <v>47</v>
      </c>
      <c r="B78" s="2">
        <f>DATA_FIELD_DESCRIPTORS!AH732</f>
        <v>51</v>
      </c>
      <c r="C78" s="11">
        <f>B78/B$76</f>
        <v>7.7507598784194526E-2</v>
      </c>
      <c r="D78" s="9"/>
      <c r="N78" s="10">
        <v>732</v>
      </c>
    </row>
    <row r="79" spans="1:14" ht="14.4" customHeight="1">
      <c r="A79" s="9"/>
      <c r="B79" s="2"/>
      <c r="C79" s="11"/>
      <c r="D79" s="9"/>
      <c r="N79" s="10"/>
    </row>
    <row r="80" spans="1:14" ht="14.4" customHeight="1">
      <c r="A80" s="9"/>
      <c r="B80" s="2"/>
      <c r="C80" s="11"/>
      <c r="D80" s="9"/>
      <c r="N80" s="10"/>
    </row>
    <row r="81" spans="1:14" s="4" customFormat="1">
      <c r="A81" s="110" t="s">
        <v>1440</v>
      </c>
      <c r="B81" s="111" t="s">
        <v>1437</v>
      </c>
      <c r="C81" s="112" t="s">
        <v>1433</v>
      </c>
      <c r="D81" s="20"/>
      <c r="E81" s="1"/>
      <c r="F81" s="20"/>
      <c r="G81" s="1"/>
      <c r="J81"/>
      <c r="K81"/>
      <c r="L81"/>
      <c r="M81"/>
    </row>
    <row r="82" spans="1:14" ht="14.4" customHeight="1">
      <c r="A82" s="14" t="s">
        <v>48</v>
      </c>
      <c r="B82" s="2">
        <f>DATA_FIELD_DESCRIPTORS!AH932</f>
        <v>12961</v>
      </c>
      <c r="C82" s="27">
        <f>B82/B$82</f>
        <v>1</v>
      </c>
      <c r="D82" s="14"/>
      <c r="E82" s="23"/>
      <c r="F82" s="23"/>
      <c r="G82" s="18"/>
      <c r="H82" s="24"/>
      <c r="I82" s="25"/>
      <c r="N82" s="26">
        <v>8954</v>
      </c>
    </row>
    <row r="83" spans="1:14" ht="14.4" customHeight="1">
      <c r="A83" s="14" t="s">
        <v>155</v>
      </c>
      <c r="B83" s="2">
        <f>DATA_FIELD_DESCRIPTORS!AH1005+DATA_FIELD_DESCRIPTORS!AH1008</f>
        <v>3638</v>
      </c>
      <c r="C83" s="27">
        <f t="shared" ref="C83:C84" si="16">B83/B$82</f>
        <v>0.28068821850165881</v>
      </c>
      <c r="D83" s="14"/>
      <c r="E83" s="23"/>
      <c r="F83" s="23"/>
      <c r="G83" s="18"/>
      <c r="H83" s="24"/>
      <c r="I83" s="25"/>
      <c r="N83" s="26" t="s">
        <v>156</v>
      </c>
    </row>
    <row r="84" spans="1:14">
      <c r="A84" s="14" t="s">
        <v>161</v>
      </c>
      <c r="B84" s="2">
        <f>DATA_FIELD_DESCRIPTORS!AH1006+DATA_FIELD_DESCRIPTORS!AH1009</f>
        <v>9323</v>
      </c>
      <c r="C84" s="27">
        <f t="shared" si="16"/>
        <v>0.71931178149834119</v>
      </c>
      <c r="D84" s="14"/>
      <c r="E84" s="23"/>
      <c r="F84" s="23"/>
      <c r="G84" s="18"/>
      <c r="H84" s="24"/>
      <c r="I84" s="25"/>
      <c r="N84" s="26" t="s">
        <v>157</v>
      </c>
    </row>
    <row r="85" spans="1:14" ht="3.6" customHeight="1">
      <c r="A85" s="14"/>
      <c r="B85" s="2"/>
      <c r="C85" s="27"/>
      <c r="D85" s="14"/>
      <c r="E85" s="23"/>
      <c r="F85" s="23"/>
      <c r="G85" s="18"/>
      <c r="H85" s="24"/>
      <c r="I85" s="25"/>
      <c r="N85" s="26"/>
    </row>
    <row r="86" spans="1:14" ht="14.4" customHeight="1">
      <c r="A86" s="113" t="s">
        <v>1444</v>
      </c>
      <c r="B86" s="114">
        <f>DATA_FIELD_DESCRIPTORS!AH934+DATA_FIELD_DESCRIPTORS!AH968</f>
        <v>7597</v>
      </c>
      <c r="C86" s="115">
        <f>B86/B$82</f>
        <v>0.5861430445181699</v>
      </c>
      <c r="D86" s="14"/>
      <c r="E86" s="23"/>
      <c r="F86" s="23"/>
      <c r="G86" s="18"/>
      <c r="H86" s="24"/>
      <c r="I86" s="25"/>
      <c r="N86" s="26" t="s">
        <v>146</v>
      </c>
    </row>
    <row r="87" spans="1:14" ht="14.4" customHeight="1">
      <c r="A87" s="14" t="s">
        <v>49</v>
      </c>
      <c r="B87" s="2">
        <f>DATA_FIELD_DESCRIPTORS!AH935+DATA_FIELD_DESCRIPTORS!AH969</f>
        <v>5403</v>
      </c>
      <c r="C87" s="27">
        <f t="shared" ref="C87:C92" si="17">B87/B$86</f>
        <v>0.71120179018033436</v>
      </c>
      <c r="D87" s="14"/>
      <c r="E87" s="29"/>
      <c r="F87" s="29"/>
      <c r="G87" s="18"/>
      <c r="H87" s="24"/>
      <c r="I87" s="30"/>
      <c r="N87" s="26" t="s">
        <v>147</v>
      </c>
    </row>
    <row r="88" spans="1:14" ht="14.4" customHeight="1">
      <c r="A88" s="14" t="s">
        <v>155</v>
      </c>
      <c r="B88" s="2">
        <f>DATA_FIELD_DESCRIPTORS!AH538+DATA_FIELD_DESCRIPTORS!AH539+DATA_FIELD_DESCRIPTORS!AH540</f>
        <v>2533</v>
      </c>
      <c r="C88" s="27">
        <f t="shared" si="17"/>
        <v>0.33342108727129127</v>
      </c>
      <c r="D88" s="14"/>
      <c r="E88" s="29"/>
      <c r="F88" s="29"/>
      <c r="G88" s="18"/>
      <c r="H88" s="24"/>
      <c r="I88" s="30"/>
      <c r="N88" s="26" t="s">
        <v>158</v>
      </c>
    </row>
    <row r="89" spans="1:14" ht="14.4" customHeight="1">
      <c r="A89" s="14" t="s">
        <v>50</v>
      </c>
      <c r="B89" s="2">
        <f>DATA_FIELD_DESCRIPTORS!AH940+DATA_FIELD_DESCRIPTORS!AH974</f>
        <v>468</v>
      </c>
      <c r="C89" s="27">
        <f t="shared" si="17"/>
        <v>6.1603264446492036E-2</v>
      </c>
      <c r="D89" s="14"/>
      <c r="E89" s="23"/>
      <c r="F89" s="23"/>
      <c r="G89" s="18"/>
      <c r="H89" s="24"/>
      <c r="I89" s="25"/>
      <c r="N89" s="26" t="s">
        <v>148</v>
      </c>
    </row>
    <row r="90" spans="1:14" ht="14.4" customHeight="1">
      <c r="A90" s="14" t="s">
        <v>155</v>
      </c>
      <c r="B90" s="2">
        <f>DATA_FIELD_DESCRIPTORS!AH543+DATA_FIELD_DESCRIPTORS!AH544+DATA_FIELD_DESCRIPTORS!AH545</f>
        <v>167</v>
      </c>
      <c r="C90" s="27">
        <f t="shared" si="17"/>
        <v>2.1982361458470448E-2</v>
      </c>
      <c r="D90" s="14"/>
      <c r="E90" s="23"/>
      <c r="F90" s="23"/>
      <c r="G90" s="18"/>
      <c r="H90" s="24"/>
      <c r="I90" s="25"/>
      <c r="N90" s="26" t="s">
        <v>159</v>
      </c>
    </row>
    <row r="91" spans="1:14" ht="14.4" customHeight="1">
      <c r="A91" s="14" t="s">
        <v>51</v>
      </c>
      <c r="B91" s="2">
        <f>DATA_FIELD_DESCRIPTORS!AH944+DATA_FIELD_DESCRIPTORS!AH978</f>
        <v>1726</v>
      </c>
      <c r="C91" s="27">
        <f t="shared" si="17"/>
        <v>0.22719494537317361</v>
      </c>
      <c r="D91" s="14"/>
      <c r="E91" s="23"/>
      <c r="F91" s="23"/>
      <c r="G91" s="18"/>
      <c r="H91" s="24"/>
      <c r="I91" s="25"/>
      <c r="N91" s="26" t="s">
        <v>149</v>
      </c>
    </row>
    <row r="92" spans="1:14" ht="14.4" customHeight="1">
      <c r="A92" s="14" t="s">
        <v>155</v>
      </c>
      <c r="B92" s="2">
        <f>DATA_FIELD_DESCRIPTORS!AH547+DATA_FIELD_DESCRIPTORS!AH548+DATA_FIELD_DESCRIPTORS!AH549</f>
        <v>924</v>
      </c>
      <c r="C92" s="27">
        <f t="shared" si="17"/>
        <v>0.12162695800974069</v>
      </c>
      <c r="D92" s="14"/>
      <c r="E92" s="23"/>
      <c r="F92" s="23"/>
      <c r="G92" s="18"/>
      <c r="H92" s="24"/>
      <c r="I92" s="25"/>
      <c r="N92" s="26"/>
    </row>
    <row r="93" spans="1:14" ht="3.6" customHeight="1">
      <c r="A93" s="14"/>
      <c r="B93" s="2"/>
      <c r="C93" s="27"/>
      <c r="D93" s="14"/>
      <c r="E93" s="23"/>
      <c r="F93" s="23"/>
      <c r="G93" s="18"/>
      <c r="H93" s="24"/>
      <c r="I93" s="25"/>
      <c r="N93" s="26"/>
    </row>
    <row r="94" spans="1:14" ht="14.4" customHeight="1">
      <c r="A94" s="113" t="s">
        <v>1443</v>
      </c>
      <c r="B94" s="114">
        <f>DATA_FIELD_DESCRIPTORS!AH948+DATA_FIELD_DESCRIPTORS!AH982</f>
        <v>5364</v>
      </c>
      <c r="C94" s="115">
        <f>B94/B$82</f>
        <v>0.4138569554818301</v>
      </c>
      <c r="D94" s="14"/>
      <c r="E94" s="23"/>
      <c r="F94" s="23"/>
      <c r="G94" s="18"/>
      <c r="H94" s="24"/>
      <c r="I94" s="25"/>
      <c r="N94" s="26" t="s">
        <v>150</v>
      </c>
    </row>
    <row r="95" spans="1:14" ht="14.4" customHeight="1">
      <c r="A95" s="14" t="s">
        <v>52</v>
      </c>
      <c r="B95" s="31">
        <f>B96+B98</f>
        <v>4391</v>
      </c>
      <c r="C95" s="27">
        <f t="shared" ref="C95:C98" si="18">B95/B$94</f>
        <v>0.81860551826994776</v>
      </c>
      <c r="D95" s="14"/>
      <c r="E95" s="23"/>
      <c r="F95" s="23"/>
      <c r="G95" s="18"/>
      <c r="H95" s="24"/>
      <c r="I95" s="25"/>
      <c r="N95" s="26" t="s">
        <v>1420</v>
      </c>
    </row>
    <row r="96" spans="1:14" ht="14.4" customHeight="1">
      <c r="A96" s="14" t="s">
        <v>45</v>
      </c>
      <c r="B96" s="2">
        <f>DATA_FIELD_DESCRIPTORS!AH950+DATA_FIELD_DESCRIPTORS!AH984</f>
        <v>1529</v>
      </c>
      <c r="C96" s="27">
        <f t="shared" si="18"/>
        <v>0.28504847129008204</v>
      </c>
      <c r="D96" s="14"/>
      <c r="E96" s="23"/>
      <c r="F96" s="23"/>
      <c r="G96" s="18"/>
      <c r="H96" s="18"/>
      <c r="I96" s="18"/>
      <c r="N96" s="26" t="s">
        <v>151</v>
      </c>
    </row>
    <row r="97" spans="1:14" ht="14.4" customHeight="1">
      <c r="A97" s="14" t="s">
        <v>53</v>
      </c>
      <c r="B97" s="2">
        <f>DATA_FIELD_DESCRIPTORS!AH953+DATA_FIELD_DESCRIPTORS!AH987</f>
        <v>433</v>
      </c>
      <c r="C97" s="27">
        <f>B97/B96</f>
        <v>0.2831916285153695</v>
      </c>
      <c r="D97" s="14"/>
      <c r="E97" s="23"/>
      <c r="F97" s="23"/>
      <c r="G97" s="18"/>
      <c r="H97" s="18"/>
      <c r="I97" s="18"/>
      <c r="N97" s="26" t="s">
        <v>152</v>
      </c>
    </row>
    <row r="98" spans="1:14" ht="14.4" customHeight="1">
      <c r="A98" s="14" t="s">
        <v>46</v>
      </c>
      <c r="B98" s="31">
        <f>DATA_FIELD_DESCRIPTORS!AH959+DATA_FIELD_DESCRIPTORS!AH993</f>
        <v>2862</v>
      </c>
      <c r="C98" s="27">
        <f t="shared" si="18"/>
        <v>0.53355704697986572</v>
      </c>
      <c r="D98" s="14"/>
      <c r="E98" s="23"/>
      <c r="F98" s="23"/>
      <c r="G98" s="18"/>
      <c r="H98" s="18"/>
      <c r="I98" s="18"/>
      <c r="N98" s="26" t="s">
        <v>153</v>
      </c>
    </row>
    <row r="99" spans="1:14">
      <c r="A99" s="14" t="s">
        <v>53</v>
      </c>
      <c r="B99" s="31">
        <f>DATA_FIELD_DESCRIPTORS!AH962+DATA_FIELD_DESCRIPTORS!AH996</f>
        <v>1375</v>
      </c>
      <c r="C99" s="27">
        <f>B99/B98</f>
        <v>0.48043326345213139</v>
      </c>
      <c r="D99" s="14"/>
      <c r="E99" s="23"/>
      <c r="F99" s="23"/>
      <c r="G99" s="18"/>
      <c r="H99" s="18"/>
      <c r="I99" s="18"/>
      <c r="N99" s="26" t="s">
        <v>154</v>
      </c>
    </row>
    <row r="100" spans="1:14" ht="3.6" customHeight="1">
      <c r="A100" s="14"/>
      <c r="B100" s="31"/>
      <c r="C100" s="27"/>
      <c r="D100" s="14"/>
      <c r="E100" s="23"/>
      <c r="F100" s="23"/>
      <c r="G100" s="18"/>
      <c r="H100" s="18"/>
      <c r="I100" s="18"/>
      <c r="N100" s="26"/>
    </row>
    <row r="101" spans="1:14" ht="14.4" customHeight="1">
      <c r="A101" s="14" t="s">
        <v>54</v>
      </c>
      <c r="B101" s="2">
        <f>DATA_FIELD_DESCRIPTORS!AH535</f>
        <v>3639</v>
      </c>
      <c r="C101" s="27">
        <f>B101/B82</f>
        <v>0.28076537304220356</v>
      </c>
      <c r="D101" s="14"/>
      <c r="E101" s="23"/>
      <c r="F101" s="23"/>
      <c r="G101" s="18"/>
      <c r="H101" s="18"/>
      <c r="I101" s="18"/>
      <c r="N101" s="26">
        <v>535</v>
      </c>
    </row>
    <row r="102" spans="1:14" ht="14.4" customHeight="1">
      <c r="A102" s="14" t="s">
        <v>55</v>
      </c>
      <c r="B102" s="2">
        <f>DATA_FIELD_DESCRIPTORS!AH657</f>
        <v>3861</v>
      </c>
      <c r="C102" s="27">
        <f>B102/B82</f>
        <v>0.29789368104312941</v>
      </c>
      <c r="D102" s="14"/>
      <c r="E102" s="23"/>
      <c r="F102" s="23"/>
      <c r="G102" s="18"/>
      <c r="H102" s="18"/>
      <c r="I102" s="18"/>
      <c r="N102" s="26">
        <v>657</v>
      </c>
    </row>
    <row r="103" spans="1:14" ht="14.4" customHeight="1">
      <c r="A103" s="14" t="s">
        <v>56</v>
      </c>
      <c r="B103" s="34">
        <f>(B67+B69)/B82</f>
        <v>2.2982794537458529</v>
      </c>
      <c r="C103" s="44" t="s">
        <v>1446</v>
      </c>
      <c r="D103" s="14"/>
      <c r="E103" s="23"/>
      <c r="F103" s="23"/>
      <c r="G103" s="18"/>
      <c r="H103" s="18"/>
      <c r="I103" s="18"/>
      <c r="N103" s="26"/>
    </row>
    <row r="104" spans="1:14" ht="14.4" customHeight="1">
      <c r="A104" s="14"/>
      <c r="B104" s="34"/>
      <c r="C104" s="27"/>
      <c r="D104" s="14"/>
      <c r="E104" s="23"/>
      <c r="F104" s="23"/>
      <c r="G104" s="18"/>
      <c r="H104" s="18"/>
      <c r="I104" s="18"/>
      <c r="N104" s="26"/>
    </row>
    <row r="105" spans="1:14" ht="14.4" customHeight="1">
      <c r="A105" s="14"/>
      <c r="B105" s="31"/>
      <c r="C105" s="27"/>
      <c r="D105" s="14"/>
      <c r="E105" s="23"/>
      <c r="F105" s="23"/>
      <c r="G105" s="18"/>
      <c r="H105" s="18"/>
      <c r="I105" s="18"/>
      <c r="N105" s="26"/>
    </row>
    <row r="106" spans="1:14" s="4" customFormat="1">
      <c r="A106" s="106" t="s">
        <v>1441</v>
      </c>
      <c r="B106" s="107" t="s">
        <v>1437</v>
      </c>
      <c r="C106" s="112" t="s">
        <v>1433</v>
      </c>
      <c r="D106" s="20"/>
      <c r="E106" s="1"/>
      <c r="F106" s="20"/>
      <c r="G106" s="1"/>
      <c r="J106"/>
      <c r="K106"/>
      <c r="L106"/>
      <c r="M106"/>
    </row>
    <row r="107" spans="1:14" ht="14.4" customHeight="1">
      <c r="A107" s="14" t="s">
        <v>57</v>
      </c>
      <c r="B107" s="2">
        <f>DATA_FIELD_DESCRIPTORS!AH750</f>
        <v>13547</v>
      </c>
      <c r="C107" s="27">
        <f>B107/B$107</f>
        <v>1</v>
      </c>
      <c r="D107" s="14"/>
      <c r="E107" s="29"/>
      <c r="F107" s="29"/>
      <c r="G107" s="18"/>
      <c r="H107" s="24"/>
      <c r="I107" s="30"/>
      <c r="N107" s="26">
        <v>8772</v>
      </c>
    </row>
    <row r="108" spans="1:14" ht="14.4" customHeight="1">
      <c r="A108" s="14" t="s">
        <v>58</v>
      </c>
      <c r="B108" s="2">
        <f>DATA_FIELD_DESCRIPTORS!AH762</f>
        <v>12961</v>
      </c>
      <c r="C108" s="27">
        <f t="shared" ref="C108:C110" si="19">B108/B$107</f>
        <v>0.95674319037425259</v>
      </c>
      <c r="D108" s="14"/>
      <c r="E108" s="29"/>
      <c r="F108" s="29"/>
      <c r="G108" s="18"/>
      <c r="H108" s="24"/>
      <c r="I108" s="30"/>
      <c r="N108" s="26">
        <v>8784</v>
      </c>
    </row>
    <row r="109" spans="1:14" ht="3.6" customHeight="1">
      <c r="A109" s="14"/>
      <c r="B109" s="2"/>
      <c r="C109" s="27"/>
      <c r="D109" s="14"/>
      <c r="E109" s="29"/>
      <c r="F109" s="29"/>
      <c r="G109" s="18"/>
      <c r="H109" s="24"/>
      <c r="I109" s="30"/>
      <c r="N109" s="26"/>
    </row>
    <row r="110" spans="1:14" ht="14.4" customHeight="1">
      <c r="A110" s="14" t="s">
        <v>59</v>
      </c>
      <c r="B110" s="2">
        <f>DATA_FIELD_DESCRIPTORS!AH772</f>
        <v>586</v>
      </c>
      <c r="C110" s="27">
        <f t="shared" si="19"/>
        <v>4.3256809625747399E-2</v>
      </c>
      <c r="D110" s="14"/>
      <c r="E110" s="29"/>
      <c r="F110" s="29"/>
      <c r="G110" s="18"/>
      <c r="H110" s="24"/>
      <c r="I110" s="30"/>
      <c r="N110" s="26">
        <v>8794</v>
      </c>
    </row>
    <row r="111" spans="1:14" ht="14.4" customHeight="1">
      <c r="A111" s="14" t="s">
        <v>60</v>
      </c>
      <c r="B111" s="2">
        <f>DATA_FIELD_DESCRIPTORS!AH773</f>
        <v>267</v>
      </c>
      <c r="C111" s="27">
        <f>B111/B$110</f>
        <v>0.45563139931740615</v>
      </c>
      <c r="D111" s="14"/>
      <c r="E111" s="29"/>
      <c r="F111" s="23"/>
      <c r="G111" s="18"/>
      <c r="H111" s="24"/>
      <c r="I111" s="25"/>
      <c r="N111" s="26">
        <v>8795</v>
      </c>
    </row>
    <row r="112" spans="1:14" ht="14.4" customHeight="1">
      <c r="A112" s="14" t="s">
        <v>61</v>
      </c>
      <c r="B112" s="2">
        <f>DATA_FIELD_DESCRIPTORS!AH774</f>
        <v>16</v>
      </c>
      <c r="C112" s="27">
        <f t="shared" ref="C112:C116" si="20">B112/B$110</f>
        <v>2.7303754266211604E-2</v>
      </c>
      <c r="D112" s="14"/>
      <c r="E112" s="29"/>
      <c r="F112" s="35"/>
      <c r="G112" s="18"/>
      <c r="H112" s="36"/>
      <c r="I112" s="37"/>
      <c r="N112" s="26">
        <v>8796</v>
      </c>
    </row>
    <row r="113" spans="1:14" ht="14.4" customHeight="1">
      <c r="A113" s="14" t="s">
        <v>62</v>
      </c>
      <c r="B113" s="2">
        <f>DATA_FIELD_DESCRIPTORS!AH775</f>
        <v>72</v>
      </c>
      <c r="C113" s="27">
        <f t="shared" si="20"/>
        <v>0.12286689419795221</v>
      </c>
      <c r="D113" s="14"/>
      <c r="E113" s="29"/>
      <c r="F113" s="23"/>
      <c r="G113" s="18"/>
      <c r="H113" s="24"/>
      <c r="I113" s="25"/>
      <c r="N113" s="26">
        <v>8797</v>
      </c>
    </row>
    <row r="114" spans="1:14" ht="14.4" customHeight="1">
      <c r="A114" s="14" t="s">
        <v>63</v>
      </c>
      <c r="B114" s="2">
        <f>DATA_FIELD_DESCRIPTORS!AH776</f>
        <v>24</v>
      </c>
      <c r="C114" s="27">
        <f t="shared" si="20"/>
        <v>4.0955631399317405E-2</v>
      </c>
      <c r="D114" s="14"/>
      <c r="E114" s="29"/>
      <c r="F114" s="35"/>
      <c r="G114" s="18"/>
      <c r="H114" s="35"/>
      <c r="I114" s="18"/>
      <c r="N114" s="26">
        <v>8798</v>
      </c>
    </row>
    <row r="115" spans="1:14" ht="14.4" customHeight="1">
      <c r="A115" s="9" t="s">
        <v>64</v>
      </c>
      <c r="B115" s="2">
        <f>DATA_FIELD_DESCRIPTORS!AH777</f>
        <v>47</v>
      </c>
      <c r="C115" s="27">
        <f t="shared" si="20"/>
        <v>8.0204778156996587E-2</v>
      </c>
      <c r="D115" s="9"/>
      <c r="E115" s="29"/>
      <c r="H115" s="38"/>
      <c r="I115" s="39"/>
      <c r="N115" s="10">
        <v>8799</v>
      </c>
    </row>
    <row r="116" spans="1:14" ht="14.4" customHeight="1">
      <c r="A116" s="9" t="s">
        <v>65</v>
      </c>
      <c r="B116" s="2">
        <f>DATA_FIELD_DESCRIPTORS!AH779</f>
        <v>160</v>
      </c>
      <c r="C116" s="27">
        <f t="shared" si="20"/>
        <v>0.27303754266211605</v>
      </c>
      <c r="D116" s="9"/>
      <c r="E116" s="29"/>
      <c r="H116" s="38"/>
      <c r="I116" s="39"/>
      <c r="N116" s="10">
        <v>8801</v>
      </c>
    </row>
    <row r="117" spans="1:14" ht="14.4" customHeight="1">
      <c r="A117" s="9"/>
      <c r="B117" s="15"/>
      <c r="C117" s="11"/>
      <c r="D117" s="9"/>
      <c r="E117" s="39"/>
      <c r="F117" s="39"/>
      <c r="H117" s="39"/>
      <c r="I117" s="39"/>
      <c r="N117" s="10"/>
    </row>
    <row r="118" spans="1:14" ht="14.4" customHeight="1">
      <c r="A118" s="9"/>
      <c r="B118" s="15"/>
      <c r="C118" s="11"/>
      <c r="D118" s="9"/>
      <c r="E118" s="39"/>
      <c r="F118" s="39"/>
      <c r="H118" s="39"/>
      <c r="I118" s="39"/>
      <c r="N118" s="10"/>
    </row>
    <row r="119" spans="1:14" s="4" customFormat="1">
      <c r="A119" s="106" t="s">
        <v>1442</v>
      </c>
      <c r="B119" s="107" t="s">
        <v>1437</v>
      </c>
      <c r="C119" s="108" t="s">
        <v>1433</v>
      </c>
      <c r="D119" s="20"/>
      <c r="E119" s="1"/>
      <c r="F119" s="20"/>
      <c r="G119" s="1"/>
      <c r="J119"/>
      <c r="K119"/>
      <c r="L119"/>
      <c r="M119"/>
    </row>
    <row r="120" spans="1:14" ht="14.4" customHeight="1">
      <c r="A120" s="9" t="s">
        <v>66</v>
      </c>
      <c r="B120" s="2">
        <f>DATA_FIELD_DESCRIPTORS!AH766</f>
        <v>12961</v>
      </c>
      <c r="C120" s="11">
        <f>B120/B$120</f>
        <v>1</v>
      </c>
      <c r="D120" s="9"/>
      <c r="H120" s="38"/>
      <c r="I120" s="39"/>
      <c r="N120" s="10">
        <v>8788</v>
      </c>
    </row>
    <row r="121" spans="1:14" s="18" customFormat="1" ht="14.4" customHeight="1">
      <c r="A121" s="113" t="s">
        <v>67</v>
      </c>
      <c r="B121" s="114">
        <f>DATA_FIELD_DESCRIPTORS!AH767+DATA_FIELD_DESCRIPTORS!AH768</f>
        <v>8237</v>
      </c>
      <c r="C121" s="115">
        <f t="shared" ref="C121:C124" si="21">B121/B$120</f>
        <v>0.63552195046678495</v>
      </c>
      <c r="D121" s="14"/>
      <c r="E121" s="29"/>
      <c r="F121" s="29"/>
      <c r="H121" s="24"/>
      <c r="I121" s="30"/>
      <c r="J121"/>
      <c r="K121"/>
      <c r="L121"/>
      <c r="M121"/>
      <c r="N121" s="26" t="s">
        <v>145</v>
      </c>
    </row>
    <row r="122" spans="1:14" s="18" customFormat="1" ht="14.4" customHeight="1">
      <c r="A122" s="14" t="s">
        <v>68</v>
      </c>
      <c r="B122" s="2">
        <f>DATA_FIELD_DESCRIPTORS!AH841+DATA_FIELD_DESCRIPTORS!AH842</f>
        <v>20042</v>
      </c>
      <c r="C122" s="44" t="s">
        <v>1446</v>
      </c>
      <c r="D122" s="14"/>
      <c r="E122" s="13"/>
      <c r="F122" s="23"/>
      <c r="J122"/>
      <c r="K122"/>
      <c r="L122"/>
      <c r="M122"/>
      <c r="N122" s="40" t="s">
        <v>1421</v>
      </c>
    </row>
    <row r="123" spans="1:14" s="18" customFormat="1" ht="14.4" customHeight="1">
      <c r="A123" s="14" t="s">
        <v>69</v>
      </c>
      <c r="B123" s="41">
        <f>B122/B121</f>
        <v>2.4331674153211122</v>
      </c>
      <c r="C123" s="44" t="s">
        <v>1446</v>
      </c>
      <c r="D123" s="14"/>
      <c r="E123" s="23"/>
      <c r="F123" s="23"/>
      <c r="J123"/>
      <c r="K123"/>
      <c r="L123"/>
      <c r="M123"/>
      <c r="N123" s="26"/>
    </row>
    <row r="124" spans="1:14" s="18" customFormat="1" ht="14.4" customHeight="1">
      <c r="A124" s="113" t="s">
        <v>70</v>
      </c>
      <c r="B124" s="114">
        <f>DATA_FIELD_DESCRIPTORS!AH769</f>
        <v>4724</v>
      </c>
      <c r="C124" s="115">
        <f t="shared" si="21"/>
        <v>0.36447804953321505</v>
      </c>
      <c r="D124" s="14"/>
      <c r="E124" s="29"/>
      <c r="F124" s="29"/>
      <c r="H124" s="24"/>
      <c r="I124" s="30"/>
      <c r="J124"/>
      <c r="K124"/>
      <c r="L124"/>
      <c r="M124"/>
      <c r="N124" s="26">
        <v>8791</v>
      </c>
    </row>
    <row r="125" spans="1:14">
      <c r="A125" s="9" t="s">
        <v>71</v>
      </c>
      <c r="B125" s="2">
        <f>DATA_FIELD_DESCRIPTORS!AH843</f>
        <v>9746</v>
      </c>
      <c r="C125" s="44" t="s">
        <v>1446</v>
      </c>
      <c r="D125" s="9"/>
      <c r="N125" s="10">
        <v>8865</v>
      </c>
    </row>
    <row r="126" spans="1:14">
      <c r="A126" s="9" t="s">
        <v>72</v>
      </c>
      <c r="B126" s="42">
        <f>B125/B124</f>
        <v>2.0630821337849281</v>
      </c>
      <c r="C126" s="44" t="s">
        <v>1446</v>
      </c>
      <c r="D126" s="9"/>
      <c r="N126" s="10"/>
    </row>
    <row r="127" spans="1:14">
      <c r="A127" s="9"/>
      <c r="B127" s="15"/>
      <c r="C127" s="11"/>
      <c r="D127" s="9"/>
      <c r="N127" s="10"/>
    </row>
    <row r="128" spans="1:14" ht="14.4" customHeight="1">
      <c r="B128" s="9"/>
      <c r="C128" s="14"/>
      <c r="D128" s="9"/>
      <c r="N128" s="9"/>
    </row>
    <row r="129" spans="1:14">
      <c r="A129" s="106" t="s">
        <v>1460</v>
      </c>
      <c r="B129" s="107" t="s">
        <v>1437</v>
      </c>
      <c r="C129" s="73"/>
      <c r="E129" s="5"/>
      <c r="F129" s="5"/>
    </row>
    <row r="130" spans="1:14">
      <c r="A130" s="9" t="s">
        <v>1462</v>
      </c>
      <c r="B130" s="72">
        <f>B111+B112+B124</f>
        <v>5007</v>
      </c>
      <c r="C130" s="27"/>
      <c r="E130" s="5"/>
      <c r="F130" s="5"/>
    </row>
    <row r="131" spans="1:14">
      <c r="A131" s="9" t="s">
        <v>1463</v>
      </c>
      <c r="B131" s="72">
        <f>B113+B114+B121</f>
        <v>8333</v>
      </c>
      <c r="C131" s="5"/>
      <c r="E131" s="5"/>
      <c r="F131" s="5"/>
    </row>
    <row r="132" spans="1:14">
      <c r="A132" s="9" t="s">
        <v>1464</v>
      </c>
      <c r="B132" s="39">
        <f>B111/B130</f>
        <v>5.3325344517675254E-2</v>
      </c>
      <c r="C132" s="5"/>
      <c r="E132" s="5"/>
      <c r="F132" s="5"/>
      <c r="N132" s="5"/>
    </row>
    <row r="133" spans="1:14">
      <c r="A133" s="9" t="s">
        <v>1465</v>
      </c>
      <c r="B133" s="39">
        <f>B113/B131</f>
        <v>8.6403456138245526E-3</v>
      </c>
      <c r="C133" s="5"/>
      <c r="E133" s="5"/>
      <c r="F133" s="5"/>
      <c r="N133" s="5"/>
    </row>
    <row r="134" spans="1:14">
      <c r="A134" s="9" t="s">
        <v>1466</v>
      </c>
      <c r="B134" s="39">
        <f>B115/B107</f>
        <v>3.4694028198125047E-3</v>
      </c>
      <c r="C134" s="5"/>
      <c r="E134" s="5"/>
      <c r="F134" s="5"/>
      <c r="N134" s="5"/>
    </row>
    <row r="135" spans="1:14">
      <c r="A135" s="9" t="s">
        <v>1</v>
      </c>
      <c r="B135" s="5"/>
      <c r="C135" s="5"/>
      <c r="E135" s="5"/>
      <c r="F135" s="5"/>
      <c r="N135" s="5"/>
    </row>
    <row r="136" spans="1:14">
      <c r="A136" s="123" t="s">
        <v>1467</v>
      </c>
      <c r="B136" s="123"/>
      <c r="C136" s="74"/>
      <c r="E136" s="5"/>
      <c r="F136" s="5"/>
      <c r="N136" s="5"/>
    </row>
    <row r="137" spans="1:14" ht="24" customHeight="1">
      <c r="A137" s="123" t="s">
        <v>1461</v>
      </c>
      <c r="B137" s="123"/>
      <c r="C137" s="74"/>
      <c r="E137" s="5"/>
      <c r="F137" s="5"/>
      <c r="N137" s="5"/>
    </row>
    <row r="138" spans="1:14">
      <c r="A138" s="74"/>
      <c r="B138" s="74"/>
      <c r="C138" s="74"/>
      <c r="E138" s="5"/>
      <c r="F138" s="5"/>
      <c r="N138" s="5"/>
    </row>
    <row r="139" spans="1:14">
      <c r="A139" s="74"/>
      <c r="B139" s="74"/>
      <c r="C139" s="74"/>
      <c r="E139" s="5"/>
      <c r="F139" s="5"/>
      <c r="N139" s="5"/>
    </row>
    <row r="140" spans="1:14">
      <c r="B140" s="5"/>
      <c r="C140" s="5"/>
      <c r="E140" s="5"/>
      <c r="F140" s="5"/>
      <c r="N140" s="5"/>
    </row>
    <row r="141" spans="1:14" ht="57.6">
      <c r="A141" s="9" t="s">
        <v>73</v>
      </c>
      <c r="B141" s="5"/>
      <c r="C141" s="5"/>
      <c r="E141" s="5"/>
      <c r="F141" s="5"/>
      <c r="N141" s="5"/>
    </row>
    <row r="142" spans="1:14">
      <c r="A142" s="9" t="s">
        <v>1</v>
      </c>
      <c r="B142" s="5"/>
      <c r="C142" s="5"/>
      <c r="E142" s="5"/>
      <c r="F142" s="5"/>
      <c r="N142" s="5"/>
    </row>
    <row r="143" spans="1:14">
      <c r="A143" s="9" t="s">
        <v>1</v>
      </c>
      <c r="B143" s="5"/>
      <c r="C143" s="5"/>
      <c r="E143" s="5"/>
      <c r="F143" s="5"/>
      <c r="N143" s="5"/>
    </row>
    <row r="144" spans="1:14">
      <c r="A144" s="9" t="s">
        <v>1</v>
      </c>
      <c r="B144" s="5"/>
      <c r="C144" s="5"/>
      <c r="E144" s="5"/>
      <c r="F144" s="5"/>
      <c r="N144" s="5"/>
    </row>
    <row r="145" spans="1:14">
      <c r="A145" s="9" t="s">
        <v>1</v>
      </c>
      <c r="B145" s="5"/>
      <c r="C145" s="5"/>
      <c r="E145" s="5"/>
      <c r="F145" s="5"/>
      <c r="N145" s="5"/>
    </row>
  </sheetData>
  <mergeCells count="2">
    <mergeCell ref="A136:B136"/>
    <mergeCell ref="A137:B1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45"/>
  <sheetViews>
    <sheetView zoomScale="85" zoomScaleNormal="85" workbookViewId="0">
      <selection activeCell="A65" sqref="A65:C103"/>
    </sheetView>
  </sheetViews>
  <sheetFormatPr defaultRowHeight="14.4"/>
  <cols>
    <col min="1" max="1" width="44.6640625" style="5" customWidth="1"/>
    <col min="2" max="2" width="10.33203125" style="20" customWidth="1"/>
    <col min="3" max="3" width="8.88671875" style="21" customWidth="1"/>
    <col min="4" max="4" width="10.33203125" style="5" customWidth="1"/>
    <col min="5" max="5" width="8.88671875" style="13" customWidth="1"/>
    <col min="6" max="6" width="10.33203125" style="13" customWidth="1"/>
    <col min="7" max="7" width="8.88671875" style="5"/>
    <col min="8" max="8" width="14.33203125" style="22" customWidth="1"/>
    <col min="9" max="9" width="2.33203125" customWidth="1"/>
    <col min="10" max="10" width="24.44140625" customWidth="1"/>
    <col min="11" max="12" width="10.6640625" bestFit="1" customWidth="1"/>
    <col min="13" max="13" width="11.109375" bestFit="1" customWidth="1"/>
    <col min="15" max="15" width="20.109375" customWidth="1"/>
    <col min="16" max="16" width="17.88671875" customWidth="1"/>
  </cols>
  <sheetData>
    <row r="1" spans="1:25" ht="43.2">
      <c r="A1" s="6" t="s">
        <v>1491</v>
      </c>
      <c r="B1" s="6"/>
      <c r="C1" s="8"/>
      <c r="D1" s="9"/>
      <c r="H1" s="7"/>
    </row>
    <row r="2" spans="1:25">
      <c r="A2" s="9" t="s">
        <v>0</v>
      </c>
      <c r="B2" s="9"/>
      <c r="C2" s="11"/>
      <c r="D2" s="9"/>
      <c r="H2" s="10"/>
    </row>
    <row r="3" spans="1:25">
      <c r="K3" t="s">
        <v>87</v>
      </c>
      <c r="L3" t="s">
        <v>89</v>
      </c>
      <c r="M3" t="s">
        <v>136</v>
      </c>
      <c r="O3" s="17" t="s">
        <v>1452</v>
      </c>
      <c r="P3" s="17" t="s">
        <v>1453</v>
      </c>
      <c r="Q3" s="54" t="s">
        <v>1454</v>
      </c>
      <c r="R3" s="124" t="s">
        <v>1455</v>
      </c>
      <c r="S3" s="124" t="s">
        <v>1456</v>
      </c>
      <c r="T3" s="52"/>
      <c r="U3" s="124" t="s">
        <v>1455</v>
      </c>
      <c r="V3" s="124" t="s">
        <v>1456</v>
      </c>
      <c r="W3" s="17"/>
      <c r="X3" s="124" t="s">
        <v>1455</v>
      </c>
      <c r="Y3" s="124" t="s">
        <v>1456</v>
      </c>
    </row>
    <row r="4" spans="1:25">
      <c r="A4" s="106" t="s">
        <v>2</v>
      </c>
      <c r="B4" s="107" t="s">
        <v>87</v>
      </c>
      <c r="C4" s="108" t="s">
        <v>1433</v>
      </c>
      <c r="D4" s="109" t="s">
        <v>89</v>
      </c>
      <c r="E4" s="108" t="s">
        <v>1433</v>
      </c>
      <c r="F4" s="107" t="s">
        <v>136</v>
      </c>
      <c r="G4" s="108" t="s">
        <v>1433</v>
      </c>
      <c r="H4" s="43"/>
      <c r="J4" t="s">
        <v>1448</v>
      </c>
      <c r="K4" s="47">
        <f>Q5/2</f>
        <v>7493</v>
      </c>
      <c r="L4" s="47">
        <f>T5/2</f>
        <v>7105</v>
      </c>
      <c r="M4" s="47">
        <f>W5/2</f>
        <v>14598</v>
      </c>
      <c r="O4" s="125" t="s">
        <v>2</v>
      </c>
      <c r="P4" s="125"/>
      <c r="Q4" s="55" t="s">
        <v>87</v>
      </c>
      <c r="R4" s="124"/>
      <c r="S4" s="124"/>
      <c r="T4" s="53" t="s">
        <v>89</v>
      </c>
      <c r="U4" s="124"/>
      <c r="V4" s="124"/>
      <c r="W4" s="56" t="s">
        <v>136</v>
      </c>
      <c r="X4" s="124"/>
      <c r="Y4" s="124"/>
    </row>
    <row r="5" spans="1:25">
      <c r="A5" s="9" t="s">
        <v>3</v>
      </c>
      <c r="B5" s="2">
        <f>DATA_FIELD_DESCRIPTORS!I371</f>
        <v>14986</v>
      </c>
      <c r="C5" s="11">
        <f t="shared" ref="C5:C23" si="0">B5/B$5</f>
        <v>1</v>
      </c>
      <c r="D5" s="15">
        <f>DATA_FIELD_DESCRIPTORS!I395</f>
        <v>14210</v>
      </c>
      <c r="E5" s="11">
        <f t="shared" ref="E5:E23" si="1">D5/D$5</f>
        <v>1</v>
      </c>
      <c r="F5" s="15">
        <f t="shared" ref="F5:F23" si="2">B5+D5</f>
        <v>29196</v>
      </c>
      <c r="G5" s="11">
        <f t="shared" ref="G5:G23" si="3">F5/F$5</f>
        <v>1</v>
      </c>
      <c r="H5" s="10" t="s">
        <v>142</v>
      </c>
      <c r="J5" t="s">
        <v>1457</v>
      </c>
      <c r="K5" s="57">
        <f>(K4-R10)</f>
        <v>260</v>
      </c>
      <c r="L5" s="57">
        <f>(L4-U10)</f>
        <v>-684</v>
      </c>
      <c r="M5" s="57">
        <f>(M4-X10)</f>
        <v>-424</v>
      </c>
      <c r="O5" s="48" t="s">
        <v>3</v>
      </c>
      <c r="P5" s="48"/>
      <c r="Q5" s="49">
        <v>14986</v>
      </c>
      <c r="R5" s="49"/>
      <c r="S5" s="50"/>
      <c r="T5" s="51">
        <v>14210</v>
      </c>
      <c r="U5" s="51"/>
      <c r="V5" s="50"/>
      <c r="W5" s="51">
        <v>29196</v>
      </c>
      <c r="X5" s="51"/>
      <c r="Y5" s="50"/>
    </row>
    <row r="6" spans="1:25">
      <c r="A6" s="9" t="s">
        <v>4</v>
      </c>
      <c r="B6" s="2">
        <f>DATA_FIELD_DESCRIPTORS!I372</f>
        <v>352</v>
      </c>
      <c r="C6" s="11">
        <f t="shared" si="0"/>
        <v>2.3488589350060055E-2</v>
      </c>
      <c r="D6" s="15">
        <f>DATA_FIELD_DESCRIPTORS!I396</f>
        <v>290</v>
      </c>
      <c r="E6" s="11">
        <f t="shared" si="1"/>
        <v>2.0408163265306121E-2</v>
      </c>
      <c r="F6" s="15">
        <f t="shared" si="2"/>
        <v>642</v>
      </c>
      <c r="G6" s="11">
        <f t="shared" si="3"/>
        <v>2.1989313604603371E-2</v>
      </c>
      <c r="H6" s="10"/>
      <c r="J6" t="s">
        <v>1449</v>
      </c>
      <c r="K6" s="58">
        <f>K5/Q11</f>
        <v>7.5713453698311006E-2</v>
      </c>
      <c r="L6" s="58">
        <f>L5/T11</f>
        <v>-0.24481030780243379</v>
      </c>
      <c r="M6" s="58">
        <f>M5/W11</f>
        <v>-6.8079640333975594E-2</v>
      </c>
      <c r="O6" s="9">
        <v>0</v>
      </c>
      <c r="P6" s="9">
        <v>4</v>
      </c>
      <c r="Q6" s="2">
        <v>352</v>
      </c>
      <c r="R6" s="2">
        <f>Q6</f>
        <v>352</v>
      </c>
      <c r="S6" s="39">
        <f>R6/$Q5</f>
        <v>2.3488589350060055E-2</v>
      </c>
      <c r="T6" s="15">
        <v>290</v>
      </c>
      <c r="U6" s="15">
        <f>T6</f>
        <v>290</v>
      </c>
      <c r="V6" s="39">
        <f>U6/T$5</f>
        <v>2.0408163265306121E-2</v>
      </c>
      <c r="W6" s="15">
        <v>642</v>
      </c>
      <c r="X6" s="15">
        <f>W6</f>
        <v>642</v>
      </c>
      <c r="Y6" s="39">
        <f>X6/W$5</f>
        <v>2.1989313604603371E-2</v>
      </c>
    </row>
    <row r="7" spans="1:25">
      <c r="A7" s="9" t="s">
        <v>5</v>
      </c>
      <c r="B7" s="2">
        <f>DATA_FIELD_DESCRIPTORS!I373</f>
        <v>193</v>
      </c>
      <c r="C7" s="11">
        <f t="shared" si="0"/>
        <v>1.2878686774322702E-2</v>
      </c>
      <c r="D7" s="15">
        <f>DATA_FIELD_DESCRIPTORS!I397</f>
        <v>169</v>
      </c>
      <c r="E7" s="11">
        <f t="shared" si="1"/>
        <v>1.1893033075299085E-2</v>
      </c>
      <c r="F7" s="15">
        <f t="shared" si="2"/>
        <v>362</v>
      </c>
      <c r="G7" s="11">
        <f t="shared" si="3"/>
        <v>1.2398958761474175E-2</v>
      </c>
      <c r="H7" s="10"/>
      <c r="J7" t="s">
        <v>1450</v>
      </c>
      <c r="K7" s="58">
        <v>5</v>
      </c>
      <c r="L7" s="58">
        <v>5</v>
      </c>
      <c r="M7" s="58">
        <v>5</v>
      </c>
      <c r="O7" s="9">
        <v>5</v>
      </c>
      <c r="P7" s="9">
        <v>9</v>
      </c>
      <c r="Q7" s="2">
        <v>193</v>
      </c>
      <c r="R7" s="2">
        <f>R6+Q7</f>
        <v>545</v>
      </c>
      <c r="S7" s="39">
        <f>R7/$Q5</f>
        <v>3.6367276124382758E-2</v>
      </c>
      <c r="T7" s="15">
        <v>169</v>
      </c>
      <c r="U7" s="15">
        <f>U6+T7</f>
        <v>459</v>
      </c>
      <c r="V7" s="39">
        <f t="shared" ref="V7:V23" si="4">U7/T$5</f>
        <v>3.2301196340605208E-2</v>
      </c>
      <c r="W7" s="15">
        <v>362</v>
      </c>
      <c r="X7" s="15">
        <f>X6+W7</f>
        <v>1004</v>
      </c>
      <c r="Y7" s="39">
        <f t="shared" ref="Y7:Y22" si="5">X7/W$5</f>
        <v>3.4388272366077548E-2</v>
      </c>
    </row>
    <row r="8" spans="1:25">
      <c r="A8" s="9" t="s">
        <v>6</v>
      </c>
      <c r="B8" s="2">
        <f>DATA_FIELD_DESCRIPTORS!I374</f>
        <v>167</v>
      </c>
      <c r="C8" s="11">
        <f t="shared" si="0"/>
        <v>1.1143734151875083E-2</v>
      </c>
      <c r="D8" s="15">
        <f>DATA_FIELD_DESCRIPTORS!I398</f>
        <v>155</v>
      </c>
      <c r="E8" s="11">
        <f t="shared" si="1"/>
        <v>1.0907811400422239E-2</v>
      </c>
      <c r="F8" s="15">
        <f t="shared" si="2"/>
        <v>322</v>
      </c>
      <c r="G8" s="11">
        <f t="shared" si="3"/>
        <v>1.1028908069598576E-2</v>
      </c>
      <c r="H8" s="10"/>
      <c r="J8" t="s">
        <v>1451</v>
      </c>
      <c r="K8" s="58">
        <f>K6*K7</f>
        <v>0.37856726849155503</v>
      </c>
      <c r="L8" s="58">
        <f t="shared" ref="L8:M8" si="6">L6*L7</f>
        <v>-1.2240515390121689</v>
      </c>
      <c r="M8" s="58">
        <f t="shared" si="6"/>
        <v>-0.340398201669878</v>
      </c>
      <c r="O8" s="9">
        <v>10</v>
      </c>
      <c r="P8" s="9">
        <v>14</v>
      </c>
      <c r="Q8" s="2">
        <v>167</v>
      </c>
      <c r="R8" s="2">
        <f t="shared" ref="R8:R23" si="7">R7+Q8</f>
        <v>712</v>
      </c>
      <c r="S8" s="39">
        <f>R8/$Q5</f>
        <v>4.7511010276257842E-2</v>
      </c>
      <c r="T8" s="15">
        <v>155</v>
      </c>
      <c r="U8" s="15">
        <f t="shared" ref="U8:U23" si="8">U7+T8</f>
        <v>614</v>
      </c>
      <c r="V8" s="39">
        <f t="shared" si="4"/>
        <v>4.3209007741027448E-2</v>
      </c>
      <c r="W8" s="15">
        <v>322</v>
      </c>
      <c r="X8" s="15">
        <f t="shared" ref="X8:X23" si="9">X7+W8</f>
        <v>1326</v>
      </c>
      <c r="Y8" s="39">
        <f t="shared" si="5"/>
        <v>4.5417180435676122E-2</v>
      </c>
    </row>
    <row r="9" spans="1:25">
      <c r="A9" s="9" t="s">
        <v>7</v>
      </c>
      <c r="B9" s="2">
        <f>DATA_FIELD_DESCRIPTORS!I375+DATA_FIELD_DESCRIPTORS!I376</f>
        <v>1412</v>
      </c>
      <c r="C9" s="11">
        <f t="shared" si="0"/>
        <v>9.4221273188309085E-2</v>
      </c>
      <c r="D9" s="15">
        <f>DATA_FIELD_DESCRIPTORS!I399+DATA_FIELD_DESCRIPTORS!I400</f>
        <v>1942</v>
      </c>
      <c r="E9" s="11">
        <f t="shared" si="1"/>
        <v>0.1366643209007741</v>
      </c>
      <c r="F9" s="15">
        <f t="shared" si="2"/>
        <v>3354</v>
      </c>
      <c r="G9" s="11">
        <f t="shared" si="3"/>
        <v>0.11487875051376902</v>
      </c>
      <c r="H9" s="10"/>
      <c r="J9" t="s">
        <v>1447</v>
      </c>
      <c r="K9" s="58">
        <f>O11+K8</f>
        <v>25.378567268491555</v>
      </c>
      <c r="L9" s="58">
        <f>25+L8</f>
        <v>23.775948460987831</v>
      </c>
      <c r="M9" s="58">
        <f>25+M8</f>
        <v>24.659601798330122</v>
      </c>
      <c r="O9" s="9">
        <v>15</v>
      </c>
      <c r="P9" s="9">
        <v>19</v>
      </c>
      <c r="Q9" s="2">
        <v>1412</v>
      </c>
      <c r="R9" s="2">
        <f t="shared" si="7"/>
        <v>2124</v>
      </c>
      <c r="S9" s="39">
        <f>R9/$Q5</f>
        <v>0.14173228346456693</v>
      </c>
      <c r="T9" s="15">
        <v>1942</v>
      </c>
      <c r="U9" s="15">
        <f t="shared" si="8"/>
        <v>2556</v>
      </c>
      <c r="V9" s="39">
        <f t="shared" si="4"/>
        <v>0.17987332864180156</v>
      </c>
      <c r="W9" s="15">
        <v>3354</v>
      </c>
      <c r="X9" s="15">
        <f t="shared" si="9"/>
        <v>4680</v>
      </c>
      <c r="Y9" s="39">
        <f t="shared" si="5"/>
        <v>0.16029593094944514</v>
      </c>
    </row>
    <row r="10" spans="1:25">
      <c r="A10" s="9" t="s">
        <v>8</v>
      </c>
      <c r="B10" s="2">
        <f>DATA_FIELD_DESCRIPTORS!I377+DATA_FIELD_DESCRIPTORS!I378+DATA_FIELD_DESCRIPTORS!I379</f>
        <v>5109</v>
      </c>
      <c r="C10" s="11">
        <f t="shared" si="0"/>
        <v>0.34091819031095688</v>
      </c>
      <c r="D10" s="15">
        <f>DATA_FIELD_DESCRIPTORS!I401+DATA_FIELD_DESCRIPTORS!I402+DATA_FIELD_DESCRIPTORS!I403</f>
        <v>5233</v>
      </c>
      <c r="E10" s="11">
        <f t="shared" si="1"/>
        <v>0.36826178747361016</v>
      </c>
      <c r="F10" s="15">
        <f t="shared" si="2"/>
        <v>10342</v>
      </c>
      <c r="G10" s="11">
        <f t="shared" si="3"/>
        <v>0.3542266063844362</v>
      </c>
      <c r="H10" s="10"/>
      <c r="O10" s="9">
        <v>20</v>
      </c>
      <c r="P10" s="9">
        <v>24</v>
      </c>
      <c r="Q10" s="2">
        <v>5109</v>
      </c>
      <c r="R10" s="2">
        <f t="shared" si="7"/>
        <v>7233</v>
      </c>
      <c r="S10" s="39">
        <f>R10/$Q5</f>
        <v>0.48265047377552384</v>
      </c>
      <c r="T10" s="15">
        <v>5233</v>
      </c>
      <c r="U10" s="15">
        <f t="shared" si="8"/>
        <v>7789</v>
      </c>
      <c r="V10" s="39">
        <f t="shared" si="4"/>
        <v>0.54813511611541166</v>
      </c>
      <c r="W10" s="15">
        <v>10342</v>
      </c>
      <c r="X10" s="15">
        <f t="shared" si="9"/>
        <v>15022</v>
      </c>
      <c r="Y10" s="39">
        <f t="shared" si="5"/>
        <v>0.51452253733388131</v>
      </c>
    </row>
    <row r="11" spans="1:25">
      <c r="A11" s="9" t="s">
        <v>9</v>
      </c>
      <c r="B11" s="2">
        <f>DATA_FIELD_DESCRIPTORS!I380</f>
        <v>3434</v>
      </c>
      <c r="C11" s="11">
        <f t="shared" si="0"/>
        <v>0.22914720405711997</v>
      </c>
      <c r="D11" s="2">
        <f>DATA_FIELD_DESCRIPTORS!I404</f>
        <v>2794</v>
      </c>
      <c r="E11" s="11">
        <f t="shared" si="1"/>
        <v>0.19662209711470796</v>
      </c>
      <c r="F11" s="15">
        <f t="shared" si="2"/>
        <v>6228</v>
      </c>
      <c r="G11" s="11">
        <f t="shared" si="3"/>
        <v>0.21331689272503082</v>
      </c>
      <c r="H11" s="10"/>
      <c r="O11" s="9">
        <v>25</v>
      </c>
      <c r="P11" s="9">
        <v>29</v>
      </c>
      <c r="Q11" s="2">
        <v>3434</v>
      </c>
      <c r="R11" s="2">
        <f t="shared" si="7"/>
        <v>10667</v>
      </c>
      <c r="S11" s="39">
        <f>R11/$Q5</f>
        <v>0.7117976778326438</v>
      </c>
      <c r="T11" s="2">
        <v>2794</v>
      </c>
      <c r="U11" s="15">
        <f t="shared" si="8"/>
        <v>10583</v>
      </c>
      <c r="V11" s="39">
        <f t="shared" si="4"/>
        <v>0.74475721323011967</v>
      </c>
      <c r="W11" s="15">
        <v>6228</v>
      </c>
      <c r="X11" s="15">
        <f t="shared" si="9"/>
        <v>21250</v>
      </c>
      <c r="Y11" s="39">
        <f t="shared" si="5"/>
        <v>0.72783943005891216</v>
      </c>
    </row>
    <row r="12" spans="1:25">
      <c r="A12" s="9" t="s">
        <v>10</v>
      </c>
      <c r="B12" s="2">
        <f>DATA_FIELD_DESCRIPTORS!I381</f>
        <v>1322</v>
      </c>
      <c r="C12" s="11">
        <f t="shared" si="0"/>
        <v>8.8215667956759641E-2</v>
      </c>
      <c r="D12" s="2">
        <f>DATA_FIELD_DESCRIPTORS!I405</f>
        <v>945</v>
      </c>
      <c r="E12" s="11">
        <f t="shared" si="1"/>
        <v>6.6502463054187194E-2</v>
      </c>
      <c r="F12" s="15">
        <f t="shared" si="2"/>
        <v>2267</v>
      </c>
      <c r="G12" s="11">
        <f t="shared" si="3"/>
        <v>7.7647622962049592E-2</v>
      </c>
      <c r="H12" s="10"/>
      <c r="O12" s="64">
        <v>30</v>
      </c>
      <c r="P12" s="64">
        <v>34</v>
      </c>
      <c r="Q12" s="2">
        <v>1322</v>
      </c>
      <c r="R12" s="2">
        <f t="shared" si="7"/>
        <v>11989</v>
      </c>
      <c r="S12" s="39">
        <f>R12/$Q5</f>
        <v>0.80001334578940342</v>
      </c>
      <c r="T12" s="2">
        <v>945</v>
      </c>
      <c r="U12" s="15">
        <f t="shared" si="8"/>
        <v>11528</v>
      </c>
      <c r="V12" s="39">
        <f t="shared" si="4"/>
        <v>0.81125967628430684</v>
      </c>
      <c r="W12" s="15">
        <v>2267</v>
      </c>
      <c r="X12" s="15">
        <f t="shared" si="9"/>
        <v>23517</v>
      </c>
      <c r="Y12" s="39">
        <f t="shared" si="5"/>
        <v>0.8054870530209618</v>
      </c>
    </row>
    <row r="13" spans="1:25">
      <c r="A13" s="9" t="s">
        <v>11</v>
      </c>
      <c r="B13" s="2">
        <f>DATA_FIELD_DESCRIPTORS!I382</f>
        <v>666</v>
      </c>
      <c r="C13" s="11">
        <f t="shared" si="0"/>
        <v>4.4441478713465904E-2</v>
      </c>
      <c r="D13" s="2">
        <f>DATA_FIELD_DESCRIPTORS!I406</f>
        <v>477</v>
      </c>
      <c r="E13" s="11">
        <f t="shared" si="1"/>
        <v>3.3567909922589727E-2</v>
      </c>
      <c r="F13" s="15">
        <f t="shared" si="2"/>
        <v>1143</v>
      </c>
      <c r="G13" s="11">
        <f t="shared" si="3"/>
        <v>3.9149198520345256E-2</v>
      </c>
      <c r="H13" s="10"/>
      <c r="O13" s="64">
        <v>35</v>
      </c>
      <c r="P13" s="64">
        <v>39</v>
      </c>
      <c r="Q13" s="2">
        <v>666</v>
      </c>
      <c r="R13" s="2">
        <f t="shared" si="7"/>
        <v>12655</v>
      </c>
      <c r="S13" s="39">
        <f>R13/$Q5</f>
        <v>0.84445482450286935</v>
      </c>
      <c r="T13" s="2">
        <v>477</v>
      </c>
      <c r="U13" s="15">
        <f t="shared" si="8"/>
        <v>12005</v>
      </c>
      <c r="V13" s="39">
        <f t="shared" si="4"/>
        <v>0.84482758620689657</v>
      </c>
      <c r="W13" s="15">
        <v>1143</v>
      </c>
      <c r="X13" s="15">
        <f t="shared" si="9"/>
        <v>24660</v>
      </c>
      <c r="Y13" s="39">
        <f t="shared" si="5"/>
        <v>0.84463625154130706</v>
      </c>
    </row>
    <row r="14" spans="1:25">
      <c r="A14" s="9" t="s">
        <v>12</v>
      </c>
      <c r="B14" s="2">
        <f>DATA_FIELD_DESCRIPTORS!I383</f>
        <v>492</v>
      </c>
      <c r="C14" s="11">
        <f t="shared" si="0"/>
        <v>3.2830641932470303E-2</v>
      </c>
      <c r="D14" s="2">
        <f>DATA_FIELD_DESCRIPTORS!I407</f>
        <v>371</v>
      </c>
      <c r="E14" s="11">
        <f t="shared" si="1"/>
        <v>2.6108374384236452E-2</v>
      </c>
      <c r="F14" s="15">
        <f t="shared" si="2"/>
        <v>863</v>
      </c>
      <c r="G14" s="11">
        <f t="shared" si="3"/>
        <v>2.9558843677216055E-2</v>
      </c>
      <c r="H14" s="10"/>
      <c r="O14" s="9">
        <v>40</v>
      </c>
      <c r="P14" s="9">
        <v>44</v>
      </c>
      <c r="Q14" s="2">
        <v>492</v>
      </c>
      <c r="R14" s="2">
        <f t="shared" si="7"/>
        <v>13147</v>
      </c>
      <c r="S14" s="39">
        <f>R14/$Q5</f>
        <v>0.87728546643533967</v>
      </c>
      <c r="T14" s="2">
        <v>371</v>
      </c>
      <c r="U14" s="15">
        <f t="shared" si="8"/>
        <v>12376</v>
      </c>
      <c r="V14" s="39">
        <f t="shared" si="4"/>
        <v>0.87093596059113298</v>
      </c>
      <c r="W14" s="15">
        <v>863</v>
      </c>
      <c r="X14" s="15">
        <f t="shared" si="9"/>
        <v>25523</v>
      </c>
      <c r="Y14" s="39">
        <f t="shared" si="5"/>
        <v>0.87419509521852312</v>
      </c>
    </row>
    <row r="15" spans="1:25">
      <c r="A15" s="9" t="s">
        <v>13</v>
      </c>
      <c r="B15" s="2">
        <f>DATA_FIELD_DESCRIPTORS!I384</f>
        <v>399</v>
      </c>
      <c r="C15" s="11">
        <f t="shared" si="0"/>
        <v>2.662484985986921E-2</v>
      </c>
      <c r="D15" s="2">
        <f>DATA_FIELD_DESCRIPTORS!I408</f>
        <v>332</v>
      </c>
      <c r="E15" s="11">
        <f t="shared" si="1"/>
        <v>2.3363828289936665E-2</v>
      </c>
      <c r="F15" s="15">
        <f t="shared" si="2"/>
        <v>731</v>
      </c>
      <c r="G15" s="11">
        <f t="shared" si="3"/>
        <v>2.503767639402658E-2</v>
      </c>
      <c r="H15" s="10"/>
      <c r="O15" s="9">
        <v>45</v>
      </c>
      <c r="P15" s="9">
        <v>49</v>
      </c>
      <c r="Q15" s="2">
        <v>399</v>
      </c>
      <c r="R15" s="2">
        <f t="shared" si="7"/>
        <v>13546</v>
      </c>
      <c r="S15" s="39">
        <f>R15/$Q5</f>
        <v>0.9039103162952089</v>
      </c>
      <c r="T15" s="2">
        <v>332</v>
      </c>
      <c r="U15" s="15">
        <f t="shared" si="8"/>
        <v>12708</v>
      </c>
      <c r="V15" s="39">
        <f t="shared" si="4"/>
        <v>0.89429978888106965</v>
      </c>
      <c r="W15" s="15">
        <v>731</v>
      </c>
      <c r="X15" s="15">
        <f t="shared" si="9"/>
        <v>26254</v>
      </c>
      <c r="Y15" s="39">
        <f t="shared" si="5"/>
        <v>0.89923277161254966</v>
      </c>
    </row>
    <row r="16" spans="1:25">
      <c r="A16" s="9" t="s">
        <v>14</v>
      </c>
      <c r="B16" s="2">
        <f>DATA_FIELD_DESCRIPTORS!I385</f>
        <v>364</v>
      </c>
      <c r="C16" s="11">
        <f t="shared" si="0"/>
        <v>2.4289336714266647E-2</v>
      </c>
      <c r="D16" s="2">
        <f>DATA_FIELD_DESCRIPTORS!I409</f>
        <v>336</v>
      </c>
      <c r="E16" s="11">
        <f t="shared" si="1"/>
        <v>2.3645320197044337E-2</v>
      </c>
      <c r="F16" s="15">
        <f t="shared" si="2"/>
        <v>700</v>
      </c>
      <c r="G16" s="11">
        <f t="shared" si="3"/>
        <v>2.3975887107822988E-2</v>
      </c>
      <c r="H16" s="10"/>
      <c r="O16" s="9">
        <v>50</v>
      </c>
      <c r="P16" s="9">
        <v>54</v>
      </c>
      <c r="Q16" s="2">
        <v>364</v>
      </c>
      <c r="R16" s="2">
        <f t="shared" si="7"/>
        <v>13910</v>
      </c>
      <c r="S16" s="39">
        <f>R16/$Q5</f>
        <v>0.92819965300947549</v>
      </c>
      <c r="T16" s="2">
        <v>336</v>
      </c>
      <c r="U16" s="15">
        <f t="shared" si="8"/>
        <v>13044</v>
      </c>
      <c r="V16" s="39">
        <f t="shared" si="4"/>
        <v>0.917945109078114</v>
      </c>
      <c r="W16" s="15">
        <v>700</v>
      </c>
      <c r="X16" s="15">
        <f t="shared" si="9"/>
        <v>26954</v>
      </c>
      <c r="Y16" s="39">
        <f t="shared" si="5"/>
        <v>0.92320865872037261</v>
      </c>
    </row>
    <row r="17" spans="1:25">
      <c r="A17" s="9" t="s">
        <v>15</v>
      </c>
      <c r="B17" s="2">
        <f>DATA_FIELD_DESCRIPTORS!I386</f>
        <v>363</v>
      </c>
      <c r="C17" s="11">
        <f t="shared" si="0"/>
        <v>2.4222607767249434E-2</v>
      </c>
      <c r="D17" s="2">
        <f>DATA_FIELD_DESCRIPTORS!I410</f>
        <v>273</v>
      </c>
      <c r="E17" s="11">
        <f t="shared" si="1"/>
        <v>1.9211822660098521E-2</v>
      </c>
      <c r="F17" s="15">
        <f t="shared" si="2"/>
        <v>636</v>
      </c>
      <c r="G17" s="11">
        <f t="shared" si="3"/>
        <v>2.1783806000822029E-2</v>
      </c>
      <c r="H17" s="10"/>
      <c r="O17" s="9">
        <v>55</v>
      </c>
      <c r="P17" s="9">
        <v>59</v>
      </c>
      <c r="Q17" s="2">
        <v>363</v>
      </c>
      <c r="R17" s="2">
        <f t="shared" si="7"/>
        <v>14273</v>
      </c>
      <c r="S17" s="39">
        <f>R17/$Q5</f>
        <v>0.95242226077672498</v>
      </c>
      <c r="T17" s="2">
        <v>273</v>
      </c>
      <c r="U17" s="15">
        <f t="shared" si="8"/>
        <v>13317</v>
      </c>
      <c r="V17" s="39">
        <f t="shared" si="4"/>
        <v>0.93715693173821257</v>
      </c>
      <c r="W17" s="15">
        <v>636</v>
      </c>
      <c r="X17" s="15">
        <f t="shared" si="9"/>
        <v>27590</v>
      </c>
      <c r="Y17" s="39">
        <f t="shared" si="5"/>
        <v>0.94499246472119469</v>
      </c>
    </row>
    <row r="18" spans="1:25">
      <c r="A18" s="9" t="s">
        <v>16</v>
      </c>
      <c r="B18" s="2">
        <f>DATA_FIELD_DESCRIPTORS!I387+DATA_FIELD_DESCRIPTORS!I388</f>
        <v>244</v>
      </c>
      <c r="C18" s="11">
        <f t="shared" si="0"/>
        <v>1.6281863072200722E-2</v>
      </c>
      <c r="D18" s="2">
        <f>DATA_FIELD_DESCRIPTORS!I411+DATA_FIELD_DESCRIPTORS!I412</f>
        <v>268</v>
      </c>
      <c r="E18" s="11">
        <f t="shared" si="1"/>
        <v>1.8859957776213934E-2</v>
      </c>
      <c r="F18" s="15">
        <f t="shared" si="2"/>
        <v>512</v>
      </c>
      <c r="G18" s="11">
        <f t="shared" si="3"/>
        <v>1.7536648856007673E-2</v>
      </c>
      <c r="H18" s="10"/>
      <c r="O18" s="9">
        <v>60</v>
      </c>
      <c r="P18" s="9">
        <v>64</v>
      </c>
      <c r="Q18" s="2">
        <v>244</v>
      </c>
      <c r="R18" s="2">
        <f t="shared" si="7"/>
        <v>14517</v>
      </c>
      <c r="S18" s="39">
        <f>R18/$Q5</f>
        <v>0.96870412384892568</v>
      </c>
      <c r="T18" s="2">
        <v>268</v>
      </c>
      <c r="U18" s="15">
        <f t="shared" si="8"/>
        <v>13585</v>
      </c>
      <c r="V18" s="39">
        <f t="shared" si="4"/>
        <v>0.95601688951442643</v>
      </c>
      <c r="W18" s="15">
        <v>512</v>
      </c>
      <c r="X18" s="15">
        <f t="shared" si="9"/>
        <v>28102</v>
      </c>
      <c r="Y18" s="39">
        <f t="shared" si="5"/>
        <v>0.96252911357720239</v>
      </c>
    </row>
    <row r="19" spans="1:25">
      <c r="A19" s="9" t="s">
        <v>17</v>
      </c>
      <c r="B19" s="15">
        <f>DATA_FIELD_DESCRIPTORS!I389+DATA_FIELD_DESCRIPTORS!I390</f>
        <v>148</v>
      </c>
      <c r="C19" s="11">
        <f t="shared" si="0"/>
        <v>9.8758841585479783E-3</v>
      </c>
      <c r="D19" s="2">
        <f>DATA_FIELD_DESCRIPTORS!I413+DATA_FIELD_DESCRIPTORS!I414</f>
        <v>153</v>
      </c>
      <c r="E19" s="11">
        <f t="shared" si="1"/>
        <v>1.0767065446868403E-2</v>
      </c>
      <c r="F19" s="15">
        <f t="shared" si="2"/>
        <v>301</v>
      </c>
      <c r="G19" s="11">
        <f t="shared" si="3"/>
        <v>1.0309631456363886E-2</v>
      </c>
      <c r="H19" s="10"/>
      <c r="O19" s="9">
        <v>65</v>
      </c>
      <c r="P19" s="9">
        <v>69</v>
      </c>
      <c r="Q19" s="15">
        <v>148</v>
      </c>
      <c r="R19" s="2">
        <f t="shared" si="7"/>
        <v>14665</v>
      </c>
      <c r="S19" s="39">
        <f>R19/$Q5</f>
        <v>0.97858000800747369</v>
      </c>
      <c r="T19" s="2">
        <v>153</v>
      </c>
      <c r="U19" s="15">
        <f t="shared" si="8"/>
        <v>13738</v>
      </c>
      <c r="V19" s="39">
        <f t="shared" si="4"/>
        <v>0.96678395496129488</v>
      </c>
      <c r="W19" s="15">
        <v>301</v>
      </c>
      <c r="X19" s="15">
        <f t="shared" si="9"/>
        <v>28403</v>
      </c>
      <c r="Y19" s="39">
        <f t="shared" si="5"/>
        <v>0.97283874503356627</v>
      </c>
    </row>
    <row r="20" spans="1:25">
      <c r="A20" s="9" t="s">
        <v>18</v>
      </c>
      <c r="B20" s="15">
        <f>DATA_FIELD_DESCRIPTORS!I391</f>
        <v>109</v>
      </c>
      <c r="C20" s="11">
        <f t="shared" si="0"/>
        <v>7.2734552248765513E-3</v>
      </c>
      <c r="D20" s="2">
        <f>DATA_FIELD_DESCRIPTORS!I415</f>
        <v>156</v>
      </c>
      <c r="E20" s="11">
        <f t="shared" si="1"/>
        <v>1.0978184377199156E-2</v>
      </c>
      <c r="F20" s="15">
        <f t="shared" si="2"/>
        <v>265</v>
      </c>
      <c r="G20" s="11">
        <f t="shared" si="3"/>
        <v>9.0765858336758452E-3</v>
      </c>
      <c r="H20" s="10"/>
      <c r="O20" s="9">
        <v>70</v>
      </c>
      <c r="P20" s="9">
        <v>74</v>
      </c>
      <c r="Q20" s="15">
        <v>109</v>
      </c>
      <c r="R20" s="2">
        <f t="shared" si="7"/>
        <v>14774</v>
      </c>
      <c r="S20" s="39">
        <f>R20/$Q5</f>
        <v>0.98585346323235024</v>
      </c>
      <c r="T20" s="2">
        <v>156</v>
      </c>
      <c r="U20" s="15">
        <f t="shared" si="8"/>
        <v>13894</v>
      </c>
      <c r="V20" s="39">
        <f t="shared" si="4"/>
        <v>0.97776213933849399</v>
      </c>
      <c r="W20" s="15">
        <v>265</v>
      </c>
      <c r="X20" s="15">
        <f t="shared" si="9"/>
        <v>28668</v>
      </c>
      <c r="Y20" s="39">
        <f t="shared" si="5"/>
        <v>0.98191533086724214</v>
      </c>
    </row>
    <row r="21" spans="1:25">
      <c r="A21" s="9" t="s">
        <v>19</v>
      </c>
      <c r="B21" s="15">
        <f>DATA_FIELD_DESCRIPTORS!I392</f>
        <v>98</v>
      </c>
      <c r="C21" s="11">
        <f t="shared" si="0"/>
        <v>6.539436807687175E-3</v>
      </c>
      <c r="D21" s="2">
        <f>DATA_FIELD_DESCRIPTORS!I416</f>
        <v>119</v>
      </c>
      <c r="E21" s="11">
        <f t="shared" si="1"/>
        <v>8.3743842364532011E-3</v>
      </c>
      <c r="F21" s="15">
        <f t="shared" si="2"/>
        <v>217</v>
      </c>
      <c r="G21" s="11">
        <f t="shared" si="3"/>
        <v>7.4325250034251271E-3</v>
      </c>
      <c r="H21" s="10"/>
      <c r="O21" s="9">
        <v>75</v>
      </c>
      <c r="P21" s="9">
        <v>79</v>
      </c>
      <c r="Q21" s="15">
        <v>98</v>
      </c>
      <c r="R21" s="2">
        <f t="shared" si="7"/>
        <v>14872</v>
      </c>
      <c r="S21" s="39">
        <f>R21/$Q5</f>
        <v>0.99239290004003733</v>
      </c>
      <c r="T21" s="2">
        <v>119</v>
      </c>
      <c r="U21" s="15">
        <f t="shared" si="8"/>
        <v>14013</v>
      </c>
      <c r="V21" s="39">
        <f t="shared" si="4"/>
        <v>0.98613652357494719</v>
      </c>
      <c r="W21" s="15">
        <v>217</v>
      </c>
      <c r="X21" s="15">
        <f t="shared" si="9"/>
        <v>28885</v>
      </c>
      <c r="Y21" s="39">
        <f t="shared" si="5"/>
        <v>0.9893478558706672</v>
      </c>
    </row>
    <row r="22" spans="1:25">
      <c r="A22" s="9" t="s">
        <v>20</v>
      </c>
      <c r="B22" s="15">
        <f>DATA_FIELD_DESCRIPTORS!I393</f>
        <v>72</v>
      </c>
      <c r="C22" s="11">
        <f t="shared" si="0"/>
        <v>4.8044841852395567E-3</v>
      </c>
      <c r="D22" s="2">
        <f>DATA_FIELD_DESCRIPTORS!I417</f>
        <v>113</v>
      </c>
      <c r="E22" s="11">
        <f t="shared" si="1"/>
        <v>7.9521463757916966E-3</v>
      </c>
      <c r="F22" s="15">
        <f t="shared" si="2"/>
        <v>185</v>
      </c>
      <c r="G22" s="11">
        <f t="shared" si="3"/>
        <v>6.3364844499246469E-3</v>
      </c>
      <c r="H22" s="10"/>
      <c r="O22" s="9">
        <v>80</v>
      </c>
      <c r="P22" s="9">
        <v>84</v>
      </c>
      <c r="Q22" s="15">
        <v>72</v>
      </c>
      <c r="R22" s="2">
        <f t="shared" si="7"/>
        <v>14944</v>
      </c>
      <c r="S22" s="39">
        <f>R22/$Q5</f>
        <v>0.99719738422527693</v>
      </c>
      <c r="T22" s="2">
        <v>113</v>
      </c>
      <c r="U22" s="15">
        <f t="shared" si="8"/>
        <v>14126</v>
      </c>
      <c r="V22" s="39">
        <f t="shared" si="4"/>
        <v>0.99408866995073897</v>
      </c>
      <c r="W22" s="15">
        <v>185</v>
      </c>
      <c r="X22" s="15">
        <f t="shared" si="9"/>
        <v>29070</v>
      </c>
      <c r="Y22" s="39">
        <f t="shared" si="5"/>
        <v>0.99568434032059183</v>
      </c>
    </row>
    <row r="23" spans="1:25">
      <c r="A23" s="9" t="s">
        <v>21</v>
      </c>
      <c r="B23" s="15">
        <f>DATA_FIELD_DESCRIPTORS!I394</f>
        <v>42</v>
      </c>
      <c r="C23" s="11">
        <f t="shared" si="0"/>
        <v>2.8026157747230748E-3</v>
      </c>
      <c r="D23" s="2">
        <f>DATA_FIELD_DESCRIPTORS!I418</f>
        <v>84</v>
      </c>
      <c r="E23" s="11">
        <f t="shared" si="1"/>
        <v>5.9113300492610842E-3</v>
      </c>
      <c r="F23" s="15">
        <f t="shared" si="2"/>
        <v>126</v>
      </c>
      <c r="G23" s="11">
        <f t="shared" si="3"/>
        <v>4.3156596794081377E-3</v>
      </c>
      <c r="H23" s="10"/>
      <c r="O23" s="9">
        <v>85</v>
      </c>
      <c r="P23" s="9">
        <v>100</v>
      </c>
      <c r="Q23" s="15">
        <v>42</v>
      </c>
      <c r="R23" s="2">
        <f t="shared" si="7"/>
        <v>14986</v>
      </c>
      <c r="S23" s="39">
        <f>R23/$Q5</f>
        <v>1</v>
      </c>
      <c r="T23" s="2">
        <v>84</v>
      </c>
      <c r="U23" s="15">
        <f t="shared" si="8"/>
        <v>14210</v>
      </c>
      <c r="V23" s="39">
        <f t="shared" si="4"/>
        <v>1</v>
      </c>
      <c r="W23" s="15">
        <v>126</v>
      </c>
      <c r="X23" s="15">
        <f t="shared" si="9"/>
        <v>29196</v>
      </c>
      <c r="Y23" s="39">
        <f>X23/W$5</f>
        <v>1</v>
      </c>
    </row>
    <row r="24" spans="1:25">
      <c r="A24" s="9" t="s">
        <v>22</v>
      </c>
      <c r="B24" s="46">
        <f>K9</f>
        <v>25.378567268491555</v>
      </c>
      <c r="C24" s="11"/>
      <c r="D24" s="19">
        <f>L9</f>
        <v>23.775948460987831</v>
      </c>
      <c r="E24" s="11"/>
      <c r="F24" s="19">
        <f>M9</f>
        <v>24.659601798330122</v>
      </c>
      <c r="G24" s="11"/>
      <c r="H24" s="10">
        <v>422</v>
      </c>
      <c r="O24" s="9" t="s">
        <v>22</v>
      </c>
      <c r="P24" s="9"/>
      <c r="Q24" s="46">
        <v>365</v>
      </c>
      <c r="R24" s="46"/>
      <c r="S24" s="11"/>
      <c r="T24" s="19">
        <f>AD8</f>
        <v>0</v>
      </c>
      <c r="U24" s="19"/>
      <c r="V24" s="11"/>
      <c r="W24" s="19">
        <f>AE8</f>
        <v>0</v>
      </c>
      <c r="X24" s="19"/>
      <c r="Y24" s="11"/>
    </row>
    <row r="25" spans="1:25">
      <c r="A25" s="9"/>
      <c r="B25" s="12"/>
      <c r="C25" s="11"/>
      <c r="D25" s="9"/>
      <c r="H25" s="10"/>
    </row>
    <row r="26" spans="1:25">
      <c r="A26" s="9"/>
      <c r="B26" s="12"/>
      <c r="C26" s="11"/>
      <c r="D26" s="9"/>
      <c r="H26" s="10"/>
    </row>
    <row r="27" spans="1:25">
      <c r="A27" s="106" t="s">
        <v>1436</v>
      </c>
      <c r="B27" s="107" t="s">
        <v>1437</v>
      </c>
      <c r="C27" s="108" t="s">
        <v>1433</v>
      </c>
      <c r="D27" s="20"/>
      <c r="E27" s="21"/>
      <c r="F27" s="20"/>
      <c r="G27" s="21"/>
      <c r="H27" s="5"/>
    </row>
    <row r="28" spans="1:25">
      <c r="A28" s="9" t="s">
        <v>3</v>
      </c>
      <c r="B28" s="2">
        <f>DATA_FIELD_DESCRIPTORS!I14</f>
        <v>29196</v>
      </c>
      <c r="C28" s="11">
        <f>B28/B$28</f>
        <v>1</v>
      </c>
      <c r="D28" s="9"/>
      <c r="H28" s="10">
        <v>14</v>
      </c>
    </row>
    <row r="29" spans="1:25">
      <c r="A29" s="9" t="s">
        <v>23</v>
      </c>
      <c r="B29" s="2">
        <f>DATA_FIELD_DESCRIPTORS!I15</f>
        <v>19319</v>
      </c>
      <c r="C29" s="11">
        <f t="shared" ref="C29:C35" si="10">B29/B$28</f>
        <v>0.66170023290861757</v>
      </c>
      <c r="D29" s="9"/>
      <c r="H29" s="10">
        <v>15</v>
      </c>
    </row>
    <row r="30" spans="1:25">
      <c r="A30" s="9" t="s">
        <v>24</v>
      </c>
      <c r="B30" s="2">
        <f>DATA_FIELD_DESCRIPTORS!I16</f>
        <v>1476</v>
      </c>
      <c r="C30" s="11">
        <f t="shared" si="10"/>
        <v>5.0554870530209621E-2</v>
      </c>
      <c r="D30" s="9"/>
      <c r="H30" s="10">
        <v>16</v>
      </c>
    </row>
    <row r="31" spans="1:25">
      <c r="A31" s="9" t="s">
        <v>25</v>
      </c>
      <c r="B31" s="2">
        <f>DATA_FIELD_DESCRIPTORS!I17</f>
        <v>60</v>
      </c>
      <c r="C31" s="11">
        <f t="shared" si="10"/>
        <v>2.055076037813399E-3</v>
      </c>
      <c r="D31" s="9"/>
      <c r="H31" s="10">
        <v>17</v>
      </c>
    </row>
    <row r="32" spans="1:25">
      <c r="A32" s="9" t="s">
        <v>26</v>
      </c>
      <c r="B32" s="2">
        <f>DATA_FIELD_DESCRIPTORS!I18</f>
        <v>5585</v>
      </c>
      <c r="C32" s="11">
        <f t="shared" si="10"/>
        <v>0.19129332785313058</v>
      </c>
      <c r="D32" s="9"/>
      <c r="H32" s="10">
        <v>18</v>
      </c>
    </row>
    <row r="33" spans="1:8">
      <c r="A33" s="9" t="s">
        <v>27</v>
      </c>
      <c r="B33" s="2">
        <f>DATA_FIELD_DESCRIPTORS!I19</f>
        <v>16</v>
      </c>
      <c r="C33" s="11">
        <f t="shared" si="10"/>
        <v>5.4802027675023978E-4</v>
      </c>
      <c r="D33" s="9"/>
      <c r="H33" s="10">
        <v>19</v>
      </c>
    </row>
    <row r="34" spans="1:8">
      <c r="A34" s="9" t="s">
        <v>28</v>
      </c>
      <c r="B34" s="2">
        <f>DATA_FIELD_DESCRIPTORS!I20</f>
        <v>1595</v>
      </c>
      <c r="C34" s="11">
        <f t="shared" si="10"/>
        <v>5.4630771338539524E-2</v>
      </c>
      <c r="D34" s="9"/>
      <c r="H34" s="10">
        <v>20</v>
      </c>
    </row>
    <row r="35" spans="1:8">
      <c r="A35" s="9" t="s">
        <v>38</v>
      </c>
      <c r="B35" s="2">
        <f>DATA_FIELD_DESCRIPTORS!I21</f>
        <v>1145</v>
      </c>
      <c r="C35" s="11">
        <f t="shared" si="10"/>
        <v>3.9217701054939033E-2</v>
      </c>
      <c r="D35" s="9"/>
      <c r="H35" s="10">
        <v>21</v>
      </c>
    </row>
    <row r="36" spans="1:8">
      <c r="A36" s="9"/>
      <c r="B36" s="2"/>
      <c r="C36" s="11"/>
      <c r="D36" s="9"/>
      <c r="H36" s="10"/>
    </row>
    <row r="37" spans="1:8">
      <c r="A37" s="9"/>
      <c r="B37" s="2"/>
      <c r="C37" s="11"/>
      <c r="D37" s="9"/>
      <c r="H37" s="10"/>
    </row>
    <row r="38" spans="1:8">
      <c r="A38" s="110" t="s">
        <v>1098</v>
      </c>
      <c r="B38" s="111" t="s">
        <v>1437</v>
      </c>
      <c r="C38" s="112" t="s">
        <v>1433</v>
      </c>
      <c r="D38" s="16"/>
      <c r="E38" s="1"/>
      <c r="F38" s="16"/>
      <c r="G38" s="1"/>
      <c r="H38" s="4"/>
    </row>
    <row r="39" spans="1:8">
      <c r="A39" s="9" t="s">
        <v>3</v>
      </c>
      <c r="B39" s="2">
        <f>DATA_FIELD_DESCRIPTORS!I24</f>
        <v>29196</v>
      </c>
      <c r="C39" s="11">
        <f>B39/B$39</f>
        <v>1</v>
      </c>
      <c r="D39" s="9"/>
      <c r="H39" s="10">
        <v>24</v>
      </c>
    </row>
    <row r="40" spans="1:8">
      <c r="A40" s="9" t="s">
        <v>29</v>
      </c>
      <c r="B40" s="2">
        <f>DATA_FIELD_DESCRIPTORS!I26</f>
        <v>3391</v>
      </c>
      <c r="C40" s="11">
        <f t="shared" ref="C40:C41" si="11">B40/B$39</f>
        <v>0.11614604740375394</v>
      </c>
      <c r="D40" s="9"/>
      <c r="H40" s="10">
        <v>26</v>
      </c>
    </row>
    <row r="41" spans="1:8">
      <c r="A41" s="9" t="s">
        <v>30</v>
      </c>
      <c r="B41" s="2">
        <f>DATA_FIELD_DESCRIPTORS!I25</f>
        <v>25805</v>
      </c>
      <c r="C41" s="11">
        <f t="shared" si="11"/>
        <v>0.88385395259624611</v>
      </c>
      <c r="D41" s="9"/>
      <c r="H41" s="10">
        <v>25</v>
      </c>
    </row>
    <row r="42" spans="1:8">
      <c r="A42" s="9"/>
      <c r="B42" s="2"/>
      <c r="C42" s="11"/>
      <c r="D42" s="9"/>
      <c r="H42" s="10"/>
    </row>
    <row r="43" spans="1:8">
      <c r="A43" s="9"/>
      <c r="B43" s="2"/>
      <c r="C43" s="11"/>
      <c r="D43" s="9"/>
      <c r="H43" s="10"/>
    </row>
    <row r="44" spans="1:8">
      <c r="A44" s="110" t="s">
        <v>1438</v>
      </c>
      <c r="B44" s="111" t="s">
        <v>1437</v>
      </c>
      <c r="C44" s="112" t="s">
        <v>1433</v>
      </c>
      <c r="D44" s="16"/>
      <c r="E44" s="1"/>
      <c r="F44" s="16"/>
      <c r="G44" s="1"/>
      <c r="H44" s="4"/>
    </row>
    <row r="45" spans="1:8">
      <c r="A45" s="9" t="s">
        <v>3</v>
      </c>
      <c r="B45" s="2">
        <f>DATA_FIELD_DESCRIPTORS!I29</f>
        <v>29196</v>
      </c>
      <c r="C45" s="11">
        <f>B45/B$45</f>
        <v>1</v>
      </c>
      <c r="D45" s="9"/>
      <c r="H45" s="10">
        <v>29</v>
      </c>
    </row>
    <row r="46" spans="1:8">
      <c r="A46" s="113" t="s">
        <v>31</v>
      </c>
      <c r="B46" s="114">
        <f>DATA_FIELD_DESCRIPTORS!I38</f>
        <v>3391</v>
      </c>
      <c r="C46" s="115">
        <f t="shared" ref="C46:C55" si="12">B46/B$45</f>
        <v>0.11614604740375394</v>
      </c>
      <c r="D46" s="9"/>
      <c r="H46" s="10">
        <v>38</v>
      </c>
    </row>
    <row r="47" spans="1:8">
      <c r="A47" s="9" t="s">
        <v>32</v>
      </c>
      <c r="B47" s="2">
        <f>DATA_FIELD_DESCRIPTORS!I39</f>
        <v>1839</v>
      </c>
      <c r="C47" s="11">
        <f>B47/B$46</f>
        <v>0.54231790032438809</v>
      </c>
      <c r="D47" s="9"/>
      <c r="H47" s="10">
        <v>39</v>
      </c>
    </row>
    <row r="48" spans="1:8">
      <c r="A48" s="9" t="s">
        <v>33</v>
      </c>
      <c r="B48" s="2">
        <f>DATA_FIELD_DESCRIPTORS!I40</f>
        <v>138</v>
      </c>
      <c r="C48" s="11">
        <f t="shared" ref="C48:C53" si="13">B48/B$46</f>
        <v>4.0695959893836627E-2</v>
      </c>
      <c r="D48" s="9"/>
      <c r="H48" s="10">
        <v>40</v>
      </c>
    </row>
    <row r="49" spans="1:8">
      <c r="A49" s="9" t="s">
        <v>34</v>
      </c>
      <c r="B49" s="2">
        <f>DATA_FIELD_DESCRIPTORS!I41</f>
        <v>34</v>
      </c>
      <c r="C49" s="11">
        <f t="shared" si="13"/>
        <v>1.0026540843409024E-2</v>
      </c>
      <c r="D49" s="9"/>
      <c r="H49" s="10">
        <v>41</v>
      </c>
    </row>
    <row r="50" spans="1:8">
      <c r="A50" s="9" t="s">
        <v>35</v>
      </c>
      <c r="B50" s="2">
        <f>DATA_FIELD_DESCRIPTORS!I42</f>
        <v>40</v>
      </c>
      <c r="C50" s="11">
        <f t="shared" si="13"/>
        <v>1.1795930404010616E-2</v>
      </c>
      <c r="D50" s="9"/>
      <c r="H50" s="10">
        <v>42</v>
      </c>
    </row>
    <row r="51" spans="1:8">
      <c r="A51" s="9" t="s">
        <v>36</v>
      </c>
      <c r="B51" s="2">
        <f>DATA_FIELD_DESCRIPTORS!I43</f>
        <v>1</v>
      </c>
      <c r="C51" s="11">
        <f t="shared" si="13"/>
        <v>2.9489826010026542E-4</v>
      </c>
      <c r="D51" s="9"/>
      <c r="H51" s="10">
        <v>43</v>
      </c>
    </row>
    <row r="52" spans="1:8">
      <c r="A52" s="9" t="s">
        <v>37</v>
      </c>
      <c r="B52" s="2">
        <f>DATA_FIELD_DESCRIPTORS!I44</f>
        <v>1085</v>
      </c>
      <c r="C52" s="11">
        <f t="shared" si="13"/>
        <v>0.31996461220878797</v>
      </c>
      <c r="D52" s="9"/>
      <c r="H52" s="10">
        <v>44</v>
      </c>
    </row>
    <row r="53" spans="1:8">
      <c r="A53" s="9" t="s">
        <v>38</v>
      </c>
      <c r="B53" s="2">
        <f>DATA_FIELD_DESCRIPTORS!I45</f>
        <v>254</v>
      </c>
      <c r="C53" s="11">
        <f t="shared" si="13"/>
        <v>7.4904158065467408E-2</v>
      </c>
      <c r="D53" s="9"/>
      <c r="H53" s="10">
        <v>45</v>
      </c>
    </row>
    <row r="54" spans="1:8" ht="3.6" customHeight="1">
      <c r="A54" s="9"/>
      <c r="B54" s="2"/>
      <c r="C54" s="11"/>
      <c r="D54" s="9"/>
      <c r="H54" s="10"/>
    </row>
    <row r="55" spans="1:8">
      <c r="A55" s="113" t="s">
        <v>30</v>
      </c>
      <c r="B55" s="114">
        <f>DATA_FIELD_DESCRIPTORS!I30</f>
        <v>25805</v>
      </c>
      <c r="C55" s="115">
        <f t="shared" si="12"/>
        <v>0.88385395259624611</v>
      </c>
      <c r="D55" s="9"/>
      <c r="H55" s="10">
        <v>30</v>
      </c>
    </row>
    <row r="56" spans="1:8">
      <c r="A56" s="9" t="s">
        <v>32</v>
      </c>
      <c r="B56" s="2">
        <f>DATA_FIELD_DESCRIPTORS!I31</f>
        <v>17480</v>
      </c>
      <c r="C56" s="11">
        <f>B56/B$55</f>
        <v>0.67738810308079833</v>
      </c>
      <c r="D56" s="9"/>
      <c r="H56" s="10">
        <v>31</v>
      </c>
    </row>
    <row r="57" spans="1:8">
      <c r="A57" s="9" t="s">
        <v>33</v>
      </c>
      <c r="B57" s="2">
        <f>DATA_FIELD_DESCRIPTORS!I32</f>
        <v>1338</v>
      </c>
      <c r="C57" s="11">
        <f t="shared" ref="C57:C62" si="14">B57/B$55</f>
        <v>5.1850416585932958E-2</v>
      </c>
      <c r="D57" s="9"/>
      <c r="H57" s="10">
        <v>32</v>
      </c>
    </row>
    <row r="58" spans="1:8">
      <c r="A58" s="9" t="s">
        <v>34</v>
      </c>
      <c r="B58" s="2">
        <f>DATA_FIELD_DESCRIPTORS!I33</f>
        <v>26</v>
      </c>
      <c r="C58" s="11">
        <f t="shared" si="14"/>
        <v>1.0075566750629723E-3</v>
      </c>
      <c r="D58" s="9"/>
      <c r="H58" s="10">
        <v>33</v>
      </c>
    </row>
    <row r="59" spans="1:8">
      <c r="A59" s="9" t="s">
        <v>35</v>
      </c>
      <c r="B59" s="2">
        <f>DATA_FIELD_DESCRIPTORS!I34</f>
        <v>5545</v>
      </c>
      <c r="C59" s="11">
        <f t="shared" si="14"/>
        <v>0.21488083704708391</v>
      </c>
      <c r="D59" s="9"/>
      <c r="H59" s="10">
        <v>34</v>
      </c>
    </row>
    <row r="60" spans="1:8">
      <c r="A60" s="9" t="s">
        <v>36</v>
      </c>
      <c r="B60" s="2">
        <f>DATA_FIELD_DESCRIPTORS!I35</f>
        <v>15</v>
      </c>
      <c r="C60" s="11">
        <f t="shared" si="14"/>
        <v>5.8128269715171474E-4</v>
      </c>
      <c r="D60" s="9"/>
      <c r="H60" s="10">
        <v>35</v>
      </c>
    </row>
    <row r="61" spans="1:8">
      <c r="A61" s="9" t="s">
        <v>37</v>
      </c>
      <c r="B61" s="2">
        <f>DATA_FIELD_DESCRIPTORS!I36</f>
        <v>510</v>
      </c>
      <c r="C61" s="11">
        <f t="shared" si="14"/>
        <v>1.9763611703158303E-2</v>
      </c>
      <c r="D61" s="9"/>
      <c r="H61" s="10">
        <v>36</v>
      </c>
    </row>
    <row r="62" spans="1:8">
      <c r="A62" s="9" t="s">
        <v>38</v>
      </c>
      <c r="B62" s="2">
        <f>DATA_FIELD_DESCRIPTORS!I37</f>
        <v>891</v>
      </c>
      <c r="C62" s="11">
        <f t="shared" si="14"/>
        <v>3.452819221081186E-2</v>
      </c>
      <c r="D62" s="9"/>
      <c r="H62" s="10">
        <v>37</v>
      </c>
    </row>
    <row r="63" spans="1:8">
      <c r="A63" s="9"/>
      <c r="B63" s="2"/>
      <c r="C63" s="11"/>
      <c r="D63" s="9"/>
      <c r="H63" s="10"/>
    </row>
    <row r="64" spans="1:8">
      <c r="A64" s="9"/>
      <c r="B64" s="2"/>
      <c r="C64" s="11"/>
      <c r="D64" s="9"/>
      <c r="H64" s="10"/>
    </row>
    <row r="65" spans="1:8">
      <c r="A65" s="110" t="s">
        <v>1439</v>
      </c>
      <c r="B65" s="111" t="s">
        <v>1437</v>
      </c>
      <c r="C65" s="112" t="s">
        <v>1433</v>
      </c>
      <c r="D65" s="20"/>
      <c r="E65" s="1"/>
      <c r="F65" s="20"/>
      <c r="G65" s="1"/>
      <c r="H65" s="4"/>
    </row>
    <row r="66" spans="1:8">
      <c r="A66" s="9" t="s">
        <v>3</v>
      </c>
      <c r="B66" s="2">
        <f>DATA_FIELD_DESCRIPTORS!I705</f>
        <v>29196</v>
      </c>
      <c r="C66" s="11">
        <f>B66/B$66</f>
        <v>1</v>
      </c>
      <c r="D66" s="9"/>
      <c r="H66" s="10">
        <v>705</v>
      </c>
    </row>
    <row r="67" spans="1:8">
      <c r="A67" s="116" t="s">
        <v>1434</v>
      </c>
      <c r="B67" s="114">
        <f>DATA_FIELD_DESCRIPTORS!I722</f>
        <v>15541</v>
      </c>
      <c r="C67" s="115">
        <f>B67/B$66</f>
        <v>0.53229894506096731</v>
      </c>
      <c r="D67" s="9"/>
      <c r="H67" s="10"/>
    </row>
    <row r="68" spans="1:8" ht="3.6" customHeight="1">
      <c r="A68" s="9"/>
      <c r="B68" s="2"/>
      <c r="C68" s="11"/>
      <c r="D68" s="9"/>
      <c r="H68" s="10"/>
    </row>
    <row r="69" spans="1:8">
      <c r="A69" s="113" t="s">
        <v>1435</v>
      </c>
      <c r="B69" s="114">
        <f>DATA_FIELD_DESCRIPTORS!I707</f>
        <v>8092</v>
      </c>
      <c r="C69" s="115">
        <f t="shared" ref="C69:C76" si="15">B69/B$66</f>
        <v>0.27716125496643373</v>
      </c>
      <c r="D69" s="9"/>
      <c r="H69" s="10">
        <v>706</v>
      </c>
    </row>
    <row r="70" spans="1:8">
      <c r="A70" s="9" t="s">
        <v>39</v>
      </c>
      <c r="B70" s="2">
        <f>DATA_FIELD_DESCRIPTORS!I708</f>
        <v>2684</v>
      </c>
      <c r="C70" s="11">
        <f>B70/B$69</f>
        <v>0.33168561542263963</v>
      </c>
      <c r="D70" s="9"/>
      <c r="H70" s="10">
        <v>708</v>
      </c>
    </row>
    <row r="71" spans="1:8">
      <c r="A71" s="9" t="s">
        <v>1445</v>
      </c>
      <c r="B71" s="2">
        <f>DATA_FIELD_DESCRIPTORS!I711</f>
        <v>1805</v>
      </c>
      <c r="C71" s="11">
        <f t="shared" ref="C71:C74" si="16">B71/B$69</f>
        <v>0.22305981216015819</v>
      </c>
      <c r="D71" s="9"/>
      <c r="H71" s="10">
        <v>711</v>
      </c>
    </row>
    <row r="72" spans="1:8">
      <c r="A72" s="9" t="s">
        <v>40</v>
      </c>
      <c r="B72" s="2">
        <f>DATA_FIELD_DESCRIPTORS!I712+DATA_FIELD_DESCRIPTORS!I713+DATA_FIELD_DESCRIPTORS!I714</f>
        <v>1958</v>
      </c>
      <c r="C72" s="11">
        <f t="shared" si="16"/>
        <v>0.24196737518536826</v>
      </c>
      <c r="D72" s="9"/>
      <c r="H72" s="10" t="s">
        <v>143</v>
      </c>
    </row>
    <row r="73" spans="1:8">
      <c r="A73" s="9" t="s">
        <v>41</v>
      </c>
      <c r="B73" s="2">
        <f>DATA_FIELD_DESCRIPTORS!I715+DATA_FIELD_DESCRIPTORS!I716+DATA_FIELD_DESCRIPTORS!I717+DATA_FIELD_DESCRIPTORS!I718+DATA_FIELD_DESCRIPTORS!I719+DATA_FIELD_DESCRIPTORS!I720</f>
        <v>1082</v>
      </c>
      <c r="C73" s="11">
        <f t="shared" si="16"/>
        <v>0.13371230845279289</v>
      </c>
      <c r="D73" s="9"/>
      <c r="H73" s="10" t="s">
        <v>144</v>
      </c>
    </row>
    <row r="74" spans="1:8">
      <c r="A74" s="9" t="s">
        <v>42</v>
      </c>
      <c r="B74" s="2">
        <f>DATA_FIELD_DESCRIPTORS!I721</f>
        <v>563</v>
      </c>
      <c r="C74" s="11">
        <f t="shared" si="16"/>
        <v>6.9574888779041028E-2</v>
      </c>
      <c r="D74" s="9"/>
      <c r="H74" s="10">
        <v>721</v>
      </c>
    </row>
    <row r="75" spans="1:8" ht="3.6" customHeight="1">
      <c r="A75" s="9"/>
      <c r="B75" s="2"/>
      <c r="C75" s="11"/>
      <c r="D75" s="9"/>
      <c r="H75" s="10"/>
    </row>
    <row r="76" spans="1:8">
      <c r="A76" s="113" t="s">
        <v>43</v>
      </c>
      <c r="B76" s="114">
        <f>DATA_FIELD_DESCRIPTORS!I730</f>
        <v>5563</v>
      </c>
      <c r="C76" s="115">
        <f t="shared" si="15"/>
        <v>0.19053979997259898</v>
      </c>
      <c r="D76" s="9"/>
      <c r="H76" s="10">
        <v>730</v>
      </c>
    </row>
    <row r="77" spans="1:8">
      <c r="A77" s="9" t="s">
        <v>44</v>
      </c>
      <c r="B77" s="2">
        <f>DATA_FIELD_DESCRIPTORS!I731</f>
        <v>112</v>
      </c>
      <c r="C77" s="11">
        <f>B77/B$76</f>
        <v>2.0133021750853856E-2</v>
      </c>
      <c r="D77" s="9"/>
      <c r="H77" s="10">
        <v>731</v>
      </c>
    </row>
    <row r="78" spans="1:8">
      <c r="A78" s="9" t="s">
        <v>47</v>
      </c>
      <c r="B78" s="2">
        <f>DATA_FIELD_DESCRIPTORS!I732</f>
        <v>5451</v>
      </c>
      <c r="C78" s="11">
        <f>B78/B$76</f>
        <v>0.97986697824914615</v>
      </c>
      <c r="D78" s="9"/>
      <c r="H78" s="10">
        <v>732</v>
      </c>
    </row>
    <row r="79" spans="1:8">
      <c r="A79" s="9"/>
      <c r="B79" s="2"/>
      <c r="C79" s="11"/>
      <c r="D79" s="9"/>
      <c r="H79" s="10"/>
    </row>
    <row r="80" spans="1:8">
      <c r="A80" s="9"/>
      <c r="B80" s="2"/>
      <c r="C80" s="11"/>
      <c r="D80" s="9"/>
      <c r="H80" s="10"/>
    </row>
    <row r="81" spans="1:8">
      <c r="A81" s="110" t="s">
        <v>1440</v>
      </c>
      <c r="B81" s="111" t="s">
        <v>1437</v>
      </c>
      <c r="C81" s="112" t="s">
        <v>1433</v>
      </c>
      <c r="D81" s="20"/>
      <c r="E81" s="1"/>
      <c r="F81" s="20"/>
      <c r="G81" s="1"/>
      <c r="H81" s="4"/>
    </row>
    <row r="82" spans="1:8">
      <c r="A82" s="14" t="s">
        <v>48</v>
      </c>
      <c r="B82" s="2">
        <f>DATA_FIELD_DESCRIPTORS!I932</f>
        <v>10714</v>
      </c>
      <c r="C82" s="27">
        <f>B82/B$82</f>
        <v>1</v>
      </c>
      <c r="D82" s="14"/>
      <c r="E82" s="23"/>
      <c r="F82" s="23"/>
      <c r="G82" s="18"/>
      <c r="H82" s="26">
        <v>8954</v>
      </c>
    </row>
    <row r="83" spans="1:8">
      <c r="A83" s="14" t="s">
        <v>155</v>
      </c>
      <c r="B83" s="2">
        <f>DATA_FIELD_DESCRIPTORS!I1005+DATA_FIELD_DESCRIPTORS!I1008</f>
        <v>995</v>
      </c>
      <c r="C83" s="27">
        <f t="shared" ref="C83:C84" si="17">B83/B$82</f>
        <v>9.2869143177151392E-2</v>
      </c>
      <c r="D83" s="14"/>
      <c r="E83" s="23"/>
      <c r="F83" s="23"/>
      <c r="G83" s="18"/>
      <c r="H83" s="26" t="s">
        <v>156</v>
      </c>
    </row>
    <row r="84" spans="1:8">
      <c r="A84" s="14" t="s">
        <v>161</v>
      </c>
      <c r="B84" s="2">
        <f>DATA_FIELD_DESCRIPTORS!I1006+DATA_FIELD_DESCRIPTORS!I1009</f>
        <v>9719</v>
      </c>
      <c r="C84" s="27">
        <f t="shared" si="17"/>
        <v>0.90713085682284866</v>
      </c>
      <c r="D84" s="14"/>
      <c r="E84" s="23"/>
      <c r="F84" s="23"/>
      <c r="G84" s="18"/>
      <c r="H84" s="26" t="s">
        <v>157</v>
      </c>
    </row>
    <row r="85" spans="1:8" ht="3.6" customHeight="1">
      <c r="A85" s="14"/>
      <c r="B85" s="2"/>
      <c r="C85" s="27"/>
      <c r="D85" s="14"/>
      <c r="E85" s="23"/>
      <c r="F85" s="23"/>
      <c r="G85" s="18"/>
      <c r="H85" s="26"/>
    </row>
    <row r="86" spans="1:8">
      <c r="A86" s="113" t="s">
        <v>1444</v>
      </c>
      <c r="B86" s="114">
        <f>DATA_FIELD_DESCRIPTORS!I934+DATA_FIELD_DESCRIPTORS!I968</f>
        <v>2684</v>
      </c>
      <c r="C86" s="115">
        <f>B86/B$82</f>
        <v>0.25051334702258726</v>
      </c>
      <c r="D86" s="14"/>
      <c r="E86" s="23"/>
      <c r="F86" s="23"/>
      <c r="G86" s="18"/>
      <c r="H86" s="26" t="s">
        <v>146</v>
      </c>
    </row>
    <row r="87" spans="1:8">
      <c r="A87" s="14" t="s">
        <v>49</v>
      </c>
      <c r="B87" s="2">
        <f>DATA_FIELD_DESCRIPTORS!I935+DATA_FIELD_DESCRIPTORS!I969</f>
        <v>1805</v>
      </c>
      <c r="C87" s="27">
        <f t="shared" ref="C87:C92" si="18">B87/B$86</f>
        <v>0.67250372578241435</v>
      </c>
      <c r="D87" s="14"/>
      <c r="E87" s="29"/>
      <c r="F87" s="29"/>
      <c r="G87" s="18"/>
      <c r="H87" s="26" t="s">
        <v>147</v>
      </c>
    </row>
    <row r="88" spans="1:8">
      <c r="A88" s="14" t="s">
        <v>155</v>
      </c>
      <c r="B88" s="2">
        <f>DATA_FIELD_DESCRIPTORS!I538+DATA_FIELD_DESCRIPTORS!I539+DATA_FIELD_DESCRIPTORS!I540</f>
        <v>610</v>
      </c>
      <c r="C88" s="27">
        <f t="shared" si="18"/>
        <v>0.22727272727272727</v>
      </c>
      <c r="D88" s="14"/>
      <c r="E88" s="29"/>
      <c r="F88" s="29"/>
      <c r="G88" s="18"/>
      <c r="H88" s="26" t="s">
        <v>158</v>
      </c>
    </row>
    <row r="89" spans="1:8">
      <c r="A89" s="14" t="s">
        <v>50</v>
      </c>
      <c r="B89" s="2">
        <f>DATA_FIELD_DESCRIPTORS!I940+DATA_FIELD_DESCRIPTORS!I974</f>
        <v>327</v>
      </c>
      <c r="C89" s="27">
        <f t="shared" si="18"/>
        <v>0.12183308494783905</v>
      </c>
      <c r="D89" s="14"/>
      <c r="E89" s="23"/>
      <c r="F89" s="23"/>
      <c r="G89" s="18"/>
      <c r="H89" s="26" t="s">
        <v>148</v>
      </c>
    </row>
    <row r="90" spans="1:8">
      <c r="A90" s="14" t="s">
        <v>155</v>
      </c>
      <c r="B90" s="2">
        <f>DATA_FIELD_DESCRIPTORS!I543+DATA_FIELD_DESCRIPTORS!I544+DATA_FIELD_DESCRIPTORS!I545</f>
        <v>103</v>
      </c>
      <c r="C90" s="27">
        <f t="shared" si="18"/>
        <v>3.8375558867362144E-2</v>
      </c>
      <c r="D90" s="14"/>
      <c r="E90" s="23"/>
      <c r="F90" s="23"/>
      <c r="G90" s="18"/>
      <c r="H90" s="26" t="s">
        <v>159</v>
      </c>
    </row>
    <row r="91" spans="1:8">
      <c r="A91" s="14" t="s">
        <v>51</v>
      </c>
      <c r="B91" s="2">
        <f>DATA_FIELD_DESCRIPTORS!I944+DATA_FIELD_DESCRIPTORS!I978</f>
        <v>552</v>
      </c>
      <c r="C91" s="27">
        <f t="shared" si="18"/>
        <v>0.20566318926974664</v>
      </c>
      <c r="D91" s="14"/>
      <c r="E91" s="23"/>
      <c r="F91" s="23"/>
      <c r="G91" s="18"/>
      <c r="H91" s="26" t="s">
        <v>149</v>
      </c>
    </row>
    <row r="92" spans="1:8">
      <c r="A92" s="14" t="s">
        <v>155</v>
      </c>
      <c r="B92" s="2">
        <f>DATA_FIELD_DESCRIPTORS!I547+DATA_FIELD_DESCRIPTORS!I548+DATA_FIELD_DESCRIPTORS!I549</f>
        <v>259</v>
      </c>
      <c r="C92" s="27">
        <f t="shared" si="18"/>
        <v>9.6497764530551422E-2</v>
      </c>
      <c r="D92" s="14"/>
      <c r="E92" s="23"/>
      <c r="F92" s="23"/>
      <c r="G92" s="18"/>
      <c r="H92" s="26" t="s">
        <v>160</v>
      </c>
    </row>
    <row r="93" spans="1:8" ht="3.6" customHeight="1">
      <c r="A93" s="14"/>
      <c r="B93" s="2"/>
      <c r="C93" s="27"/>
      <c r="D93" s="14"/>
      <c r="E93" s="23"/>
      <c r="F93" s="23"/>
      <c r="G93" s="18"/>
      <c r="H93" s="26"/>
    </row>
    <row r="94" spans="1:8">
      <c r="A94" s="113" t="s">
        <v>1443</v>
      </c>
      <c r="B94" s="114">
        <f>DATA_FIELD_DESCRIPTORS!I948+DATA_FIELD_DESCRIPTORS!I982</f>
        <v>8030</v>
      </c>
      <c r="C94" s="115">
        <f>B94/B$82</f>
        <v>0.74948665297741268</v>
      </c>
      <c r="D94" s="14"/>
      <c r="E94" s="23"/>
      <c r="F94" s="23"/>
      <c r="G94" s="18"/>
      <c r="H94" s="26" t="s">
        <v>150</v>
      </c>
    </row>
    <row r="95" spans="1:8">
      <c r="A95" s="14" t="s">
        <v>52</v>
      </c>
      <c r="B95" s="31">
        <f>B96+B98</f>
        <v>3801</v>
      </c>
      <c r="C95" s="27">
        <f t="shared" ref="C95:C98" si="19">B95/B$94</f>
        <v>0.47334993773349937</v>
      </c>
      <c r="D95" s="14"/>
      <c r="E95" s="23"/>
      <c r="F95" s="23"/>
      <c r="G95" s="18"/>
      <c r="H95" s="26" t="s">
        <v>1420</v>
      </c>
    </row>
    <row r="96" spans="1:8">
      <c r="A96" s="14" t="s">
        <v>45</v>
      </c>
      <c r="B96" s="2">
        <f>DATA_FIELD_DESCRIPTORS!I950+DATA_FIELD_DESCRIPTORS!I984</f>
        <v>1886</v>
      </c>
      <c r="C96" s="27">
        <f t="shared" si="19"/>
        <v>0.23486924034869242</v>
      </c>
      <c r="D96" s="14"/>
      <c r="E96" s="23"/>
      <c r="F96" s="23"/>
      <c r="G96" s="18"/>
      <c r="H96" s="26" t="s">
        <v>151</v>
      </c>
    </row>
    <row r="97" spans="1:8">
      <c r="A97" s="14" t="s">
        <v>53</v>
      </c>
      <c r="B97" s="2">
        <f>DATA_FIELD_DESCRIPTORS!I953+DATA_FIELD_DESCRIPTORS!I987</f>
        <v>135</v>
      </c>
      <c r="C97" s="27">
        <f>B97/B96</f>
        <v>7.1580063626723228E-2</v>
      </c>
      <c r="D97" s="14"/>
      <c r="E97" s="23"/>
      <c r="F97" s="23"/>
      <c r="G97" s="18"/>
      <c r="H97" s="26" t="s">
        <v>152</v>
      </c>
    </row>
    <row r="98" spans="1:8">
      <c r="A98" s="14" t="s">
        <v>46</v>
      </c>
      <c r="B98" s="31">
        <f>DATA_FIELD_DESCRIPTORS!I959+DATA_FIELD_DESCRIPTORS!I993</f>
        <v>1915</v>
      </c>
      <c r="C98" s="27">
        <f t="shared" si="19"/>
        <v>0.23848069738480698</v>
      </c>
      <c r="D98" s="14"/>
      <c r="E98" s="23"/>
      <c r="F98" s="23"/>
      <c r="G98" s="18"/>
      <c r="H98" s="26" t="s">
        <v>153</v>
      </c>
    </row>
    <row r="99" spans="1:8">
      <c r="A99" s="14" t="s">
        <v>53</v>
      </c>
      <c r="B99" s="31">
        <f>DATA_FIELD_DESCRIPTORS!I962+DATA_FIELD_DESCRIPTORS!I996</f>
        <v>230</v>
      </c>
      <c r="C99" s="27">
        <f>B99/B98</f>
        <v>0.12010443864229765</v>
      </c>
      <c r="D99" s="14"/>
      <c r="E99" s="23"/>
      <c r="F99" s="23"/>
      <c r="G99" s="18"/>
      <c r="H99" s="26" t="s">
        <v>154</v>
      </c>
    </row>
    <row r="100" spans="1:8" ht="3.6" customHeight="1">
      <c r="A100" s="14"/>
      <c r="B100" s="31"/>
      <c r="C100" s="27"/>
      <c r="D100" s="14"/>
      <c r="E100" s="23"/>
      <c r="F100" s="23"/>
      <c r="G100" s="18"/>
      <c r="H100" s="26"/>
    </row>
    <row r="101" spans="1:8">
      <c r="A101" s="14" t="s">
        <v>54</v>
      </c>
      <c r="B101" s="2">
        <f>DATA_FIELD_DESCRIPTORS!I535</f>
        <v>999</v>
      </c>
      <c r="C101" s="27">
        <f>B101/B82</f>
        <v>9.3242486466305771E-2</v>
      </c>
      <c r="D101" s="14"/>
      <c r="E101" s="23"/>
      <c r="F101" s="23"/>
      <c r="G101" s="18"/>
      <c r="H101" s="26">
        <v>535</v>
      </c>
    </row>
    <row r="102" spans="1:8">
      <c r="A102" s="14" t="s">
        <v>55</v>
      </c>
      <c r="B102" s="2">
        <f>DATA_FIELD_DESCRIPTORS!I657</f>
        <v>814</v>
      </c>
      <c r="C102" s="27">
        <f>B102/B82</f>
        <v>7.5975359342915813E-2</v>
      </c>
      <c r="D102" s="14"/>
      <c r="E102" s="23"/>
      <c r="F102" s="23"/>
      <c r="G102" s="18"/>
      <c r="H102" s="26">
        <v>657</v>
      </c>
    </row>
    <row r="103" spans="1:8">
      <c r="A103" s="14" t="s">
        <v>56</v>
      </c>
      <c r="B103" s="34">
        <f>(B67+B69)/B82</f>
        <v>2.2058054881463507</v>
      </c>
      <c r="C103" s="44" t="s">
        <v>1446</v>
      </c>
      <c r="D103" s="14"/>
      <c r="E103" s="23"/>
      <c r="F103" s="23"/>
      <c r="G103" s="18"/>
      <c r="H103" s="26">
        <v>8869</v>
      </c>
    </row>
    <row r="104" spans="1:8">
      <c r="A104" s="14"/>
      <c r="B104" s="34"/>
      <c r="C104" s="27"/>
      <c r="D104" s="14"/>
      <c r="E104" s="23"/>
      <c r="F104" s="23"/>
      <c r="G104" s="18"/>
      <c r="H104" s="26"/>
    </row>
    <row r="105" spans="1:8">
      <c r="A105" s="14"/>
      <c r="B105" s="31"/>
      <c r="C105" s="27"/>
      <c r="D105" s="14"/>
      <c r="E105" s="23"/>
      <c r="F105" s="23"/>
      <c r="G105" s="18"/>
      <c r="H105" s="26"/>
    </row>
    <row r="106" spans="1:8">
      <c r="A106" s="106" t="s">
        <v>1441</v>
      </c>
      <c r="B106" s="107" t="s">
        <v>1437</v>
      </c>
      <c r="C106" s="112" t="s">
        <v>1433</v>
      </c>
      <c r="D106" s="20"/>
      <c r="E106" s="1"/>
      <c r="F106" s="20"/>
      <c r="G106" s="1"/>
      <c r="H106" s="4"/>
    </row>
    <row r="107" spans="1:8">
      <c r="A107" s="14" t="s">
        <v>57</v>
      </c>
      <c r="B107" s="2">
        <f>DATA_FIELD_DESCRIPTORS!I750</f>
        <v>11095</v>
      </c>
      <c r="C107" s="27">
        <f>B107/B$107</f>
        <v>1</v>
      </c>
      <c r="D107" s="14"/>
      <c r="E107" s="29"/>
      <c r="F107" s="29"/>
      <c r="G107" s="18"/>
      <c r="H107" s="26">
        <v>8772</v>
      </c>
    </row>
    <row r="108" spans="1:8">
      <c r="A108" s="14" t="s">
        <v>58</v>
      </c>
      <c r="B108" s="2">
        <f>DATA_FIELD_DESCRIPTORS!I762</f>
        <v>10714</v>
      </c>
      <c r="C108" s="27">
        <f t="shared" ref="C108:C110" si="20">B108/B$107</f>
        <v>0.96566020730058588</v>
      </c>
      <c r="D108" s="14"/>
      <c r="E108" s="29"/>
      <c r="F108" s="29"/>
      <c r="G108" s="18"/>
      <c r="H108" s="26">
        <v>8784</v>
      </c>
    </row>
    <row r="109" spans="1:8" ht="3.6" customHeight="1">
      <c r="A109" s="14"/>
      <c r="B109" s="2"/>
      <c r="C109" s="27"/>
      <c r="D109" s="14"/>
      <c r="E109" s="29"/>
      <c r="F109" s="29"/>
      <c r="G109" s="18"/>
      <c r="H109" s="26"/>
    </row>
    <row r="110" spans="1:8">
      <c r="A110" s="14" t="s">
        <v>59</v>
      </c>
      <c r="B110" s="2">
        <f>DATA_FIELD_DESCRIPTORS!I772</f>
        <v>381</v>
      </c>
      <c r="C110" s="27">
        <f t="shared" si="20"/>
        <v>3.4339792699414153E-2</v>
      </c>
      <c r="D110" s="14"/>
      <c r="E110" s="29"/>
      <c r="F110" s="29"/>
      <c r="G110" s="18"/>
      <c r="H110" s="26">
        <v>8794</v>
      </c>
    </row>
    <row r="111" spans="1:8">
      <c r="A111" s="14" t="s">
        <v>60</v>
      </c>
      <c r="B111" s="2">
        <f>DATA_FIELD_DESCRIPTORS!I773</f>
        <v>195</v>
      </c>
      <c r="C111" s="27">
        <f>B111/B$110</f>
        <v>0.51181102362204722</v>
      </c>
      <c r="D111" s="14"/>
      <c r="E111" s="29"/>
      <c r="F111" s="23"/>
      <c r="G111" s="18"/>
      <c r="H111" s="26">
        <v>8795</v>
      </c>
    </row>
    <row r="112" spans="1:8">
      <c r="A112" s="14" t="s">
        <v>61</v>
      </c>
      <c r="B112" s="2">
        <f>DATA_FIELD_DESCRIPTORS!I774</f>
        <v>26</v>
      </c>
      <c r="C112" s="27">
        <f t="shared" ref="C112:C116" si="21">B112/B$110</f>
        <v>6.8241469816272965E-2</v>
      </c>
      <c r="D112" s="14"/>
      <c r="E112" s="29"/>
      <c r="F112" s="35"/>
      <c r="G112" s="18"/>
      <c r="H112" s="26">
        <v>8796</v>
      </c>
    </row>
    <row r="113" spans="1:8">
      <c r="A113" s="14" t="s">
        <v>62</v>
      </c>
      <c r="B113" s="2">
        <f>DATA_FIELD_DESCRIPTORS!I775</f>
        <v>18</v>
      </c>
      <c r="C113" s="27">
        <f t="shared" si="21"/>
        <v>4.7244094488188976E-2</v>
      </c>
      <c r="D113" s="14"/>
      <c r="E113" s="29"/>
      <c r="F113" s="23"/>
      <c r="G113" s="18"/>
      <c r="H113" s="26">
        <v>8797</v>
      </c>
    </row>
    <row r="114" spans="1:8">
      <c r="A114" s="14" t="s">
        <v>63</v>
      </c>
      <c r="B114" s="2">
        <f>DATA_FIELD_DESCRIPTORS!I776</f>
        <v>2</v>
      </c>
      <c r="C114" s="27">
        <f t="shared" si="21"/>
        <v>5.2493438320209973E-3</v>
      </c>
      <c r="D114" s="14"/>
      <c r="E114" s="29"/>
      <c r="F114" s="35"/>
      <c r="G114" s="18"/>
      <c r="H114" s="26">
        <v>8798</v>
      </c>
    </row>
    <row r="115" spans="1:8">
      <c r="A115" s="9" t="s">
        <v>64</v>
      </c>
      <c r="B115" s="2">
        <f>DATA_FIELD_DESCRIPTORS!I777</f>
        <v>73</v>
      </c>
      <c r="C115" s="27">
        <f t="shared" si="21"/>
        <v>0.19160104986876642</v>
      </c>
      <c r="D115" s="9"/>
      <c r="E115" s="29"/>
      <c r="H115" s="10">
        <v>8799</v>
      </c>
    </row>
    <row r="116" spans="1:8">
      <c r="A116" s="9" t="s">
        <v>65</v>
      </c>
      <c r="B116" s="2">
        <f>DATA_FIELD_DESCRIPTORS!I779</f>
        <v>67</v>
      </c>
      <c r="C116" s="27">
        <f t="shared" si="21"/>
        <v>0.17585301837270342</v>
      </c>
      <c r="D116" s="9"/>
      <c r="E116" s="29"/>
      <c r="H116" s="10">
        <v>8801</v>
      </c>
    </row>
    <row r="117" spans="1:8">
      <c r="A117" s="9"/>
      <c r="B117" s="15"/>
      <c r="C117" s="11"/>
      <c r="D117" s="9"/>
      <c r="E117" s="39"/>
      <c r="F117" s="39"/>
      <c r="H117" s="10"/>
    </row>
    <row r="118" spans="1:8">
      <c r="A118" s="9"/>
      <c r="B118" s="15"/>
      <c r="C118" s="11"/>
      <c r="D118" s="9"/>
      <c r="E118" s="39"/>
      <c r="F118" s="39"/>
      <c r="H118" s="10"/>
    </row>
    <row r="119" spans="1:8">
      <c r="A119" s="106" t="s">
        <v>1442</v>
      </c>
      <c r="B119" s="107" t="s">
        <v>1437</v>
      </c>
      <c r="C119" s="108" t="s">
        <v>1433</v>
      </c>
      <c r="D119" s="20"/>
      <c r="E119" s="1"/>
      <c r="F119" s="20"/>
      <c r="G119" s="1"/>
      <c r="H119" s="4"/>
    </row>
    <row r="120" spans="1:8">
      <c r="A120" s="9" t="s">
        <v>66</v>
      </c>
      <c r="B120" s="2">
        <f>DATA_FIELD_DESCRIPTORS!I766</f>
        <v>10714</v>
      </c>
      <c r="C120" s="11">
        <f>B120/B$120</f>
        <v>1</v>
      </c>
      <c r="D120" s="9"/>
      <c r="H120" s="10">
        <v>8788</v>
      </c>
    </row>
    <row r="121" spans="1:8">
      <c r="A121" s="113" t="s">
        <v>67</v>
      </c>
      <c r="B121" s="114">
        <f>DATA_FIELD_DESCRIPTORS!I767+DATA_FIELD_DESCRIPTORS!I768</f>
        <v>1379</v>
      </c>
      <c r="C121" s="115">
        <f t="shared" ref="C121:C124" si="22">B121/B$120</f>
        <v>0.12871009893597163</v>
      </c>
      <c r="D121" s="14"/>
      <c r="E121" s="29"/>
      <c r="F121" s="29"/>
      <c r="G121" s="18"/>
      <c r="H121" s="26" t="s">
        <v>145</v>
      </c>
    </row>
    <row r="122" spans="1:8">
      <c r="A122" s="14" t="s">
        <v>68</v>
      </c>
      <c r="B122" s="2">
        <f>DATA_FIELD_DESCRIPTORS!I841+DATA_FIELD_DESCRIPTORS!I842</f>
        <v>3282</v>
      </c>
      <c r="C122" s="44" t="s">
        <v>1446</v>
      </c>
      <c r="D122" s="14"/>
      <c r="F122" s="23"/>
      <c r="G122" s="18"/>
      <c r="H122" s="40" t="s">
        <v>1421</v>
      </c>
    </row>
    <row r="123" spans="1:8">
      <c r="A123" s="14" t="s">
        <v>69</v>
      </c>
      <c r="B123" s="41">
        <f>B122/B121</f>
        <v>2.379985496736766</v>
      </c>
      <c r="C123" s="45" t="s">
        <v>1446</v>
      </c>
      <c r="D123" s="14"/>
      <c r="E123" s="23"/>
      <c r="F123" s="23"/>
      <c r="G123" s="18"/>
      <c r="H123" s="26"/>
    </row>
    <row r="124" spans="1:8">
      <c r="A124" s="113" t="s">
        <v>70</v>
      </c>
      <c r="B124" s="114">
        <f>DATA_FIELD_DESCRIPTORS!I769</f>
        <v>9335</v>
      </c>
      <c r="C124" s="115">
        <f t="shared" si="22"/>
        <v>0.87128990106402837</v>
      </c>
      <c r="D124" s="14"/>
      <c r="E124" s="29"/>
      <c r="F124" s="29"/>
      <c r="G124" s="18"/>
      <c r="H124" s="26">
        <v>8791</v>
      </c>
    </row>
    <row r="125" spans="1:8">
      <c r="A125" s="9" t="s">
        <v>71</v>
      </c>
      <c r="B125" s="2">
        <f>DATA_FIELD_DESCRIPTORS!I843</f>
        <v>20351</v>
      </c>
      <c r="C125" s="44" t="s">
        <v>1446</v>
      </c>
      <c r="D125" s="9"/>
      <c r="H125" s="10">
        <v>8865</v>
      </c>
    </row>
    <row r="126" spans="1:8">
      <c r="A126" s="9" t="s">
        <v>72</v>
      </c>
      <c r="B126" s="42">
        <f>B125/B124</f>
        <v>2.1800749866095339</v>
      </c>
      <c r="C126" s="44" t="s">
        <v>1446</v>
      </c>
      <c r="D126" s="9"/>
      <c r="H126" s="10"/>
    </row>
    <row r="127" spans="1:8">
      <c r="A127" s="9"/>
      <c r="B127" s="15"/>
      <c r="C127" s="11"/>
      <c r="D127" s="9"/>
      <c r="H127" s="10"/>
    </row>
    <row r="128" spans="1:8">
      <c r="B128" s="9"/>
      <c r="C128" s="14"/>
      <c r="D128" s="9"/>
      <c r="H128" s="9"/>
    </row>
    <row r="129" spans="1:8">
      <c r="A129" s="106" t="s">
        <v>1460</v>
      </c>
      <c r="B129" s="107" t="s">
        <v>1437</v>
      </c>
      <c r="C129" s="73"/>
      <c r="E129" s="5"/>
      <c r="F129" s="5"/>
      <c r="H129" s="5"/>
    </row>
    <row r="130" spans="1:8">
      <c r="A130" s="9" t="s">
        <v>1462</v>
      </c>
      <c r="B130" s="72">
        <f>B111+B112+B124</f>
        <v>9556</v>
      </c>
      <c r="C130" s="27"/>
      <c r="E130" s="5"/>
      <c r="F130" s="5"/>
      <c r="H130" s="5"/>
    </row>
    <row r="131" spans="1:8">
      <c r="A131" s="9" t="s">
        <v>1463</v>
      </c>
      <c r="B131" s="72">
        <f>B113+B114+B121</f>
        <v>1399</v>
      </c>
      <c r="C131" s="5"/>
      <c r="E131" s="5"/>
      <c r="F131" s="5"/>
      <c r="H131" s="5"/>
    </row>
    <row r="132" spans="1:8">
      <c r="A132" s="9" t="s">
        <v>1464</v>
      </c>
      <c r="B132" s="39">
        <f>B111/B130</f>
        <v>2.0406027626622018E-2</v>
      </c>
      <c r="C132" s="5"/>
      <c r="E132" s="5"/>
      <c r="F132" s="5"/>
      <c r="H132" s="5"/>
    </row>
    <row r="133" spans="1:8">
      <c r="A133" s="9" t="s">
        <v>1465</v>
      </c>
      <c r="B133" s="39">
        <f>B113/B131</f>
        <v>1.2866333095067906E-2</v>
      </c>
      <c r="C133" s="5"/>
      <c r="E133" s="5"/>
      <c r="F133" s="5"/>
      <c r="H133" s="5"/>
    </row>
    <row r="134" spans="1:8">
      <c r="A134" s="9" t="s">
        <v>1466</v>
      </c>
      <c r="B134" s="39">
        <f>B115/B107</f>
        <v>6.5795403334835516E-3</v>
      </c>
      <c r="C134" s="5"/>
      <c r="E134" s="5"/>
      <c r="F134" s="5"/>
      <c r="H134" s="5"/>
    </row>
    <row r="135" spans="1:8">
      <c r="A135" s="9" t="s">
        <v>1</v>
      </c>
      <c r="B135" s="5"/>
      <c r="C135" s="5"/>
      <c r="E135" s="5"/>
      <c r="F135" s="5"/>
      <c r="H135" s="5"/>
    </row>
    <row r="136" spans="1:8">
      <c r="A136" s="123" t="s">
        <v>1467</v>
      </c>
      <c r="B136" s="123"/>
      <c r="C136" s="74"/>
      <c r="E136" s="5"/>
      <c r="F136" s="5"/>
      <c r="H136" s="5"/>
    </row>
    <row r="137" spans="1:8" ht="24" customHeight="1">
      <c r="A137" s="123" t="s">
        <v>1461</v>
      </c>
      <c r="B137" s="123"/>
      <c r="C137" s="74"/>
      <c r="E137" s="5"/>
      <c r="F137" s="5"/>
      <c r="H137" s="5"/>
    </row>
    <row r="138" spans="1:8">
      <c r="A138" s="74"/>
      <c r="B138" s="74"/>
      <c r="C138" s="74"/>
      <c r="E138" s="5"/>
      <c r="F138" s="5"/>
      <c r="H138" s="5"/>
    </row>
    <row r="139" spans="1:8">
      <c r="A139" s="74"/>
      <c r="B139" s="74"/>
      <c r="C139" s="74"/>
      <c r="E139" s="5"/>
      <c r="F139" s="5"/>
      <c r="H139" s="5"/>
    </row>
    <row r="140" spans="1:8">
      <c r="B140" s="5"/>
      <c r="C140" s="5"/>
      <c r="E140" s="5"/>
      <c r="F140" s="5"/>
      <c r="H140" s="5"/>
    </row>
    <row r="141" spans="1:8" ht="57.6">
      <c r="A141" s="9" t="s">
        <v>73</v>
      </c>
      <c r="B141" s="5"/>
      <c r="C141" s="5"/>
      <c r="E141" s="5"/>
      <c r="F141" s="5"/>
      <c r="H141" s="5"/>
    </row>
    <row r="142" spans="1:8">
      <c r="A142" s="9" t="s">
        <v>1</v>
      </c>
      <c r="B142" s="5"/>
      <c r="C142" s="5"/>
      <c r="E142" s="5"/>
      <c r="F142" s="5"/>
      <c r="H142" s="5"/>
    </row>
    <row r="143" spans="1:8">
      <c r="A143" s="9" t="s">
        <v>1</v>
      </c>
      <c r="B143" s="5"/>
      <c r="C143" s="5"/>
      <c r="E143" s="5"/>
      <c r="F143" s="5"/>
      <c r="H143" s="5"/>
    </row>
    <row r="144" spans="1:8">
      <c r="A144" s="9" t="s">
        <v>1</v>
      </c>
      <c r="B144" s="5"/>
      <c r="C144" s="5"/>
      <c r="E144" s="5"/>
      <c r="F144" s="5"/>
      <c r="H144" s="5"/>
    </row>
    <row r="145" spans="1:8">
      <c r="A145" s="9" t="s">
        <v>1</v>
      </c>
      <c r="B145" s="5"/>
      <c r="C145" s="5"/>
      <c r="E145" s="5"/>
      <c r="F145" s="5"/>
      <c r="H145" s="5"/>
    </row>
  </sheetData>
  <mergeCells count="9">
    <mergeCell ref="A136:B136"/>
    <mergeCell ref="A137:B137"/>
    <mergeCell ref="Y3:Y4"/>
    <mergeCell ref="O4:P4"/>
    <mergeCell ref="R3:R4"/>
    <mergeCell ref="S3:S4"/>
    <mergeCell ref="U3:U4"/>
    <mergeCell ref="V3:V4"/>
    <mergeCell ref="X3:X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45"/>
  <sheetViews>
    <sheetView tabSelected="1" topLeftCell="A67" zoomScale="55" zoomScaleNormal="55" workbookViewId="0">
      <selection activeCell="F88" sqref="F88"/>
    </sheetView>
  </sheetViews>
  <sheetFormatPr defaultColWidth="8.88671875" defaultRowHeight="14.4"/>
  <cols>
    <col min="1" max="1" width="44.6640625" style="5" customWidth="1"/>
    <col min="2" max="2" width="10.33203125" style="20" customWidth="1"/>
    <col min="3" max="3" width="8.88671875" style="21" customWidth="1"/>
    <col min="4" max="4" width="10.33203125" style="5" customWidth="1"/>
    <col min="5" max="5" width="8.88671875" style="13" customWidth="1"/>
    <col min="6" max="6" width="10.33203125" style="13" customWidth="1"/>
    <col min="7" max="9" width="8.88671875" style="5"/>
    <col min="10" max="10" width="24.44140625" customWidth="1"/>
    <col min="11" max="11" width="10.5546875" bestFit="1" customWidth="1"/>
    <col min="12" max="13" width="10.6640625" bestFit="1" customWidth="1"/>
    <col min="14" max="14" width="14.33203125" style="22" customWidth="1"/>
    <col min="15" max="17" width="13.33203125" style="5" customWidth="1"/>
    <col min="18" max="18" width="13.33203125" style="59" customWidth="1"/>
    <col min="19" max="20" width="13.33203125" style="5" customWidth="1"/>
    <col min="21" max="21" width="13.33203125" style="59" customWidth="1"/>
    <col min="22" max="23" width="13.33203125" style="5" customWidth="1"/>
    <col min="24" max="24" width="13.33203125" style="59" customWidth="1"/>
    <col min="25" max="25" width="13.33203125" style="5" customWidth="1"/>
    <col min="26" max="16384" width="8.88671875" style="5"/>
  </cols>
  <sheetData>
    <row r="1" spans="1:25" ht="41.4" customHeight="1">
      <c r="A1" s="6" t="s">
        <v>1492</v>
      </c>
      <c r="B1" s="6"/>
      <c r="C1" s="8"/>
      <c r="D1" s="9"/>
      <c r="N1" s="7"/>
    </row>
    <row r="2" spans="1:25" ht="14.4" customHeight="1">
      <c r="A2" s="9" t="s">
        <v>0</v>
      </c>
      <c r="B2" s="9"/>
      <c r="C2" s="11"/>
      <c r="D2" s="9"/>
      <c r="N2" s="10"/>
    </row>
    <row r="3" spans="1:25">
      <c r="K3" t="s">
        <v>87</v>
      </c>
      <c r="L3" t="s">
        <v>89</v>
      </c>
      <c r="M3" t="s">
        <v>136</v>
      </c>
      <c r="O3" s="17" t="s">
        <v>1452</v>
      </c>
      <c r="P3" s="17" t="s">
        <v>1453</v>
      </c>
      <c r="Q3" s="54" t="s">
        <v>1454</v>
      </c>
      <c r="R3" s="65" t="s">
        <v>1455</v>
      </c>
      <c r="S3" s="66" t="s">
        <v>1456</v>
      </c>
      <c r="T3" s="52"/>
      <c r="U3" s="65" t="s">
        <v>1455</v>
      </c>
      <c r="V3" s="66" t="s">
        <v>1456</v>
      </c>
      <c r="W3" s="17"/>
      <c r="X3" s="65" t="s">
        <v>1455</v>
      </c>
      <c r="Y3" s="66" t="s">
        <v>1456</v>
      </c>
    </row>
    <row r="4" spans="1:25" s="43" customFormat="1">
      <c r="A4" s="106" t="s">
        <v>2</v>
      </c>
      <c r="B4" s="107" t="s">
        <v>87</v>
      </c>
      <c r="C4" s="108" t="s">
        <v>1433</v>
      </c>
      <c r="D4" s="109" t="s">
        <v>89</v>
      </c>
      <c r="E4" s="108" t="s">
        <v>1433</v>
      </c>
      <c r="F4" s="107" t="s">
        <v>136</v>
      </c>
      <c r="G4" s="108" t="s">
        <v>1433</v>
      </c>
      <c r="J4" t="s">
        <v>1448</v>
      </c>
      <c r="K4" s="63">
        <f>Q5/2</f>
        <v>4410</v>
      </c>
      <c r="L4" s="47">
        <f>T5/2</f>
        <v>4634</v>
      </c>
      <c r="M4" s="47">
        <f>W5/2</f>
        <v>9044</v>
      </c>
      <c r="O4" s="17" t="s">
        <v>2</v>
      </c>
      <c r="P4" s="17"/>
      <c r="Q4" s="55" t="s">
        <v>87</v>
      </c>
      <c r="R4" s="65"/>
      <c r="S4" s="66"/>
      <c r="T4" s="53" t="s">
        <v>89</v>
      </c>
      <c r="U4" s="65"/>
      <c r="V4" s="66"/>
      <c r="W4" s="56" t="s">
        <v>136</v>
      </c>
      <c r="X4" s="65"/>
      <c r="Y4" s="66"/>
    </row>
    <row r="5" spans="1:25" ht="14.4" customHeight="1">
      <c r="A5" s="9" t="s">
        <v>3</v>
      </c>
      <c r="B5" s="2">
        <f>DATA_FIELD_DESCRIPTORS!J371</f>
        <v>8820</v>
      </c>
      <c r="C5" s="11">
        <f t="shared" ref="C5:C23" si="0">B5/B$5</f>
        <v>1</v>
      </c>
      <c r="D5" s="15">
        <f>DATA_FIELD_DESCRIPTORS!J395</f>
        <v>9268</v>
      </c>
      <c r="E5" s="11">
        <f t="shared" ref="E5:E23" si="1">D5/D$5</f>
        <v>1</v>
      </c>
      <c r="F5" s="15">
        <f t="shared" ref="F5:F23" si="2">B5+D5</f>
        <v>18088</v>
      </c>
      <c r="G5" s="11">
        <f t="shared" ref="G5:G23" si="3">F5/F$5</f>
        <v>1</v>
      </c>
      <c r="J5" t="s">
        <v>1457</v>
      </c>
      <c r="K5" s="67">
        <f>K4-R11</f>
        <v>485</v>
      </c>
      <c r="L5" s="57">
        <f>L4-U11</f>
        <v>329</v>
      </c>
      <c r="M5" s="57">
        <f>M4-X11</f>
        <v>814</v>
      </c>
      <c r="N5" s="10" t="s">
        <v>142</v>
      </c>
      <c r="O5" s="48" t="s">
        <v>3</v>
      </c>
      <c r="P5" s="48"/>
      <c r="Q5" s="5">
        <v>8820</v>
      </c>
      <c r="R5" s="60"/>
      <c r="T5" s="5">
        <v>9268</v>
      </c>
      <c r="W5" s="5">
        <v>18088</v>
      </c>
    </row>
    <row r="6" spans="1:25" ht="14.4" customHeight="1">
      <c r="A6" s="9" t="s">
        <v>4</v>
      </c>
      <c r="B6" s="2">
        <f>DATA_FIELD_DESCRIPTORS!J372</f>
        <v>283</v>
      </c>
      <c r="C6" s="11">
        <f t="shared" si="0"/>
        <v>3.2086167800453515E-2</v>
      </c>
      <c r="D6" s="15">
        <f>DATA_FIELD_DESCRIPTORS!J396</f>
        <v>283</v>
      </c>
      <c r="E6" s="11">
        <f t="shared" si="1"/>
        <v>3.0535174794993528E-2</v>
      </c>
      <c r="F6" s="15">
        <f t="shared" si="2"/>
        <v>566</v>
      </c>
      <c r="G6" s="11">
        <f t="shared" si="3"/>
        <v>3.1291463954002653E-2</v>
      </c>
      <c r="J6" t="s">
        <v>1449</v>
      </c>
      <c r="K6" s="58">
        <f>K5/Q12</f>
        <v>0.44659300184162065</v>
      </c>
      <c r="L6">
        <f>L5/T12</f>
        <v>0.30805243445692881</v>
      </c>
      <c r="M6">
        <f>M5/W12</f>
        <v>0.3779015784586815</v>
      </c>
      <c r="N6" s="10"/>
      <c r="O6" s="9">
        <v>0</v>
      </c>
      <c r="P6" s="9">
        <v>4</v>
      </c>
      <c r="Q6" s="5">
        <v>283</v>
      </c>
      <c r="R6" s="60">
        <f>Q6</f>
        <v>283</v>
      </c>
      <c r="S6" s="39">
        <f>R6/Q$5</f>
        <v>3.2086167800453515E-2</v>
      </c>
      <c r="T6" s="5">
        <v>283</v>
      </c>
      <c r="U6" s="60">
        <f>T6</f>
        <v>283</v>
      </c>
      <c r="V6" s="39">
        <f>U6/T$5</f>
        <v>3.0535174794993528E-2</v>
      </c>
      <c r="W6" s="5">
        <v>566</v>
      </c>
      <c r="X6" s="60">
        <f>W6</f>
        <v>566</v>
      </c>
      <c r="Y6" s="39">
        <f>X6/W$5</f>
        <v>3.1291463954002653E-2</v>
      </c>
    </row>
    <row r="7" spans="1:25" ht="14.4" customHeight="1">
      <c r="A7" s="9" t="s">
        <v>5</v>
      </c>
      <c r="B7" s="2">
        <f>DATA_FIELD_DESCRIPTORS!J373</f>
        <v>103</v>
      </c>
      <c r="C7" s="11">
        <f t="shared" si="0"/>
        <v>1.1678004535147392E-2</v>
      </c>
      <c r="D7" s="15">
        <f>DATA_FIELD_DESCRIPTORS!J397</f>
        <v>102</v>
      </c>
      <c r="E7" s="11">
        <f t="shared" si="1"/>
        <v>1.1005610703495899E-2</v>
      </c>
      <c r="F7" s="15">
        <f t="shared" si="2"/>
        <v>205</v>
      </c>
      <c r="G7" s="11">
        <f t="shared" si="3"/>
        <v>1.1333480760725342E-2</v>
      </c>
      <c r="J7" t="s">
        <v>1450</v>
      </c>
      <c r="K7" s="58">
        <v>5</v>
      </c>
      <c r="L7" s="58">
        <v>5</v>
      </c>
      <c r="M7" s="58">
        <v>5</v>
      </c>
      <c r="N7" s="10"/>
      <c r="O7" s="9">
        <v>5</v>
      </c>
      <c r="P7" s="9">
        <v>9</v>
      </c>
      <c r="Q7" s="5">
        <v>103</v>
      </c>
      <c r="R7" s="60">
        <f>R6+Q7</f>
        <v>386</v>
      </c>
      <c r="S7" s="39">
        <f t="shared" ref="S7:S23" si="4">R7/Q$5</f>
        <v>4.3764172335600905E-2</v>
      </c>
      <c r="T7" s="5">
        <v>102</v>
      </c>
      <c r="U7" s="60">
        <f>U6+T7</f>
        <v>385</v>
      </c>
      <c r="V7" s="39">
        <f t="shared" ref="V7:V23" si="5">U7/T$5</f>
        <v>4.1540785498489427E-2</v>
      </c>
      <c r="W7" s="5">
        <v>205</v>
      </c>
      <c r="X7" s="60">
        <f>X6+W7</f>
        <v>771</v>
      </c>
      <c r="Y7" s="39">
        <f t="shared" ref="Y7:Y23" si="6">X7/W$5</f>
        <v>4.2624944714727997E-2</v>
      </c>
    </row>
    <row r="8" spans="1:25" ht="14.4" customHeight="1">
      <c r="A8" s="9" t="s">
        <v>6</v>
      </c>
      <c r="B8" s="2">
        <f>DATA_FIELD_DESCRIPTORS!J374</f>
        <v>82</v>
      </c>
      <c r="C8" s="11">
        <f t="shared" si="0"/>
        <v>9.297052154195011E-3</v>
      </c>
      <c r="D8" s="15">
        <f>DATA_FIELD_DESCRIPTORS!J398</f>
        <v>81</v>
      </c>
      <c r="E8" s="11">
        <f t="shared" si="1"/>
        <v>8.7397496763055669E-3</v>
      </c>
      <c r="F8" s="15">
        <f t="shared" si="2"/>
        <v>163</v>
      </c>
      <c r="G8" s="11">
        <f t="shared" si="3"/>
        <v>9.0114993365767362E-3</v>
      </c>
      <c r="J8" t="s">
        <v>1451</v>
      </c>
      <c r="K8">
        <f>K7*K6</f>
        <v>2.2329650092081033</v>
      </c>
      <c r="L8">
        <f t="shared" ref="L8:M8" si="7">L7*L6</f>
        <v>1.5402621722846441</v>
      </c>
      <c r="M8">
        <f t="shared" si="7"/>
        <v>1.8895078922934074</v>
      </c>
      <c r="N8" s="10"/>
      <c r="O8" s="9">
        <v>10</v>
      </c>
      <c r="P8" s="9">
        <v>14</v>
      </c>
      <c r="Q8" s="5">
        <v>82</v>
      </c>
      <c r="R8" s="60">
        <f t="shared" ref="R8:R23" si="8">R7+Q8</f>
        <v>468</v>
      </c>
      <c r="S8" s="39">
        <f t="shared" si="4"/>
        <v>5.3061224489795916E-2</v>
      </c>
      <c r="T8" s="5">
        <v>81</v>
      </c>
      <c r="U8" s="60">
        <f t="shared" ref="U8:U23" si="9">U7+T8</f>
        <v>466</v>
      </c>
      <c r="V8" s="39">
        <f t="shared" si="5"/>
        <v>5.0280535174794992E-2</v>
      </c>
      <c r="W8" s="5">
        <v>163</v>
      </c>
      <c r="X8" s="60">
        <f t="shared" ref="X8:X23" si="10">X7+W8</f>
        <v>934</v>
      </c>
      <c r="Y8" s="39">
        <f t="shared" si="6"/>
        <v>5.1636444051304735E-2</v>
      </c>
    </row>
    <row r="9" spans="1:25" ht="14.4" customHeight="1">
      <c r="A9" s="9" t="s">
        <v>7</v>
      </c>
      <c r="B9" s="2">
        <f>DATA_FIELD_DESCRIPTORS!J375+DATA_FIELD_DESCRIPTORS!J376</f>
        <v>568</v>
      </c>
      <c r="C9" s="11">
        <f t="shared" si="0"/>
        <v>6.4399092970521543E-2</v>
      </c>
      <c r="D9" s="15">
        <f>DATA_FIELD_DESCRIPTORS!J399+DATA_FIELD_DESCRIPTORS!J400</f>
        <v>475</v>
      </c>
      <c r="E9" s="11">
        <f t="shared" si="1"/>
        <v>5.125161847216228E-2</v>
      </c>
      <c r="F9" s="15">
        <f t="shared" si="2"/>
        <v>1043</v>
      </c>
      <c r="G9" s="11">
        <f t="shared" si="3"/>
        <v>5.7662538699690402E-2</v>
      </c>
      <c r="J9" t="s">
        <v>1447</v>
      </c>
      <c r="K9">
        <f>30+K8</f>
        <v>32.232965009208101</v>
      </c>
      <c r="L9">
        <f>30+L8</f>
        <v>31.540262172284645</v>
      </c>
      <c r="M9">
        <f t="shared" ref="M9" si="11">30+M8</f>
        <v>31.889507892293409</v>
      </c>
      <c r="N9" s="10"/>
      <c r="O9" s="9">
        <v>15</v>
      </c>
      <c r="P9" s="9">
        <v>19</v>
      </c>
      <c r="Q9" s="5">
        <v>568</v>
      </c>
      <c r="R9" s="60">
        <f t="shared" si="8"/>
        <v>1036</v>
      </c>
      <c r="S9" s="39">
        <f t="shared" si="4"/>
        <v>0.11746031746031746</v>
      </c>
      <c r="T9" s="5">
        <v>475</v>
      </c>
      <c r="U9" s="60">
        <f t="shared" si="9"/>
        <v>941</v>
      </c>
      <c r="V9" s="39">
        <f t="shared" si="5"/>
        <v>0.10153215364695727</v>
      </c>
      <c r="W9" s="5">
        <v>1043</v>
      </c>
      <c r="X9" s="60">
        <f t="shared" si="10"/>
        <v>1977</v>
      </c>
      <c r="Y9" s="39">
        <f t="shared" si="6"/>
        <v>0.10929898275099513</v>
      </c>
    </row>
    <row r="10" spans="1:25" ht="14.4" customHeight="1">
      <c r="A10" s="9" t="s">
        <v>8</v>
      </c>
      <c r="B10" s="2">
        <f>DATA_FIELD_DESCRIPTORS!J377+DATA_FIELD_DESCRIPTORS!J378+DATA_FIELD_DESCRIPTORS!J379</f>
        <v>1409</v>
      </c>
      <c r="C10" s="11">
        <f t="shared" si="0"/>
        <v>0.15975056689342404</v>
      </c>
      <c r="D10" s="15">
        <f>DATA_FIELD_DESCRIPTORS!J401+DATA_FIELD_DESCRIPTORS!J402+DATA_FIELD_DESCRIPTORS!J403</f>
        <v>1489</v>
      </c>
      <c r="E10" s="11">
        <f t="shared" si="1"/>
        <v>0.16066033664220974</v>
      </c>
      <c r="F10" s="15">
        <f t="shared" si="2"/>
        <v>2898</v>
      </c>
      <c r="G10" s="11">
        <f t="shared" si="3"/>
        <v>0.16021671826625386</v>
      </c>
      <c r="N10" s="10"/>
      <c r="O10" s="9">
        <v>20</v>
      </c>
      <c r="P10" s="9">
        <v>24</v>
      </c>
      <c r="Q10" s="5">
        <v>1409</v>
      </c>
      <c r="R10" s="60">
        <f t="shared" si="8"/>
        <v>2445</v>
      </c>
      <c r="S10" s="39">
        <f t="shared" si="4"/>
        <v>0.27721088435374147</v>
      </c>
      <c r="T10" s="5">
        <v>1489</v>
      </c>
      <c r="U10" s="60">
        <f t="shared" si="9"/>
        <v>2430</v>
      </c>
      <c r="V10" s="39">
        <f t="shared" si="5"/>
        <v>0.26219249028916702</v>
      </c>
      <c r="W10" s="5">
        <v>2898</v>
      </c>
      <c r="X10" s="60">
        <f t="shared" si="10"/>
        <v>4875</v>
      </c>
      <c r="Y10" s="39">
        <f t="shared" si="6"/>
        <v>0.26951570101724903</v>
      </c>
    </row>
    <row r="11" spans="1:25" ht="14.4" customHeight="1">
      <c r="A11" s="9" t="s">
        <v>9</v>
      </c>
      <c r="B11" s="2">
        <f>DATA_FIELD_DESCRIPTORS!J380</f>
        <v>1480</v>
      </c>
      <c r="C11" s="11">
        <f t="shared" si="0"/>
        <v>0.16780045351473924</v>
      </c>
      <c r="D11" s="2">
        <f>DATA_FIELD_DESCRIPTORS!J404</f>
        <v>1875</v>
      </c>
      <c r="E11" s="11">
        <f t="shared" si="1"/>
        <v>0.20230902028485109</v>
      </c>
      <c r="F11" s="15">
        <f t="shared" si="2"/>
        <v>3355</v>
      </c>
      <c r="G11" s="11">
        <f t="shared" si="3"/>
        <v>0.18548208757187085</v>
      </c>
      <c r="N11" s="10"/>
      <c r="O11" s="64">
        <v>25</v>
      </c>
      <c r="P11" s="64">
        <v>29</v>
      </c>
      <c r="Q11" s="5">
        <v>1480</v>
      </c>
      <c r="R11" s="60">
        <f t="shared" si="8"/>
        <v>3925</v>
      </c>
      <c r="S11" s="39">
        <f t="shared" si="4"/>
        <v>0.44501133786848074</v>
      </c>
      <c r="T11" s="5">
        <v>1875</v>
      </c>
      <c r="U11" s="60">
        <f t="shared" si="9"/>
        <v>4305</v>
      </c>
      <c r="V11" s="39">
        <f t="shared" si="5"/>
        <v>0.46450151057401812</v>
      </c>
      <c r="W11" s="5">
        <v>3355</v>
      </c>
      <c r="X11" s="60">
        <f t="shared" si="10"/>
        <v>8230</v>
      </c>
      <c r="Y11" s="39">
        <f t="shared" si="6"/>
        <v>0.45499778858911988</v>
      </c>
    </row>
    <row r="12" spans="1:25" ht="14.4" customHeight="1">
      <c r="A12" s="9" t="s">
        <v>10</v>
      </c>
      <c r="B12" s="2">
        <f>DATA_FIELD_DESCRIPTORS!J381</f>
        <v>1086</v>
      </c>
      <c r="C12" s="11">
        <f t="shared" si="0"/>
        <v>0.12312925170068027</v>
      </c>
      <c r="D12" s="2">
        <f>DATA_FIELD_DESCRIPTORS!J405</f>
        <v>1068</v>
      </c>
      <c r="E12" s="11">
        <f t="shared" si="1"/>
        <v>0.11523521795425119</v>
      </c>
      <c r="F12" s="15">
        <f t="shared" si="2"/>
        <v>2154</v>
      </c>
      <c r="G12" s="11">
        <f t="shared" si="3"/>
        <v>0.11908447589562141</v>
      </c>
      <c r="N12" s="10"/>
      <c r="O12" s="64">
        <v>30</v>
      </c>
      <c r="P12" s="64">
        <v>34</v>
      </c>
      <c r="Q12" s="5">
        <v>1086</v>
      </c>
      <c r="R12" s="60">
        <f t="shared" si="8"/>
        <v>5011</v>
      </c>
      <c r="S12" s="39">
        <f t="shared" si="4"/>
        <v>0.56814058956916103</v>
      </c>
      <c r="T12" s="5">
        <v>1068</v>
      </c>
      <c r="U12" s="60">
        <f t="shared" si="9"/>
        <v>5373</v>
      </c>
      <c r="V12" s="39">
        <f t="shared" si="5"/>
        <v>0.5797367285282693</v>
      </c>
      <c r="W12" s="5">
        <v>2154</v>
      </c>
      <c r="X12" s="60">
        <f t="shared" si="10"/>
        <v>10384</v>
      </c>
      <c r="Y12" s="39">
        <f t="shared" si="6"/>
        <v>0.57408226448474131</v>
      </c>
    </row>
    <row r="13" spans="1:25" ht="14.4" customHeight="1">
      <c r="A13" s="9" t="s">
        <v>11</v>
      </c>
      <c r="B13" s="2">
        <f>DATA_FIELD_DESCRIPTORS!J382</f>
        <v>647</v>
      </c>
      <c r="C13" s="11">
        <f t="shared" si="0"/>
        <v>7.3356009070294784E-2</v>
      </c>
      <c r="D13" s="2">
        <f>DATA_FIELD_DESCRIPTORS!J406</f>
        <v>629</v>
      </c>
      <c r="E13" s="11">
        <f t="shared" si="1"/>
        <v>6.7867932671558051E-2</v>
      </c>
      <c r="F13" s="15">
        <f t="shared" si="2"/>
        <v>1276</v>
      </c>
      <c r="G13" s="11">
        <f t="shared" si="3"/>
        <v>7.0544007076514814E-2</v>
      </c>
      <c r="N13" s="10"/>
      <c r="O13" s="64">
        <v>35</v>
      </c>
      <c r="P13" s="64">
        <v>39</v>
      </c>
      <c r="Q13" s="5">
        <v>647</v>
      </c>
      <c r="R13" s="60">
        <f t="shared" si="8"/>
        <v>5658</v>
      </c>
      <c r="S13" s="39">
        <f t="shared" si="4"/>
        <v>0.64149659863945574</v>
      </c>
      <c r="T13" s="5">
        <v>629</v>
      </c>
      <c r="U13" s="60">
        <f t="shared" si="9"/>
        <v>6002</v>
      </c>
      <c r="V13" s="39">
        <f t="shared" si="5"/>
        <v>0.6476046611998274</v>
      </c>
      <c r="W13" s="5">
        <v>1276</v>
      </c>
      <c r="X13" s="60">
        <f t="shared" si="10"/>
        <v>11660</v>
      </c>
      <c r="Y13" s="39">
        <f t="shared" si="6"/>
        <v>0.64462627156125607</v>
      </c>
    </row>
    <row r="14" spans="1:25" ht="14.4" customHeight="1">
      <c r="A14" s="9" t="s">
        <v>12</v>
      </c>
      <c r="B14" s="2">
        <f>DATA_FIELD_DESCRIPTORS!J383</f>
        <v>503</v>
      </c>
      <c r="C14" s="11">
        <f t="shared" si="0"/>
        <v>5.7029478458049884E-2</v>
      </c>
      <c r="D14" s="2">
        <f>DATA_FIELD_DESCRIPTORS!J407</f>
        <v>447</v>
      </c>
      <c r="E14" s="11">
        <f t="shared" si="1"/>
        <v>4.8230470435908501E-2</v>
      </c>
      <c r="F14" s="15">
        <f t="shared" si="2"/>
        <v>950</v>
      </c>
      <c r="G14" s="11">
        <f t="shared" si="3"/>
        <v>5.2521008403361345E-2</v>
      </c>
      <c r="N14" s="10"/>
      <c r="O14" s="64">
        <v>40</v>
      </c>
      <c r="P14" s="64">
        <v>44</v>
      </c>
      <c r="Q14" s="5">
        <v>503</v>
      </c>
      <c r="R14" s="60">
        <f t="shared" si="8"/>
        <v>6161</v>
      </c>
      <c r="S14" s="39">
        <f t="shared" si="4"/>
        <v>0.69852607709750569</v>
      </c>
      <c r="T14" s="5">
        <v>447</v>
      </c>
      <c r="U14" s="60">
        <f t="shared" si="9"/>
        <v>6449</v>
      </c>
      <c r="V14" s="39">
        <f t="shared" si="5"/>
        <v>0.69583513163573585</v>
      </c>
      <c r="W14" s="5">
        <v>950</v>
      </c>
      <c r="X14" s="60">
        <f t="shared" si="10"/>
        <v>12610</v>
      </c>
      <c r="Y14" s="39">
        <f t="shared" si="6"/>
        <v>0.69714727996461745</v>
      </c>
    </row>
    <row r="15" spans="1:25" ht="14.4" customHeight="1">
      <c r="A15" s="9" t="s">
        <v>13</v>
      </c>
      <c r="B15" s="2">
        <f>DATA_FIELD_DESCRIPTORS!J384</f>
        <v>456</v>
      </c>
      <c r="C15" s="11">
        <f t="shared" si="0"/>
        <v>5.1700680272108841E-2</v>
      </c>
      <c r="D15" s="2">
        <f>DATA_FIELD_DESCRIPTORS!J408</f>
        <v>387</v>
      </c>
      <c r="E15" s="11">
        <f t="shared" si="1"/>
        <v>4.175658178679327E-2</v>
      </c>
      <c r="F15" s="15">
        <f t="shared" si="2"/>
        <v>843</v>
      </c>
      <c r="G15" s="11">
        <f t="shared" si="3"/>
        <v>4.6605484298982751E-2</v>
      </c>
      <c r="N15" s="10"/>
      <c r="O15" s="9">
        <v>45</v>
      </c>
      <c r="P15" s="9">
        <v>49</v>
      </c>
      <c r="Q15" s="5">
        <v>456</v>
      </c>
      <c r="R15" s="60">
        <f t="shared" si="8"/>
        <v>6617</v>
      </c>
      <c r="S15" s="39">
        <f t="shared" si="4"/>
        <v>0.75022675736961453</v>
      </c>
      <c r="T15" s="5">
        <v>387</v>
      </c>
      <c r="U15" s="60">
        <f t="shared" si="9"/>
        <v>6836</v>
      </c>
      <c r="V15" s="39">
        <f t="shared" si="5"/>
        <v>0.73759171342252916</v>
      </c>
      <c r="W15" s="5">
        <v>843</v>
      </c>
      <c r="X15" s="60">
        <f t="shared" si="10"/>
        <v>13453</v>
      </c>
      <c r="Y15" s="39">
        <f t="shared" si="6"/>
        <v>0.74375276426360015</v>
      </c>
    </row>
    <row r="16" spans="1:25" ht="14.4" customHeight="1">
      <c r="A16" s="9" t="s">
        <v>14</v>
      </c>
      <c r="B16" s="2">
        <f>DATA_FIELD_DESCRIPTORS!J385</f>
        <v>407</v>
      </c>
      <c r="C16" s="11">
        <f t="shared" si="0"/>
        <v>4.6145124716553285E-2</v>
      </c>
      <c r="D16" s="2">
        <f>DATA_FIELD_DESCRIPTORS!J409</f>
        <v>405</v>
      </c>
      <c r="E16" s="11">
        <f t="shared" si="1"/>
        <v>4.369874838152784E-2</v>
      </c>
      <c r="F16" s="15">
        <f t="shared" si="2"/>
        <v>812</v>
      </c>
      <c r="G16" s="11">
        <f t="shared" si="3"/>
        <v>4.4891640866873063E-2</v>
      </c>
      <c r="N16" s="10"/>
      <c r="O16" s="9">
        <v>50</v>
      </c>
      <c r="P16" s="9">
        <v>54</v>
      </c>
      <c r="Q16" s="5">
        <v>407</v>
      </c>
      <c r="R16" s="60">
        <f t="shared" si="8"/>
        <v>7024</v>
      </c>
      <c r="S16" s="39">
        <f t="shared" si="4"/>
        <v>0.79637188208616783</v>
      </c>
      <c r="T16" s="5">
        <v>405</v>
      </c>
      <c r="U16" s="60">
        <f t="shared" si="9"/>
        <v>7241</v>
      </c>
      <c r="V16" s="39">
        <f t="shared" si="5"/>
        <v>0.78129046180405692</v>
      </c>
      <c r="W16" s="5">
        <v>812</v>
      </c>
      <c r="X16" s="60">
        <f t="shared" si="10"/>
        <v>14265</v>
      </c>
      <c r="Y16" s="39">
        <f t="shared" si="6"/>
        <v>0.78864440513047329</v>
      </c>
    </row>
    <row r="17" spans="1:25" ht="14.4" customHeight="1">
      <c r="A17" s="9" t="s">
        <v>15</v>
      </c>
      <c r="B17" s="2">
        <f>DATA_FIELD_DESCRIPTORS!J386</f>
        <v>374</v>
      </c>
      <c r="C17" s="11">
        <f t="shared" si="0"/>
        <v>4.240362811791383E-2</v>
      </c>
      <c r="D17" s="2">
        <f>DATA_FIELD_DESCRIPTORS!J410</f>
        <v>435</v>
      </c>
      <c r="E17" s="11">
        <f t="shared" si="1"/>
        <v>4.6935692706085455E-2</v>
      </c>
      <c r="F17" s="15">
        <f t="shared" si="2"/>
        <v>809</v>
      </c>
      <c r="G17" s="11">
        <f t="shared" si="3"/>
        <v>4.472578505086245E-2</v>
      </c>
      <c r="N17" s="10"/>
      <c r="O17" s="9">
        <v>55</v>
      </c>
      <c r="P17" s="9">
        <v>59</v>
      </c>
      <c r="Q17" s="5">
        <v>374</v>
      </c>
      <c r="R17" s="60">
        <f t="shared" si="8"/>
        <v>7398</v>
      </c>
      <c r="S17" s="39">
        <f t="shared" si="4"/>
        <v>0.83877551020408159</v>
      </c>
      <c r="T17" s="5">
        <v>435</v>
      </c>
      <c r="U17" s="60">
        <f t="shared" si="9"/>
        <v>7676</v>
      </c>
      <c r="V17" s="39">
        <f t="shared" si="5"/>
        <v>0.82822615451014248</v>
      </c>
      <c r="W17" s="5">
        <v>809</v>
      </c>
      <c r="X17" s="60">
        <f t="shared" si="10"/>
        <v>15074</v>
      </c>
      <c r="Y17" s="39">
        <f t="shared" si="6"/>
        <v>0.83337019018133573</v>
      </c>
    </row>
    <row r="18" spans="1:25" ht="14.4" customHeight="1">
      <c r="A18" s="9" t="s">
        <v>16</v>
      </c>
      <c r="B18" s="2">
        <f>DATA_FIELD_DESCRIPTORS!J387+DATA_FIELD_DESCRIPTORS!J388</f>
        <v>461</v>
      </c>
      <c r="C18" s="11">
        <f t="shared" si="0"/>
        <v>5.2267573696145125E-2</v>
      </c>
      <c r="D18" s="2">
        <f>DATA_FIELD_DESCRIPTORS!J411+DATA_FIELD_DESCRIPTORS!J412</f>
        <v>497</v>
      </c>
      <c r="E18" s="11">
        <f t="shared" si="1"/>
        <v>5.3625377643504529E-2</v>
      </c>
      <c r="F18" s="15">
        <f t="shared" si="2"/>
        <v>958</v>
      </c>
      <c r="G18" s="11">
        <f t="shared" si="3"/>
        <v>5.2963290579389651E-2</v>
      </c>
      <c r="N18" s="10"/>
      <c r="O18" s="9">
        <v>60</v>
      </c>
      <c r="P18" s="9">
        <v>64</v>
      </c>
      <c r="Q18" s="5">
        <v>461</v>
      </c>
      <c r="R18" s="60">
        <f t="shared" si="8"/>
        <v>7859</v>
      </c>
      <c r="S18" s="39">
        <f t="shared" si="4"/>
        <v>0.8910430839002268</v>
      </c>
      <c r="T18" s="5">
        <v>497</v>
      </c>
      <c r="U18" s="60">
        <f t="shared" si="9"/>
        <v>8173</v>
      </c>
      <c r="V18" s="39">
        <f t="shared" si="5"/>
        <v>0.88185153215364698</v>
      </c>
      <c r="W18" s="5">
        <v>958</v>
      </c>
      <c r="X18" s="60">
        <f t="shared" si="10"/>
        <v>16032</v>
      </c>
      <c r="Y18" s="39">
        <f t="shared" si="6"/>
        <v>0.88633348076072538</v>
      </c>
    </row>
    <row r="19" spans="1:25" ht="14.4" customHeight="1">
      <c r="A19" s="9" t="s">
        <v>17</v>
      </c>
      <c r="B19" s="15">
        <f>DATA_FIELD_DESCRIPTORS!J389+DATA_FIELD_DESCRIPTORS!J390</f>
        <v>367</v>
      </c>
      <c r="C19" s="11">
        <f t="shared" si="0"/>
        <v>4.1609977324263039E-2</v>
      </c>
      <c r="D19" s="2">
        <f>DATA_FIELD_DESCRIPTORS!J413+DATA_FIELD_DESCRIPTORS!J414</f>
        <v>368</v>
      </c>
      <c r="E19" s="11">
        <f t="shared" si="1"/>
        <v>3.9706517047906779E-2</v>
      </c>
      <c r="F19" s="15">
        <f t="shared" si="2"/>
        <v>735</v>
      </c>
      <c r="G19" s="11">
        <f t="shared" si="3"/>
        <v>4.0634674922600617E-2</v>
      </c>
      <c r="N19" s="10"/>
      <c r="O19" s="9">
        <v>65</v>
      </c>
      <c r="P19" s="9">
        <v>69</v>
      </c>
      <c r="Q19" s="5">
        <v>367</v>
      </c>
      <c r="R19" s="60">
        <f t="shared" si="8"/>
        <v>8226</v>
      </c>
      <c r="S19" s="39">
        <f t="shared" si="4"/>
        <v>0.93265306122448977</v>
      </c>
      <c r="T19" s="5">
        <v>368</v>
      </c>
      <c r="U19" s="60">
        <f t="shared" si="9"/>
        <v>8541</v>
      </c>
      <c r="V19" s="39">
        <f t="shared" si="5"/>
        <v>0.92155804920155371</v>
      </c>
      <c r="W19" s="5">
        <v>735</v>
      </c>
      <c r="X19" s="60">
        <f t="shared" si="10"/>
        <v>16767</v>
      </c>
      <c r="Y19" s="39">
        <f t="shared" si="6"/>
        <v>0.92696815568332591</v>
      </c>
    </row>
    <row r="20" spans="1:25" ht="14.4" customHeight="1">
      <c r="A20" s="9" t="s">
        <v>18</v>
      </c>
      <c r="B20" s="15">
        <f>DATA_FIELD_DESCRIPTORS!J391</f>
        <v>216</v>
      </c>
      <c r="C20" s="11">
        <f t="shared" si="0"/>
        <v>2.4489795918367346E-2</v>
      </c>
      <c r="D20" s="2">
        <f>DATA_FIELD_DESCRIPTORS!J415</f>
        <v>280</v>
      </c>
      <c r="E20" s="11">
        <f t="shared" si="1"/>
        <v>3.0211480362537766E-2</v>
      </c>
      <c r="F20" s="15">
        <f t="shared" si="2"/>
        <v>496</v>
      </c>
      <c r="G20" s="11">
        <f t="shared" si="3"/>
        <v>2.7421494913754976E-2</v>
      </c>
      <c r="N20" s="10"/>
      <c r="O20" s="9">
        <v>70</v>
      </c>
      <c r="P20" s="9">
        <v>74</v>
      </c>
      <c r="Q20" s="5">
        <v>216</v>
      </c>
      <c r="R20" s="60">
        <f t="shared" si="8"/>
        <v>8442</v>
      </c>
      <c r="S20" s="39">
        <f t="shared" si="4"/>
        <v>0.95714285714285718</v>
      </c>
      <c r="T20" s="5">
        <v>280</v>
      </c>
      <c r="U20" s="60">
        <f t="shared" si="9"/>
        <v>8821</v>
      </c>
      <c r="V20" s="39">
        <f t="shared" si="5"/>
        <v>0.95176952956409144</v>
      </c>
      <c r="W20" s="5">
        <v>496</v>
      </c>
      <c r="X20" s="60">
        <f t="shared" si="10"/>
        <v>17263</v>
      </c>
      <c r="Y20" s="39">
        <f t="shared" si="6"/>
        <v>0.95438965059708092</v>
      </c>
    </row>
    <row r="21" spans="1:25" ht="14.4" customHeight="1">
      <c r="A21" s="9" t="s">
        <v>19</v>
      </c>
      <c r="B21" s="15">
        <f>DATA_FIELD_DESCRIPTORS!J392</f>
        <v>165</v>
      </c>
      <c r="C21" s="11">
        <f t="shared" si="0"/>
        <v>1.8707482993197279E-2</v>
      </c>
      <c r="D21" s="2">
        <f>DATA_FIELD_DESCRIPTORS!J416</f>
        <v>200</v>
      </c>
      <c r="E21" s="11">
        <f t="shared" si="1"/>
        <v>2.1579628830384119E-2</v>
      </c>
      <c r="F21" s="15">
        <f t="shared" si="2"/>
        <v>365</v>
      </c>
      <c r="G21" s="11">
        <f t="shared" si="3"/>
        <v>2.0179124281291465E-2</v>
      </c>
      <c r="N21" s="10"/>
      <c r="O21" s="9">
        <v>75</v>
      </c>
      <c r="P21" s="9">
        <v>79</v>
      </c>
      <c r="Q21" s="5">
        <v>165</v>
      </c>
      <c r="R21" s="60">
        <f t="shared" si="8"/>
        <v>8607</v>
      </c>
      <c r="S21" s="39">
        <f t="shared" si="4"/>
        <v>0.97585034013605443</v>
      </c>
      <c r="T21" s="5">
        <v>200</v>
      </c>
      <c r="U21" s="60">
        <f t="shared" si="9"/>
        <v>9021</v>
      </c>
      <c r="V21" s="39">
        <f t="shared" si="5"/>
        <v>0.97334915839447567</v>
      </c>
      <c r="W21" s="5">
        <v>365</v>
      </c>
      <c r="X21" s="60">
        <f t="shared" si="10"/>
        <v>17628</v>
      </c>
      <c r="Y21" s="39">
        <f t="shared" si="6"/>
        <v>0.97456877487837246</v>
      </c>
    </row>
    <row r="22" spans="1:25" ht="14.4" customHeight="1">
      <c r="A22" s="9" t="s">
        <v>20</v>
      </c>
      <c r="B22" s="15">
        <f>DATA_FIELD_DESCRIPTORS!J393</f>
        <v>131</v>
      </c>
      <c r="C22" s="11">
        <f t="shared" si="0"/>
        <v>1.4852607709750568E-2</v>
      </c>
      <c r="D22" s="2">
        <f>DATA_FIELD_DESCRIPTORS!J417</f>
        <v>140</v>
      </c>
      <c r="E22" s="11">
        <f t="shared" si="1"/>
        <v>1.5105740181268883E-2</v>
      </c>
      <c r="F22" s="15">
        <f t="shared" si="2"/>
        <v>271</v>
      </c>
      <c r="G22" s="11">
        <f t="shared" si="3"/>
        <v>1.4982308712958867E-2</v>
      </c>
      <c r="N22" s="10"/>
      <c r="O22" s="9">
        <v>80</v>
      </c>
      <c r="P22" s="9">
        <v>84</v>
      </c>
      <c r="Q22" s="5">
        <v>131</v>
      </c>
      <c r="R22" s="60">
        <f t="shared" si="8"/>
        <v>8738</v>
      </c>
      <c r="S22" s="39">
        <f t="shared" si="4"/>
        <v>0.99070294784580504</v>
      </c>
      <c r="T22" s="5">
        <v>140</v>
      </c>
      <c r="U22" s="60">
        <f t="shared" si="9"/>
        <v>9161</v>
      </c>
      <c r="V22" s="39">
        <f t="shared" si="5"/>
        <v>0.98845489857574453</v>
      </c>
      <c r="W22" s="5">
        <v>271</v>
      </c>
      <c r="X22" s="60">
        <f t="shared" si="10"/>
        <v>17899</v>
      </c>
      <c r="Y22" s="39">
        <f t="shared" si="6"/>
        <v>0.98955108359133126</v>
      </c>
    </row>
    <row r="23" spans="1:25" ht="14.4" customHeight="1">
      <c r="A23" s="9" t="s">
        <v>21</v>
      </c>
      <c r="B23" s="15">
        <f>DATA_FIELD_DESCRIPTORS!J394</f>
        <v>82</v>
      </c>
      <c r="C23" s="11">
        <f t="shared" si="0"/>
        <v>9.297052154195011E-3</v>
      </c>
      <c r="D23" s="2">
        <f>DATA_FIELD_DESCRIPTORS!J418</f>
        <v>107</v>
      </c>
      <c r="E23" s="11">
        <f t="shared" si="1"/>
        <v>1.1545101424255503E-2</v>
      </c>
      <c r="F23" s="15">
        <f t="shared" si="2"/>
        <v>189</v>
      </c>
      <c r="G23" s="11">
        <f t="shared" si="3"/>
        <v>1.044891640866873E-2</v>
      </c>
      <c r="N23" s="10"/>
      <c r="O23" s="9">
        <v>85</v>
      </c>
      <c r="P23" s="9">
        <v>100</v>
      </c>
      <c r="Q23" s="5">
        <v>82</v>
      </c>
      <c r="R23" s="60">
        <f t="shared" si="8"/>
        <v>8820</v>
      </c>
      <c r="S23" s="39">
        <f t="shared" si="4"/>
        <v>1</v>
      </c>
      <c r="T23" s="5">
        <v>107</v>
      </c>
      <c r="U23" s="60">
        <f t="shared" si="9"/>
        <v>9268</v>
      </c>
      <c r="V23" s="39">
        <f t="shared" si="5"/>
        <v>1</v>
      </c>
      <c r="W23" s="5">
        <v>189</v>
      </c>
      <c r="X23" s="60">
        <f t="shared" si="10"/>
        <v>18088</v>
      </c>
      <c r="Y23" s="39">
        <f t="shared" si="6"/>
        <v>1</v>
      </c>
    </row>
    <row r="24" spans="1:25" ht="14.4" customHeight="1">
      <c r="A24" s="9" t="s">
        <v>22</v>
      </c>
      <c r="B24" s="46">
        <f>K9</f>
        <v>32.232965009208101</v>
      </c>
      <c r="C24" s="11"/>
      <c r="D24" s="19">
        <f>L9</f>
        <v>31.540262172284645</v>
      </c>
      <c r="E24" s="11"/>
      <c r="F24" s="19">
        <f>M9</f>
        <v>31.889507892293409</v>
      </c>
      <c r="G24" s="11"/>
      <c r="N24" s="10">
        <v>422</v>
      </c>
    </row>
    <row r="25" spans="1:25" ht="14.4" customHeight="1">
      <c r="A25" s="9"/>
      <c r="B25" s="12"/>
      <c r="C25" s="11"/>
      <c r="D25" s="9"/>
      <c r="N25" s="10"/>
      <c r="Q25" s="46"/>
    </row>
    <row r="26" spans="1:25" ht="14.4" customHeight="1">
      <c r="A26" s="9"/>
      <c r="B26" s="12"/>
      <c r="C26" s="11"/>
      <c r="D26" s="9"/>
      <c r="N26" s="10"/>
    </row>
    <row r="27" spans="1:25">
      <c r="A27" s="106" t="s">
        <v>1436</v>
      </c>
      <c r="B27" s="107" t="s">
        <v>1437</v>
      </c>
      <c r="C27" s="108" t="s">
        <v>1433</v>
      </c>
      <c r="D27" s="20"/>
      <c r="E27" s="21"/>
      <c r="F27" s="20"/>
      <c r="G27" s="21"/>
      <c r="N27" s="5"/>
    </row>
    <row r="28" spans="1:25" ht="14.4" customHeight="1">
      <c r="A28" s="9" t="s">
        <v>3</v>
      </c>
      <c r="B28" s="2">
        <f>DATA_FIELD_DESCRIPTORS!J14</f>
        <v>18088</v>
      </c>
      <c r="C28" s="11">
        <f>B28/B$28</f>
        <v>1</v>
      </c>
      <c r="D28" s="9"/>
      <c r="N28" s="10">
        <v>14</v>
      </c>
    </row>
    <row r="29" spans="1:25" ht="14.4" customHeight="1">
      <c r="A29" s="9" t="s">
        <v>23</v>
      </c>
      <c r="B29" s="2">
        <f>DATA_FIELD_DESCRIPTORS!J15</f>
        <v>14893</v>
      </c>
      <c r="C29" s="11">
        <f t="shared" ref="C29:C35" si="12">B29/B$28</f>
        <v>0.82336355594869526</v>
      </c>
      <c r="D29" s="9"/>
      <c r="N29" s="10">
        <v>15</v>
      </c>
    </row>
    <row r="30" spans="1:25" ht="14.4" customHeight="1">
      <c r="A30" s="9" t="s">
        <v>24</v>
      </c>
      <c r="B30" s="2">
        <f>DATA_FIELD_DESCRIPTORS!J16</f>
        <v>750</v>
      </c>
      <c r="C30" s="11">
        <f t="shared" si="12"/>
        <v>4.1463954002653694E-2</v>
      </c>
      <c r="D30" s="9"/>
      <c r="N30" s="10">
        <v>16</v>
      </c>
    </row>
    <row r="31" spans="1:25" ht="14.4" customHeight="1">
      <c r="A31" s="9" t="s">
        <v>25</v>
      </c>
      <c r="B31" s="2">
        <f>DATA_FIELD_DESCRIPTORS!J17</f>
        <v>15</v>
      </c>
      <c r="C31" s="11">
        <f t="shared" si="12"/>
        <v>8.2927908005307391E-4</v>
      </c>
      <c r="D31" s="9"/>
      <c r="N31" s="10">
        <v>17</v>
      </c>
    </row>
    <row r="32" spans="1:25" ht="14.4" customHeight="1">
      <c r="A32" s="9" t="s">
        <v>26</v>
      </c>
      <c r="B32" s="2">
        <f>DATA_FIELD_DESCRIPTORS!J18</f>
        <v>1805</v>
      </c>
      <c r="C32" s="11">
        <f t="shared" si="12"/>
        <v>9.9789915966386561E-2</v>
      </c>
      <c r="D32" s="9"/>
      <c r="N32" s="10">
        <v>18</v>
      </c>
    </row>
    <row r="33" spans="1:24" ht="14.4" customHeight="1">
      <c r="A33" s="9" t="s">
        <v>27</v>
      </c>
      <c r="B33" s="2">
        <f>DATA_FIELD_DESCRIPTORS!J19</f>
        <v>2</v>
      </c>
      <c r="C33" s="11">
        <f t="shared" si="12"/>
        <v>1.1057054400707652E-4</v>
      </c>
      <c r="D33" s="9"/>
      <c r="N33" s="10">
        <v>19</v>
      </c>
    </row>
    <row r="34" spans="1:24" ht="14.4" customHeight="1">
      <c r="A34" s="9" t="s">
        <v>28</v>
      </c>
      <c r="B34" s="2">
        <f>DATA_FIELD_DESCRIPTORS!J20</f>
        <v>243</v>
      </c>
      <c r="C34" s="11">
        <f t="shared" si="12"/>
        <v>1.3434321096859797E-2</v>
      </c>
      <c r="D34" s="9"/>
      <c r="N34" s="10">
        <v>20</v>
      </c>
    </row>
    <row r="35" spans="1:24" ht="14.4" customHeight="1">
      <c r="A35" s="9" t="s">
        <v>38</v>
      </c>
      <c r="B35" s="2">
        <f>DATA_FIELD_DESCRIPTORS!J21</f>
        <v>380</v>
      </c>
      <c r="C35" s="11">
        <f t="shared" si="12"/>
        <v>2.100840336134454E-2</v>
      </c>
      <c r="D35" s="9"/>
      <c r="N35" s="10">
        <v>21</v>
      </c>
    </row>
    <row r="36" spans="1:24" ht="14.4" customHeight="1">
      <c r="A36" s="9"/>
      <c r="B36" s="2"/>
      <c r="C36" s="11"/>
      <c r="D36" s="9"/>
      <c r="N36" s="10"/>
    </row>
    <row r="37" spans="1:24" ht="14.4" customHeight="1">
      <c r="A37" s="9"/>
      <c r="B37" s="2"/>
      <c r="C37" s="11"/>
      <c r="D37" s="9"/>
      <c r="N37" s="10"/>
    </row>
    <row r="38" spans="1:24" s="4" customFormat="1">
      <c r="A38" s="110" t="s">
        <v>1098</v>
      </c>
      <c r="B38" s="111" t="s">
        <v>1437</v>
      </c>
      <c r="C38" s="112" t="s">
        <v>1433</v>
      </c>
      <c r="D38" s="16"/>
      <c r="E38" s="1"/>
      <c r="F38" s="16"/>
      <c r="G38" s="1"/>
      <c r="J38"/>
      <c r="K38"/>
      <c r="L38"/>
      <c r="M38"/>
      <c r="R38" s="61"/>
      <c r="U38" s="61"/>
      <c r="X38" s="61"/>
    </row>
    <row r="39" spans="1:24" ht="14.4" customHeight="1">
      <c r="A39" s="9" t="s">
        <v>3</v>
      </c>
      <c r="B39" s="2">
        <f>DATA_FIELD_DESCRIPTORS!J24</f>
        <v>18088</v>
      </c>
      <c r="C39" s="11">
        <f>B39/B$39</f>
        <v>1</v>
      </c>
      <c r="D39" s="9"/>
      <c r="N39" s="10">
        <v>24</v>
      </c>
    </row>
    <row r="40" spans="1:24" ht="14.4" customHeight="1">
      <c r="A40" s="9" t="s">
        <v>29</v>
      </c>
      <c r="B40" s="2">
        <f>DATA_FIELD_DESCRIPTORS!J26</f>
        <v>1050</v>
      </c>
      <c r="C40" s="11">
        <f t="shared" ref="C40:C41" si="13">B40/B$39</f>
        <v>5.8049535603715167E-2</v>
      </c>
      <c r="D40" s="9"/>
      <c r="N40" s="10">
        <v>26</v>
      </c>
    </row>
    <row r="41" spans="1:24" ht="14.4" customHeight="1">
      <c r="A41" s="9" t="s">
        <v>30</v>
      </c>
      <c r="B41" s="2">
        <f>DATA_FIELD_DESCRIPTORS!J25</f>
        <v>17038</v>
      </c>
      <c r="C41" s="11">
        <f t="shared" si="13"/>
        <v>0.94195046439628483</v>
      </c>
      <c r="D41" s="9"/>
      <c r="N41" s="10">
        <v>25</v>
      </c>
    </row>
    <row r="42" spans="1:24" ht="14.4" customHeight="1">
      <c r="A42" s="9"/>
      <c r="B42" s="2"/>
      <c r="C42" s="11"/>
      <c r="D42" s="9"/>
      <c r="N42" s="10"/>
    </row>
    <row r="43" spans="1:24" ht="14.4" customHeight="1">
      <c r="A43" s="9"/>
      <c r="B43" s="2"/>
      <c r="C43" s="11"/>
      <c r="D43" s="9"/>
      <c r="N43" s="10"/>
    </row>
    <row r="44" spans="1:24" s="4" customFormat="1">
      <c r="A44" s="110" t="s">
        <v>1438</v>
      </c>
      <c r="B44" s="111" t="s">
        <v>1437</v>
      </c>
      <c r="C44" s="112" t="s">
        <v>1433</v>
      </c>
      <c r="D44" s="16"/>
      <c r="E44" s="1"/>
      <c r="F44" s="16"/>
      <c r="G44" s="1"/>
      <c r="J44"/>
      <c r="K44"/>
      <c r="L44"/>
      <c r="M44"/>
      <c r="R44" s="61"/>
      <c r="U44" s="61"/>
      <c r="X44" s="61"/>
    </row>
    <row r="45" spans="1:24" ht="14.4" customHeight="1">
      <c r="A45" s="9" t="s">
        <v>3</v>
      </c>
      <c r="B45" s="2">
        <f>DATA_FIELD_DESCRIPTORS!J29</f>
        <v>18088</v>
      </c>
      <c r="C45" s="11">
        <f>B45/B$45</f>
        <v>1</v>
      </c>
      <c r="D45" s="9"/>
      <c r="N45" s="10">
        <v>29</v>
      </c>
    </row>
    <row r="46" spans="1:24" ht="14.4" customHeight="1">
      <c r="A46" s="113" t="s">
        <v>31</v>
      </c>
      <c r="B46" s="114">
        <f>DATA_FIELD_DESCRIPTORS!J38</f>
        <v>1050</v>
      </c>
      <c r="C46" s="115">
        <f t="shared" ref="C46:C55" si="14">B46/B$45</f>
        <v>5.8049535603715167E-2</v>
      </c>
      <c r="D46" s="9"/>
      <c r="N46" s="10">
        <v>38</v>
      </c>
    </row>
    <row r="47" spans="1:24" ht="14.4" customHeight="1">
      <c r="A47" s="9" t="s">
        <v>32</v>
      </c>
      <c r="B47" s="2">
        <f>DATA_FIELD_DESCRIPTORS!J39</f>
        <v>742</v>
      </c>
      <c r="C47" s="11">
        <f>B47/B$46</f>
        <v>0.70666666666666667</v>
      </c>
      <c r="D47" s="9"/>
      <c r="N47" s="10">
        <v>39</v>
      </c>
    </row>
    <row r="48" spans="1:24" ht="14.4" customHeight="1">
      <c r="A48" s="9" t="s">
        <v>33</v>
      </c>
      <c r="B48" s="2">
        <f>DATA_FIELD_DESCRIPTORS!J40</f>
        <v>47</v>
      </c>
      <c r="C48" s="11">
        <f t="shared" ref="C48:C53" si="15">B48/B$46</f>
        <v>4.476190476190476E-2</v>
      </c>
      <c r="D48" s="9"/>
      <c r="N48" s="10">
        <v>40</v>
      </c>
    </row>
    <row r="49" spans="1:14" ht="14.4" customHeight="1">
      <c r="A49" s="9" t="s">
        <v>34</v>
      </c>
      <c r="B49" s="2">
        <f>DATA_FIELD_DESCRIPTORS!J41</f>
        <v>2</v>
      </c>
      <c r="C49" s="11">
        <f t="shared" si="15"/>
        <v>1.9047619047619048E-3</v>
      </c>
      <c r="D49" s="9"/>
      <c r="N49" s="10">
        <v>41</v>
      </c>
    </row>
    <row r="50" spans="1:14" ht="14.4" customHeight="1">
      <c r="A50" s="9" t="s">
        <v>35</v>
      </c>
      <c r="B50" s="2">
        <f>DATA_FIELD_DESCRIPTORS!J42</f>
        <v>12</v>
      </c>
      <c r="C50" s="11">
        <f t="shared" si="15"/>
        <v>1.1428571428571429E-2</v>
      </c>
      <c r="D50" s="9"/>
      <c r="N50" s="10">
        <v>42</v>
      </c>
    </row>
    <row r="51" spans="1:14" ht="14.4" customHeight="1">
      <c r="A51" s="9" t="s">
        <v>36</v>
      </c>
      <c r="B51" s="2">
        <f>DATA_FIELD_DESCRIPTORS!J43</f>
        <v>0</v>
      </c>
      <c r="C51" s="11">
        <f t="shared" si="15"/>
        <v>0</v>
      </c>
      <c r="D51" s="9"/>
      <c r="N51" s="10">
        <v>43</v>
      </c>
    </row>
    <row r="52" spans="1:14" ht="14.4" customHeight="1">
      <c r="A52" s="9" t="s">
        <v>37</v>
      </c>
      <c r="B52" s="2">
        <f>DATA_FIELD_DESCRIPTORS!J44</f>
        <v>186</v>
      </c>
      <c r="C52" s="11">
        <f t="shared" si="15"/>
        <v>0.17714285714285713</v>
      </c>
      <c r="D52" s="9"/>
      <c r="N52" s="10">
        <v>44</v>
      </c>
    </row>
    <row r="53" spans="1:14" ht="14.4" customHeight="1">
      <c r="A53" s="9" t="s">
        <v>38</v>
      </c>
      <c r="B53" s="2">
        <f>DATA_FIELD_DESCRIPTORS!J45</f>
        <v>61</v>
      </c>
      <c r="C53" s="11">
        <f t="shared" si="15"/>
        <v>5.8095238095238096E-2</v>
      </c>
      <c r="D53" s="9"/>
      <c r="N53" s="10">
        <v>45</v>
      </c>
    </row>
    <row r="54" spans="1:14" ht="3.6" customHeight="1">
      <c r="A54" s="9"/>
      <c r="B54" s="2"/>
      <c r="C54" s="11"/>
      <c r="D54" s="9"/>
      <c r="N54" s="10"/>
    </row>
    <row r="55" spans="1:14" ht="14.4" customHeight="1">
      <c r="A55" s="113" t="s">
        <v>30</v>
      </c>
      <c r="B55" s="114">
        <f>DATA_FIELD_DESCRIPTORS!J30</f>
        <v>17038</v>
      </c>
      <c r="C55" s="115">
        <f t="shared" si="14"/>
        <v>0.94195046439628483</v>
      </c>
      <c r="D55" s="9"/>
      <c r="N55" s="10">
        <v>30</v>
      </c>
    </row>
    <row r="56" spans="1:14" ht="14.4" customHeight="1">
      <c r="A56" s="9" t="s">
        <v>32</v>
      </c>
      <c r="B56" s="2">
        <f>DATA_FIELD_DESCRIPTORS!J31</f>
        <v>14151</v>
      </c>
      <c r="C56" s="11">
        <f>B56/B$55</f>
        <v>0.83055522948702898</v>
      </c>
      <c r="D56" s="9"/>
      <c r="N56" s="10">
        <v>31</v>
      </c>
    </row>
    <row r="57" spans="1:14" ht="14.4" customHeight="1">
      <c r="A57" s="9" t="s">
        <v>33</v>
      </c>
      <c r="B57" s="2">
        <f>DATA_FIELD_DESCRIPTORS!J32</f>
        <v>703</v>
      </c>
      <c r="C57" s="11">
        <f t="shared" ref="C57:C62" si="16">B57/B$55</f>
        <v>4.1260711351097545E-2</v>
      </c>
      <c r="D57" s="9"/>
      <c r="N57" s="10">
        <v>32</v>
      </c>
    </row>
    <row r="58" spans="1:14" ht="14.4" customHeight="1">
      <c r="A58" s="9" t="s">
        <v>34</v>
      </c>
      <c r="B58" s="2">
        <f>DATA_FIELD_DESCRIPTORS!J33</f>
        <v>13</v>
      </c>
      <c r="C58" s="11">
        <f t="shared" si="16"/>
        <v>7.6300035215400865E-4</v>
      </c>
      <c r="D58" s="9"/>
      <c r="N58" s="10">
        <v>33</v>
      </c>
    </row>
    <row r="59" spans="1:14" ht="14.4" customHeight="1">
      <c r="A59" s="9" t="s">
        <v>35</v>
      </c>
      <c r="B59" s="2">
        <f>DATA_FIELD_DESCRIPTORS!J34</f>
        <v>1793</v>
      </c>
      <c r="C59" s="11">
        <f t="shared" si="16"/>
        <v>0.10523535626247212</v>
      </c>
      <c r="D59" s="9"/>
      <c r="N59" s="10">
        <v>34</v>
      </c>
    </row>
    <row r="60" spans="1:14" ht="14.4" customHeight="1">
      <c r="A60" s="9" t="s">
        <v>36</v>
      </c>
      <c r="B60" s="2">
        <f>DATA_FIELD_DESCRIPTORS!J35</f>
        <v>2</v>
      </c>
      <c r="C60" s="11">
        <f t="shared" si="16"/>
        <v>1.1738466956215518E-4</v>
      </c>
      <c r="D60" s="9"/>
      <c r="N60" s="10">
        <v>35</v>
      </c>
    </row>
    <row r="61" spans="1:14" ht="14.4" customHeight="1">
      <c r="A61" s="9" t="s">
        <v>37</v>
      </c>
      <c r="B61" s="2">
        <f>DATA_FIELD_DESCRIPTORS!J36</f>
        <v>57</v>
      </c>
      <c r="C61" s="11">
        <f t="shared" si="16"/>
        <v>3.3454630825214228E-3</v>
      </c>
      <c r="D61" s="9"/>
      <c r="N61" s="10">
        <v>36</v>
      </c>
    </row>
    <row r="62" spans="1:14" ht="14.4" customHeight="1">
      <c r="A62" s="9" t="s">
        <v>38</v>
      </c>
      <c r="B62" s="2">
        <f>DATA_FIELD_DESCRIPTORS!J37</f>
        <v>319</v>
      </c>
      <c r="C62" s="11">
        <f t="shared" si="16"/>
        <v>1.8722854795163751E-2</v>
      </c>
      <c r="D62" s="9"/>
      <c r="N62" s="10">
        <v>37</v>
      </c>
    </row>
    <row r="63" spans="1:14" ht="14.4" customHeight="1">
      <c r="A63" s="9"/>
      <c r="B63" s="2"/>
      <c r="C63" s="11"/>
      <c r="D63" s="9"/>
      <c r="N63" s="10"/>
    </row>
    <row r="64" spans="1:14" ht="14.4" customHeight="1">
      <c r="A64" s="9"/>
      <c r="B64" s="2"/>
      <c r="C64" s="11"/>
      <c r="D64" s="9"/>
      <c r="N64" s="10"/>
    </row>
    <row r="65" spans="1:24" s="4" customFormat="1">
      <c r="A65" s="110" t="s">
        <v>1439</v>
      </c>
      <c r="B65" s="111" t="s">
        <v>1437</v>
      </c>
      <c r="C65" s="112" t="s">
        <v>1433</v>
      </c>
      <c r="D65" s="20"/>
      <c r="E65" s="1"/>
      <c r="F65" s="20"/>
      <c r="G65" s="1"/>
      <c r="J65"/>
      <c r="K65"/>
      <c r="L65"/>
      <c r="M65"/>
      <c r="R65" s="61"/>
      <c r="U65" s="61"/>
      <c r="X65" s="61"/>
    </row>
    <row r="66" spans="1:24" ht="14.4" customHeight="1">
      <c r="A66" s="9" t="s">
        <v>3</v>
      </c>
      <c r="B66" s="2">
        <f>DATA_FIELD_DESCRIPTORS!J705</f>
        <v>18088</v>
      </c>
      <c r="C66" s="11">
        <f>B66/B$66</f>
        <v>1</v>
      </c>
      <c r="D66" s="9"/>
      <c r="N66" s="10">
        <v>705</v>
      </c>
    </row>
    <row r="67" spans="1:24" ht="14.4" customHeight="1">
      <c r="A67" s="116" t="s">
        <v>1434</v>
      </c>
      <c r="B67" s="114">
        <f>DATA_FIELD_DESCRIPTORS!J722</f>
        <v>10004</v>
      </c>
      <c r="C67" s="115">
        <f>B67/B$66</f>
        <v>0.55307386112339674</v>
      </c>
      <c r="D67" s="9"/>
      <c r="N67" s="10"/>
    </row>
    <row r="68" spans="1:24" ht="3.6" customHeight="1">
      <c r="A68" s="9"/>
      <c r="B68" s="2"/>
      <c r="C68" s="11"/>
      <c r="D68" s="9"/>
      <c r="N68" s="10"/>
    </row>
    <row r="69" spans="1:24" ht="14.4" customHeight="1">
      <c r="A69" s="113" t="s">
        <v>1435</v>
      </c>
      <c r="B69" s="114">
        <f>DATA_FIELD_DESCRIPTORS!J707</f>
        <v>6536</v>
      </c>
      <c r="C69" s="115">
        <f t="shared" ref="C69:C76" si="17">B69/B$66</f>
        <v>0.36134453781512604</v>
      </c>
      <c r="D69" s="9"/>
      <c r="N69" s="10">
        <v>706</v>
      </c>
    </row>
    <row r="70" spans="1:24" ht="14.4" customHeight="1">
      <c r="A70" s="9" t="s">
        <v>39</v>
      </c>
      <c r="B70" s="2">
        <f>DATA_FIELD_DESCRIPTORS!J708</f>
        <v>2688</v>
      </c>
      <c r="C70" s="11">
        <f>B70/B$69</f>
        <v>0.41126070991432068</v>
      </c>
      <c r="D70" s="9"/>
      <c r="N70" s="10">
        <v>708</v>
      </c>
    </row>
    <row r="71" spans="1:24" ht="14.4" customHeight="1">
      <c r="A71" s="9" t="s">
        <v>1445</v>
      </c>
      <c r="B71" s="2">
        <f>DATA_FIELD_DESCRIPTORS!J711</f>
        <v>2366</v>
      </c>
      <c r="C71" s="11">
        <f t="shared" ref="C71:C74" si="18">B71/B$69</f>
        <v>0.36199510403916768</v>
      </c>
      <c r="D71" s="9"/>
      <c r="N71" s="10">
        <v>711</v>
      </c>
    </row>
    <row r="72" spans="1:24" ht="14.4" customHeight="1">
      <c r="A72" s="9" t="s">
        <v>40</v>
      </c>
      <c r="B72" s="2">
        <f>DATA_FIELD_DESCRIPTORS!J712+DATA_FIELD_DESCRIPTORS!J713+DATA_FIELD_DESCRIPTORS!J714</f>
        <v>1201</v>
      </c>
      <c r="C72" s="11">
        <f t="shared" si="18"/>
        <v>0.18375152998776009</v>
      </c>
      <c r="D72" s="9"/>
      <c r="N72" s="10" t="s">
        <v>143</v>
      </c>
    </row>
    <row r="73" spans="1:24" ht="14.4" customHeight="1">
      <c r="A73" s="9" t="s">
        <v>41</v>
      </c>
      <c r="B73" s="2">
        <f>DATA_FIELD_DESCRIPTORS!J715+DATA_FIELD_DESCRIPTORS!J716+DATA_FIELD_DESCRIPTORS!J717+DATA_FIELD_DESCRIPTORS!J718+DATA_FIELD_DESCRIPTORS!J719+DATA_FIELD_DESCRIPTORS!J720</f>
        <v>200</v>
      </c>
      <c r="C73" s="11">
        <f t="shared" si="18"/>
        <v>3.0599755201958383E-2</v>
      </c>
      <c r="D73" s="9"/>
      <c r="N73" s="10" t="s">
        <v>144</v>
      </c>
    </row>
    <row r="74" spans="1:24" ht="14.4" customHeight="1">
      <c r="A74" s="9" t="s">
        <v>42</v>
      </c>
      <c r="B74" s="2">
        <f>DATA_FIELD_DESCRIPTORS!J721</f>
        <v>81</v>
      </c>
      <c r="C74" s="11">
        <f t="shared" si="18"/>
        <v>1.2392900856793145E-2</v>
      </c>
      <c r="D74" s="9"/>
      <c r="N74" s="10">
        <v>721</v>
      </c>
    </row>
    <row r="75" spans="1:24" ht="3.6" customHeight="1">
      <c r="A75" s="9"/>
      <c r="B75" s="2"/>
      <c r="C75" s="11"/>
      <c r="D75" s="9"/>
      <c r="N75" s="10"/>
    </row>
    <row r="76" spans="1:24" ht="14.4" customHeight="1">
      <c r="A76" s="113" t="s">
        <v>43</v>
      </c>
      <c r="B76" s="114">
        <f>DATA_FIELD_DESCRIPTORS!J730</f>
        <v>1548</v>
      </c>
      <c r="C76" s="115">
        <f t="shared" si="17"/>
        <v>8.5581601061477219E-2</v>
      </c>
      <c r="D76" s="9"/>
      <c r="N76" s="10">
        <v>730</v>
      </c>
    </row>
    <row r="77" spans="1:24" ht="14.4" customHeight="1">
      <c r="A77" s="9" t="s">
        <v>44</v>
      </c>
      <c r="B77" s="2">
        <f>DATA_FIELD_DESCRIPTORS!J731</f>
        <v>52</v>
      </c>
      <c r="C77" s="11">
        <f>B77/B$76</f>
        <v>3.3591731266149873E-2</v>
      </c>
      <c r="D77" s="9"/>
      <c r="N77" s="10">
        <v>731</v>
      </c>
    </row>
    <row r="78" spans="1:24" ht="14.4" customHeight="1">
      <c r="A78" s="9" t="s">
        <v>47</v>
      </c>
      <c r="B78" s="2">
        <f>DATA_FIELD_DESCRIPTORS!J732</f>
        <v>1496</v>
      </c>
      <c r="C78" s="11">
        <f>B78/B$76</f>
        <v>0.96640826873385011</v>
      </c>
      <c r="D78" s="9"/>
      <c r="N78" s="10">
        <v>732</v>
      </c>
    </row>
    <row r="79" spans="1:24" ht="14.4" customHeight="1">
      <c r="A79" s="9"/>
      <c r="B79" s="2"/>
      <c r="C79" s="11"/>
      <c r="D79" s="9"/>
      <c r="N79" s="10"/>
    </row>
    <row r="80" spans="1:24" ht="14.4" customHeight="1">
      <c r="A80" s="9"/>
      <c r="B80" s="2"/>
      <c r="C80" s="11"/>
      <c r="D80" s="9"/>
      <c r="N80" s="10"/>
    </row>
    <row r="81" spans="1:24" s="4" customFormat="1">
      <c r="A81" s="110" t="s">
        <v>1440</v>
      </c>
      <c r="B81" s="111" t="s">
        <v>1437</v>
      </c>
      <c r="C81" s="112" t="s">
        <v>1433</v>
      </c>
      <c r="D81" s="20"/>
      <c r="E81" s="1"/>
      <c r="F81" s="20"/>
      <c r="G81" s="1"/>
      <c r="J81"/>
      <c r="K81"/>
      <c r="L81"/>
      <c r="M81"/>
      <c r="R81" s="61"/>
      <c r="U81" s="61"/>
      <c r="X81" s="61"/>
    </row>
    <row r="82" spans="1:24" ht="14.4" customHeight="1">
      <c r="A82" s="14" t="s">
        <v>48</v>
      </c>
      <c r="B82" s="2">
        <f>DATA_FIELD_DESCRIPTORS!J932</f>
        <v>10649</v>
      </c>
      <c r="C82" s="27">
        <f>B82/B$82</f>
        <v>1</v>
      </c>
      <c r="D82" s="14"/>
      <c r="E82" s="23"/>
      <c r="F82" s="23"/>
      <c r="G82" s="18"/>
      <c r="H82" s="24"/>
      <c r="I82" s="25"/>
      <c r="N82" s="26">
        <v>8954</v>
      </c>
    </row>
    <row r="83" spans="1:24" ht="14.4" customHeight="1">
      <c r="A83" s="14" t="s">
        <v>155</v>
      </c>
      <c r="B83" s="2">
        <f>DATA_FIELD_DESCRIPTORS!J1005+DATA_FIELD_DESCRIPTORS!J1008</f>
        <v>671</v>
      </c>
      <c r="C83" s="27">
        <f>B83/B$82</f>
        <v>6.3010611325007043E-2</v>
      </c>
      <c r="D83" s="14"/>
      <c r="E83" s="23"/>
      <c r="F83" s="23"/>
      <c r="G83" s="18"/>
      <c r="H83" s="24"/>
      <c r="I83" s="25"/>
      <c r="N83" s="26" t="s">
        <v>156</v>
      </c>
    </row>
    <row r="84" spans="1:24" ht="14.4" customHeight="1">
      <c r="A84" s="14" t="s">
        <v>161</v>
      </c>
      <c r="B84" s="2">
        <f>DATA_FIELD_DESCRIPTORS!J1006+DATA_FIELD_DESCRIPTORS!J1009</f>
        <v>9978</v>
      </c>
      <c r="C84" s="27">
        <f>B84/B$82</f>
        <v>0.93698938867499293</v>
      </c>
      <c r="D84" s="14"/>
      <c r="E84" s="23"/>
      <c r="F84" s="23"/>
      <c r="G84" s="18"/>
      <c r="H84" s="24"/>
      <c r="I84" s="25"/>
      <c r="N84" s="26" t="s">
        <v>157</v>
      </c>
    </row>
    <row r="85" spans="1:24" ht="3" customHeight="1">
      <c r="A85" s="14"/>
      <c r="B85" s="28"/>
      <c r="C85" s="27"/>
      <c r="D85" s="14"/>
      <c r="E85" s="23"/>
      <c r="F85" s="23"/>
      <c r="G85" s="18"/>
      <c r="H85" s="24"/>
      <c r="I85" s="25"/>
      <c r="N85" s="26"/>
    </row>
    <row r="86" spans="1:24" ht="14.4" customHeight="1">
      <c r="A86" s="113" t="s">
        <v>1444</v>
      </c>
      <c r="B86" s="114">
        <f>DATA_FIELD_DESCRIPTORS!J934+DATA_FIELD_DESCRIPTORS!J968</f>
        <v>2688</v>
      </c>
      <c r="C86" s="115">
        <f>B86/B$82</f>
        <v>0.25241806742417128</v>
      </c>
      <c r="D86" s="14"/>
      <c r="E86" s="23"/>
      <c r="F86" s="23"/>
      <c r="G86" s="18"/>
      <c r="H86" s="24"/>
      <c r="I86" s="25"/>
      <c r="N86" s="26" t="s">
        <v>146</v>
      </c>
    </row>
    <row r="87" spans="1:24" ht="14.4" customHeight="1">
      <c r="A87" s="14" t="s">
        <v>49</v>
      </c>
      <c r="B87" s="2">
        <f>DATA_FIELD_DESCRIPTORS!J935+DATA_FIELD_DESCRIPTORS!J969</f>
        <v>2366</v>
      </c>
      <c r="C87" s="27">
        <f t="shared" ref="C87:C92" si="19">B87/B$86</f>
        <v>0.88020833333333337</v>
      </c>
      <c r="D87" s="14"/>
      <c r="E87" s="29"/>
      <c r="F87" s="29"/>
      <c r="G87" s="18"/>
      <c r="H87" s="24"/>
      <c r="I87" s="30"/>
      <c r="N87" s="26" t="s">
        <v>147</v>
      </c>
    </row>
    <row r="88" spans="1:24" ht="14.4" customHeight="1">
      <c r="A88" s="14" t="s">
        <v>155</v>
      </c>
      <c r="B88" s="2">
        <f>DATA_FIELD_DESCRIPTORS!J538+DATA_FIELD_DESCRIPTORS!J539+DATA_FIELD_DESCRIPTORS!J540</f>
        <v>562</v>
      </c>
      <c r="C88" s="27">
        <f t="shared" si="19"/>
        <v>0.20907738095238096</v>
      </c>
      <c r="D88" s="14"/>
      <c r="E88" s="29"/>
      <c r="F88" s="29"/>
      <c r="G88" s="18"/>
      <c r="H88" s="24"/>
      <c r="I88" s="30"/>
      <c r="N88" s="26" t="s">
        <v>158</v>
      </c>
    </row>
    <row r="89" spans="1:24" ht="14.4" customHeight="1">
      <c r="A89" s="14" t="s">
        <v>50</v>
      </c>
      <c r="B89" s="2">
        <f>DATA_FIELD_DESCRIPTORS!J940+DATA_FIELD_DESCRIPTORS!J974</f>
        <v>90</v>
      </c>
      <c r="C89" s="27">
        <f t="shared" si="19"/>
        <v>3.3482142857142856E-2</v>
      </c>
      <c r="D89" s="14"/>
      <c r="E89" s="23"/>
      <c r="F89" s="23"/>
      <c r="G89" s="18"/>
      <c r="H89" s="24"/>
      <c r="I89" s="25"/>
      <c r="N89" s="26" t="s">
        <v>148</v>
      </c>
    </row>
    <row r="90" spans="1:24" ht="14.4" customHeight="1">
      <c r="A90" s="14" t="s">
        <v>155</v>
      </c>
      <c r="B90" s="2">
        <f>DATA_FIELD_DESCRIPTORS!J543+DATA_FIELD_DESCRIPTORS!J544+DATA_FIELD_DESCRIPTORS!J545</f>
        <v>26</v>
      </c>
      <c r="C90" s="27">
        <f t="shared" si="19"/>
        <v>9.6726190476190479E-3</v>
      </c>
      <c r="D90" s="14"/>
      <c r="E90" s="23"/>
      <c r="F90" s="23"/>
      <c r="G90" s="18"/>
      <c r="H90" s="24"/>
      <c r="I90" s="25"/>
      <c r="N90" s="26" t="s">
        <v>159</v>
      </c>
    </row>
    <row r="91" spans="1:24" ht="14.4" customHeight="1">
      <c r="A91" s="14" t="s">
        <v>51</v>
      </c>
      <c r="B91" s="2">
        <f>DATA_FIELD_DESCRIPTORS!J944+DATA_FIELD_DESCRIPTORS!J978</f>
        <v>232</v>
      </c>
      <c r="C91" s="27">
        <f t="shared" si="19"/>
        <v>8.6309523809523808E-2</v>
      </c>
      <c r="D91" s="14"/>
      <c r="E91" s="23"/>
      <c r="F91" s="23"/>
      <c r="G91" s="18"/>
      <c r="H91" s="24"/>
      <c r="I91" s="25"/>
      <c r="N91" s="26" t="s">
        <v>149</v>
      </c>
    </row>
    <row r="92" spans="1:24" ht="14.4" customHeight="1">
      <c r="A92" s="14" t="s">
        <v>155</v>
      </c>
      <c r="B92" s="2">
        <f>DATA_FIELD_DESCRIPTORS!J547+DATA_FIELD_DESCRIPTORS!J548+DATA_FIELD_DESCRIPTORS!J549</f>
        <v>78</v>
      </c>
      <c r="C92" s="27">
        <f t="shared" si="19"/>
        <v>2.9017857142857144E-2</v>
      </c>
      <c r="D92" s="14"/>
      <c r="E92" s="23"/>
      <c r="F92" s="23"/>
      <c r="G92" s="18"/>
      <c r="H92" s="24"/>
      <c r="I92" s="25"/>
      <c r="N92" s="26" t="s">
        <v>160</v>
      </c>
    </row>
    <row r="93" spans="1:24" ht="3" customHeight="1">
      <c r="A93" s="14"/>
      <c r="B93" s="31"/>
      <c r="C93" s="27"/>
      <c r="D93" s="14"/>
      <c r="E93" s="23"/>
      <c r="F93" s="23"/>
      <c r="G93" s="18"/>
      <c r="H93" s="24"/>
      <c r="I93" s="25"/>
      <c r="N93" s="26"/>
    </row>
    <row r="94" spans="1:24" ht="14.4" customHeight="1">
      <c r="A94" s="113" t="s">
        <v>1443</v>
      </c>
      <c r="B94" s="114">
        <f>DATA_FIELD_DESCRIPTORS!J948+DATA_FIELD_DESCRIPTORS!J982</f>
        <v>7961</v>
      </c>
      <c r="C94" s="115">
        <f>B94/B$82</f>
        <v>0.74758193257582872</v>
      </c>
      <c r="D94" s="14"/>
      <c r="E94" s="23"/>
      <c r="F94" s="23"/>
      <c r="G94" s="18"/>
      <c r="H94" s="24"/>
      <c r="I94" s="25"/>
      <c r="N94" s="26" t="s">
        <v>150</v>
      </c>
    </row>
    <row r="95" spans="1:24" ht="14.4" customHeight="1">
      <c r="A95" s="14" t="s">
        <v>52</v>
      </c>
      <c r="B95" s="31">
        <f>B96+B98</f>
        <v>6271</v>
      </c>
      <c r="C95" s="27">
        <f t="shared" ref="C95:C98" si="20">B95/B$94</f>
        <v>0.78771511116693882</v>
      </c>
      <c r="D95" s="14"/>
      <c r="E95" s="23"/>
      <c r="F95" s="23"/>
      <c r="G95" s="18"/>
      <c r="H95" s="24"/>
      <c r="I95" s="25"/>
      <c r="N95" s="26" t="s">
        <v>1420</v>
      </c>
    </row>
    <row r="96" spans="1:24" ht="14.4" customHeight="1">
      <c r="A96" s="14" t="s">
        <v>45</v>
      </c>
      <c r="B96" s="2">
        <f>DATA_FIELD_DESCRIPTORS!J950+DATA_FIELD_DESCRIPTORS!J984</f>
        <v>2834</v>
      </c>
      <c r="C96" s="27">
        <f t="shared" si="20"/>
        <v>0.35598542896621027</v>
      </c>
      <c r="D96" s="14"/>
      <c r="E96" s="23"/>
      <c r="F96" s="23"/>
      <c r="G96" s="18"/>
      <c r="H96" s="18"/>
      <c r="I96" s="18"/>
      <c r="N96" s="26" t="s">
        <v>151</v>
      </c>
    </row>
    <row r="97" spans="1:24" ht="14.4" customHeight="1">
      <c r="A97" s="14" t="s">
        <v>53</v>
      </c>
      <c r="B97" s="2">
        <f>DATA_FIELD_DESCRIPTORS!J953+DATA_FIELD_DESCRIPTORS!J987</f>
        <v>307</v>
      </c>
      <c r="C97" s="27">
        <f>B97/B96</f>
        <v>0.10832745236414962</v>
      </c>
      <c r="D97" s="14"/>
      <c r="E97" s="23"/>
      <c r="F97" s="23"/>
      <c r="G97" s="18"/>
      <c r="H97" s="18"/>
      <c r="I97" s="18"/>
      <c r="N97" s="26" t="s">
        <v>152</v>
      </c>
    </row>
    <row r="98" spans="1:24" ht="14.4" customHeight="1">
      <c r="A98" s="14" t="s">
        <v>46</v>
      </c>
      <c r="B98" s="31">
        <f>DATA_FIELD_DESCRIPTORS!J959+DATA_FIELD_DESCRIPTORS!J993</f>
        <v>3437</v>
      </c>
      <c r="C98" s="27">
        <f t="shared" si="20"/>
        <v>0.43172968220072855</v>
      </c>
      <c r="D98" s="14"/>
      <c r="E98" s="23"/>
      <c r="F98" s="23"/>
      <c r="G98" s="18"/>
      <c r="H98" s="18"/>
      <c r="I98" s="18"/>
      <c r="N98" s="26" t="s">
        <v>153</v>
      </c>
    </row>
    <row r="99" spans="1:24" ht="14.4" customHeight="1">
      <c r="A99" s="14" t="s">
        <v>53</v>
      </c>
      <c r="B99" s="31">
        <f>DATA_FIELD_DESCRIPTORS!J962+DATA_FIELD_DESCRIPTORS!J996</f>
        <v>572</v>
      </c>
      <c r="C99" s="27">
        <f>B99/B98</f>
        <v>0.16642420715740472</v>
      </c>
      <c r="D99" s="14"/>
      <c r="E99" s="23"/>
      <c r="F99" s="23"/>
      <c r="G99" s="18"/>
      <c r="H99" s="18"/>
      <c r="I99" s="18"/>
      <c r="N99" s="26" t="s">
        <v>154</v>
      </c>
    </row>
    <row r="100" spans="1:24" ht="3" customHeight="1">
      <c r="A100" s="14"/>
      <c r="B100" s="31"/>
      <c r="C100" s="27"/>
      <c r="D100" s="14"/>
      <c r="E100" s="23"/>
      <c r="F100" s="23"/>
      <c r="G100" s="18"/>
      <c r="H100" s="18"/>
      <c r="I100" s="18"/>
      <c r="N100" s="26"/>
    </row>
    <row r="101" spans="1:24" ht="14.4" customHeight="1">
      <c r="A101" s="14" t="s">
        <v>54</v>
      </c>
      <c r="B101" s="2">
        <f>DATA_FIELD_DESCRIPTORS!J535</f>
        <v>671</v>
      </c>
      <c r="C101" s="27">
        <f>B101/B82</f>
        <v>6.3010611325007043E-2</v>
      </c>
      <c r="D101" s="14"/>
      <c r="E101" s="23"/>
      <c r="F101" s="23"/>
      <c r="G101" s="18"/>
      <c r="H101" s="18"/>
      <c r="I101" s="18"/>
      <c r="N101" s="26">
        <v>535</v>
      </c>
    </row>
    <row r="102" spans="1:24" ht="14.4" customHeight="1">
      <c r="A102" s="14" t="s">
        <v>55</v>
      </c>
      <c r="B102" s="2">
        <f>DATA_FIELD_DESCRIPTORS!J657</f>
        <v>1573</v>
      </c>
      <c r="C102" s="27">
        <f>B102/B82</f>
        <v>0.14771340031927879</v>
      </c>
      <c r="D102" s="14"/>
      <c r="E102" s="23"/>
      <c r="F102" s="23"/>
      <c r="G102" s="18"/>
      <c r="H102" s="18"/>
      <c r="I102" s="18"/>
      <c r="N102" s="26">
        <v>657</v>
      </c>
    </row>
    <row r="103" spans="1:24" ht="14.4" customHeight="1">
      <c r="A103" s="14" t="s">
        <v>56</v>
      </c>
      <c r="B103" s="34">
        <f>(B67+B69)/B82</f>
        <v>1.5531974833317683</v>
      </c>
      <c r="C103" s="44" t="s">
        <v>1446</v>
      </c>
      <c r="D103" s="14"/>
      <c r="E103" s="32"/>
      <c r="F103" s="32"/>
      <c r="G103" s="18"/>
      <c r="H103" s="33"/>
      <c r="I103" s="25"/>
      <c r="N103" s="26">
        <v>8869</v>
      </c>
    </row>
    <row r="104" spans="1:24" ht="14.4" customHeight="1">
      <c r="A104" s="14"/>
      <c r="B104" s="31"/>
      <c r="C104" s="27"/>
      <c r="D104" s="14"/>
      <c r="E104" s="23"/>
      <c r="F104" s="23"/>
      <c r="G104" s="18"/>
      <c r="H104" s="18"/>
      <c r="I104" s="18"/>
      <c r="N104" s="26"/>
    </row>
    <row r="105" spans="1:24" ht="14.4" customHeight="1">
      <c r="A105" s="14"/>
      <c r="B105" s="31"/>
      <c r="C105" s="27"/>
      <c r="D105" s="14"/>
      <c r="E105" s="23"/>
      <c r="F105" s="23"/>
      <c r="G105" s="18"/>
      <c r="H105" s="18"/>
      <c r="I105" s="18"/>
      <c r="N105" s="26"/>
    </row>
    <row r="106" spans="1:24" s="4" customFormat="1">
      <c r="A106" s="106" t="s">
        <v>1441</v>
      </c>
      <c r="B106" s="107" t="s">
        <v>1437</v>
      </c>
      <c r="C106" s="112" t="s">
        <v>1433</v>
      </c>
      <c r="D106" s="20"/>
      <c r="E106" s="1"/>
      <c r="F106" s="20"/>
      <c r="G106" s="1"/>
      <c r="J106"/>
      <c r="K106"/>
      <c r="L106"/>
      <c r="M106"/>
      <c r="R106" s="61"/>
      <c r="U106" s="61"/>
      <c r="X106" s="61"/>
    </row>
    <row r="107" spans="1:24" ht="14.4" customHeight="1">
      <c r="A107" s="14" t="s">
        <v>57</v>
      </c>
      <c r="B107" s="2">
        <f>DATA_FIELD_DESCRIPTORS!J750</f>
        <v>12266</v>
      </c>
      <c r="C107" s="27">
        <f>B107/B$107</f>
        <v>1</v>
      </c>
      <c r="D107" s="14"/>
      <c r="E107" s="29"/>
      <c r="F107" s="29"/>
      <c r="G107" s="18"/>
      <c r="H107" s="24"/>
      <c r="I107" s="30"/>
      <c r="N107" s="26">
        <v>8772</v>
      </c>
    </row>
    <row r="108" spans="1:24" ht="14.4" customHeight="1">
      <c r="A108" s="14" t="s">
        <v>58</v>
      </c>
      <c r="B108" s="2">
        <f>DATA_FIELD_DESCRIPTORS!J762</f>
        <v>10649</v>
      </c>
      <c r="C108" s="27">
        <f>B108/B$107</f>
        <v>0.8681721832708299</v>
      </c>
      <c r="D108" s="14"/>
      <c r="E108" s="29"/>
      <c r="F108" s="29"/>
      <c r="G108" s="18"/>
      <c r="H108" s="24"/>
      <c r="I108" s="30"/>
      <c r="N108" s="26">
        <v>8784</v>
      </c>
    </row>
    <row r="109" spans="1:24" ht="3.6" customHeight="1">
      <c r="A109" s="14"/>
      <c r="B109" s="2"/>
      <c r="C109" s="27"/>
      <c r="D109" s="14"/>
      <c r="E109" s="29"/>
      <c r="F109" s="29"/>
      <c r="G109" s="18"/>
      <c r="H109" s="24"/>
      <c r="I109" s="30"/>
      <c r="N109" s="26"/>
    </row>
    <row r="110" spans="1:24" ht="14.4" customHeight="1">
      <c r="A110" s="14" t="s">
        <v>59</v>
      </c>
      <c r="B110" s="2">
        <f>DATA_FIELD_DESCRIPTORS!J772</f>
        <v>1617</v>
      </c>
      <c r="C110" s="27">
        <f>B110/B$107</f>
        <v>0.13182781672917007</v>
      </c>
      <c r="D110" s="14"/>
      <c r="E110" s="29"/>
      <c r="F110" s="29"/>
      <c r="G110" s="18"/>
      <c r="H110" s="24"/>
      <c r="I110" s="30"/>
      <c r="N110" s="26">
        <v>8794</v>
      </c>
    </row>
    <row r="111" spans="1:24" ht="14.4" customHeight="1">
      <c r="A111" s="14" t="s">
        <v>60</v>
      </c>
      <c r="B111" s="2">
        <f>DATA_FIELD_DESCRIPTORS!J773</f>
        <v>465</v>
      </c>
      <c r="C111" s="27">
        <f>B111/B$110</f>
        <v>0.28756957328385901</v>
      </c>
      <c r="D111" s="14"/>
      <c r="E111" s="29"/>
      <c r="F111" s="23"/>
      <c r="G111" s="18"/>
      <c r="H111" s="24"/>
      <c r="I111" s="25"/>
      <c r="N111" s="26">
        <v>8795</v>
      </c>
    </row>
    <row r="112" spans="1:24" ht="14.4" customHeight="1">
      <c r="A112" s="14" t="s">
        <v>61</v>
      </c>
      <c r="B112" s="2">
        <f>DATA_FIELD_DESCRIPTORS!J774</f>
        <v>60</v>
      </c>
      <c r="C112" s="27">
        <f t="shared" ref="C112:C116" si="21">B112/B$110</f>
        <v>3.7105751391465679E-2</v>
      </c>
      <c r="D112" s="14"/>
      <c r="E112" s="29"/>
      <c r="F112" s="35"/>
      <c r="G112" s="18"/>
      <c r="H112" s="36"/>
      <c r="I112" s="37"/>
      <c r="N112" s="26">
        <v>8796</v>
      </c>
    </row>
    <row r="113" spans="1:24" ht="14.4" customHeight="1">
      <c r="A113" s="14" t="s">
        <v>62</v>
      </c>
      <c r="B113" s="2">
        <f>DATA_FIELD_DESCRIPTORS!J775</f>
        <v>143</v>
      </c>
      <c r="C113" s="27">
        <f t="shared" si="21"/>
        <v>8.8435374149659865E-2</v>
      </c>
      <c r="D113" s="14"/>
      <c r="E113" s="29"/>
      <c r="F113" s="23"/>
      <c r="G113" s="18"/>
      <c r="H113" s="24"/>
      <c r="I113" s="25"/>
      <c r="N113" s="26">
        <v>8797</v>
      </c>
    </row>
    <row r="114" spans="1:24" ht="14.4" customHeight="1">
      <c r="A114" s="14" t="s">
        <v>63</v>
      </c>
      <c r="B114" s="2">
        <f>DATA_FIELD_DESCRIPTORS!J776</f>
        <v>74</v>
      </c>
      <c r="C114" s="27">
        <f t="shared" si="21"/>
        <v>4.5763760049474335E-2</v>
      </c>
      <c r="D114" s="14"/>
      <c r="E114" s="29"/>
      <c r="F114" s="35"/>
      <c r="G114" s="18"/>
      <c r="H114" s="35"/>
      <c r="I114" s="18"/>
      <c r="N114" s="26">
        <v>8798</v>
      </c>
    </row>
    <row r="115" spans="1:24" ht="14.4" customHeight="1">
      <c r="A115" s="9" t="s">
        <v>64</v>
      </c>
      <c r="B115" s="2">
        <f>DATA_FIELD_DESCRIPTORS!J777</f>
        <v>761</v>
      </c>
      <c r="C115" s="27">
        <f t="shared" si="21"/>
        <v>0.47062461348175633</v>
      </c>
      <c r="D115" s="9"/>
      <c r="E115" s="29"/>
      <c r="H115" s="38"/>
      <c r="I115" s="39"/>
      <c r="N115" s="10">
        <v>8799</v>
      </c>
    </row>
    <row r="116" spans="1:24" ht="14.4" customHeight="1">
      <c r="A116" s="9" t="s">
        <v>65</v>
      </c>
      <c r="B116" s="2">
        <f>DATA_FIELD_DESCRIPTORS!J779</f>
        <v>114</v>
      </c>
      <c r="C116" s="27">
        <f t="shared" si="21"/>
        <v>7.050092764378478E-2</v>
      </c>
      <c r="D116" s="9"/>
      <c r="E116" s="29"/>
      <c r="H116" s="38"/>
      <c r="I116" s="39"/>
      <c r="N116" s="10">
        <v>8801</v>
      </c>
    </row>
    <row r="117" spans="1:24" ht="14.4" customHeight="1">
      <c r="A117" s="9"/>
      <c r="B117" s="2"/>
      <c r="C117" s="11"/>
      <c r="D117" s="9"/>
      <c r="N117" s="10"/>
    </row>
    <row r="118" spans="1:24" ht="14.4" customHeight="1">
      <c r="A118" s="9"/>
      <c r="B118" s="2"/>
      <c r="C118" s="11"/>
      <c r="D118" s="9"/>
      <c r="N118" s="10"/>
    </row>
    <row r="119" spans="1:24" s="4" customFormat="1">
      <c r="A119" s="106" t="s">
        <v>1442</v>
      </c>
      <c r="B119" s="107" t="s">
        <v>1437</v>
      </c>
      <c r="C119" s="108" t="s">
        <v>1433</v>
      </c>
      <c r="D119" s="20"/>
      <c r="E119" s="1"/>
      <c r="F119" s="20"/>
      <c r="G119" s="1"/>
      <c r="J119"/>
      <c r="K119"/>
      <c r="L119"/>
      <c r="M119"/>
      <c r="R119" s="61"/>
      <c r="U119" s="61"/>
      <c r="X119" s="61"/>
    </row>
    <row r="120" spans="1:24" ht="14.4" customHeight="1">
      <c r="A120" s="9" t="s">
        <v>66</v>
      </c>
      <c r="B120" s="2">
        <f>DATA_FIELD_DESCRIPTORS!J766</f>
        <v>10649</v>
      </c>
      <c r="C120" s="11">
        <f>B120/B$120</f>
        <v>1</v>
      </c>
      <c r="D120" s="9"/>
      <c r="H120" s="38"/>
      <c r="I120" s="39"/>
      <c r="N120" s="10">
        <v>8788</v>
      </c>
    </row>
    <row r="121" spans="1:24" s="18" customFormat="1" ht="14.4" customHeight="1">
      <c r="A121" s="113" t="s">
        <v>67</v>
      </c>
      <c r="B121" s="114">
        <f>DATA_FIELD_DESCRIPTORS!J767+DATA_FIELD_DESCRIPTORS!J768</f>
        <v>3509</v>
      </c>
      <c r="C121" s="115">
        <f>B121/B$120</f>
        <v>0.32951450840454505</v>
      </c>
      <c r="D121" s="14"/>
      <c r="E121" s="29"/>
      <c r="F121" s="29"/>
      <c r="H121" s="24"/>
      <c r="I121" s="30"/>
      <c r="J121"/>
      <c r="K121"/>
      <c r="L121"/>
      <c r="M121"/>
      <c r="N121" s="26" t="s">
        <v>145</v>
      </c>
      <c r="R121" s="62"/>
      <c r="U121" s="62"/>
      <c r="X121" s="62"/>
    </row>
    <row r="122" spans="1:24" s="18" customFormat="1" ht="14.4" customHeight="1">
      <c r="A122" s="14" t="s">
        <v>68</v>
      </c>
      <c r="B122" s="2">
        <f>DATA_FIELD_DESCRIPTORS!J841+DATA_FIELD_DESCRIPTORS!J842</f>
        <v>6128</v>
      </c>
      <c r="C122" s="44" t="s">
        <v>1446</v>
      </c>
      <c r="D122" s="14"/>
      <c r="E122" s="13"/>
      <c r="F122" s="23"/>
      <c r="J122"/>
      <c r="K122"/>
      <c r="L122"/>
      <c r="M122"/>
      <c r="N122" s="40" t="s">
        <v>1421</v>
      </c>
      <c r="R122" s="62"/>
      <c r="U122" s="62"/>
      <c r="X122" s="62"/>
    </row>
    <row r="123" spans="1:24" s="18" customFormat="1" ht="14.4" customHeight="1">
      <c r="A123" s="14" t="s">
        <v>69</v>
      </c>
      <c r="B123" s="41">
        <f>B122/B121</f>
        <v>1.7463664861783985</v>
      </c>
      <c r="C123" s="44" t="s">
        <v>1446</v>
      </c>
      <c r="D123" s="14"/>
      <c r="E123" s="23"/>
      <c r="F123" s="23"/>
      <c r="J123"/>
      <c r="K123"/>
      <c r="L123"/>
      <c r="M123"/>
      <c r="N123" s="26"/>
      <c r="R123" s="62"/>
      <c r="U123" s="62"/>
      <c r="X123" s="62"/>
    </row>
    <row r="124" spans="1:24" s="18" customFormat="1" ht="14.4" customHeight="1">
      <c r="A124" s="113" t="s">
        <v>70</v>
      </c>
      <c r="B124" s="114">
        <f>DATA_FIELD_DESCRIPTORS!J769</f>
        <v>7140</v>
      </c>
      <c r="C124" s="115">
        <f>B124/B$120</f>
        <v>0.67048549159545501</v>
      </c>
      <c r="D124" s="14"/>
      <c r="E124" s="29"/>
      <c r="F124" s="29"/>
      <c r="H124" s="24"/>
      <c r="I124" s="30"/>
      <c r="J124"/>
      <c r="K124"/>
      <c r="L124"/>
      <c r="M124"/>
      <c r="N124" s="26">
        <v>8791</v>
      </c>
      <c r="R124" s="62"/>
      <c r="U124" s="62"/>
      <c r="X124" s="62"/>
    </row>
    <row r="125" spans="1:24" ht="14.4" customHeight="1">
      <c r="A125" s="9" t="s">
        <v>71</v>
      </c>
      <c r="B125" s="2">
        <f>DATA_FIELD_DESCRIPTORS!J843</f>
        <v>10412</v>
      </c>
      <c r="C125" s="44" t="s">
        <v>1446</v>
      </c>
      <c r="D125" s="9"/>
      <c r="N125" s="10">
        <v>8865</v>
      </c>
    </row>
    <row r="126" spans="1:24" ht="14.4" customHeight="1">
      <c r="A126" s="9" t="s">
        <v>72</v>
      </c>
      <c r="B126" s="42">
        <f>B125/B124</f>
        <v>1.4582633053221288</v>
      </c>
      <c r="C126" s="44" t="s">
        <v>1446</v>
      </c>
      <c r="D126" s="9"/>
      <c r="N126" s="10"/>
    </row>
    <row r="127" spans="1:24">
      <c r="A127" s="9"/>
      <c r="B127" s="15"/>
      <c r="C127" s="11"/>
      <c r="D127" s="9"/>
      <c r="N127" s="10"/>
    </row>
    <row r="128" spans="1:24" ht="28.95" customHeight="1">
      <c r="B128" s="9"/>
      <c r="C128" s="14"/>
      <c r="D128" s="9"/>
      <c r="N128" s="9"/>
    </row>
    <row r="129" spans="1:14">
      <c r="A129" s="106" t="s">
        <v>1460</v>
      </c>
      <c r="B129" s="107" t="s">
        <v>1437</v>
      </c>
      <c r="C129" s="73"/>
      <c r="E129" s="5"/>
      <c r="F129" s="5"/>
      <c r="N129" s="5"/>
    </row>
    <row r="130" spans="1:14">
      <c r="A130" s="9" t="s">
        <v>1462</v>
      </c>
      <c r="B130" s="72">
        <f>B111+B112+B124</f>
        <v>7665</v>
      </c>
      <c r="C130" s="27"/>
      <c r="E130" s="5"/>
      <c r="F130" s="5"/>
      <c r="N130" s="5"/>
    </row>
    <row r="131" spans="1:14">
      <c r="A131" s="9" t="s">
        <v>1463</v>
      </c>
      <c r="B131" s="72">
        <f>B113+B114+B121</f>
        <v>3726</v>
      </c>
      <c r="C131" s="5"/>
      <c r="E131" s="5"/>
      <c r="F131" s="5"/>
      <c r="N131" s="5"/>
    </row>
    <row r="132" spans="1:14">
      <c r="A132" s="9" t="s">
        <v>1464</v>
      </c>
      <c r="B132" s="39">
        <f>B111/B130</f>
        <v>6.0665362035225046E-2</v>
      </c>
      <c r="C132" s="5"/>
      <c r="E132" s="5"/>
      <c r="F132" s="5"/>
      <c r="N132" s="5"/>
    </row>
    <row r="133" spans="1:14">
      <c r="A133" s="9" t="s">
        <v>1465</v>
      </c>
      <c r="B133" s="39">
        <f>B113/B131</f>
        <v>3.8378958668813738E-2</v>
      </c>
      <c r="C133" s="5"/>
      <c r="E133" s="5"/>
      <c r="F133" s="5"/>
      <c r="N133" s="5"/>
    </row>
    <row r="134" spans="1:14">
      <c r="A134" s="9" t="s">
        <v>1466</v>
      </c>
      <c r="B134" s="39">
        <f>B115/B107</f>
        <v>6.2041415294309475E-2</v>
      </c>
      <c r="C134" s="5"/>
      <c r="E134" s="5"/>
      <c r="F134" s="5"/>
      <c r="N134" s="5"/>
    </row>
    <row r="135" spans="1:14" ht="14.4" customHeight="1">
      <c r="A135" s="9" t="s">
        <v>1</v>
      </c>
      <c r="B135" s="5"/>
      <c r="C135" s="5"/>
      <c r="E135" s="5"/>
      <c r="F135" s="5"/>
      <c r="N135" s="5"/>
    </row>
    <row r="136" spans="1:14">
      <c r="A136" s="123" t="s">
        <v>1467</v>
      </c>
      <c r="B136" s="123"/>
      <c r="C136" s="74"/>
      <c r="E136" s="5"/>
      <c r="F136" s="5"/>
      <c r="N136" s="5"/>
    </row>
    <row r="137" spans="1:14" ht="24" customHeight="1">
      <c r="A137" s="123" t="s">
        <v>1461</v>
      </c>
      <c r="B137" s="123"/>
      <c r="C137" s="74"/>
      <c r="E137" s="5"/>
      <c r="F137" s="5"/>
      <c r="N137" s="5"/>
    </row>
    <row r="138" spans="1:14">
      <c r="A138" s="74"/>
      <c r="B138" s="74"/>
      <c r="C138" s="74"/>
      <c r="E138" s="5"/>
      <c r="F138" s="5"/>
      <c r="N138" s="5"/>
    </row>
    <row r="139" spans="1:14">
      <c r="A139" s="74"/>
      <c r="B139" s="74"/>
      <c r="C139" s="74"/>
      <c r="E139" s="5"/>
      <c r="F139" s="5"/>
      <c r="N139" s="5"/>
    </row>
    <row r="140" spans="1:14" ht="14.4" customHeight="1">
      <c r="B140" s="5"/>
      <c r="C140" s="5"/>
      <c r="E140" s="5"/>
      <c r="F140" s="5"/>
      <c r="N140" s="5"/>
    </row>
    <row r="141" spans="1:14" ht="14.4" customHeight="1">
      <c r="A141" s="9" t="s">
        <v>73</v>
      </c>
      <c r="B141" s="5"/>
      <c r="C141" s="5"/>
      <c r="E141" s="5"/>
      <c r="F141" s="5"/>
      <c r="N141" s="5"/>
    </row>
    <row r="142" spans="1:14" ht="14.4" customHeight="1">
      <c r="A142" s="9" t="s">
        <v>1</v>
      </c>
      <c r="B142" s="5"/>
      <c r="C142" s="5"/>
      <c r="E142" s="5"/>
      <c r="F142" s="5"/>
      <c r="N142" s="5"/>
    </row>
    <row r="143" spans="1:14" ht="14.4" customHeight="1">
      <c r="A143" s="9" t="s">
        <v>1</v>
      </c>
      <c r="B143" s="5"/>
      <c r="C143" s="5"/>
      <c r="E143" s="5"/>
      <c r="F143" s="5"/>
      <c r="N143" s="5"/>
    </row>
    <row r="144" spans="1:14">
      <c r="A144" s="9" t="s">
        <v>1</v>
      </c>
      <c r="B144" s="5"/>
      <c r="C144" s="5"/>
      <c r="E144" s="5"/>
      <c r="F144" s="5"/>
      <c r="N144" s="5"/>
    </row>
    <row r="145" spans="1:14" ht="14.4" customHeight="1">
      <c r="A145" s="9" t="s">
        <v>1</v>
      </c>
      <c r="B145" s="5"/>
      <c r="C145" s="5"/>
      <c r="E145" s="5"/>
      <c r="F145" s="5"/>
      <c r="N145" s="5"/>
    </row>
  </sheetData>
  <mergeCells count="2">
    <mergeCell ref="A136:B136"/>
    <mergeCell ref="A137:B13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Y145"/>
  <sheetViews>
    <sheetView topLeftCell="A112" zoomScale="90" zoomScaleNormal="90" workbookViewId="0">
      <selection activeCell="G13" sqref="G13:G15"/>
    </sheetView>
  </sheetViews>
  <sheetFormatPr defaultColWidth="8.88671875" defaultRowHeight="14.4"/>
  <cols>
    <col min="1" max="1" width="44.6640625" style="5" customWidth="1"/>
    <col min="2" max="2" width="10.33203125" style="20" customWidth="1"/>
    <col min="3" max="3" width="8.88671875" style="21" customWidth="1"/>
    <col min="4" max="4" width="10.33203125" style="5" customWidth="1"/>
    <col min="5" max="5" width="8.88671875" style="13" customWidth="1"/>
    <col min="6" max="6" width="10.33203125" style="13" customWidth="1"/>
    <col min="7" max="9" width="8.88671875" style="5"/>
    <col min="10" max="10" width="24.44140625" customWidth="1"/>
    <col min="11" max="11" width="10.5546875" bestFit="1" customWidth="1"/>
    <col min="12" max="13" width="10.6640625" bestFit="1" customWidth="1"/>
    <col min="14" max="14" width="14.33203125" style="22" customWidth="1"/>
    <col min="15" max="15" width="17.44140625" style="5" customWidth="1"/>
    <col min="16" max="25" width="13.33203125" style="5" customWidth="1"/>
    <col min="26" max="16384" width="8.88671875" style="5"/>
  </cols>
  <sheetData>
    <row r="1" spans="1:25" ht="43.2">
      <c r="A1" s="6" t="s">
        <v>1493</v>
      </c>
      <c r="B1" s="6"/>
      <c r="C1" s="8"/>
      <c r="D1" s="9"/>
      <c r="N1" s="7"/>
    </row>
    <row r="2" spans="1:25">
      <c r="A2" s="9" t="s">
        <v>0</v>
      </c>
      <c r="B2" s="9"/>
      <c r="C2" s="11"/>
      <c r="D2" s="9"/>
      <c r="N2" s="10"/>
    </row>
    <row r="3" spans="1:25">
      <c r="K3" t="s">
        <v>87</v>
      </c>
      <c r="L3" t="s">
        <v>89</v>
      </c>
      <c r="M3" t="s">
        <v>136</v>
      </c>
      <c r="O3" s="77" t="s">
        <v>1452</v>
      </c>
      <c r="P3" s="77" t="s">
        <v>1453</v>
      </c>
      <c r="Q3" s="54" t="s">
        <v>1454</v>
      </c>
      <c r="R3" s="76" t="s">
        <v>1455</v>
      </c>
      <c r="S3" s="76" t="s">
        <v>1456</v>
      </c>
      <c r="T3" s="52"/>
      <c r="U3" s="76" t="s">
        <v>1455</v>
      </c>
      <c r="V3" s="76" t="s">
        <v>1456</v>
      </c>
      <c r="W3" s="77"/>
      <c r="X3" s="76" t="s">
        <v>1455</v>
      </c>
      <c r="Y3" s="76" t="s">
        <v>1456</v>
      </c>
    </row>
    <row r="4" spans="1:25" s="43" customFormat="1">
      <c r="A4" s="106" t="s">
        <v>2</v>
      </c>
      <c r="B4" s="107" t="s">
        <v>87</v>
      </c>
      <c r="C4" s="108" t="s">
        <v>1433</v>
      </c>
      <c r="D4" s="109" t="s">
        <v>89</v>
      </c>
      <c r="E4" s="108" t="s">
        <v>1433</v>
      </c>
      <c r="F4" s="107" t="s">
        <v>136</v>
      </c>
      <c r="G4" s="108" t="s">
        <v>1433</v>
      </c>
      <c r="J4" t="s">
        <v>1448</v>
      </c>
      <c r="K4" s="47">
        <f>B5/2</f>
        <v>363</v>
      </c>
      <c r="L4" s="47">
        <f>D5/2</f>
        <v>293</v>
      </c>
      <c r="M4" s="47">
        <f>F5/2</f>
        <v>656</v>
      </c>
      <c r="O4" s="77" t="s">
        <v>2</v>
      </c>
      <c r="P4" s="77"/>
      <c r="Q4" s="55" t="s">
        <v>87</v>
      </c>
      <c r="R4" s="76"/>
      <c r="S4" s="76"/>
      <c r="T4" s="53" t="s">
        <v>89</v>
      </c>
      <c r="U4" s="76"/>
      <c r="V4" s="76"/>
      <c r="W4" s="56" t="s">
        <v>136</v>
      </c>
      <c r="X4" s="76"/>
      <c r="Y4" s="76"/>
    </row>
    <row r="5" spans="1:25">
      <c r="A5" s="9" t="s">
        <v>3</v>
      </c>
      <c r="B5" s="2">
        <f>DATA_FIELD_DESCRIPTORS!K371</f>
        <v>726</v>
      </c>
      <c r="C5" s="11">
        <f t="shared" ref="C5:C23" si="0">B5/B$5</f>
        <v>1</v>
      </c>
      <c r="D5" s="15">
        <f>DATA_FIELD_DESCRIPTORS!K395</f>
        <v>586</v>
      </c>
      <c r="E5" s="11">
        <f t="shared" ref="E5:E23" si="1">D5/D$5</f>
        <v>1</v>
      </c>
      <c r="F5" s="15">
        <f t="shared" ref="F5:F23" si="2">B5+D5</f>
        <v>1312</v>
      </c>
      <c r="G5" s="11">
        <f t="shared" ref="G5:G23" si="3">F5/F$5</f>
        <v>1</v>
      </c>
      <c r="J5" t="s">
        <v>1457</v>
      </c>
      <c r="K5" s="67">
        <f>K4-R12</f>
        <v>43</v>
      </c>
      <c r="L5" s="46">
        <f>L4-U12</f>
        <v>9</v>
      </c>
      <c r="M5" s="67">
        <f>M4-X12</f>
        <v>52</v>
      </c>
      <c r="N5" s="10" t="s">
        <v>142</v>
      </c>
      <c r="O5" s="48" t="s">
        <v>3</v>
      </c>
      <c r="P5" s="48"/>
      <c r="Q5" s="2">
        <v>726</v>
      </c>
      <c r="T5" s="15">
        <v>586</v>
      </c>
      <c r="W5" s="15">
        <v>1312</v>
      </c>
    </row>
    <row r="6" spans="1:25">
      <c r="A6" s="9" t="s">
        <v>4</v>
      </c>
      <c r="B6" s="2">
        <f>DATA_FIELD_DESCRIPTORS!K372</f>
        <v>13</v>
      </c>
      <c r="C6" s="11">
        <f t="shared" si="0"/>
        <v>1.790633608815427E-2</v>
      </c>
      <c r="D6" s="15">
        <f>DATA_FIELD_DESCRIPTORS!K396</f>
        <v>14</v>
      </c>
      <c r="E6" s="11">
        <f t="shared" si="1"/>
        <v>2.3890784982935155E-2</v>
      </c>
      <c r="F6" s="15">
        <f t="shared" si="2"/>
        <v>27</v>
      </c>
      <c r="G6" s="11">
        <f t="shared" si="3"/>
        <v>2.0579268292682928E-2</v>
      </c>
      <c r="J6" t="s">
        <v>1449</v>
      </c>
      <c r="K6">
        <f>K5/Q13</f>
        <v>0.91489361702127658</v>
      </c>
      <c r="L6">
        <f>L5/T13</f>
        <v>0.24324324324324326</v>
      </c>
      <c r="M6" s="68">
        <f>M5/W13</f>
        <v>0.61904761904761907</v>
      </c>
      <c r="N6" s="10"/>
      <c r="O6" s="9">
        <v>0</v>
      </c>
      <c r="P6" s="9">
        <v>4</v>
      </c>
      <c r="Q6" s="2">
        <v>13</v>
      </c>
      <c r="R6" s="60">
        <f>Q6</f>
        <v>13</v>
      </c>
      <c r="S6" s="39">
        <f>R6/$Q5</f>
        <v>1.790633608815427E-2</v>
      </c>
      <c r="T6" s="15">
        <v>14</v>
      </c>
      <c r="U6" s="60">
        <f>T6</f>
        <v>14</v>
      </c>
      <c r="V6" s="39">
        <f>U6/$T5</f>
        <v>2.3890784982935155E-2</v>
      </c>
      <c r="W6" s="15">
        <v>27</v>
      </c>
      <c r="X6" s="60">
        <f>W6</f>
        <v>27</v>
      </c>
      <c r="Y6" s="39">
        <f>X6/$W5</f>
        <v>2.0579268292682928E-2</v>
      </c>
    </row>
    <row r="7" spans="1:25">
      <c r="A7" s="9" t="s">
        <v>5</v>
      </c>
      <c r="B7" s="2">
        <f>DATA_FIELD_DESCRIPTORS!K373</f>
        <v>5</v>
      </c>
      <c r="C7" s="11">
        <f t="shared" si="0"/>
        <v>6.8870523415977963E-3</v>
      </c>
      <c r="D7" s="15">
        <f>DATA_FIELD_DESCRIPTORS!K397</f>
        <v>3</v>
      </c>
      <c r="E7" s="11">
        <f t="shared" si="1"/>
        <v>5.1194539249146756E-3</v>
      </c>
      <c r="F7" s="15">
        <f t="shared" si="2"/>
        <v>8</v>
      </c>
      <c r="G7" s="11">
        <f t="shared" si="3"/>
        <v>6.0975609756097563E-3</v>
      </c>
      <c r="J7" t="s">
        <v>1450</v>
      </c>
      <c r="K7" s="58">
        <v>5</v>
      </c>
      <c r="L7" s="58">
        <v>5</v>
      </c>
      <c r="M7" s="58">
        <v>5</v>
      </c>
      <c r="N7" s="10"/>
      <c r="O7" s="9">
        <v>5</v>
      </c>
      <c r="P7" s="9">
        <v>9</v>
      </c>
      <c r="Q7" s="2">
        <v>5</v>
      </c>
      <c r="R7" s="60">
        <f>R6+Q7</f>
        <v>18</v>
      </c>
      <c r="S7" s="39">
        <f>R7/$Q5</f>
        <v>2.4793388429752067E-2</v>
      </c>
      <c r="T7" s="15">
        <v>3</v>
      </c>
      <c r="U7" s="60">
        <f>U6+T7</f>
        <v>17</v>
      </c>
      <c r="V7" s="39">
        <f>U7/$T5</f>
        <v>2.9010238907849831E-2</v>
      </c>
      <c r="W7" s="15">
        <v>8</v>
      </c>
      <c r="X7" s="60">
        <f>X6+W7</f>
        <v>35</v>
      </c>
      <c r="Y7" s="39">
        <f>X7/$W5</f>
        <v>2.6676829268292682E-2</v>
      </c>
    </row>
    <row r="8" spans="1:25">
      <c r="A8" s="9" t="s">
        <v>6</v>
      </c>
      <c r="B8" s="2">
        <f>DATA_FIELD_DESCRIPTORS!K374</f>
        <v>5</v>
      </c>
      <c r="C8" s="11">
        <f t="shared" si="0"/>
        <v>6.8870523415977963E-3</v>
      </c>
      <c r="D8" s="15">
        <f>DATA_FIELD_DESCRIPTORS!K398</f>
        <v>9</v>
      </c>
      <c r="E8" s="11">
        <f t="shared" si="1"/>
        <v>1.5358361774744027E-2</v>
      </c>
      <c r="F8" s="15">
        <f t="shared" si="2"/>
        <v>14</v>
      </c>
      <c r="G8" s="11">
        <f t="shared" si="3"/>
        <v>1.0670731707317074E-2</v>
      </c>
      <c r="J8" t="s">
        <v>1451</v>
      </c>
      <c r="K8">
        <f>K7*K6</f>
        <v>4.5744680851063828</v>
      </c>
      <c r="L8">
        <f t="shared" ref="L8" si="4">L7*L6</f>
        <v>1.2162162162162162</v>
      </c>
      <c r="M8" s="68">
        <f>M7*M6</f>
        <v>3.0952380952380953</v>
      </c>
      <c r="N8" s="10"/>
      <c r="O8" s="9">
        <v>10</v>
      </c>
      <c r="P8" s="9">
        <v>14</v>
      </c>
      <c r="Q8" s="2">
        <v>5</v>
      </c>
      <c r="R8" s="60">
        <f t="shared" ref="R8:R23" si="5">R7+Q8</f>
        <v>23</v>
      </c>
      <c r="S8" s="39">
        <f>R8/$Q5</f>
        <v>3.1680440771349863E-2</v>
      </c>
      <c r="T8" s="15">
        <v>9</v>
      </c>
      <c r="U8" s="60">
        <f t="shared" ref="U8:U23" si="6">U7+T8</f>
        <v>26</v>
      </c>
      <c r="V8" s="39">
        <f>U8/$T5</f>
        <v>4.4368600682593858E-2</v>
      </c>
      <c r="W8" s="15">
        <v>14</v>
      </c>
      <c r="X8" s="60">
        <f t="shared" ref="X8:X23" si="7">X7+W8</f>
        <v>49</v>
      </c>
      <c r="Y8" s="39">
        <f>X8/$W5</f>
        <v>3.7347560975609755E-2</v>
      </c>
    </row>
    <row r="9" spans="1:25">
      <c r="A9" s="9" t="s">
        <v>7</v>
      </c>
      <c r="B9" s="2">
        <f>DATA_FIELD_DESCRIPTORS!K375+DATA_FIELD_DESCRIPTORS!K376</f>
        <v>10</v>
      </c>
      <c r="C9" s="11">
        <f t="shared" si="0"/>
        <v>1.3774104683195593E-2</v>
      </c>
      <c r="D9" s="15">
        <f>DATA_FIELD_DESCRIPTORS!K399+DATA_FIELD_DESCRIPTORS!K400</f>
        <v>7</v>
      </c>
      <c r="E9" s="11">
        <f t="shared" si="1"/>
        <v>1.1945392491467578E-2</v>
      </c>
      <c r="F9" s="15">
        <f t="shared" si="2"/>
        <v>17</v>
      </c>
      <c r="G9" s="11">
        <f t="shared" si="3"/>
        <v>1.2957317073170731E-2</v>
      </c>
      <c r="J9" t="s">
        <v>1447</v>
      </c>
      <c r="K9">
        <f>35+K8</f>
        <v>39.574468085106382</v>
      </c>
      <c r="L9">
        <f>35+L8</f>
        <v>36.216216216216218</v>
      </c>
      <c r="M9" s="68">
        <f>35+M8</f>
        <v>38.095238095238095</v>
      </c>
      <c r="N9" s="10"/>
      <c r="O9" s="9">
        <v>15</v>
      </c>
      <c r="P9" s="9">
        <v>19</v>
      </c>
      <c r="Q9" s="2">
        <v>10</v>
      </c>
      <c r="R9" s="60">
        <f t="shared" si="5"/>
        <v>33</v>
      </c>
      <c r="S9" s="39">
        <f>R9/$Q5</f>
        <v>4.5454545454545456E-2</v>
      </c>
      <c r="T9" s="15">
        <v>7</v>
      </c>
      <c r="U9" s="60">
        <f t="shared" si="6"/>
        <v>33</v>
      </c>
      <c r="V9" s="39">
        <f>U9/$Q5</f>
        <v>4.5454545454545456E-2</v>
      </c>
      <c r="W9" s="15">
        <v>17</v>
      </c>
      <c r="X9" s="60">
        <f t="shared" si="7"/>
        <v>66</v>
      </c>
      <c r="Y9" s="39">
        <f>X9/$W5</f>
        <v>5.0304878048780491E-2</v>
      </c>
    </row>
    <row r="10" spans="1:25">
      <c r="A10" s="9" t="s">
        <v>8</v>
      </c>
      <c r="B10" s="2">
        <f>DATA_FIELD_DESCRIPTORS!K377+DATA_FIELD_DESCRIPTORS!K378+DATA_FIELD_DESCRIPTORS!K379</f>
        <v>83</v>
      </c>
      <c r="C10" s="11">
        <f t="shared" si="0"/>
        <v>0.11432506887052342</v>
      </c>
      <c r="D10" s="15">
        <f>DATA_FIELD_DESCRIPTORS!K401+DATA_FIELD_DESCRIPTORS!K402+DATA_FIELD_DESCRIPTORS!K403</f>
        <v>71</v>
      </c>
      <c r="E10" s="11">
        <f t="shared" si="1"/>
        <v>0.12116040955631399</v>
      </c>
      <c r="F10" s="15">
        <f t="shared" si="2"/>
        <v>154</v>
      </c>
      <c r="G10" s="11">
        <f t="shared" si="3"/>
        <v>0.1173780487804878</v>
      </c>
      <c r="N10" s="10"/>
      <c r="O10" s="9">
        <v>20</v>
      </c>
      <c r="P10" s="9">
        <v>24</v>
      </c>
      <c r="Q10" s="2">
        <v>83</v>
      </c>
      <c r="R10" s="60">
        <f t="shared" si="5"/>
        <v>116</v>
      </c>
      <c r="S10" s="39">
        <f>R10/$Q5</f>
        <v>0.15977961432506887</v>
      </c>
      <c r="T10" s="15">
        <v>71</v>
      </c>
      <c r="U10" s="60">
        <f t="shared" si="6"/>
        <v>104</v>
      </c>
      <c r="V10" s="39">
        <f>U10/$T5</f>
        <v>0.17747440273037543</v>
      </c>
      <c r="W10" s="15">
        <v>154</v>
      </c>
      <c r="X10" s="60">
        <f t="shared" si="7"/>
        <v>220</v>
      </c>
      <c r="Y10" s="39">
        <f>X10/$W5</f>
        <v>0.1676829268292683</v>
      </c>
    </row>
    <row r="11" spans="1:25">
      <c r="A11" s="9" t="s">
        <v>9</v>
      </c>
      <c r="B11" s="2">
        <f>DATA_FIELD_DESCRIPTORS!K380</f>
        <v>133</v>
      </c>
      <c r="C11" s="11">
        <f t="shared" si="0"/>
        <v>0.18319559228650137</v>
      </c>
      <c r="D11" s="2">
        <f>DATA_FIELD_DESCRIPTORS!K404</f>
        <v>128</v>
      </c>
      <c r="E11" s="11">
        <f t="shared" si="1"/>
        <v>0.21843003412969283</v>
      </c>
      <c r="F11" s="15">
        <f t="shared" si="2"/>
        <v>261</v>
      </c>
      <c r="G11" s="11">
        <f t="shared" si="3"/>
        <v>0.1989329268292683</v>
      </c>
      <c r="N11" s="10"/>
      <c r="O11" s="9">
        <v>25</v>
      </c>
      <c r="P11" s="9">
        <v>29</v>
      </c>
      <c r="Q11" s="2">
        <v>133</v>
      </c>
      <c r="R11" s="60">
        <f t="shared" si="5"/>
        <v>249</v>
      </c>
      <c r="S11" s="39">
        <f>R11/$Q5</f>
        <v>0.34297520661157027</v>
      </c>
      <c r="T11" s="2">
        <v>128</v>
      </c>
      <c r="U11" s="60">
        <f t="shared" si="6"/>
        <v>232</v>
      </c>
      <c r="V11" s="39">
        <f>U11/$T5</f>
        <v>0.39590443686006827</v>
      </c>
      <c r="W11" s="15">
        <v>261</v>
      </c>
      <c r="X11" s="60">
        <f t="shared" si="7"/>
        <v>481</v>
      </c>
      <c r="Y11" s="39">
        <f>X11/$W5</f>
        <v>0.36661585365853661</v>
      </c>
    </row>
    <row r="12" spans="1:25">
      <c r="A12" s="9" t="s">
        <v>10</v>
      </c>
      <c r="B12" s="2">
        <f>DATA_FIELD_DESCRIPTORS!K381</f>
        <v>71</v>
      </c>
      <c r="C12" s="11">
        <f t="shared" si="0"/>
        <v>9.7796143250688708E-2</v>
      </c>
      <c r="D12" s="2">
        <f>DATA_FIELD_DESCRIPTORS!K405</f>
        <v>52</v>
      </c>
      <c r="E12" s="11">
        <f t="shared" si="1"/>
        <v>8.8737201365187715E-2</v>
      </c>
      <c r="F12" s="15">
        <f t="shared" si="2"/>
        <v>123</v>
      </c>
      <c r="G12" s="11">
        <f t="shared" si="3"/>
        <v>9.375E-2</v>
      </c>
      <c r="N12" s="10"/>
      <c r="O12" s="64">
        <v>30</v>
      </c>
      <c r="P12" s="64">
        <v>34</v>
      </c>
      <c r="Q12" s="2">
        <v>71</v>
      </c>
      <c r="R12" s="60">
        <f t="shared" si="5"/>
        <v>320</v>
      </c>
      <c r="S12" s="39">
        <f>R12/$Q5</f>
        <v>0.44077134986225897</v>
      </c>
      <c r="T12" s="2">
        <v>52</v>
      </c>
      <c r="U12" s="60">
        <f t="shared" si="6"/>
        <v>284</v>
      </c>
      <c r="V12" s="39">
        <f>U12/$T5</f>
        <v>0.48464163822525597</v>
      </c>
      <c r="W12" s="15">
        <v>123</v>
      </c>
      <c r="X12" s="60">
        <f t="shared" si="7"/>
        <v>604</v>
      </c>
      <c r="Y12" s="39">
        <f>X12/$W5</f>
        <v>0.46036585365853661</v>
      </c>
    </row>
    <row r="13" spans="1:25">
      <c r="A13" s="9" t="s">
        <v>11</v>
      </c>
      <c r="B13" s="2">
        <f>DATA_FIELD_DESCRIPTORS!K382</f>
        <v>47</v>
      </c>
      <c r="C13" s="11">
        <f t="shared" si="0"/>
        <v>6.4738292011019286E-2</v>
      </c>
      <c r="D13" s="2">
        <f>DATA_FIELD_DESCRIPTORS!K406</f>
        <v>37</v>
      </c>
      <c r="E13" s="11">
        <f t="shared" si="1"/>
        <v>6.313993174061433E-2</v>
      </c>
      <c r="F13" s="15">
        <f t="shared" si="2"/>
        <v>84</v>
      </c>
      <c r="G13" s="11">
        <f t="shared" si="3"/>
        <v>6.402439024390244E-2</v>
      </c>
      <c r="N13" s="10"/>
      <c r="O13" s="64">
        <v>35</v>
      </c>
      <c r="P13" s="64">
        <v>39</v>
      </c>
      <c r="Q13" s="2">
        <v>47</v>
      </c>
      <c r="R13" s="60">
        <f t="shared" si="5"/>
        <v>367</v>
      </c>
      <c r="S13" s="39">
        <f>R13/$Q5</f>
        <v>0.50550964187327818</v>
      </c>
      <c r="T13" s="2">
        <v>37</v>
      </c>
      <c r="U13" s="60">
        <f t="shared" si="6"/>
        <v>321</v>
      </c>
      <c r="V13" s="39">
        <f>U13/$T5</f>
        <v>0.54778156996587035</v>
      </c>
      <c r="W13" s="15">
        <v>84</v>
      </c>
      <c r="X13" s="60">
        <f t="shared" si="7"/>
        <v>688</v>
      </c>
      <c r="Y13" s="39">
        <f>X13/$W5</f>
        <v>0.52439024390243905</v>
      </c>
    </row>
    <row r="14" spans="1:25">
      <c r="A14" s="9" t="s">
        <v>12</v>
      </c>
      <c r="B14" s="2">
        <f>DATA_FIELD_DESCRIPTORS!K383</f>
        <v>50</v>
      </c>
      <c r="C14" s="11">
        <f t="shared" si="0"/>
        <v>6.8870523415977963E-2</v>
      </c>
      <c r="D14" s="2">
        <f>DATA_FIELD_DESCRIPTORS!K407</f>
        <v>15</v>
      </c>
      <c r="E14" s="11">
        <f t="shared" si="1"/>
        <v>2.5597269624573378E-2</v>
      </c>
      <c r="F14" s="15">
        <f t="shared" si="2"/>
        <v>65</v>
      </c>
      <c r="G14" s="11">
        <f t="shared" si="3"/>
        <v>4.9542682926829271E-2</v>
      </c>
      <c r="N14" s="10"/>
      <c r="O14" s="9">
        <v>40</v>
      </c>
      <c r="P14" s="9">
        <v>44</v>
      </c>
      <c r="Q14" s="2">
        <v>50</v>
      </c>
      <c r="R14" s="60">
        <f t="shared" si="5"/>
        <v>417</v>
      </c>
      <c r="S14" s="39">
        <f>R14/$Q5</f>
        <v>0.57438016528925617</v>
      </c>
      <c r="T14" s="2">
        <v>15</v>
      </c>
      <c r="U14" s="60">
        <f t="shared" si="6"/>
        <v>336</v>
      </c>
      <c r="V14" s="39">
        <f>U14/$T5</f>
        <v>0.57337883959044367</v>
      </c>
      <c r="W14" s="15">
        <v>65</v>
      </c>
      <c r="X14" s="60">
        <f t="shared" si="7"/>
        <v>753</v>
      </c>
      <c r="Y14" s="39">
        <f>X14/$W5</f>
        <v>0.57393292682926833</v>
      </c>
    </row>
    <row r="15" spans="1:25">
      <c r="A15" s="9" t="s">
        <v>13</v>
      </c>
      <c r="B15" s="2">
        <f>DATA_FIELD_DESCRIPTORS!K384</f>
        <v>49</v>
      </c>
      <c r="C15" s="11">
        <f t="shared" si="0"/>
        <v>6.7493112947658404E-2</v>
      </c>
      <c r="D15" s="2">
        <f>DATA_FIELD_DESCRIPTORS!K408</f>
        <v>27</v>
      </c>
      <c r="E15" s="11">
        <f t="shared" si="1"/>
        <v>4.607508532423208E-2</v>
      </c>
      <c r="F15" s="15">
        <f t="shared" si="2"/>
        <v>76</v>
      </c>
      <c r="G15" s="11">
        <f t="shared" si="3"/>
        <v>5.7926829268292686E-2</v>
      </c>
      <c r="N15" s="10"/>
      <c r="O15" s="9">
        <v>45</v>
      </c>
      <c r="P15" s="9">
        <v>49</v>
      </c>
      <c r="Q15" s="2">
        <v>49</v>
      </c>
      <c r="R15" s="60">
        <f t="shared" si="5"/>
        <v>466</v>
      </c>
      <c r="S15" s="39">
        <f>R15/$Q5</f>
        <v>0.64187327823691465</v>
      </c>
      <c r="T15" s="2">
        <v>27</v>
      </c>
      <c r="U15" s="60">
        <f t="shared" si="6"/>
        <v>363</v>
      </c>
      <c r="V15" s="39">
        <f>U15/$T5</f>
        <v>0.61945392491467577</v>
      </c>
      <c r="W15" s="15">
        <v>76</v>
      </c>
      <c r="X15" s="60">
        <f t="shared" si="7"/>
        <v>829</v>
      </c>
      <c r="Y15" s="39">
        <f>X15/$W5</f>
        <v>0.63185975609756095</v>
      </c>
    </row>
    <row r="16" spans="1:25">
      <c r="A16" s="9" t="s">
        <v>14</v>
      </c>
      <c r="B16" s="2">
        <f>DATA_FIELD_DESCRIPTORS!K385</f>
        <v>62</v>
      </c>
      <c r="C16" s="11">
        <f t="shared" si="0"/>
        <v>8.5399449035812675E-2</v>
      </c>
      <c r="D16" s="2">
        <f>DATA_FIELD_DESCRIPTORS!K409</f>
        <v>20</v>
      </c>
      <c r="E16" s="11">
        <f t="shared" si="1"/>
        <v>3.4129692832764506E-2</v>
      </c>
      <c r="F16" s="15">
        <f t="shared" si="2"/>
        <v>82</v>
      </c>
      <c r="G16" s="11">
        <f t="shared" si="3"/>
        <v>6.25E-2</v>
      </c>
      <c r="N16" s="10"/>
      <c r="O16" s="9">
        <v>50</v>
      </c>
      <c r="P16" s="9">
        <v>54</v>
      </c>
      <c r="Q16" s="2">
        <v>62</v>
      </c>
      <c r="R16" s="60">
        <f t="shared" si="5"/>
        <v>528</v>
      </c>
      <c r="S16" s="39">
        <f>R16/$Q5</f>
        <v>0.72727272727272729</v>
      </c>
      <c r="T16" s="2">
        <v>20</v>
      </c>
      <c r="U16" s="60">
        <f t="shared" si="6"/>
        <v>383</v>
      </c>
      <c r="V16" s="39">
        <f>U16/$T5</f>
        <v>0.65358361774744023</v>
      </c>
      <c r="W16" s="15">
        <v>82</v>
      </c>
      <c r="X16" s="60">
        <f t="shared" si="7"/>
        <v>911</v>
      </c>
      <c r="Y16" s="39">
        <f>X16/$W5</f>
        <v>0.69435975609756095</v>
      </c>
    </row>
    <row r="17" spans="1:25">
      <c r="A17" s="9" t="s">
        <v>15</v>
      </c>
      <c r="B17" s="2">
        <f>DATA_FIELD_DESCRIPTORS!K386</f>
        <v>40</v>
      </c>
      <c r="C17" s="11">
        <f t="shared" si="0"/>
        <v>5.5096418732782371E-2</v>
      </c>
      <c r="D17" s="2">
        <f>DATA_FIELD_DESCRIPTORS!K410</f>
        <v>25</v>
      </c>
      <c r="E17" s="11">
        <f t="shared" si="1"/>
        <v>4.2662116040955635E-2</v>
      </c>
      <c r="F17" s="15">
        <f t="shared" si="2"/>
        <v>65</v>
      </c>
      <c r="G17" s="11">
        <f t="shared" si="3"/>
        <v>4.9542682926829271E-2</v>
      </c>
      <c r="N17" s="10"/>
      <c r="O17" s="9">
        <v>55</v>
      </c>
      <c r="P17" s="9">
        <v>59</v>
      </c>
      <c r="Q17" s="2">
        <v>40</v>
      </c>
      <c r="R17" s="60">
        <f t="shared" si="5"/>
        <v>568</v>
      </c>
      <c r="S17" s="39">
        <f>R17/$Q5</f>
        <v>0.78236914600550966</v>
      </c>
      <c r="T17" s="2">
        <v>25</v>
      </c>
      <c r="U17" s="60">
        <f t="shared" si="6"/>
        <v>408</v>
      </c>
      <c r="V17" s="39">
        <f>U17/$T5</f>
        <v>0.69624573378839594</v>
      </c>
      <c r="W17" s="15">
        <v>65</v>
      </c>
      <c r="X17" s="60">
        <f t="shared" si="7"/>
        <v>976</v>
      </c>
      <c r="Y17" s="39">
        <f>X17/$W5</f>
        <v>0.74390243902439024</v>
      </c>
    </row>
    <row r="18" spans="1:25">
      <c r="A18" s="9" t="s">
        <v>16</v>
      </c>
      <c r="B18" s="2">
        <f>DATA_FIELD_DESCRIPTORS!K387+DATA_FIELD_DESCRIPTORS!K388</f>
        <v>34</v>
      </c>
      <c r="C18" s="11">
        <f t="shared" si="0"/>
        <v>4.6831955922865015E-2</v>
      </c>
      <c r="D18" s="2">
        <f>DATA_FIELD_DESCRIPTORS!K411+DATA_FIELD_DESCRIPTORS!K412</f>
        <v>23</v>
      </c>
      <c r="E18" s="11">
        <f t="shared" si="1"/>
        <v>3.9249146757679182E-2</v>
      </c>
      <c r="F18" s="15">
        <f t="shared" si="2"/>
        <v>57</v>
      </c>
      <c r="G18" s="11">
        <f t="shared" si="3"/>
        <v>4.3445121951219509E-2</v>
      </c>
      <c r="N18" s="10"/>
      <c r="O18" s="9">
        <v>60</v>
      </c>
      <c r="P18" s="9">
        <v>64</v>
      </c>
      <c r="Q18" s="2">
        <v>34</v>
      </c>
      <c r="R18" s="60">
        <f t="shared" si="5"/>
        <v>602</v>
      </c>
      <c r="S18" s="39">
        <f>R18/$Q5</f>
        <v>0.82920110192837471</v>
      </c>
      <c r="T18" s="2">
        <v>23</v>
      </c>
      <c r="U18" s="60">
        <f t="shared" si="6"/>
        <v>431</v>
      </c>
      <c r="V18" s="39">
        <f>U18/$T5</f>
        <v>0.73549488054607504</v>
      </c>
      <c r="W18" s="15">
        <v>57</v>
      </c>
      <c r="X18" s="60">
        <f t="shared" si="7"/>
        <v>1033</v>
      </c>
      <c r="Y18" s="39">
        <f>X18/$W5</f>
        <v>0.78734756097560976</v>
      </c>
    </row>
    <row r="19" spans="1:25">
      <c r="A19" s="9" t="s">
        <v>17</v>
      </c>
      <c r="B19" s="15">
        <f>DATA_FIELD_DESCRIPTORS!K389+DATA_FIELD_DESCRIPTORS!K390</f>
        <v>25</v>
      </c>
      <c r="C19" s="11">
        <f t="shared" si="0"/>
        <v>3.4435261707988982E-2</v>
      </c>
      <c r="D19" s="2">
        <f>DATA_FIELD_DESCRIPTORS!K413+DATA_FIELD_DESCRIPTORS!K414</f>
        <v>23</v>
      </c>
      <c r="E19" s="11">
        <f t="shared" si="1"/>
        <v>3.9249146757679182E-2</v>
      </c>
      <c r="F19" s="15">
        <f t="shared" si="2"/>
        <v>48</v>
      </c>
      <c r="G19" s="11">
        <f t="shared" si="3"/>
        <v>3.6585365853658534E-2</v>
      </c>
      <c r="N19" s="10"/>
      <c r="O19" s="9">
        <v>65</v>
      </c>
      <c r="P19" s="9">
        <v>69</v>
      </c>
      <c r="Q19" s="15">
        <v>25</v>
      </c>
      <c r="R19" s="60">
        <f t="shared" si="5"/>
        <v>627</v>
      </c>
      <c r="S19" s="39">
        <f>R19/$Q5</f>
        <v>0.86363636363636365</v>
      </c>
      <c r="T19" s="2">
        <v>23</v>
      </c>
      <c r="U19" s="60">
        <f t="shared" si="6"/>
        <v>454</v>
      </c>
      <c r="V19" s="39">
        <f>U19/$T5</f>
        <v>0.77474402730375425</v>
      </c>
      <c r="W19" s="15">
        <v>48</v>
      </c>
      <c r="X19" s="60">
        <f t="shared" si="7"/>
        <v>1081</v>
      </c>
      <c r="Y19" s="39">
        <f>X19/$W5</f>
        <v>0.82393292682926833</v>
      </c>
    </row>
    <row r="20" spans="1:25">
      <c r="A20" s="9" t="s">
        <v>18</v>
      </c>
      <c r="B20" s="15">
        <f>DATA_FIELD_DESCRIPTORS!K391</f>
        <v>32</v>
      </c>
      <c r="C20" s="11">
        <f t="shared" si="0"/>
        <v>4.4077134986225897E-2</v>
      </c>
      <c r="D20" s="2">
        <f>DATA_FIELD_DESCRIPTORS!K415</f>
        <v>35</v>
      </c>
      <c r="E20" s="11">
        <f t="shared" si="1"/>
        <v>5.9726962457337884E-2</v>
      </c>
      <c r="F20" s="15">
        <f t="shared" si="2"/>
        <v>67</v>
      </c>
      <c r="G20" s="11">
        <f t="shared" si="3"/>
        <v>5.1067073170731704E-2</v>
      </c>
      <c r="N20" s="10"/>
      <c r="O20" s="9">
        <v>70</v>
      </c>
      <c r="P20" s="9">
        <v>74</v>
      </c>
      <c r="Q20" s="15">
        <v>32</v>
      </c>
      <c r="R20" s="60">
        <f t="shared" si="5"/>
        <v>659</v>
      </c>
      <c r="S20" s="39">
        <f>R20/$Q5</f>
        <v>0.90771349862258954</v>
      </c>
      <c r="T20" s="2">
        <v>35</v>
      </c>
      <c r="U20" s="60">
        <f t="shared" si="6"/>
        <v>489</v>
      </c>
      <c r="V20" s="39">
        <f>U20/$T5</f>
        <v>0.83447098976109213</v>
      </c>
      <c r="W20" s="15">
        <v>67</v>
      </c>
      <c r="X20" s="60">
        <f t="shared" si="7"/>
        <v>1148</v>
      </c>
      <c r="Y20" s="39">
        <f>X20/$W5</f>
        <v>0.875</v>
      </c>
    </row>
    <row r="21" spans="1:25">
      <c r="A21" s="9" t="s">
        <v>19</v>
      </c>
      <c r="B21" s="15">
        <f>DATA_FIELD_DESCRIPTORS!K392</f>
        <v>28</v>
      </c>
      <c r="C21" s="11">
        <f t="shared" si="0"/>
        <v>3.8567493112947659E-2</v>
      </c>
      <c r="D21" s="2">
        <f>DATA_FIELD_DESCRIPTORS!K416</f>
        <v>29</v>
      </c>
      <c r="E21" s="11">
        <f t="shared" si="1"/>
        <v>4.9488054607508533E-2</v>
      </c>
      <c r="F21" s="15">
        <f t="shared" si="2"/>
        <v>57</v>
      </c>
      <c r="G21" s="11">
        <f t="shared" si="3"/>
        <v>4.3445121951219509E-2</v>
      </c>
      <c r="N21" s="10"/>
      <c r="O21" s="9">
        <v>75</v>
      </c>
      <c r="P21" s="9">
        <v>79</v>
      </c>
      <c r="Q21" s="15">
        <v>28</v>
      </c>
      <c r="R21" s="60">
        <f t="shared" si="5"/>
        <v>687</v>
      </c>
      <c r="S21" s="39">
        <f>R21/$Q5</f>
        <v>0.94628099173553715</v>
      </c>
      <c r="T21" s="2">
        <v>29</v>
      </c>
      <c r="U21" s="60">
        <f t="shared" si="6"/>
        <v>518</v>
      </c>
      <c r="V21" s="39">
        <f>U21/$T5</f>
        <v>0.88395904436860073</v>
      </c>
      <c r="W21" s="15">
        <v>57</v>
      </c>
      <c r="X21" s="60">
        <f t="shared" si="7"/>
        <v>1205</v>
      </c>
      <c r="Y21" s="39">
        <f>X21/$W5</f>
        <v>0.91844512195121952</v>
      </c>
    </row>
    <row r="22" spans="1:25">
      <c r="A22" s="9" t="s">
        <v>20</v>
      </c>
      <c r="B22" s="15">
        <f>DATA_FIELD_DESCRIPTORS!K393</f>
        <v>20</v>
      </c>
      <c r="C22" s="11">
        <f t="shared" si="0"/>
        <v>2.7548209366391185E-2</v>
      </c>
      <c r="D22" s="2">
        <f>DATA_FIELD_DESCRIPTORS!K417</f>
        <v>35</v>
      </c>
      <c r="E22" s="11">
        <f t="shared" si="1"/>
        <v>5.9726962457337884E-2</v>
      </c>
      <c r="F22" s="15">
        <f t="shared" si="2"/>
        <v>55</v>
      </c>
      <c r="G22" s="11">
        <f t="shared" si="3"/>
        <v>4.1920731707317076E-2</v>
      </c>
      <c r="N22" s="10"/>
      <c r="O22" s="9">
        <v>80</v>
      </c>
      <c r="P22" s="9">
        <v>84</v>
      </c>
      <c r="Q22" s="15">
        <v>20</v>
      </c>
      <c r="R22" s="60">
        <f t="shared" si="5"/>
        <v>707</v>
      </c>
      <c r="S22" s="39">
        <f>R22/$Q5</f>
        <v>0.97382920110192839</v>
      </c>
      <c r="T22" s="2">
        <v>35</v>
      </c>
      <c r="U22" s="60">
        <f t="shared" si="6"/>
        <v>553</v>
      </c>
      <c r="V22" s="39">
        <f>U22/$T5</f>
        <v>0.94368600682593862</v>
      </c>
      <c r="W22" s="15">
        <v>55</v>
      </c>
      <c r="X22" s="60">
        <f t="shared" si="7"/>
        <v>1260</v>
      </c>
      <c r="Y22" s="39">
        <f>X22/$W5</f>
        <v>0.96036585365853655</v>
      </c>
    </row>
    <row r="23" spans="1:25">
      <c r="A23" s="9" t="s">
        <v>21</v>
      </c>
      <c r="B23" s="15">
        <f>DATA_FIELD_DESCRIPTORS!K394</f>
        <v>19</v>
      </c>
      <c r="C23" s="11">
        <f t="shared" si="0"/>
        <v>2.6170798898071626E-2</v>
      </c>
      <c r="D23" s="2">
        <f>DATA_FIELD_DESCRIPTORS!K418</f>
        <v>33</v>
      </c>
      <c r="E23" s="11">
        <f t="shared" si="1"/>
        <v>5.6313993174061432E-2</v>
      </c>
      <c r="F23" s="15">
        <f t="shared" si="2"/>
        <v>52</v>
      </c>
      <c r="G23" s="11">
        <f t="shared" si="3"/>
        <v>3.9634146341463415E-2</v>
      </c>
      <c r="N23" s="10"/>
      <c r="O23" s="9">
        <v>85</v>
      </c>
      <c r="P23" s="9">
        <v>100</v>
      </c>
      <c r="Q23" s="15">
        <v>19</v>
      </c>
      <c r="R23" s="60">
        <f t="shared" si="5"/>
        <v>726</v>
      </c>
      <c r="S23" s="39">
        <f>R23/$Q5</f>
        <v>1</v>
      </c>
      <c r="T23" s="2">
        <v>33</v>
      </c>
      <c r="U23" s="60">
        <f t="shared" si="6"/>
        <v>586</v>
      </c>
      <c r="V23" s="39">
        <f>U23/$T5</f>
        <v>1</v>
      </c>
      <c r="W23" s="15">
        <v>52</v>
      </c>
      <c r="X23" s="60">
        <f t="shared" si="7"/>
        <v>1312</v>
      </c>
      <c r="Y23" s="39">
        <f>X23/$W5</f>
        <v>1</v>
      </c>
    </row>
    <row r="24" spans="1:25">
      <c r="A24" s="9" t="s">
        <v>22</v>
      </c>
      <c r="B24" s="46">
        <f>K9</f>
        <v>39.574468085106382</v>
      </c>
      <c r="C24" s="11"/>
      <c r="D24" s="19">
        <f>L9</f>
        <v>36.216216216216218</v>
      </c>
      <c r="E24" s="11"/>
      <c r="F24" s="19">
        <f>M9</f>
        <v>38.095238095238095</v>
      </c>
      <c r="G24" s="11"/>
      <c r="N24" s="10">
        <v>422</v>
      </c>
    </row>
    <row r="25" spans="1:25">
      <c r="A25" s="9"/>
      <c r="B25" s="12"/>
      <c r="C25" s="11"/>
      <c r="D25" s="9"/>
      <c r="N25" s="10"/>
    </row>
    <row r="26" spans="1:25">
      <c r="A26" s="9"/>
      <c r="B26" s="12"/>
      <c r="C26" s="11"/>
      <c r="D26" s="9"/>
      <c r="N26" s="10"/>
    </row>
    <row r="27" spans="1:25">
      <c r="A27" s="106" t="s">
        <v>1436</v>
      </c>
      <c r="B27" s="107" t="s">
        <v>1437</v>
      </c>
      <c r="C27" s="108" t="s">
        <v>1433</v>
      </c>
      <c r="D27" s="20"/>
      <c r="E27" s="21"/>
      <c r="F27" s="20"/>
      <c r="G27" s="21"/>
      <c r="N27" s="5"/>
    </row>
    <row r="28" spans="1:25">
      <c r="A28" s="9" t="s">
        <v>3</v>
      </c>
      <c r="B28" s="2">
        <f>DATA_FIELD_DESCRIPTORS!K14</f>
        <v>1312</v>
      </c>
      <c r="C28" s="11">
        <f>B28/B$28</f>
        <v>1</v>
      </c>
      <c r="D28" s="9"/>
      <c r="N28" s="10">
        <v>14</v>
      </c>
    </row>
    <row r="29" spans="1:25">
      <c r="A29" s="9" t="s">
        <v>23</v>
      </c>
      <c r="B29" s="2">
        <f>DATA_FIELD_DESCRIPTORS!K15</f>
        <v>852</v>
      </c>
      <c r="C29" s="11">
        <f t="shared" ref="C29:C35" si="8">B29/B$28</f>
        <v>0.64939024390243905</v>
      </c>
      <c r="D29" s="9"/>
      <c r="N29" s="10">
        <v>15</v>
      </c>
    </row>
    <row r="30" spans="1:25">
      <c r="A30" s="9" t="s">
        <v>24</v>
      </c>
      <c r="B30" s="2">
        <f>DATA_FIELD_DESCRIPTORS!K16</f>
        <v>48</v>
      </c>
      <c r="C30" s="11">
        <f t="shared" si="8"/>
        <v>3.6585365853658534E-2</v>
      </c>
      <c r="D30" s="9"/>
      <c r="N30" s="10">
        <v>16</v>
      </c>
    </row>
    <row r="31" spans="1:25">
      <c r="A31" s="9" t="s">
        <v>25</v>
      </c>
      <c r="B31" s="2">
        <f>DATA_FIELD_DESCRIPTORS!K17</f>
        <v>3</v>
      </c>
      <c r="C31" s="11">
        <f t="shared" si="8"/>
        <v>2.2865853658536584E-3</v>
      </c>
      <c r="D31" s="9"/>
      <c r="N31" s="10">
        <v>17</v>
      </c>
    </row>
    <row r="32" spans="1:25">
      <c r="A32" s="9" t="s">
        <v>26</v>
      </c>
      <c r="B32" s="2">
        <f>DATA_FIELD_DESCRIPTORS!K18</f>
        <v>361</v>
      </c>
      <c r="C32" s="11">
        <f t="shared" si="8"/>
        <v>0.27515243902439024</v>
      </c>
      <c r="D32" s="9"/>
      <c r="N32" s="10">
        <v>18</v>
      </c>
    </row>
    <row r="33" spans="1:14">
      <c r="A33" s="9" t="s">
        <v>27</v>
      </c>
      <c r="B33" s="2">
        <f>DATA_FIELD_DESCRIPTORS!K19</f>
        <v>0</v>
      </c>
      <c r="C33" s="11">
        <f t="shared" si="8"/>
        <v>0</v>
      </c>
      <c r="D33" s="9"/>
      <c r="N33" s="10">
        <v>19</v>
      </c>
    </row>
    <row r="34" spans="1:14">
      <c r="A34" s="9" t="s">
        <v>28</v>
      </c>
      <c r="B34" s="2">
        <f>DATA_FIELD_DESCRIPTORS!K20</f>
        <v>15</v>
      </c>
      <c r="C34" s="11">
        <f t="shared" si="8"/>
        <v>1.1432926829268292E-2</v>
      </c>
      <c r="D34" s="9"/>
      <c r="N34" s="10">
        <v>20</v>
      </c>
    </row>
    <row r="35" spans="1:14">
      <c r="A35" s="9" t="s">
        <v>38</v>
      </c>
      <c r="B35" s="2">
        <f>DATA_FIELD_DESCRIPTORS!K21</f>
        <v>33</v>
      </c>
      <c r="C35" s="11">
        <f t="shared" si="8"/>
        <v>2.5152439024390245E-2</v>
      </c>
      <c r="D35" s="9"/>
      <c r="N35" s="10">
        <v>21</v>
      </c>
    </row>
    <row r="36" spans="1:14">
      <c r="A36" s="9"/>
      <c r="B36" s="2"/>
      <c r="C36" s="11"/>
      <c r="D36" s="9"/>
      <c r="N36" s="10"/>
    </row>
    <row r="37" spans="1:14">
      <c r="A37" s="9"/>
      <c r="B37" s="2"/>
      <c r="C37" s="11"/>
      <c r="D37" s="9"/>
      <c r="N37" s="10"/>
    </row>
    <row r="38" spans="1:14" s="4" customFormat="1">
      <c r="A38" s="110" t="s">
        <v>1098</v>
      </c>
      <c r="B38" s="111" t="s">
        <v>1437</v>
      </c>
      <c r="C38" s="112" t="s">
        <v>1433</v>
      </c>
      <c r="D38" s="16"/>
      <c r="E38" s="1"/>
      <c r="F38" s="16"/>
      <c r="G38" s="1"/>
      <c r="J38"/>
      <c r="K38"/>
      <c r="L38"/>
      <c r="M38"/>
    </row>
    <row r="39" spans="1:14">
      <c r="A39" s="9" t="s">
        <v>3</v>
      </c>
      <c r="B39" s="2">
        <f>DATA_FIELD_DESCRIPTORS!K24</f>
        <v>1312</v>
      </c>
      <c r="C39" s="11">
        <f>B39/B$39</f>
        <v>1</v>
      </c>
      <c r="D39" s="9"/>
      <c r="N39" s="10">
        <v>24</v>
      </c>
    </row>
    <row r="40" spans="1:14">
      <c r="A40" s="9" t="s">
        <v>29</v>
      </c>
      <c r="B40" s="2">
        <f>DATA_FIELD_DESCRIPTORS!K26</f>
        <v>57</v>
      </c>
      <c r="C40" s="11">
        <f t="shared" ref="C40:C41" si="9">B40/B$39</f>
        <v>4.3445121951219509E-2</v>
      </c>
      <c r="D40" s="9"/>
      <c r="N40" s="10">
        <v>26</v>
      </c>
    </row>
    <row r="41" spans="1:14">
      <c r="A41" s="9" t="s">
        <v>30</v>
      </c>
      <c r="B41" s="2">
        <f>DATA_FIELD_DESCRIPTORS!K25</f>
        <v>1255</v>
      </c>
      <c r="C41" s="11">
        <f t="shared" si="9"/>
        <v>0.95655487804878048</v>
      </c>
      <c r="D41" s="9"/>
      <c r="N41" s="10">
        <v>25</v>
      </c>
    </row>
    <row r="42" spans="1:14">
      <c r="A42" s="9"/>
      <c r="B42" s="2"/>
      <c r="C42" s="11"/>
      <c r="D42" s="9"/>
      <c r="N42" s="10"/>
    </row>
    <row r="43" spans="1:14">
      <c r="A43" s="9"/>
      <c r="B43" s="2"/>
      <c r="C43" s="11"/>
      <c r="D43" s="9"/>
      <c r="N43" s="10"/>
    </row>
    <row r="44" spans="1:14" s="4" customFormat="1">
      <c r="A44" s="110" t="s">
        <v>1438</v>
      </c>
      <c r="B44" s="111" t="s">
        <v>1437</v>
      </c>
      <c r="C44" s="112" t="s">
        <v>1433</v>
      </c>
      <c r="D44" s="16"/>
      <c r="E44" s="1"/>
      <c r="F44" s="16"/>
      <c r="G44" s="1"/>
      <c r="J44"/>
      <c r="K44"/>
      <c r="L44"/>
      <c r="M44"/>
    </row>
    <row r="45" spans="1:14">
      <c r="A45" s="9" t="s">
        <v>3</v>
      </c>
      <c r="B45" s="2">
        <f>DATA_FIELD_DESCRIPTORS!K29</f>
        <v>1312</v>
      </c>
      <c r="C45" s="11">
        <f>B45/B$45</f>
        <v>1</v>
      </c>
      <c r="D45" s="9"/>
      <c r="N45" s="10">
        <v>29</v>
      </c>
    </row>
    <row r="46" spans="1:14">
      <c r="A46" s="113" t="s">
        <v>31</v>
      </c>
      <c r="B46" s="114">
        <f>DATA_FIELD_DESCRIPTORS!K38</f>
        <v>57</v>
      </c>
      <c r="C46" s="115">
        <f t="shared" ref="C46:C55" si="10">B46/B$45</f>
        <v>4.3445121951219509E-2</v>
      </c>
      <c r="D46" s="9"/>
      <c r="N46" s="10">
        <v>38</v>
      </c>
    </row>
    <row r="47" spans="1:14">
      <c r="A47" s="9" t="s">
        <v>32</v>
      </c>
      <c r="B47" s="2">
        <f>DATA_FIELD_DESCRIPTORS!K39</f>
        <v>37</v>
      </c>
      <c r="C47" s="11">
        <f>B47/B$46</f>
        <v>0.64912280701754388</v>
      </c>
      <c r="D47" s="9"/>
      <c r="N47" s="10">
        <v>39</v>
      </c>
    </row>
    <row r="48" spans="1:14">
      <c r="A48" s="9" t="s">
        <v>33</v>
      </c>
      <c r="B48" s="2">
        <f>DATA_FIELD_DESCRIPTORS!K40</f>
        <v>0</v>
      </c>
      <c r="C48" s="11">
        <f t="shared" ref="C48:C53" si="11">B48/B$46</f>
        <v>0</v>
      </c>
      <c r="D48" s="9"/>
      <c r="N48" s="10">
        <v>40</v>
      </c>
    </row>
    <row r="49" spans="1:14">
      <c r="A49" s="9" t="s">
        <v>34</v>
      </c>
      <c r="B49" s="2">
        <f>DATA_FIELD_DESCRIPTORS!K41</f>
        <v>0</v>
      </c>
      <c r="C49" s="11">
        <f t="shared" si="11"/>
        <v>0</v>
      </c>
      <c r="D49" s="9"/>
      <c r="N49" s="10">
        <v>41</v>
      </c>
    </row>
    <row r="50" spans="1:14">
      <c r="A50" s="9" t="s">
        <v>35</v>
      </c>
      <c r="B50" s="2">
        <f>DATA_FIELD_DESCRIPTORS!K42</f>
        <v>1</v>
      </c>
      <c r="C50" s="11">
        <f t="shared" si="11"/>
        <v>1.7543859649122806E-2</v>
      </c>
      <c r="D50" s="9"/>
      <c r="N50" s="10">
        <v>42</v>
      </c>
    </row>
    <row r="51" spans="1:14">
      <c r="A51" s="9" t="s">
        <v>36</v>
      </c>
      <c r="B51" s="2">
        <f>DATA_FIELD_DESCRIPTORS!K43</f>
        <v>0</v>
      </c>
      <c r="C51" s="11">
        <f t="shared" si="11"/>
        <v>0</v>
      </c>
      <c r="D51" s="9"/>
      <c r="N51" s="10">
        <v>43</v>
      </c>
    </row>
    <row r="52" spans="1:14">
      <c r="A52" s="9" t="s">
        <v>37</v>
      </c>
      <c r="B52" s="2">
        <f>DATA_FIELD_DESCRIPTORS!K44</f>
        <v>10</v>
      </c>
      <c r="C52" s="11">
        <f t="shared" si="11"/>
        <v>0.17543859649122806</v>
      </c>
      <c r="D52" s="9"/>
      <c r="N52" s="10">
        <v>44</v>
      </c>
    </row>
    <row r="53" spans="1:14">
      <c r="A53" s="9" t="s">
        <v>38</v>
      </c>
      <c r="B53" s="2">
        <f>DATA_FIELD_DESCRIPTORS!K45</f>
        <v>9</v>
      </c>
      <c r="C53" s="11">
        <f t="shared" si="11"/>
        <v>0.15789473684210525</v>
      </c>
      <c r="D53" s="9"/>
      <c r="N53" s="10">
        <v>45</v>
      </c>
    </row>
    <row r="54" spans="1:14">
      <c r="A54" s="9"/>
      <c r="B54" s="2"/>
      <c r="C54" s="11"/>
      <c r="D54" s="9"/>
      <c r="N54" s="10"/>
    </row>
    <row r="55" spans="1:14">
      <c r="A55" s="113" t="s">
        <v>30</v>
      </c>
      <c r="B55" s="114">
        <f>DATA_FIELD_DESCRIPTORS!K30</f>
        <v>1255</v>
      </c>
      <c r="C55" s="115">
        <f t="shared" si="10"/>
        <v>0.95655487804878048</v>
      </c>
      <c r="D55" s="9"/>
      <c r="N55" s="10">
        <v>30</v>
      </c>
    </row>
    <row r="56" spans="1:14">
      <c r="A56" s="9" t="s">
        <v>32</v>
      </c>
      <c r="B56" s="2">
        <f>DATA_FIELD_DESCRIPTORS!K31</f>
        <v>815</v>
      </c>
      <c r="C56" s="11">
        <f>B56/B$55</f>
        <v>0.64940239043824699</v>
      </c>
      <c r="D56" s="9"/>
      <c r="N56" s="10">
        <v>31</v>
      </c>
    </row>
    <row r="57" spans="1:14">
      <c r="A57" s="9" t="s">
        <v>33</v>
      </c>
      <c r="B57" s="2">
        <f>DATA_FIELD_DESCRIPTORS!K32</f>
        <v>48</v>
      </c>
      <c r="C57" s="11">
        <f t="shared" ref="C57:C62" si="12">B57/B$55</f>
        <v>3.8247011952191233E-2</v>
      </c>
      <c r="D57" s="9"/>
      <c r="N57" s="10">
        <v>32</v>
      </c>
    </row>
    <row r="58" spans="1:14">
      <c r="A58" s="9" t="s">
        <v>34</v>
      </c>
      <c r="B58" s="2">
        <f>DATA_FIELD_DESCRIPTORS!K33</f>
        <v>3</v>
      </c>
      <c r="C58" s="11">
        <f t="shared" si="12"/>
        <v>2.3904382470119521E-3</v>
      </c>
      <c r="D58" s="9"/>
      <c r="N58" s="10">
        <v>33</v>
      </c>
    </row>
    <row r="59" spans="1:14">
      <c r="A59" s="9" t="s">
        <v>35</v>
      </c>
      <c r="B59" s="2">
        <f>DATA_FIELD_DESCRIPTORS!K34</f>
        <v>360</v>
      </c>
      <c r="C59" s="11">
        <f t="shared" si="12"/>
        <v>0.28685258964143429</v>
      </c>
      <c r="D59" s="9"/>
      <c r="N59" s="10">
        <v>34</v>
      </c>
    </row>
    <row r="60" spans="1:14">
      <c r="A60" s="9" t="s">
        <v>36</v>
      </c>
      <c r="B60" s="2">
        <f>DATA_FIELD_DESCRIPTORS!K35</f>
        <v>0</v>
      </c>
      <c r="C60" s="11">
        <f t="shared" si="12"/>
        <v>0</v>
      </c>
      <c r="D60" s="9"/>
      <c r="N60" s="10">
        <v>35</v>
      </c>
    </row>
    <row r="61" spans="1:14">
      <c r="A61" s="9" t="s">
        <v>37</v>
      </c>
      <c r="B61" s="2">
        <f>DATA_FIELD_DESCRIPTORS!K36</f>
        <v>5</v>
      </c>
      <c r="C61" s="11">
        <f t="shared" si="12"/>
        <v>3.9840637450199202E-3</v>
      </c>
      <c r="D61" s="9"/>
      <c r="N61" s="10">
        <v>36</v>
      </c>
    </row>
    <row r="62" spans="1:14">
      <c r="A62" s="9" t="s">
        <v>38</v>
      </c>
      <c r="B62" s="2">
        <f>DATA_FIELD_DESCRIPTORS!K37</f>
        <v>24</v>
      </c>
      <c r="C62" s="11">
        <f t="shared" si="12"/>
        <v>1.9123505976095617E-2</v>
      </c>
      <c r="D62" s="9"/>
      <c r="N62" s="10">
        <v>37</v>
      </c>
    </row>
    <row r="63" spans="1:14">
      <c r="A63" s="9"/>
      <c r="B63" s="2"/>
      <c r="C63" s="11"/>
      <c r="D63" s="9"/>
      <c r="N63" s="10"/>
    </row>
    <row r="64" spans="1:14">
      <c r="A64" s="9"/>
      <c r="B64" s="2"/>
      <c r="C64" s="11"/>
      <c r="D64" s="9"/>
      <c r="N64" s="10"/>
    </row>
    <row r="65" spans="1:14" s="4" customFormat="1">
      <c r="A65" s="110" t="s">
        <v>1439</v>
      </c>
      <c r="B65" s="111" t="s">
        <v>1437</v>
      </c>
      <c r="C65" s="112" t="s">
        <v>1433</v>
      </c>
      <c r="D65" s="20"/>
      <c r="E65" s="1"/>
      <c r="F65" s="20"/>
      <c r="G65" s="1"/>
      <c r="J65"/>
      <c r="K65"/>
      <c r="L65"/>
      <c r="M65"/>
    </row>
    <row r="66" spans="1:14">
      <c r="A66" s="9" t="s">
        <v>3</v>
      </c>
      <c r="B66" s="2">
        <f>DATA_FIELD_DESCRIPTORS!K705</f>
        <v>1312</v>
      </c>
      <c r="C66" s="11">
        <f>B66/B$66</f>
        <v>1</v>
      </c>
      <c r="D66" s="9"/>
      <c r="N66" s="10">
        <v>705</v>
      </c>
    </row>
    <row r="67" spans="1:14">
      <c r="A67" s="116" t="s">
        <v>1434</v>
      </c>
      <c r="B67" s="114">
        <f>DATA_FIELD_DESCRIPTORS!K722</f>
        <v>806</v>
      </c>
      <c r="C67" s="115">
        <f>B67/B$66</f>
        <v>0.61432926829268297</v>
      </c>
      <c r="D67" s="9"/>
      <c r="N67" s="10"/>
    </row>
    <row r="68" spans="1:14">
      <c r="A68" s="9"/>
      <c r="B68" s="2"/>
      <c r="C68" s="11"/>
      <c r="D68" s="9"/>
      <c r="N68" s="10"/>
    </row>
    <row r="69" spans="1:14">
      <c r="A69" s="113" t="s">
        <v>1435</v>
      </c>
      <c r="B69" s="114">
        <f>DATA_FIELD_DESCRIPTORS!K707</f>
        <v>476</v>
      </c>
      <c r="C69" s="115">
        <f t="shared" ref="C69:C76" si="13">B69/B$66</f>
        <v>0.36280487804878048</v>
      </c>
      <c r="D69" s="9"/>
      <c r="N69" s="10">
        <v>706</v>
      </c>
    </row>
    <row r="70" spans="1:14">
      <c r="A70" s="9" t="s">
        <v>39</v>
      </c>
      <c r="B70" s="2">
        <f>DATA_FIELD_DESCRIPTORS!K708</f>
        <v>197</v>
      </c>
      <c r="C70" s="11">
        <f>B70/B$69</f>
        <v>0.41386554621848737</v>
      </c>
      <c r="D70" s="9"/>
      <c r="N70" s="10">
        <v>708</v>
      </c>
    </row>
    <row r="71" spans="1:14">
      <c r="A71" s="9" t="s">
        <v>1445</v>
      </c>
      <c r="B71" s="2">
        <f>DATA_FIELD_DESCRIPTORS!K711</f>
        <v>165</v>
      </c>
      <c r="C71" s="11">
        <f t="shared" ref="C71:C74" si="14">B71/B$69</f>
        <v>0.34663865546218486</v>
      </c>
      <c r="D71" s="9"/>
      <c r="N71" s="10">
        <v>711</v>
      </c>
    </row>
    <row r="72" spans="1:14">
      <c r="A72" s="9" t="s">
        <v>40</v>
      </c>
      <c r="B72" s="2">
        <f>DATA_FIELD_DESCRIPTORS!K712+DATA_FIELD_DESCRIPTORS!K713+DATA_FIELD_DESCRIPTORS!K714</f>
        <v>81</v>
      </c>
      <c r="C72" s="11">
        <f t="shared" si="14"/>
        <v>0.17016806722689076</v>
      </c>
      <c r="D72" s="9"/>
      <c r="N72" s="10" t="s">
        <v>143</v>
      </c>
    </row>
    <row r="73" spans="1:14">
      <c r="A73" s="9" t="s">
        <v>41</v>
      </c>
      <c r="B73" s="2">
        <f>DATA_FIELD_DESCRIPTORS!K715+DATA_FIELD_DESCRIPTORS!K716+DATA_FIELD_DESCRIPTORS!K717+DATA_FIELD_DESCRIPTORS!K718+DATA_FIELD_DESCRIPTORS!K719+DATA_FIELD_DESCRIPTORS!K720</f>
        <v>27</v>
      </c>
      <c r="C73" s="11">
        <f t="shared" si="14"/>
        <v>5.6722689075630252E-2</v>
      </c>
      <c r="D73" s="9"/>
      <c r="N73" s="10" t="s">
        <v>144</v>
      </c>
    </row>
    <row r="74" spans="1:14">
      <c r="A74" s="9" t="s">
        <v>42</v>
      </c>
      <c r="B74" s="2">
        <f>DATA_FIELD_DESCRIPTORS!K721</f>
        <v>6</v>
      </c>
      <c r="C74" s="11">
        <f t="shared" si="14"/>
        <v>1.2605042016806723E-2</v>
      </c>
      <c r="D74" s="9"/>
      <c r="N74" s="10">
        <v>721</v>
      </c>
    </row>
    <row r="75" spans="1:14">
      <c r="A75" s="9"/>
      <c r="B75" s="2"/>
      <c r="C75" s="11"/>
      <c r="D75" s="9"/>
      <c r="N75" s="10"/>
    </row>
    <row r="76" spans="1:14">
      <c r="A76" s="113" t="s">
        <v>43</v>
      </c>
      <c r="B76" s="114">
        <f>DATA_FIELD_DESCRIPTORS!K730</f>
        <v>30</v>
      </c>
      <c r="C76" s="115">
        <f t="shared" si="13"/>
        <v>2.2865853658536585E-2</v>
      </c>
      <c r="D76" s="9"/>
      <c r="N76" s="10">
        <v>730</v>
      </c>
    </row>
    <row r="77" spans="1:14">
      <c r="A77" s="9" t="s">
        <v>44</v>
      </c>
      <c r="B77" s="2">
        <f>DATA_FIELD_DESCRIPTORS!K731</f>
        <v>0</v>
      </c>
      <c r="C77" s="11">
        <f>B77/B$76</f>
        <v>0</v>
      </c>
      <c r="D77" s="9"/>
      <c r="N77" s="10">
        <v>731</v>
      </c>
    </row>
    <row r="78" spans="1:14">
      <c r="A78" s="9" t="s">
        <v>47</v>
      </c>
      <c r="B78" s="2">
        <f>DATA_FIELD_DESCRIPTORS!K732</f>
        <v>30</v>
      </c>
      <c r="C78" s="11">
        <f>B78/B$76</f>
        <v>1</v>
      </c>
      <c r="D78" s="9"/>
      <c r="N78" s="10">
        <v>732</v>
      </c>
    </row>
    <row r="79" spans="1:14">
      <c r="A79" s="9"/>
      <c r="B79" s="2"/>
      <c r="C79" s="11"/>
      <c r="D79" s="9"/>
      <c r="N79" s="10"/>
    </row>
    <row r="80" spans="1:14">
      <c r="A80" s="9"/>
      <c r="B80" s="2"/>
      <c r="C80" s="11"/>
      <c r="D80" s="9"/>
      <c r="N80" s="10"/>
    </row>
    <row r="81" spans="1:14" s="4" customFormat="1">
      <c r="A81" s="110" t="s">
        <v>1440</v>
      </c>
      <c r="B81" s="111" t="s">
        <v>1437</v>
      </c>
      <c r="C81" s="112" t="s">
        <v>1433</v>
      </c>
      <c r="D81" s="20"/>
      <c r="E81" s="1"/>
      <c r="F81" s="20"/>
      <c r="G81" s="1"/>
      <c r="J81"/>
      <c r="K81"/>
      <c r="L81"/>
      <c r="M81"/>
    </row>
    <row r="82" spans="1:14">
      <c r="A82" s="14" t="s">
        <v>48</v>
      </c>
      <c r="B82" s="2">
        <f>DATA_FIELD_DESCRIPTORS!K932</f>
        <v>796</v>
      </c>
      <c r="C82" s="27">
        <f>B82/B$82</f>
        <v>1</v>
      </c>
      <c r="D82" s="14"/>
      <c r="E82" s="23"/>
      <c r="F82" s="23"/>
      <c r="G82" s="18"/>
      <c r="H82" s="24"/>
      <c r="I82" s="25"/>
      <c r="N82" s="26">
        <v>8954</v>
      </c>
    </row>
    <row r="83" spans="1:14">
      <c r="A83" s="14" t="s">
        <v>155</v>
      </c>
      <c r="B83" s="2">
        <f>DATA_FIELD_DESCRIPTORS!K1005+DATA_FIELD_DESCRIPTORS!K1008</f>
        <v>43</v>
      </c>
      <c r="C83" s="27">
        <f t="shared" ref="C83:C84" si="15">B83/B$82</f>
        <v>5.4020100502512561E-2</v>
      </c>
      <c r="D83" s="14"/>
      <c r="E83" s="23"/>
      <c r="F83" s="23"/>
      <c r="G83" s="18"/>
      <c r="H83" s="24"/>
      <c r="I83" s="25"/>
      <c r="N83" s="26" t="s">
        <v>156</v>
      </c>
    </row>
    <row r="84" spans="1:14">
      <c r="A84" s="14" t="s">
        <v>161</v>
      </c>
      <c r="B84" s="2">
        <f>DATA_FIELD_DESCRIPTORS!K1006+DATA_FIELD_DESCRIPTORS!K1009</f>
        <v>753</v>
      </c>
      <c r="C84" s="27">
        <f t="shared" si="15"/>
        <v>0.9459798994974874</v>
      </c>
      <c r="D84" s="14"/>
      <c r="E84" s="23"/>
      <c r="F84" s="23"/>
      <c r="G84" s="18"/>
      <c r="H84" s="24"/>
      <c r="I84" s="25"/>
      <c r="N84" s="26" t="s">
        <v>157</v>
      </c>
    </row>
    <row r="85" spans="1:14">
      <c r="A85" s="14"/>
      <c r="B85" s="2"/>
      <c r="C85" s="27"/>
      <c r="D85" s="14"/>
      <c r="E85" s="23"/>
      <c r="F85" s="23"/>
      <c r="G85" s="18"/>
      <c r="H85" s="24"/>
      <c r="I85" s="25"/>
      <c r="N85" s="26"/>
    </row>
    <row r="86" spans="1:14">
      <c r="A86" s="113" t="s">
        <v>1444</v>
      </c>
      <c r="B86" s="114">
        <f>DATA_FIELD_DESCRIPTORS!K934+DATA_FIELD_DESCRIPTORS!K968</f>
        <v>197</v>
      </c>
      <c r="C86" s="115">
        <f>B86/B$82</f>
        <v>0.24748743718592964</v>
      </c>
      <c r="D86" s="14"/>
      <c r="E86" s="23"/>
      <c r="F86" s="23"/>
      <c r="G86" s="18"/>
      <c r="H86" s="24"/>
      <c r="I86" s="25"/>
      <c r="N86" s="26" t="s">
        <v>146</v>
      </c>
    </row>
    <row r="87" spans="1:14">
      <c r="A87" s="14" t="s">
        <v>49</v>
      </c>
      <c r="B87" s="2">
        <f>DATA_FIELD_DESCRIPTORS!K935+DATA_FIELD_DESCRIPTORS!K969</f>
        <v>165</v>
      </c>
      <c r="C87" s="27">
        <f t="shared" ref="C87:C92" si="16">B87/B$86</f>
        <v>0.8375634517766497</v>
      </c>
      <c r="D87" s="14"/>
      <c r="E87" s="29"/>
      <c r="F87" s="29"/>
      <c r="G87" s="18"/>
      <c r="H87" s="24"/>
      <c r="I87" s="30"/>
      <c r="N87" s="26" t="s">
        <v>147</v>
      </c>
    </row>
    <row r="88" spans="1:14">
      <c r="A88" s="14" t="s">
        <v>155</v>
      </c>
      <c r="B88" s="2">
        <f>DATA_FIELD_DESCRIPTORS!K538+DATA_FIELD_DESCRIPTORS!K539+DATA_FIELD_DESCRIPTORS!K540</f>
        <v>33</v>
      </c>
      <c r="C88" s="27">
        <f t="shared" si="16"/>
        <v>0.16751269035532995</v>
      </c>
      <c r="D88" s="14"/>
      <c r="E88" s="29"/>
      <c r="F88" s="29"/>
      <c r="G88" s="18"/>
      <c r="H88" s="24"/>
      <c r="I88" s="30"/>
      <c r="N88" s="26" t="s">
        <v>158</v>
      </c>
    </row>
    <row r="89" spans="1:14">
      <c r="A89" s="14" t="s">
        <v>50</v>
      </c>
      <c r="B89" s="2">
        <f>DATA_FIELD_DESCRIPTORS!K940+DATA_FIELD_DESCRIPTORS!K974</f>
        <v>16</v>
      </c>
      <c r="C89" s="27">
        <f t="shared" si="16"/>
        <v>8.1218274111675121E-2</v>
      </c>
      <c r="D89" s="14"/>
      <c r="E89" s="23"/>
      <c r="F89" s="23"/>
      <c r="G89" s="18"/>
      <c r="H89" s="24"/>
      <c r="I89" s="25"/>
      <c r="N89" s="26" t="s">
        <v>148</v>
      </c>
    </row>
    <row r="90" spans="1:14">
      <c r="A90" s="14" t="s">
        <v>155</v>
      </c>
      <c r="B90" s="2">
        <f>DATA_FIELD_DESCRIPTORS!K543+DATA_FIELD_DESCRIPTORS!K544+DATA_FIELD_DESCRIPTORS!K545</f>
        <v>4</v>
      </c>
      <c r="C90" s="27">
        <f t="shared" si="16"/>
        <v>2.030456852791878E-2</v>
      </c>
      <c r="D90" s="14"/>
      <c r="E90" s="23"/>
      <c r="F90" s="23"/>
      <c r="G90" s="18"/>
      <c r="H90" s="24"/>
      <c r="I90" s="25"/>
      <c r="N90" s="26" t="s">
        <v>159</v>
      </c>
    </row>
    <row r="91" spans="1:14">
      <c r="A91" s="14" t="s">
        <v>51</v>
      </c>
      <c r="B91" s="2">
        <f>DATA_FIELD_DESCRIPTORS!K944+DATA_FIELD_DESCRIPTORS!K978</f>
        <v>16</v>
      </c>
      <c r="C91" s="27">
        <f t="shared" si="16"/>
        <v>8.1218274111675121E-2</v>
      </c>
      <c r="D91" s="14"/>
      <c r="E91" s="23"/>
      <c r="F91" s="23"/>
      <c r="G91" s="18"/>
      <c r="H91" s="24"/>
      <c r="I91" s="25"/>
      <c r="N91" s="26" t="s">
        <v>149</v>
      </c>
    </row>
    <row r="92" spans="1:14">
      <c r="A92" s="14" t="s">
        <v>155</v>
      </c>
      <c r="B92" s="2">
        <f>DATA_FIELD_DESCRIPTORS!K547+DATA_FIELD_DESCRIPTORS!K548+DATA_FIELD_DESCRIPTORS!K549</f>
        <v>5</v>
      </c>
      <c r="C92" s="27">
        <f t="shared" si="16"/>
        <v>2.5380710659898477E-2</v>
      </c>
      <c r="D92" s="14"/>
      <c r="E92" s="23"/>
      <c r="F92" s="23"/>
      <c r="G92" s="18"/>
      <c r="H92" s="24"/>
      <c r="I92" s="25"/>
      <c r="N92" s="26"/>
    </row>
    <row r="93" spans="1:14">
      <c r="A93" s="14"/>
      <c r="B93" s="2"/>
      <c r="C93" s="27"/>
      <c r="D93" s="14"/>
      <c r="E93" s="23"/>
      <c r="F93" s="23"/>
      <c r="G93" s="18"/>
      <c r="H93" s="24"/>
      <c r="I93" s="25"/>
      <c r="N93" s="26"/>
    </row>
    <row r="94" spans="1:14">
      <c r="A94" s="113" t="s">
        <v>1443</v>
      </c>
      <c r="B94" s="114">
        <f>DATA_FIELD_DESCRIPTORS!K948+DATA_FIELD_DESCRIPTORS!K982</f>
        <v>599</v>
      </c>
      <c r="C94" s="115">
        <f>B94/B$82</f>
        <v>0.75251256281407031</v>
      </c>
      <c r="D94" s="14"/>
      <c r="E94" s="23"/>
      <c r="F94" s="23"/>
      <c r="G94" s="18"/>
      <c r="H94" s="24"/>
      <c r="I94" s="25"/>
      <c r="N94" s="26" t="s">
        <v>150</v>
      </c>
    </row>
    <row r="95" spans="1:14">
      <c r="A95" s="14" t="s">
        <v>52</v>
      </c>
      <c r="B95" s="31">
        <f>B96+B98</f>
        <v>437</v>
      </c>
      <c r="C95" s="27">
        <f t="shared" ref="C95:C98" si="17">B95/B$94</f>
        <v>0.72954924874791316</v>
      </c>
      <c r="D95" s="14"/>
      <c r="E95" s="23"/>
      <c r="F95" s="23"/>
      <c r="G95" s="18"/>
      <c r="H95" s="24"/>
      <c r="I95" s="25"/>
      <c r="N95" s="26" t="s">
        <v>1420</v>
      </c>
    </row>
    <row r="96" spans="1:14">
      <c r="A96" s="14" t="s">
        <v>45</v>
      </c>
      <c r="B96" s="2">
        <f>DATA_FIELD_DESCRIPTORS!K950+DATA_FIELD_DESCRIPTORS!K984</f>
        <v>228</v>
      </c>
      <c r="C96" s="27">
        <f t="shared" si="17"/>
        <v>0.38063439065108512</v>
      </c>
      <c r="D96" s="14"/>
      <c r="E96" s="23"/>
      <c r="F96" s="23"/>
      <c r="G96" s="18"/>
      <c r="H96" s="18"/>
      <c r="I96" s="18"/>
      <c r="N96" s="26" t="s">
        <v>151</v>
      </c>
    </row>
    <row r="97" spans="1:14">
      <c r="A97" s="14" t="s">
        <v>53</v>
      </c>
      <c r="B97" s="2">
        <f>DATA_FIELD_DESCRIPTORS!K953+DATA_FIELD_DESCRIPTORS!K987</f>
        <v>32</v>
      </c>
      <c r="C97" s="27">
        <f>B97/B96</f>
        <v>0.14035087719298245</v>
      </c>
      <c r="D97" s="14"/>
      <c r="E97" s="23"/>
      <c r="F97" s="23"/>
      <c r="G97" s="18"/>
      <c r="H97" s="18"/>
      <c r="I97" s="18"/>
      <c r="N97" s="26" t="s">
        <v>152</v>
      </c>
    </row>
    <row r="98" spans="1:14">
      <c r="A98" s="14" t="s">
        <v>46</v>
      </c>
      <c r="B98" s="31">
        <f>DATA_FIELD_DESCRIPTORS!K959+DATA_FIELD_DESCRIPTORS!K993</f>
        <v>209</v>
      </c>
      <c r="C98" s="27">
        <f t="shared" si="17"/>
        <v>0.34891485809682804</v>
      </c>
      <c r="D98" s="14"/>
      <c r="E98" s="23"/>
      <c r="F98" s="23"/>
      <c r="G98" s="18"/>
      <c r="H98" s="18"/>
      <c r="I98" s="18"/>
      <c r="N98" s="26" t="s">
        <v>153</v>
      </c>
    </row>
    <row r="99" spans="1:14">
      <c r="A99" s="14" t="s">
        <v>53</v>
      </c>
      <c r="B99" s="31">
        <f>DATA_FIELD_DESCRIPTORS!K962+DATA_FIELD_DESCRIPTORS!K996</f>
        <v>92</v>
      </c>
      <c r="C99" s="27">
        <f>B99/B98</f>
        <v>0.44019138755980863</v>
      </c>
      <c r="D99" s="14"/>
      <c r="E99" s="23"/>
      <c r="F99" s="23"/>
      <c r="G99" s="18"/>
      <c r="H99" s="18"/>
      <c r="I99" s="18"/>
      <c r="N99" s="26" t="s">
        <v>154</v>
      </c>
    </row>
    <row r="100" spans="1:14">
      <c r="A100" s="14"/>
      <c r="B100" s="31"/>
      <c r="C100" s="27"/>
      <c r="D100" s="14"/>
      <c r="E100" s="23"/>
      <c r="F100" s="23"/>
      <c r="G100" s="18"/>
      <c r="H100" s="18"/>
      <c r="I100" s="18"/>
      <c r="N100" s="26"/>
    </row>
    <row r="101" spans="1:14">
      <c r="A101" s="14" t="s">
        <v>54</v>
      </c>
      <c r="B101" s="2">
        <f>DATA_FIELD_DESCRIPTORS!K535</f>
        <v>43</v>
      </c>
      <c r="C101" s="27">
        <f>B101/B82</f>
        <v>5.4020100502512561E-2</v>
      </c>
      <c r="D101" s="14"/>
      <c r="E101" s="23"/>
      <c r="F101" s="23"/>
      <c r="G101" s="18"/>
      <c r="H101" s="18"/>
      <c r="I101" s="18"/>
      <c r="N101" s="26">
        <v>535</v>
      </c>
    </row>
    <row r="102" spans="1:14">
      <c r="A102" s="14" t="s">
        <v>55</v>
      </c>
      <c r="B102" s="2">
        <f>DATA_FIELD_DESCRIPTORS!K657</f>
        <v>206</v>
      </c>
      <c r="C102" s="27">
        <f>B102/B82</f>
        <v>0.25879396984924624</v>
      </c>
      <c r="D102" s="14"/>
      <c r="E102" s="23"/>
      <c r="F102" s="23"/>
      <c r="G102" s="18"/>
      <c r="H102" s="18"/>
      <c r="I102" s="18"/>
      <c r="N102" s="26">
        <v>657</v>
      </c>
    </row>
    <row r="103" spans="1:14">
      <c r="A103" s="14" t="s">
        <v>56</v>
      </c>
      <c r="B103" s="34">
        <f>(B67+B69)/B82</f>
        <v>1.6105527638190955</v>
      </c>
      <c r="C103" s="44" t="s">
        <v>1446</v>
      </c>
      <c r="D103" s="14"/>
      <c r="E103" s="23"/>
      <c r="F103" s="23"/>
      <c r="G103" s="18"/>
      <c r="H103" s="18"/>
      <c r="I103" s="18"/>
      <c r="N103" s="26"/>
    </row>
    <row r="104" spans="1:14">
      <c r="A104" s="14"/>
      <c r="B104" s="34"/>
      <c r="C104" s="27"/>
      <c r="D104" s="14"/>
      <c r="E104" s="23"/>
      <c r="F104" s="23"/>
      <c r="G104" s="18"/>
      <c r="H104" s="18"/>
      <c r="I104" s="18"/>
      <c r="N104" s="26"/>
    </row>
    <row r="105" spans="1:14">
      <c r="A105" s="14"/>
      <c r="B105" s="31"/>
      <c r="C105" s="27"/>
      <c r="D105" s="14"/>
      <c r="E105" s="23"/>
      <c r="F105" s="23"/>
      <c r="G105" s="18"/>
      <c r="H105" s="18"/>
      <c r="I105" s="18"/>
      <c r="N105" s="26"/>
    </row>
    <row r="106" spans="1:14" s="4" customFormat="1">
      <c r="A106" s="106" t="s">
        <v>1441</v>
      </c>
      <c r="B106" s="107" t="s">
        <v>1437</v>
      </c>
      <c r="C106" s="112" t="s">
        <v>1433</v>
      </c>
      <c r="D106" s="20"/>
      <c r="E106" s="1"/>
      <c r="F106" s="20"/>
      <c r="G106" s="1"/>
      <c r="J106"/>
      <c r="K106"/>
      <c r="L106"/>
      <c r="M106"/>
    </row>
    <row r="107" spans="1:14">
      <c r="A107" s="14" t="s">
        <v>57</v>
      </c>
      <c r="B107" s="2">
        <f>DATA_FIELD_DESCRIPTORS!K750</f>
        <v>837</v>
      </c>
      <c r="C107" s="27">
        <f>B107/B$107</f>
        <v>1</v>
      </c>
      <c r="D107" s="14"/>
      <c r="E107" s="29"/>
      <c r="F107" s="29"/>
      <c r="G107" s="18"/>
      <c r="H107" s="24"/>
      <c r="I107" s="30"/>
      <c r="N107" s="26">
        <v>8772</v>
      </c>
    </row>
    <row r="108" spans="1:14">
      <c r="A108" s="14" t="s">
        <v>58</v>
      </c>
      <c r="B108" s="2">
        <f>DATA_FIELD_DESCRIPTORS!K762</f>
        <v>796</v>
      </c>
      <c r="C108" s="27">
        <f t="shared" ref="C108:C110" si="18">B108/B$107</f>
        <v>0.95101553166069297</v>
      </c>
      <c r="D108" s="14"/>
      <c r="E108" s="29"/>
      <c r="F108" s="29"/>
      <c r="G108" s="18"/>
      <c r="H108" s="24"/>
      <c r="I108" s="30"/>
      <c r="N108" s="26">
        <v>8784</v>
      </c>
    </row>
    <row r="109" spans="1:14">
      <c r="A109" s="14"/>
      <c r="B109" s="2"/>
      <c r="C109" s="27"/>
      <c r="D109" s="14"/>
      <c r="E109" s="29"/>
      <c r="F109" s="29"/>
      <c r="G109" s="18"/>
      <c r="H109" s="24"/>
      <c r="I109" s="30"/>
      <c r="N109" s="26"/>
    </row>
    <row r="110" spans="1:14">
      <c r="A110" s="14" t="s">
        <v>59</v>
      </c>
      <c r="B110" s="2">
        <f>DATA_FIELD_DESCRIPTORS!K772</f>
        <v>41</v>
      </c>
      <c r="C110" s="27">
        <f t="shared" si="18"/>
        <v>4.8984468339307051E-2</v>
      </c>
      <c r="D110" s="14"/>
      <c r="E110" s="29"/>
      <c r="F110" s="29"/>
      <c r="G110" s="18"/>
      <c r="H110" s="24"/>
      <c r="I110" s="30"/>
      <c r="N110" s="26">
        <v>8794</v>
      </c>
    </row>
    <row r="111" spans="1:14">
      <c r="A111" s="14" t="s">
        <v>60</v>
      </c>
      <c r="B111" s="2">
        <f>DATA_FIELD_DESCRIPTORS!K773</f>
        <v>15</v>
      </c>
      <c r="C111" s="27">
        <f>B111/B$110</f>
        <v>0.36585365853658536</v>
      </c>
      <c r="D111" s="14"/>
      <c r="E111" s="29"/>
      <c r="F111" s="23"/>
      <c r="G111" s="18"/>
      <c r="H111" s="24"/>
      <c r="I111" s="25"/>
      <c r="N111" s="26">
        <v>8795</v>
      </c>
    </row>
    <row r="112" spans="1:14">
      <c r="A112" s="14" t="s">
        <v>61</v>
      </c>
      <c r="B112" s="2">
        <f>DATA_FIELD_DESCRIPTORS!K774</f>
        <v>2</v>
      </c>
      <c r="C112" s="27">
        <f t="shared" ref="C112:C116" si="19">B112/B$110</f>
        <v>4.878048780487805E-2</v>
      </c>
      <c r="D112" s="14"/>
      <c r="E112" s="29"/>
      <c r="F112" s="35"/>
      <c r="G112" s="18"/>
      <c r="H112" s="36"/>
      <c r="I112" s="37"/>
      <c r="N112" s="26">
        <v>8796</v>
      </c>
    </row>
    <row r="113" spans="1:14">
      <c r="A113" s="14" t="s">
        <v>62</v>
      </c>
      <c r="B113" s="2">
        <f>DATA_FIELD_DESCRIPTORS!K775</f>
        <v>1</v>
      </c>
      <c r="C113" s="27">
        <f t="shared" si="19"/>
        <v>2.4390243902439025E-2</v>
      </c>
      <c r="D113" s="14"/>
      <c r="E113" s="29"/>
      <c r="F113" s="23"/>
      <c r="G113" s="18"/>
      <c r="H113" s="24"/>
      <c r="I113" s="25"/>
      <c r="N113" s="26">
        <v>8797</v>
      </c>
    </row>
    <row r="114" spans="1:14">
      <c r="A114" s="14" t="s">
        <v>63</v>
      </c>
      <c r="B114" s="2">
        <f>DATA_FIELD_DESCRIPTORS!K776</f>
        <v>0</v>
      </c>
      <c r="C114" s="27">
        <f t="shared" si="19"/>
        <v>0</v>
      </c>
      <c r="D114" s="14"/>
      <c r="E114" s="29"/>
      <c r="F114" s="35"/>
      <c r="G114" s="18"/>
      <c r="H114" s="35"/>
      <c r="I114" s="18"/>
      <c r="N114" s="26">
        <v>8798</v>
      </c>
    </row>
    <row r="115" spans="1:14">
      <c r="A115" s="9" t="s">
        <v>64</v>
      </c>
      <c r="B115" s="2">
        <f>DATA_FIELD_DESCRIPTORS!K777</f>
        <v>14</v>
      </c>
      <c r="C115" s="27">
        <f t="shared" si="19"/>
        <v>0.34146341463414637</v>
      </c>
      <c r="D115" s="9"/>
      <c r="E115" s="29"/>
      <c r="H115" s="38"/>
      <c r="I115" s="39"/>
      <c r="N115" s="10">
        <v>8799</v>
      </c>
    </row>
    <row r="116" spans="1:14">
      <c r="A116" s="9" t="s">
        <v>65</v>
      </c>
      <c r="B116" s="2">
        <f>DATA_FIELD_DESCRIPTORS!K779</f>
        <v>9</v>
      </c>
      <c r="C116" s="27">
        <f t="shared" si="19"/>
        <v>0.21951219512195122</v>
      </c>
      <c r="D116" s="9"/>
      <c r="E116" s="29"/>
      <c r="H116" s="38"/>
      <c r="I116" s="39"/>
      <c r="N116" s="10">
        <v>8801</v>
      </c>
    </row>
    <row r="117" spans="1:14">
      <c r="A117" s="9"/>
      <c r="B117" s="15"/>
      <c r="C117" s="11"/>
      <c r="D117" s="9"/>
      <c r="E117" s="39"/>
      <c r="F117" s="39"/>
      <c r="H117" s="39"/>
      <c r="I117" s="39"/>
      <c r="N117" s="10"/>
    </row>
    <row r="118" spans="1:14">
      <c r="A118" s="9"/>
      <c r="B118" s="15"/>
      <c r="C118" s="11"/>
      <c r="D118" s="9"/>
      <c r="E118" s="39"/>
      <c r="F118" s="39"/>
      <c r="H118" s="39"/>
      <c r="I118" s="39"/>
      <c r="N118" s="10"/>
    </row>
    <row r="119" spans="1:14" s="4" customFormat="1">
      <c r="A119" s="106" t="s">
        <v>1442</v>
      </c>
      <c r="B119" s="107" t="s">
        <v>1437</v>
      </c>
      <c r="C119" s="108" t="s">
        <v>1433</v>
      </c>
      <c r="D119" s="20"/>
      <c r="E119" s="1"/>
      <c r="F119" s="20"/>
      <c r="G119" s="1"/>
      <c r="J119"/>
      <c r="K119"/>
      <c r="L119"/>
      <c r="M119"/>
    </row>
    <row r="120" spans="1:14">
      <c r="A120" s="9" t="s">
        <v>66</v>
      </c>
      <c r="B120" s="2">
        <f>DATA_FIELD_DESCRIPTORS!K766</f>
        <v>796</v>
      </c>
      <c r="C120" s="11">
        <f>B120/B$120</f>
        <v>1</v>
      </c>
      <c r="D120" s="9"/>
      <c r="H120" s="38"/>
      <c r="I120" s="39"/>
      <c r="N120" s="10">
        <v>8788</v>
      </c>
    </row>
    <row r="121" spans="1:14" s="18" customFormat="1">
      <c r="A121" s="113" t="s">
        <v>67</v>
      </c>
      <c r="B121" s="114">
        <f>DATA_FIELD_DESCRIPTORS!K767+DATA_FIELD_DESCRIPTORS!K768</f>
        <v>225</v>
      </c>
      <c r="C121" s="115">
        <f t="shared" ref="C121:C124" si="20">B121/B$120</f>
        <v>0.28266331658291455</v>
      </c>
      <c r="D121" s="14"/>
      <c r="E121" s="29"/>
      <c r="F121" s="29"/>
      <c r="H121" s="24"/>
      <c r="I121" s="30"/>
      <c r="J121"/>
      <c r="K121"/>
      <c r="L121"/>
      <c r="M121"/>
      <c r="N121" s="26" t="s">
        <v>145</v>
      </c>
    </row>
    <row r="122" spans="1:14" s="18" customFormat="1">
      <c r="A122" s="14" t="s">
        <v>68</v>
      </c>
      <c r="B122" s="2">
        <f>DATA_FIELD_DESCRIPTORS!K841+DATA_FIELD_DESCRIPTORS!K842</f>
        <v>397</v>
      </c>
      <c r="C122" s="44" t="s">
        <v>1446</v>
      </c>
      <c r="D122" s="14"/>
      <c r="E122" s="13"/>
      <c r="F122" s="23"/>
      <c r="J122"/>
      <c r="K122"/>
      <c r="L122"/>
      <c r="M122"/>
      <c r="N122" s="40" t="s">
        <v>1421</v>
      </c>
    </row>
    <row r="123" spans="1:14" s="18" customFormat="1">
      <c r="A123" s="14" t="s">
        <v>69</v>
      </c>
      <c r="B123" s="41">
        <f>B122/B121</f>
        <v>1.7644444444444445</v>
      </c>
      <c r="C123" s="44" t="s">
        <v>1446</v>
      </c>
      <c r="D123" s="14"/>
      <c r="E123" s="23"/>
      <c r="F123" s="23"/>
      <c r="J123"/>
      <c r="K123"/>
      <c r="L123"/>
      <c r="M123"/>
      <c r="N123" s="26"/>
    </row>
    <row r="124" spans="1:14" s="18" customFormat="1">
      <c r="A124" s="113" t="s">
        <v>70</v>
      </c>
      <c r="B124" s="114">
        <f>DATA_FIELD_DESCRIPTORS!K769</f>
        <v>571</v>
      </c>
      <c r="C124" s="115">
        <f t="shared" si="20"/>
        <v>0.71733668341708545</v>
      </c>
      <c r="D124" s="14"/>
      <c r="E124" s="29"/>
      <c r="F124" s="29"/>
      <c r="H124" s="24"/>
      <c r="I124" s="30"/>
      <c r="J124"/>
      <c r="K124"/>
      <c r="L124"/>
      <c r="M124"/>
      <c r="N124" s="26">
        <v>8791</v>
      </c>
    </row>
    <row r="125" spans="1:14">
      <c r="A125" s="9" t="s">
        <v>71</v>
      </c>
      <c r="B125" s="2">
        <f>DATA_FIELD_DESCRIPTORS!K843</f>
        <v>885</v>
      </c>
      <c r="C125" s="44" t="s">
        <v>1446</v>
      </c>
      <c r="D125" s="9"/>
      <c r="N125" s="10">
        <v>8865</v>
      </c>
    </row>
    <row r="126" spans="1:14">
      <c r="A126" s="9" t="s">
        <v>72</v>
      </c>
      <c r="B126" s="42">
        <f>B125/B124</f>
        <v>1.5499124343257442</v>
      </c>
      <c r="C126" s="44" t="s">
        <v>1446</v>
      </c>
      <c r="D126" s="9"/>
      <c r="N126" s="10"/>
    </row>
    <row r="127" spans="1:14">
      <c r="A127" s="9"/>
      <c r="B127" s="15"/>
      <c r="C127" s="11"/>
      <c r="D127" s="9"/>
      <c r="N127" s="10"/>
    </row>
    <row r="128" spans="1:14">
      <c r="B128" s="9"/>
      <c r="C128" s="14"/>
      <c r="D128" s="9"/>
      <c r="N128" s="9"/>
    </row>
    <row r="129" spans="1:14">
      <c r="A129" s="106" t="s">
        <v>1460</v>
      </c>
      <c r="B129" s="107" t="s">
        <v>1437</v>
      </c>
      <c r="C129" s="73"/>
      <c r="E129" s="5"/>
      <c r="F129" s="5"/>
    </row>
    <row r="130" spans="1:14">
      <c r="A130" s="9" t="s">
        <v>1462</v>
      </c>
      <c r="B130" s="72">
        <f>B111+B112+B124</f>
        <v>588</v>
      </c>
      <c r="C130" s="27"/>
      <c r="E130" s="5"/>
      <c r="F130" s="5"/>
    </row>
    <row r="131" spans="1:14">
      <c r="A131" s="9" t="s">
        <v>1463</v>
      </c>
      <c r="B131" s="72">
        <f>B113+B114+B121</f>
        <v>226</v>
      </c>
      <c r="C131" s="5"/>
      <c r="E131" s="5"/>
      <c r="F131" s="5"/>
    </row>
    <row r="132" spans="1:14">
      <c r="A132" s="9" t="s">
        <v>1464</v>
      </c>
      <c r="B132" s="39">
        <f>B111/B130</f>
        <v>2.5510204081632654E-2</v>
      </c>
      <c r="C132" s="5"/>
      <c r="E132" s="5"/>
      <c r="F132" s="5"/>
      <c r="N132" s="5"/>
    </row>
    <row r="133" spans="1:14">
      <c r="A133" s="9" t="s">
        <v>1465</v>
      </c>
      <c r="B133" s="39">
        <f>B113/B131</f>
        <v>4.4247787610619468E-3</v>
      </c>
      <c r="C133" s="5"/>
      <c r="E133" s="5"/>
      <c r="F133" s="5"/>
      <c r="N133" s="5"/>
    </row>
    <row r="134" spans="1:14">
      <c r="A134" s="9" t="s">
        <v>1466</v>
      </c>
      <c r="B134" s="39">
        <f>B115/B107</f>
        <v>1.6726403823178016E-2</v>
      </c>
      <c r="C134" s="5"/>
      <c r="E134" s="5"/>
      <c r="F134" s="5"/>
      <c r="N134" s="5"/>
    </row>
    <row r="135" spans="1:14">
      <c r="A135" s="9" t="s">
        <v>1</v>
      </c>
      <c r="B135" s="5"/>
      <c r="C135" s="5"/>
      <c r="E135" s="5"/>
      <c r="F135" s="5"/>
      <c r="N135" s="5"/>
    </row>
    <row r="136" spans="1:14">
      <c r="A136" s="75" t="s">
        <v>1467</v>
      </c>
      <c r="B136" s="75"/>
      <c r="C136" s="75"/>
      <c r="E136" s="5"/>
      <c r="F136" s="5"/>
      <c r="N136" s="5"/>
    </row>
    <row r="137" spans="1:14" ht="36">
      <c r="A137" s="75" t="s">
        <v>1461</v>
      </c>
      <c r="B137" s="75"/>
      <c r="C137" s="75"/>
      <c r="E137" s="5"/>
      <c r="F137" s="5"/>
      <c r="N137" s="5"/>
    </row>
    <row r="138" spans="1:14">
      <c r="A138" s="75"/>
      <c r="B138" s="75"/>
      <c r="C138" s="75"/>
      <c r="E138" s="5"/>
      <c r="F138" s="5"/>
      <c r="N138" s="5"/>
    </row>
    <row r="139" spans="1:14">
      <c r="A139" s="75"/>
      <c r="B139" s="75"/>
      <c r="C139" s="75"/>
      <c r="E139" s="5"/>
      <c r="F139" s="5"/>
      <c r="N139" s="5"/>
    </row>
    <row r="140" spans="1:14">
      <c r="B140" s="5"/>
      <c r="C140" s="5"/>
      <c r="E140" s="5"/>
      <c r="F140" s="5"/>
      <c r="N140" s="5"/>
    </row>
    <row r="141" spans="1:14" ht="57.6">
      <c r="A141" s="9" t="s">
        <v>73</v>
      </c>
      <c r="B141" s="5"/>
      <c r="C141" s="5"/>
      <c r="E141" s="5"/>
      <c r="F141" s="5"/>
      <c r="N141" s="5"/>
    </row>
    <row r="142" spans="1:14">
      <c r="A142" s="9" t="s">
        <v>1</v>
      </c>
      <c r="B142" s="5"/>
      <c r="C142" s="5"/>
      <c r="E142" s="5"/>
      <c r="F142" s="5"/>
      <c r="N142" s="5"/>
    </row>
    <row r="143" spans="1:14">
      <c r="A143" s="9" t="s">
        <v>1</v>
      </c>
      <c r="B143" s="5"/>
      <c r="C143" s="5"/>
      <c r="E143" s="5"/>
      <c r="F143" s="5"/>
      <c r="N143" s="5"/>
    </row>
    <row r="144" spans="1:14">
      <c r="A144" s="9" t="s">
        <v>1</v>
      </c>
      <c r="B144" s="5"/>
      <c r="C144" s="5"/>
      <c r="E144" s="5"/>
      <c r="F144" s="5"/>
      <c r="N144" s="5"/>
    </row>
    <row r="145" spans="1:14">
      <c r="A145" s="9" t="s">
        <v>1</v>
      </c>
      <c r="B145" s="5"/>
      <c r="C145" s="5"/>
      <c r="E145" s="5"/>
      <c r="F145" s="5"/>
      <c r="N14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145"/>
  <sheetViews>
    <sheetView topLeftCell="A76" zoomScale="55" zoomScaleNormal="55" workbookViewId="0">
      <selection activeCell="G23" sqref="G19:G23"/>
    </sheetView>
  </sheetViews>
  <sheetFormatPr defaultColWidth="8.88671875" defaultRowHeight="14.4"/>
  <cols>
    <col min="1" max="1" width="44.6640625" style="5" customWidth="1"/>
    <col min="2" max="2" width="10.33203125" style="20" customWidth="1"/>
    <col min="3" max="3" width="8.88671875" style="21" customWidth="1"/>
    <col min="4" max="4" width="10.33203125" style="5" customWidth="1"/>
    <col min="5" max="5" width="8.88671875" style="13" customWidth="1"/>
    <col min="6" max="6" width="10.33203125" style="13" customWidth="1"/>
    <col min="7" max="9" width="8.88671875" style="5"/>
    <col min="10" max="10" width="24.44140625" customWidth="1"/>
    <col min="11" max="11" width="10.5546875" bestFit="1" customWidth="1"/>
    <col min="12" max="13" width="10.6640625" bestFit="1" customWidth="1"/>
    <col min="14" max="14" width="14.33203125" style="22" customWidth="1"/>
    <col min="15" max="15" width="17.44140625" style="5" customWidth="1"/>
    <col min="16" max="25" width="13.33203125" style="5" customWidth="1"/>
    <col min="26" max="16384" width="8.88671875" style="5"/>
  </cols>
  <sheetData>
    <row r="1" spans="1:25" ht="43.2">
      <c r="A1" s="6" t="s">
        <v>1494</v>
      </c>
      <c r="B1" s="6"/>
      <c r="C1" s="8"/>
      <c r="D1" s="9"/>
      <c r="N1" s="7"/>
    </row>
    <row r="2" spans="1:25">
      <c r="A2" s="9" t="s">
        <v>0</v>
      </c>
      <c r="B2" s="9"/>
      <c r="C2" s="11"/>
      <c r="D2" s="9"/>
      <c r="N2" s="10"/>
    </row>
    <row r="3" spans="1:25">
      <c r="K3" t="s">
        <v>87</v>
      </c>
      <c r="L3" t="s">
        <v>89</v>
      </c>
      <c r="M3" t="s">
        <v>136</v>
      </c>
      <c r="O3" s="77" t="s">
        <v>1452</v>
      </c>
      <c r="P3" s="77" t="s">
        <v>1453</v>
      </c>
      <c r="Q3" s="54" t="s">
        <v>1454</v>
      </c>
      <c r="R3" s="76" t="s">
        <v>1455</v>
      </c>
      <c r="S3" s="76" t="s">
        <v>1456</v>
      </c>
      <c r="T3" s="52"/>
      <c r="U3" s="76" t="s">
        <v>1455</v>
      </c>
      <c r="V3" s="76" t="s">
        <v>1456</v>
      </c>
      <c r="W3" s="77"/>
      <c r="X3" s="76" t="s">
        <v>1455</v>
      </c>
      <c r="Y3" s="76" t="s">
        <v>1456</v>
      </c>
    </row>
    <row r="4" spans="1:25" s="43" customFormat="1">
      <c r="A4" s="106" t="s">
        <v>2</v>
      </c>
      <c r="B4" s="107" t="s">
        <v>87</v>
      </c>
      <c r="C4" s="108" t="s">
        <v>1433</v>
      </c>
      <c r="D4" s="109" t="s">
        <v>89</v>
      </c>
      <c r="E4" s="108" t="s">
        <v>1433</v>
      </c>
      <c r="F4" s="107" t="s">
        <v>136</v>
      </c>
      <c r="G4" s="108" t="s">
        <v>1433</v>
      </c>
      <c r="J4" t="s">
        <v>1448</v>
      </c>
      <c r="K4" s="47">
        <f>B5/2</f>
        <v>2047</v>
      </c>
      <c r="L4" s="47">
        <f>D5/2</f>
        <v>2464.5</v>
      </c>
      <c r="M4" s="47">
        <f>F5/2</f>
        <v>4511.5</v>
      </c>
      <c r="O4" s="77" t="s">
        <v>2</v>
      </c>
      <c r="P4" s="77"/>
      <c r="Q4" s="55" t="s">
        <v>87</v>
      </c>
      <c r="R4" s="76"/>
      <c r="S4" s="76"/>
      <c r="T4" s="53" t="s">
        <v>89</v>
      </c>
      <c r="U4" s="76"/>
      <c r="V4" s="76"/>
      <c r="W4" s="56" t="s">
        <v>136</v>
      </c>
      <c r="X4" s="76"/>
      <c r="Y4" s="76"/>
    </row>
    <row r="5" spans="1:25">
      <c r="A5" s="9" t="s">
        <v>3</v>
      </c>
      <c r="B5" s="2">
        <f>DATA_FIELD_DESCRIPTORS!L371</f>
        <v>4094</v>
      </c>
      <c r="C5" s="11">
        <f t="shared" ref="C5:C23" si="0">B5/B$5</f>
        <v>1</v>
      </c>
      <c r="D5" s="15">
        <f>DATA_FIELD_DESCRIPTORS!L395</f>
        <v>4929</v>
      </c>
      <c r="E5" s="11">
        <f t="shared" ref="E5:E23" si="1">D5/D$5</f>
        <v>1</v>
      </c>
      <c r="F5" s="15">
        <f t="shared" ref="F5:F23" si="2">B5+D5</f>
        <v>9023</v>
      </c>
      <c r="G5" s="11">
        <f t="shared" ref="G5:G23" si="3">F5/F$5</f>
        <v>1</v>
      </c>
      <c r="J5" t="s">
        <v>1457</v>
      </c>
      <c r="K5" s="67">
        <f>K4-R11</f>
        <v>341</v>
      </c>
      <c r="L5" s="46">
        <f>L4-U11</f>
        <v>-26.5</v>
      </c>
      <c r="M5" s="67">
        <f>M4-X11</f>
        <v>314.5</v>
      </c>
      <c r="N5" s="10" t="s">
        <v>142</v>
      </c>
      <c r="O5" s="48" t="s">
        <v>3</v>
      </c>
      <c r="P5" s="48"/>
      <c r="Q5" s="2">
        <v>4094</v>
      </c>
      <c r="T5" s="15">
        <v>4929</v>
      </c>
      <c r="W5" s="5">
        <v>9023</v>
      </c>
    </row>
    <row r="6" spans="1:25">
      <c r="A6" s="9" t="s">
        <v>4</v>
      </c>
      <c r="B6" s="2">
        <f>DATA_FIELD_DESCRIPTORS!L372</f>
        <v>138</v>
      </c>
      <c r="C6" s="11">
        <f t="shared" si="0"/>
        <v>3.3707865168539325E-2</v>
      </c>
      <c r="D6" s="15">
        <f>DATA_FIELD_DESCRIPTORS!L396</f>
        <v>154</v>
      </c>
      <c r="E6" s="11">
        <f t="shared" si="1"/>
        <v>3.1243659971596671E-2</v>
      </c>
      <c r="F6" s="15">
        <f t="shared" si="2"/>
        <v>292</v>
      </c>
      <c r="G6" s="11">
        <f t="shared" si="3"/>
        <v>3.2361742214341127E-2</v>
      </c>
      <c r="J6" t="s">
        <v>1449</v>
      </c>
      <c r="K6">
        <f>K5/Q12</f>
        <v>0.6024734982332155</v>
      </c>
      <c r="L6">
        <f>L5/T12</f>
        <v>-4.3874172185430466E-2</v>
      </c>
      <c r="M6">
        <f>M5/W12</f>
        <v>0.26880341880341879</v>
      </c>
      <c r="N6" s="10"/>
      <c r="O6" s="9">
        <v>0</v>
      </c>
      <c r="P6" s="9">
        <v>4</v>
      </c>
      <c r="Q6" s="2">
        <v>138</v>
      </c>
      <c r="R6" s="60">
        <f>Q6</f>
        <v>138</v>
      </c>
      <c r="S6" s="39">
        <f>R6/$Q5</f>
        <v>3.3707865168539325E-2</v>
      </c>
      <c r="T6" s="15">
        <v>154</v>
      </c>
      <c r="U6" s="60">
        <f>T6</f>
        <v>154</v>
      </c>
      <c r="V6" s="39">
        <f>U6/$T5</f>
        <v>3.1243659971596671E-2</v>
      </c>
      <c r="W6" s="5">
        <v>292</v>
      </c>
      <c r="X6" s="60">
        <f>W6</f>
        <v>292</v>
      </c>
      <c r="Y6" s="39">
        <f>X6/$W5</f>
        <v>3.2361742214341127E-2</v>
      </c>
    </row>
    <row r="7" spans="1:25">
      <c r="A7" s="9" t="s">
        <v>5</v>
      </c>
      <c r="B7" s="2">
        <f>DATA_FIELD_DESCRIPTORS!L373</f>
        <v>91</v>
      </c>
      <c r="C7" s="11">
        <f t="shared" si="0"/>
        <v>2.2227650219833903E-2</v>
      </c>
      <c r="D7" s="15">
        <f>DATA_FIELD_DESCRIPTORS!L397</f>
        <v>110</v>
      </c>
      <c r="E7" s="11">
        <f t="shared" si="1"/>
        <v>2.231689997971191E-2</v>
      </c>
      <c r="F7" s="15">
        <f t="shared" si="2"/>
        <v>201</v>
      </c>
      <c r="G7" s="11">
        <f t="shared" si="3"/>
        <v>2.2276404743433446E-2</v>
      </c>
      <c r="J7" t="s">
        <v>1450</v>
      </c>
      <c r="K7" s="58">
        <v>5</v>
      </c>
      <c r="L7" s="58">
        <v>5</v>
      </c>
      <c r="M7" s="58">
        <v>5</v>
      </c>
      <c r="N7" s="10"/>
      <c r="O7" s="9">
        <v>5</v>
      </c>
      <c r="P7" s="9">
        <v>9</v>
      </c>
      <c r="Q7" s="2">
        <v>91</v>
      </c>
      <c r="R7" s="60">
        <f>R6+Q7</f>
        <v>229</v>
      </c>
      <c r="S7" s="39">
        <f>R7/$Q5</f>
        <v>5.5935515388373228E-2</v>
      </c>
      <c r="T7" s="15">
        <v>110</v>
      </c>
      <c r="U7" s="60">
        <f>U6+T7</f>
        <v>264</v>
      </c>
      <c r="V7" s="39">
        <f>U7/$T5</f>
        <v>5.3560559951308581E-2</v>
      </c>
      <c r="W7" s="5">
        <v>201</v>
      </c>
      <c r="X7" s="60">
        <f>X6+W7</f>
        <v>493</v>
      </c>
      <c r="Y7" s="39">
        <f>X7/$W5</f>
        <v>5.4638146957774573E-2</v>
      </c>
    </row>
    <row r="8" spans="1:25">
      <c r="A8" s="9" t="s">
        <v>6</v>
      </c>
      <c r="B8" s="2">
        <f>DATA_FIELD_DESCRIPTORS!L374</f>
        <v>54</v>
      </c>
      <c r="C8" s="11">
        <f t="shared" si="0"/>
        <v>1.3190034196384953E-2</v>
      </c>
      <c r="D8" s="15">
        <f>DATA_FIELD_DESCRIPTORS!L398</f>
        <v>71</v>
      </c>
      <c r="E8" s="11">
        <f t="shared" si="1"/>
        <v>1.4404544532359505E-2</v>
      </c>
      <c r="F8" s="15">
        <f t="shared" si="2"/>
        <v>125</v>
      </c>
      <c r="G8" s="11">
        <f t="shared" si="3"/>
        <v>1.3853485536961099E-2</v>
      </c>
      <c r="J8" t="s">
        <v>1451</v>
      </c>
      <c r="K8">
        <f>K7*K6</f>
        <v>3.0123674911660774</v>
      </c>
      <c r="L8">
        <f t="shared" ref="L8:M8" si="4">L7*L6</f>
        <v>-0.21937086092715233</v>
      </c>
      <c r="M8">
        <f t="shared" si="4"/>
        <v>1.3440170940170939</v>
      </c>
      <c r="N8" s="10"/>
      <c r="O8" s="9">
        <v>10</v>
      </c>
      <c r="P8" s="9">
        <v>14</v>
      </c>
      <c r="Q8" s="2">
        <v>54</v>
      </c>
      <c r="R8" s="60">
        <f t="shared" ref="R8:R23" si="5">R7+Q8</f>
        <v>283</v>
      </c>
      <c r="S8" s="39">
        <f>R8/$Q5</f>
        <v>6.9125549584758181E-2</v>
      </c>
      <c r="T8" s="15">
        <v>71</v>
      </c>
      <c r="U8" s="60">
        <f t="shared" ref="U8:U23" si="6">U7+T8</f>
        <v>335</v>
      </c>
      <c r="V8" s="39">
        <f>U8/$T5</f>
        <v>6.796510448366809E-2</v>
      </c>
      <c r="W8" s="5">
        <v>125</v>
      </c>
      <c r="X8" s="60">
        <f t="shared" ref="X8:X23" si="7">X7+W8</f>
        <v>618</v>
      </c>
      <c r="Y8" s="39">
        <f>X8/$W5</f>
        <v>6.849163249473568E-2</v>
      </c>
    </row>
    <row r="9" spans="1:25">
      <c r="A9" s="9" t="s">
        <v>7</v>
      </c>
      <c r="B9" s="2">
        <f>DATA_FIELD_DESCRIPTORS!L375+DATA_FIELD_DESCRIPTORS!L376</f>
        <v>60</v>
      </c>
      <c r="C9" s="11">
        <f t="shared" si="0"/>
        <v>1.4655593551538837E-2</v>
      </c>
      <c r="D9" s="15">
        <f>DATA_FIELD_DESCRIPTORS!L399+DATA_FIELD_DESCRIPTORS!L400</f>
        <v>99</v>
      </c>
      <c r="E9" s="11">
        <f t="shared" si="1"/>
        <v>2.008520998174072E-2</v>
      </c>
      <c r="F9" s="15">
        <f t="shared" si="2"/>
        <v>159</v>
      </c>
      <c r="G9" s="11">
        <f t="shared" si="3"/>
        <v>1.7621633603014518E-2</v>
      </c>
      <c r="J9" t="s">
        <v>1447</v>
      </c>
      <c r="K9">
        <f>30+K8</f>
        <v>33.012367491166074</v>
      </c>
      <c r="L9">
        <f t="shared" ref="L9:M9" si="8">30+L8</f>
        <v>29.780629139072847</v>
      </c>
      <c r="M9">
        <f t="shared" si="8"/>
        <v>31.344017094017094</v>
      </c>
      <c r="N9" s="10"/>
      <c r="O9" s="9">
        <v>15</v>
      </c>
      <c r="P9" s="9">
        <v>19</v>
      </c>
      <c r="Q9" s="2">
        <v>60</v>
      </c>
      <c r="R9" s="60">
        <f t="shared" si="5"/>
        <v>343</v>
      </c>
      <c r="S9" s="39">
        <f>R9/$Q5</f>
        <v>8.3781143136297018E-2</v>
      </c>
      <c r="T9" s="15">
        <v>99</v>
      </c>
      <c r="U9" s="60">
        <f t="shared" si="6"/>
        <v>434</v>
      </c>
      <c r="V9" s="39">
        <f>U9/$Q5</f>
        <v>0.10600879335613092</v>
      </c>
      <c r="W9" s="5">
        <v>159</v>
      </c>
      <c r="X9" s="60">
        <f t="shared" si="7"/>
        <v>777</v>
      </c>
      <c r="Y9" s="39">
        <f>X9/$W5</f>
        <v>8.6113266097750191E-2</v>
      </c>
    </row>
    <row r="10" spans="1:25">
      <c r="A10" s="9" t="s">
        <v>8</v>
      </c>
      <c r="B10" s="2">
        <f>DATA_FIELD_DESCRIPTORS!L377+DATA_FIELD_DESCRIPTORS!L378+DATA_FIELD_DESCRIPTORS!L379</f>
        <v>493</v>
      </c>
      <c r="C10" s="11">
        <f t="shared" si="0"/>
        <v>0.12042012701514411</v>
      </c>
      <c r="D10" s="15">
        <f>DATA_FIELD_DESCRIPTORS!L401+DATA_FIELD_DESCRIPTORS!L402+DATA_FIELD_DESCRIPTORS!L403</f>
        <v>876</v>
      </c>
      <c r="E10" s="11">
        <f t="shared" si="1"/>
        <v>0.17772367620206939</v>
      </c>
      <c r="F10" s="15">
        <f t="shared" si="2"/>
        <v>1369</v>
      </c>
      <c r="G10" s="11">
        <f t="shared" si="3"/>
        <v>0.15172337360079796</v>
      </c>
      <c r="N10" s="10"/>
      <c r="O10" s="9">
        <v>20</v>
      </c>
      <c r="P10" s="9">
        <v>24</v>
      </c>
      <c r="Q10" s="2">
        <v>493</v>
      </c>
      <c r="R10" s="60">
        <f t="shared" si="5"/>
        <v>836</v>
      </c>
      <c r="S10" s="39">
        <f>R10/$Q5</f>
        <v>0.20420127015144113</v>
      </c>
      <c r="T10" s="15">
        <v>876</v>
      </c>
      <c r="U10" s="60">
        <f t="shared" si="6"/>
        <v>1310</v>
      </c>
      <c r="V10" s="39">
        <f>U10/$T5</f>
        <v>0.2657739906674782</v>
      </c>
      <c r="W10" s="5">
        <v>1369</v>
      </c>
      <c r="X10" s="60">
        <f t="shared" si="7"/>
        <v>2146</v>
      </c>
      <c r="Y10" s="39">
        <f>X10/$W5</f>
        <v>0.23783663969854815</v>
      </c>
    </row>
    <row r="11" spans="1:25">
      <c r="A11" s="9" t="s">
        <v>9</v>
      </c>
      <c r="B11" s="2">
        <f>DATA_FIELD_DESCRIPTORS!L380</f>
        <v>870</v>
      </c>
      <c r="C11" s="11">
        <f t="shared" si="0"/>
        <v>0.21250610649731314</v>
      </c>
      <c r="D11" s="2">
        <f>DATA_FIELD_DESCRIPTORS!L404</f>
        <v>1181</v>
      </c>
      <c r="E11" s="11">
        <f t="shared" si="1"/>
        <v>0.2396023534185433</v>
      </c>
      <c r="F11" s="15">
        <f t="shared" si="2"/>
        <v>2051</v>
      </c>
      <c r="G11" s="11">
        <f t="shared" si="3"/>
        <v>0.22730799069045771</v>
      </c>
      <c r="N11" s="10"/>
      <c r="O11" s="9">
        <v>25</v>
      </c>
      <c r="P11" s="9">
        <v>29</v>
      </c>
      <c r="Q11" s="2">
        <v>870</v>
      </c>
      <c r="R11" s="60">
        <f t="shared" si="5"/>
        <v>1706</v>
      </c>
      <c r="S11" s="39">
        <f>R11/$Q5</f>
        <v>0.41670737664875429</v>
      </c>
      <c r="T11" s="2">
        <v>1181</v>
      </c>
      <c r="U11" s="60">
        <f t="shared" si="6"/>
        <v>2491</v>
      </c>
      <c r="V11" s="39">
        <f>U11/$T5</f>
        <v>0.5053763440860215</v>
      </c>
      <c r="W11" s="5">
        <v>2051</v>
      </c>
      <c r="X11" s="60">
        <f t="shared" si="7"/>
        <v>4197</v>
      </c>
      <c r="Y11" s="39">
        <f>X11/$W5</f>
        <v>0.46514463038900589</v>
      </c>
    </row>
    <row r="12" spans="1:25">
      <c r="A12" s="9" t="s">
        <v>10</v>
      </c>
      <c r="B12" s="2">
        <f>DATA_FIELD_DESCRIPTORS!L381</f>
        <v>566</v>
      </c>
      <c r="C12" s="11">
        <f t="shared" si="0"/>
        <v>0.13825109916951636</v>
      </c>
      <c r="D12" s="2">
        <f>DATA_FIELD_DESCRIPTORS!L405</f>
        <v>604</v>
      </c>
      <c r="E12" s="11">
        <f t="shared" si="1"/>
        <v>0.12254006897950903</v>
      </c>
      <c r="F12" s="15">
        <f t="shared" si="2"/>
        <v>1170</v>
      </c>
      <c r="G12" s="11">
        <f t="shared" si="3"/>
        <v>0.12966862462595588</v>
      </c>
      <c r="N12" s="10"/>
      <c r="O12" s="64">
        <v>30</v>
      </c>
      <c r="P12" s="64">
        <v>34</v>
      </c>
      <c r="Q12" s="2">
        <v>566</v>
      </c>
      <c r="R12" s="60">
        <f t="shared" si="5"/>
        <v>2272</v>
      </c>
      <c r="S12" s="39">
        <f>R12/$Q5</f>
        <v>0.55495847581827062</v>
      </c>
      <c r="T12" s="2">
        <v>604</v>
      </c>
      <c r="U12" s="60">
        <f t="shared" si="6"/>
        <v>3095</v>
      </c>
      <c r="V12" s="39">
        <f>U12/$T5</f>
        <v>0.62791641306553059</v>
      </c>
      <c r="W12" s="5">
        <v>1170</v>
      </c>
      <c r="X12" s="60">
        <f t="shared" si="7"/>
        <v>5367</v>
      </c>
      <c r="Y12" s="39">
        <f>X12/$W5</f>
        <v>0.59481325501496174</v>
      </c>
    </row>
    <row r="13" spans="1:25">
      <c r="A13" s="9" t="s">
        <v>11</v>
      </c>
      <c r="B13" s="2">
        <f>DATA_FIELD_DESCRIPTORS!L382</f>
        <v>306</v>
      </c>
      <c r="C13" s="11">
        <f t="shared" si="0"/>
        <v>7.4743527112848068E-2</v>
      </c>
      <c r="D13" s="2">
        <f>DATA_FIELD_DESCRIPTORS!L406</f>
        <v>333</v>
      </c>
      <c r="E13" s="11">
        <f t="shared" si="1"/>
        <v>6.7559342665855143E-2</v>
      </c>
      <c r="F13" s="15">
        <f t="shared" si="2"/>
        <v>639</v>
      </c>
      <c r="G13" s="11">
        <f t="shared" si="3"/>
        <v>7.0819018064945144E-2</v>
      </c>
      <c r="N13" s="10"/>
      <c r="O13" s="64">
        <v>35</v>
      </c>
      <c r="P13" s="64">
        <v>39</v>
      </c>
      <c r="Q13" s="2">
        <v>306</v>
      </c>
      <c r="R13" s="60">
        <f t="shared" si="5"/>
        <v>2578</v>
      </c>
      <c r="S13" s="39">
        <f>R13/$Q5</f>
        <v>0.62970200293111867</v>
      </c>
      <c r="T13" s="2">
        <v>333</v>
      </c>
      <c r="U13" s="60">
        <f t="shared" si="6"/>
        <v>3428</v>
      </c>
      <c r="V13" s="39">
        <f>U13/$T5</f>
        <v>0.69547575573138565</v>
      </c>
      <c r="W13" s="5">
        <v>639</v>
      </c>
      <c r="X13" s="60">
        <f t="shared" si="7"/>
        <v>6006</v>
      </c>
      <c r="Y13" s="39">
        <f>X13/$W5</f>
        <v>0.66563227307990691</v>
      </c>
    </row>
    <row r="14" spans="1:25">
      <c r="A14" s="9" t="s">
        <v>12</v>
      </c>
      <c r="B14" s="2">
        <f>DATA_FIELD_DESCRIPTORS!L383</f>
        <v>210</v>
      </c>
      <c r="C14" s="11">
        <f t="shared" si="0"/>
        <v>5.1294577430385929E-2</v>
      </c>
      <c r="D14" s="2">
        <f>DATA_FIELD_DESCRIPTORS!L407</f>
        <v>228</v>
      </c>
      <c r="E14" s="11">
        <f t="shared" si="1"/>
        <v>4.6256847230675593E-2</v>
      </c>
      <c r="F14" s="15">
        <f t="shared" si="2"/>
        <v>438</v>
      </c>
      <c r="G14" s="11">
        <f t="shared" si="3"/>
        <v>4.8542613321511691E-2</v>
      </c>
      <c r="N14" s="10"/>
      <c r="O14" s="9">
        <v>40</v>
      </c>
      <c r="P14" s="9">
        <v>44</v>
      </c>
      <c r="Q14" s="2">
        <v>210</v>
      </c>
      <c r="R14" s="60">
        <f t="shared" si="5"/>
        <v>2788</v>
      </c>
      <c r="S14" s="39">
        <f>R14/$Q5</f>
        <v>0.68099658036150468</v>
      </c>
      <c r="T14" s="2">
        <v>228</v>
      </c>
      <c r="U14" s="60">
        <f t="shared" si="6"/>
        <v>3656</v>
      </c>
      <c r="V14" s="39">
        <f>U14/$T5</f>
        <v>0.74173260296206123</v>
      </c>
      <c r="W14" s="5">
        <v>438</v>
      </c>
      <c r="X14" s="60">
        <f t="shared" si="7"/>
        <v>6444</v>
      </c>
      <c r="Y14" s="39">
        <f>X14/$W5</f>
        <v>0.71417488640141857</v>
      </c>
    </row>
    <row r="15" spans="1:25">
      <c r="A15" s="9" t="s">
        <v>13</v>
      </c>
      <c r="B15" s="2">
        <f>DATA_FIELD_DESCRIPTORS!L384</f>
        <v>208</v>
      </c>
      <c r="C15" s="11">
        <f t="shared" si="0"/>
        <v>5.0806057645334635E-2</v>
      </c>
      <c r="D15" s="2">
        <f>DATA_FIELD_DESCRIPTORS!L408</f>
        <v>182</v>
      </c>
      <c r="E15" s="11">
        <f t="shared" si="1"/>
        <v>3.6924325420977885E-2</v>
      </c>
      <c r="F15" s="15">
        <f t="shared" si="2"/>
        <v>390</v>
      </c>
      <c r="G15" s="11">
        <f t="shared" si="3"/>
        <v>4.3222874875318631E-2</v>
      </c>
      <c r="N15" s="10"/>
      <c r="O15" s="9">
        <v>45</v>
      </c>
      <c r="P15" s="9">
        <v>49</v>
      </c>
      <c r="Q15" s="2">
        <v>208</v>
      </c>
      <c r="R15" s="60">
        <f t="shared" si="5"/>
        <v>2996</v>
      </c>
      <c r="S15" s="39">
        <f>R15/$Q5</f>
        <v>0.73180263800683931</v>
      </c>
      <c r="T15" s="2">
        <v>182</v>
      </c>
      <c r="U15" s="60">
        <f t="shared" si="6"/>
        <v>3838</v>
      </c>
      <c r="V15" s="39">
        <f>U15/$T5</f>
        <v>0.77865692838303913</v>
      </c>
      <c r="W15" s="5">
        <v>390</v>
      </c>
      <c r="X15" s="60">
        <f t="shared" si="7"/>
        <v>6834</v>
      </c>
      <c r="Y15" s="39">
        <f>X15/$W5</f>
        <v>0.75739776127673719</v>
      </c>
    </row>
    <row r="16" spans="1:25">
      <c r="A16" s="9" t="s">
        <v>14</v>
      </c>
      <c r="B16" s="2">
        <f>DATA_FIELD_DESCRIPTORS!L385</f>
        <v>176</v>
      </c>
      <c r="C16" s="11">
        <f t="shared" si="0"/>
        <v>4.2989741084513922E-2</v>
      </c>
      <c r="D16" s="2">
        <f>DATA_FIELD_DESCRIPTORS!L409</f>
        <v>173</v>
      </c>
      <c r="E16" s="11">
        <f t="shared" si="1"/>
        <v>3.5098397240819638E-2</v>
      </c>
      <c r="F16" s="15">
        <f t="shared" si="2"/>
        <v>349</v>
      </c>
      <c r="G16" s="11">
        <f t="shared" si="3"/>
        <v>3.8678931619195389E-2</v>
      </c>
      <c r="N16" s="10"/>
      <c r="O16" s="9">
        <v>50</v>
      </c>
      <c r="P16" s="9">
        <v>54</v>
      </c>
      <c r="Q16" s="2">
        <v>176</v>
      </c>
      <c r="R16" s="60">
        <f t="shared" si="5"/>
        <v>3172</v>
      </c>
      <c r="S16" s="39">
        <f>R16/$Q5</f>
        <v>0.77479237909135323</v>
      </c>
      <c r="T16" s="2">
        <v>173</v>
      </c>
      <c r="U16" s="60">
        <f t="shared" si="6"/>
        <v>4011</v>
      </c>
      <c r="V16" s="39">
        <f>U16/$T5</f>
        <v>0.81375532562385877</v>
      </c>
      <c r="W16" s="5">
        <v>349</v>
      </c>
      <c r="X16" s="60">
        <f t="shared" si="7"/>
        <v>7183</v>
      </c>
      <c r="Y16" s="39">
        <f>X16/$W5</f>
        <v>0.79607669289593264</v>
      </c>
    </row>
    <row r="17" spans="1:25">
      <c r="A17" s="9" t="s">
        <v>15</v>
      </c>
      <c r="B17" s="2">
        <f>DATA_FIELD_DESCRIPTORS!L386</f>
        <v>198</v>
      </c>
      <c r="C17" s="11">
        <f t="shared" si="0"/>
        <v>4.8363458720078162E-2</v>
      </c>
      <c r="D17" s="2">
        <f>DATA_FIELD_DESCRIPTORS!L410</f>
        <v>226</v>
      </c>
      <c r="E17" s="11">
        <f t="shared" si="1"/>
        <v>4.5851085412862647E-2</v>
      </c>
      <c r="F17" s="15">
        <f t="shared" si="2"/>
        <v>424</v>
      </c>
      <c r="G17" s="11">
        <f t="shared" si="3"/>
        <v>4.699102294137205E-2</v>
      </c>
      <c r="N17" s="10"/>
      <c r="O17" s="9">
        <v>55</v>
      </c>
      <c r="P17" s="9">
        <v>59</v>
      </c>
      <c r="Q17" s="2">
        <v>198</v>
      </c>
      <c r="R17" s="60">
        <f t="shared" si="5"/>
        <v>3370</v>
      </c>
      <c r="S17" s="39">
        <f>R17/$Q5</f>
        <v>0.82315583781143131</v>
      </c>
      <c r="T17" s="2">
        <v>226</v>
      </c>
      <c r="U17" s="60">
        <f t="shared" si="6"/>
        <v>4237</v>
      </c>
      <c r="V17" s="39">
        <f>U17/$T5</f>
        <v>0.85960641103672142</v>
      </c>
      <c r="W17" s="5">
        <v>424</v>
      </c>
      <c r="X17" s="60">
        <f t="shared" si="7"/>
        <v>7607</v>
      </c>
      <c r="Y17" s="39">
        <f>X17/$W5</f>
        <v>0.84306771583730467</v>
      </c>
    </row>
    <row r="18" spans="1:25">
      <c r="A18" s="9" t="s">
        <v>16</v>
      </c>
      <c r="B18" s="2">
        <f>DATA_FIELD_DESCRIPTORS!L387+DATA_FIELD_DESCRIPTORS!L388</f>
        <v>261</v>
      </c>
      <c r="C18" s="11">
        <f t="shared" si="0"/>
        <v>6.3751831949193941E-2</v>
      </c>
      <c r="D18" s="2">
        <f>DATA_FIELD_DESCRIPTORS!L411+DATA_FIELD_DESCRIPTORS!L412</f>
        <v>220</v>
      </c>
      <c r="E18" s="11">
        <f t="shared" si="1"/>
        <v>4.463379995942382E-2</v>
      </c>
      <c r="F18" s="15">
        <f t="shared" si="2"/>
        <v>481</v>
      </c>
      <c r="G18" s="11">
        <f t="shared" si="3"/>
        <v>5.3308212346226312E-2</v>
      </c>
      <c r="N18" s="10"/>
      <c r="O18" s="9">
        <v>60</v>
      </c>
      <c r="P18" s="9">
        <v>64</v>
      </c>
      <c r="Q18" s="2">
        <v>261</v>
      </c>
      <c r="R18" s="60">
        <f t="shared" si="5"/>
        <v>3631</v>
      </c>
      <c r="S18" s="39">
        <f>R18/$Q5</f>
        <v>0.88690766976062529</v>
      </c>
      <c r="T18" s="2">
        <v>220</v>
      </c>
      <c r="U18" s="60">
        <f t="shared" si="6"/>
        <v>4457</v>
      </c>
      <c r="V18" s="39">
        <f>U18/$T5</f>
        <v>0.90424021099614527</v>
      </c>
      <c r="W18" s="5">
        <v>481</v>
      </c>
      <c r="X18" s="60">
        <f t="shared" si="7"/>
        <v>8088</v>
      </c>
      <c r="Y18" s="39">
        <f>X18/$W5</f>
        <v>0.89637592818353096</v>
      </c>
    </row>
    <row r="19" spans="1:25">
      <c r="A19" s="9" t="s">
        <v>17</v>
      </c>
      <c r="B19" s="15">
        <f>DATA_FIELD_DESCRIPTORS!L389+DATA_FIELD_DESCRIPTORS!L390</f>
        <v>176</v>
      </c>
      <c r="C19" s="11">
        <f t="shared" si="0"/>
        <v>4.2989741084513922E-2</v>
      </c>
      <c r="D19" s="2">
        <f>DATA_FIELD_DESCRIPTORS!L413+DATA_FIELD_DESCRIPTORS!L414</f>
        <v>186</v>
      </c>
      <c r="E19" s="11">
        <f t="shared" si="1"/>
        <v>3.7735849056603772E-2</v>
      </c>
      <c r="F19" s="15">
        <f t="shared" si="2"/>
        <v>362</v>
      </c>
      <c r="G19" s="11">
        <f t="shared" si="3"/>
        <v>4.0119694115039344E-2</v>
      </c>
      <c r="N19" s="10"/>
      <c r="O19" s="9">
        <v>65</v>
      </c>
      <c r="P19" s="9">
        <v>69</v>
      </c>
      <c r="Q19" s="15">
        <v>176</v>
      </c>
      <c r="R19" s="60">
        <f t="shared" si="5"/>
        <v>3807</v>
      </c>
      <c r="S19" s="39">
        <f>R19/$Q5</f>
        <v>0.92989741084513922</v>
      </c>
      <c r="T19" s="2">
        <v>186</v>
      </c>
      <c r="U19" s="60">
        <f t="shared" si="6"/>
        <v>4643</v>
      </c>
      <c r="V19" s="39">
        <f>U19/$T5</f>
        <v>0.94197606005274903</v>
      </c>
      <c r="W19" s="5">
        <v>362</v>
      </c>
      <c r="X19" s="60">
        <f t="shared" si="7"/>
        <v>8450</v>
      </c>
      <c r="Y19" s="39">
        <f>X19/$W5</f>
        <v>0.93649562229857031</v>
      </c>
    </row>
    <row r="20" spans="1:25">
      <c r="A20" s="9" t="s">
        <v>18</v>
      </c>
      <c r="B20" s="15">
        <f>DATA_FIELD_DESCRIPTORS!L391</f>
        <v>136</v>
      </c>
      <c r="C20" s="11">
        <f t="shared" si="0"/>
        <v>3.321934538348803E-2</v>
      </c>
      <c r="D20" s="2">
        <f>DATA_FIELD_DESCRIPTORS!L415</f>
        <v>121</v>
      </c>
      <c r="E20" s="11">
        <f t="shared" si="1"/>
        <v>2.45485899776831E-2</v>
      </c>
      <c r="F20" s="15">
        <f t="shared" si="2"/>
        <v>257</v>
      </c>
      <c r="G20" s="11">
        <f t="shared" si="3"/>
        <v>2.8482766263992019E-2</v>
      </c>
      <c r="N20" s="10"/>
      <c r="O20" s="9">
        <v>70</v>
      </c>
      <c r="P20" s="9">
        <v>74</v>
      </c>
      <c r="Q20" s="15">
        <v>136</v>
      </c>
      <c r="R20" s="60">
        <f t="shared" si="5"/>
        <v>3943</v>
      </c>
      <c r="S20" s="39">
        <f>R20/$Q5</f>
        <v>0.96311675622862725</v>
      </c>
      <c r="T20" s="2">
        <v>121</v>
      </c>
      <c r="U20" s="60">
        <f t="shared" si="6"/>
        <v>4764</v>
      </c>
      <c r="V20" s="39">
        <f>U20/$T5</f>
        <v>0.96652465003043209</v>
      </c>
      <c r="W20" s="5">
        <v>257</v>
      </c>
      <c r="X20" s="60">
        <f t="shared" si="7"/>
        <v>8707</v>
      </c>
      <c r="Y20" s="39">
        <f>X20/$W5</f>
        <v>0.96497838856256235</v>
      </c>
    </row>
    <row r="21" spans="1:25">
      <c r="A21" s="9" t="s">
        <v>19</v>
      </c>
      <c r="B21" s="15">
        <f>DATA_FIELD_DESCRIPTORS!L392</f>
        <v>73</v>
      </c>
      <c r="C21" s="11">
        <f t="shared" si="0"/>
        <v>1.7830972154372252E-2</v>
      </c>
      <c r="D21" s="2">
        <f>DATA_FIELD_DESCRIPTORS!L416</f>
        <v>68</v>
      </c>
      <c r="E21" s="11">
        <f t="shared" si="1"/>
        <v>1.3795901805640089E-2</v>
      </c>
      <c r="F21" s="15">
        <f t="shared" si="2"/>
        <v>141</v>
      </c>
      <c r="G21" s="11">
        <f t="shared" si="3"/>
        <v>1.5626731685692119E-2</v>
      </c>
      <c r="N21" s="10"/>
      <c r="O21" s="9">
        <v>75</v>
      </c>
      <c r="P21" s="9">
        <v>79</v>
      </c>
      <c r="Q21" s="15">
        <v>73</v>
      </c>
      <c r="R21" s="60">
        <f t="shared" si="5"/>
        <v>4016</v>
      </c>
      <c r="S21" s="39">
        <f>R21/$Q5</f>
        <v>0.98094772838299948</v>
      </c>
      <c r="T21" s="2">
        <v>68</v>
      </c>
      <c r="U21" s="60">
        <f t="shared" si="6"/>
        <v>4832</v>
      </c>
      <c r="V21" s="39">
        <f>U21/$T5</f>
        <v>0.98032055183607225</v>
      </c>
      <c r="W21" s="5">
        <v>141</v>
      </c>
      <c r="X21" s="60">
        <f t="shared" si="7"/>
        <v>8848</v>
      </c>
      <c r="Y21" s="39">
        <f>X21/$W5</f>
        <v>0.98060512024825441</v>
      </c>
    </row>
    <row r="22" spans="1:25">
      <c r="A22" s="9" t="s">
        <v>20</v>
      </c>
      <c r="B22" s="15">
        <f>DATA_FIELD_DESCRIPTORS!L393</f>
        <v>52</v>
      </c>
      <c r="C22" s="11">
        <f t="shared" si="0"/>
        <v>1.2701514411333659E-2</v>
      </c>
      <c r="D22" s="2">
        <f>DATA_FIELD_DESCRIPTORS!L417</f>
        <v>43</v>
      </c>
      <c r="E22" s="11">
        <f t="shared" si="1"/>
        <v>8.7238790829782913E-3</v>
      </c>
      <c r="F22" s="15">
        <f t="shared" si="2"/>
        <v>95</v>
      </c>
      <c r="G22" s="11">
        <f t="shared" si="3"/>
        <v>1.0528649008090436E-2</v>
      </c>
      <c r="N22" s="10"/>
      <c r="O22" s="9">
        <v>80</v>
      </c>
      <c r="P22" s="9">
        <v>84</v>
      </c>
      <c r="Q22" s="15">
        <v>52</v>
      </c>
      <c r="R22" s="60">
        <f t="shared" si="5"/>
        <v>4068</v>
      </c>
      <c r="S22" s="39">
        <f>R22/$Q5</f>
        <v>0.9936492427943332</v>
      </c>
      <c r="T22" s="2">
        <v>43</v>
      </c>
      <c r="U22" s="60">
        <f t="shared" si="6"/>
        <v>4875</v>
      </c>
      <c r="V22" s="39">
        <f>U22/$T5</f>
        <v>0.98904443091905048</v>
      </c>
      <c r="W22" s="5">
        <v>95</v>
      </c>
      <c r="X22" s="60">
        <f t="shared" si="7"/>
        <v>8943</v>
      </c>
      <c r="Y22" s="39">
        <f>X22/$W5</f>
        <v>0.99113376925634489</v>
      </c>
    </row>
    <row r="23" spans="1:25">
      <c r="A23" s="9" t="s">
        <v>21</v>
      </c>
      <c r="B23" s="15">
        <f>DATA_FIELD_DESCRIPTORS!L394</f>
        <v>26</v>
      </c>
      <c r="C23" s="11">
        <f t="shared" si="0"/>
        <v>6.3507572056668293E-3</v>
      </c>
      <c r="D23" s="2">
        <f>DATA_FIELD_DESCRIPTORS!L418</f>
        <v>54</v>
      </c>
      <c r="E23" s="11">
        <f t="shared" si="1"/>
        <v>1.0955569080949483E-2</v>
      </c>
      <c r="F23" s="15">
        <f t="shared" si="2"/>
        <v>80</v>
      </c>
      <c r="G23" s="11">
        <f t="shared" si="3"/>
        <v>8.8662307436551038E-3</v>
      </c>
      <c r="N23" s="10"/>
      <c r="O23" s="9">
        <v>85</v>
      </c>
      <c r="P23" s="9">
        <v>100</v>
      </c>
      <c r="Q23" s="15">
        <v>26</v>
      </c>
      <c r="R23" s="60">
        <f t="shared" si="5"/>
        <v>4094</v>
      </c>
      <c r="S23" s="39">
        <f>R23/$Q5</f>
        <v>1</v>
      </c>
      <c r="T23" s="2">
        <v>54</v>
      </c>
      <c r="U23" s="60">
        <f t="shared" si="6"/>
        <v>4929</v>
      </c>
      <c r="V23" s="39">
        <f>U23/$T5</f>
        <v>1</v>
      </c>
      <c r="W23" s="5">
        <v>80</v>
      </c>
      <c r="X23" s="60">
        <f t="shared" si="7"/>
        <v>9023</v>
      </c>
      <c r="Y23" s="39">
        <f>X23/$W5</f>
        <v>1</v>
      </c>
    </row>
    <row r="24" spans="1:25">
      <c r="A24" s="9" t="s">
        <v>22</v>
      </c>
      <c r="B24" s="46">
        <f>K9</f>
        <v>33.012367491166074</v>
      </c>
      <c r="C24" s="11"/>
      <c r="D24" s="19">
        <f>L9</f>
        <v>29.780629139072847</v>
      </c>
      <c r="E24" s="11"/>
      <c r="F24" s="19">
        <f>M9</f>
        <v>31.344017094017094</v>
      </c>
      <c r="G24" s="11"/>
      <c r="N24" s="10">
        <v>422</v>
      </c>
    </row>
    <row r="25" spans="1:25">
      <c r="A25" s="9"/>
      <c r="B25" s="12"/>
      <c r="C25" s="11"/>
      <c r="D25" s="9"/>
      <c r="N25" s="10"/>
    </row>
    <row r="26" spans="1:25">
      <c r="A26" s="9"/>
      <c r="B26" s="12"/>
      <c r="C26" s="11"/>
      <c r="D26" s="9"/>
      <c r="N26" s="10"/>
    </row>
    <row r="27" spans="1:25">
      <c r="A27" s="106" t="s">
        <v>1436</v>
      </c>
      <c r="B27" s="107" t="s">
        <v>1437</v>
      </c>
      <c r="C27" s="108" t="s">
        <v>1433</v>
      </c>
      <c r="D27" s="20"/>
      <c r="E27" s="21"/>
      <c r="F27" s="20"/>
      <c r="G27" s="21"/>
      <c r="N27" s="5"/>
    </row>
    <row r="28" spans="1:25">
      <c r="A28" s="9" t="s">
        <v>3</v>
      </c>
      <c r="B28" s="2">
        <f>DATA_FIELD_DESCRIPTORS!L14</f>
        <v>9023</v>
      </c>
      <c r="C28" s="11">
        <f>B28/B$28</f>
        <v>1</v>
      </c>
      <c r="D28" s="9"/>
      <c r="N28" s="10">
        <v>14</v>
      </c>
    </row>
    <row r="29" spans="1:25">
      <c r="A29" s="9" t="s">
        <v>23</v>
      </c>
      <c r="B29" s="2">
        <f>DATA_FIELD_DESCRIPTORS!L15</f>
        <v>8116</v>
      </c>
      <c r="C29" s="11">
        <f t="shared" ref="C29:C35" si="9">B29/B$28</f>
        <v>0.89947910894381022</v>
      </c>
      <c r="D29" s="9"/>
      <c r="N29" s="10">
        <v>15</v>
      </c>
    </row>
    <row r="30" spans="1:25">
      <c r="A30" s="9" t="s">
        <v>24</v>
      </c>
      <c r="B30" s="2">
        <f>DATA_FIELD_DESCRIPTORS!L16</f>
        <v>187</v>
      </c>
      <c r="C30" s="11">
        <f t="shared" si="9"/>
        <v>2.0724814363293806E-2</v>
      </c>
      <c r="D30" s="9"/>
      <c r="N30" s="10">
        <v>16</v>
      </c>
    </row>
    <row r="31" spans="1:25">
      <c r="A31" s="9" t="s">
        <v>25</v>
      </c>
      <c r="B31" s="2">
        <f>DATA_FIELD_DESCRIPTORS!L17</f>
        <v>6</v>
      </c>
      <c r="C31" s="11">
        <f t="shared" si="9"/>
        <v>6.6496730577413283E-4</v>
      </c>
      <c r="D31" s="9"/>
      <c r="N31" s="10">
        <v>17</v>
      </c>
    </row>
    <row r="32" spans="1:25">
      <c r="A32" s="9" t="s">
        <v>26</v>
      </c>
      <c r="B32" s="2">
        <f>DATA_FIELD_DESCRIPTORS!L18</f>
        <v>486</v>
      </c>
      <c r="C32" s="11">
        <f t="shared" si="9"/>
        <v>5.3862351767704757E-2</v>
      </c>
      <c r="D32" s="9"/>
      <c r="N32" s="10">
        <v>18</v>
      </c>
    </row>
    <row r="33" spans="1:14">
      <c r="A33" s="9" t="s">
        <v>27</v>
      </c>
      <c r="B33" s="2">
        <f>DATA_FIELD_DESCRIPTORS!L19</f>
        <v>1</v>
      </c>
      <c r="C33" s="11">
        <f t="shared" si="9"/>
        <v>1.108278842956888E-4</v>
      </c>
      <c r="D33" s="9"/>
      <c r="N33" s="10">
        <v>19</v>
      </c>
    </row>
    <row r="34" spans="1:14">
      <c r="A34" s="9" t="s">
        <v>28</v>
      </c>
      <c r="B34" s="2">
        <f>DATA_FIELD_DESCRIPTORS!L20</f>
        <v>89</v>
      </c>
      <c r="C34" s="11">
        <f t="shared" si="9"/>
        <v>9.8636817023163032E-3</v>
      </c>
      <c r="D34" s="9"/>
      <c r="N34" s="10">
        <v>20</v>
      </c>
    </row>
    <row r="35" spans="1:14">
      <c r="A35" s="9" t="s">
        <v>38</v>
      </c>
      <c r="B35" s="2">
        <f>DATA_FIELD_DESCRIPTORS!L21</f>
        <v>138</v>
      </c>
      <c r="C35" s="11">
        <f t="shared" si="9"/>
        <v>1.5294248032805054E-2</v>
      </c>
      <c r="D35" s="9"/>
      <c r="N35" s="10">
        <v>21</v>
      </c>
    </row>
    <row r="36" spans="1:14">
      <c r="A36" s="9"/>
      <c r="B36" s="2"/>
      <c r="C36" s="11"/>
      <c r="D36" s="9"/>
      <c r="N36" s="10"/>
    </row>
    <row r="37" spans="1:14">
      <c r="A37" s="9"/>
      <c r="B37" s="2"/>
      <c r="C37" s="11"/>
      <c r="D37" s="9"/>
      <c r="N37" s="10"/>
    </row>
    <row r="38" spans="1:14" s="4" customFormat="1">
      <c r="A38" s="110" t="s">
        <v>1098</v>
      </c>
      <c r="B38" s="111" t="s">
        <v>1437</v>
      </c>
      <c r="C38" s="112" t="s">
        <v>1433</v>
      </c>
      <c r="D38" s="16"/>
      <c r="E38" s="1"/>
      <c r="F38" s="16"/>
      <c r="G38" s="1"/>
      <c r="J38"/>
      <c r="K38"/>
      <c r="L38"/>
      <c r="M38"/>
    </row>
    <row r="39" spans="1:14">
      <c r="A39" s="9" t="s">
        <v>3</v>
      </c>
      <c r="B39" s="2">
        <f>DATA_FIELD_DESCRIPTORS!L24</f>
        <v>9023</v>
      </c>
      <c r="C39" s="11">
        <f>B39/B$39</f>
        <v>1</v>
      </c>
      <c r="D39" s="9"/>
      <c r="N39" s="10">
        <v>24</v>
      </c>
    </row>
    <row r="40" spans="1:14">
      <c r="A40" s="9" t="s">
        <v>29</v>
      </c>
      <c r="B40" s="2">
        <f>DATA_FIELD_DESCRIPTORS!L26</f>
        <v>374</v>
      </c>
      <c r="C40" s="11">
        <f t="shared" ref="C40:C41" si="10">B40/B$39</f>
        <v>4.1449628726587612E-2</v>
      </c>
      <c r="D40" s="9"/>
      <c r="N40" s="10">
        <v>26</v>
      </c>
    </row>
    <row r="41" spans="1:14">
      <c r="A41" s="9" t="s">
        <v>30</v>
      </c>
      <c r="B41" s="2">
        <f>DATA_FIELD_DESCRIPTORS!L25</f>
        <v>8649</v>
      </c>
      <c r="C41" s="11">
        <f t="shared" si="10"/>
        <v>0.95855037127341236</v>
      </c>
      <c r="D41" s="9"/>
      <c r="N41" s="10">
        <v>25</v>
      </c>
    </row>
    <row r="42" spans="1:14">
      <c r="A42" s="9"/>
      <c r="B42" s="2"/>
      <c r="C42" s="11"/>
      <c r="D42" s="9"/>
      <c r="N42" s="10"/>
    </row>
    <row r="43" spans="1:14">
      <c r="A43" s="9"/>
      <c r="B43" s="2"/>
      <c r="C43" s="11"/>
      <c r="D43" s="9"/>
      <c r="N43" s="10"/>
    </row>
    <row r="44" spans="1:14" s="4" customFormat="1">
      <c r="A44" s="110" t="s">
        <v>1438</v>
      </c>
      <c r="B44" s="111" t="s">
        <v>1437</v>
      </c>
      <c r="C44" s="112" t="s">
        <v>1433</v>
      </c>
      <c r="D44" s="16"/>
      <c r="E44" s="1"/>
      <c r="F44" s="16"/>
      <c r="G44" s="1"/>
      <c r="J44"/>
      <c r="K44"/>
      <c r="L44"/>
      <c r="M44"/>
    </row>
    <row r="45" spans="1:14">
      <c r="A45" s="9" t="s">
        <v>3</v>
      </c>
      <c r="B45" s="2">
        <f>DATA_FIELD_DESCRIPTORS!L29</f>
        <v>9023</v>
      </c>
      <c r="C45" s="11">
        <f>B45/B$45</f>
        <v>1</v>
      </c>
      <c r="D45" s="9"/>
      <c r="N45" s="10">
        <v>29</v>
      </c>
    </row>
    <row r="46" spans="1:14">
      <c r="A46" s="113" t="s">
        <v>31</v>
      </c>
      <c r="B46" s="114">
        <f>DATA_FIELD_DESCRIPTORS!L38</f>
        <v>374</v>
      </c>
      <c r="C46" s="115">
        <f t="shared" ref="C46:C55" si="11">B46/B$45</f>
        <v>4.1449628726587612E-2</v>
      </c>
      <c r="D46" s="9"/>
      <c r="N46" s="10">
        <v>38</v>
      </c>
    </row>
    <row r="47" spans="1:14">
      <c r="A47" s="9" t="s">
        <v>32</v>
      </c>
      <c r="B47" s="2">
        <f>DATA_FIELD_DESCRIPTORS!L39</f>
        <v>284</v>
      </c>
      <c r="C47" s="11">
        <f>B47/B$46</f>
        <v>0.75935828877005351</v>
      </c>
      <c r="D47" s="9"/>
      <c r="N47" s="10">
        <v>39</v>
      </c>
    </row>
    <row r="48" spans="1:14">
      <c r="A48" s="9" t="s">
        <v>33</v>
      </c>
      <c r="B48" s="2">
        <f>DATA_FIELD_DESCRIPTORS!L40</f>
        <v>9</v>
      </c>
      <c r="C48" s="11">
        <f t="shared" ref="C48:C53" si="12">B48/B$46</f>
        <v>2.4064171122994651E-2</v>
      </c>
      <c r="D48" s="9"/>
      <c r="N48" s="10">
        <v>40</v>
      </c>
    </row>
    <row r="49" spans="1:14">
      <c r="A49" s="9" t="s">
        <v>34</v>
      </c>
      <c r="B49" s="2">
        <f>DATA_FIELD_DESCRIPTORS!L41</f>
        <v>1</v>
      </c>
      <c r="C49" s="11">
        <f t="shared" si="12"/>
        <v>2.6737967914438501E-3</v>
      </c>
      <c r="D49" s="9"/>
      <c r="N49" s="10">
        <v>41</v>
      </c>
    </row>
    <row r="50" spans="1:14">
      <c r="A50" s="9" t="s">
        <v>35</v>
      </c>
      <c r="B50" s="2">
        <f>DATA_FIELD_DESCRIPTORS!L42</f>
        <v>4</v>
      </c>
      <c r="C50" s="11">
        <f t="shared" si="12"/>
        <v>1.06951871657754E-2</v>
      </c>
      <c r="D50" s="9"/>
      <c r="N50" s="10">
        <v>42</v>
      </c>
    </row>
    <row r="51" spans="1:14">
      <c r="A51" s="9" t="s">
        <v>36</v>
      </c>
      <c r="B51" s="2">
        <f>DATA_FIELD_DESCRIPTORS!L43</f>
        <v>0</v>
      </c>
      <c r="C51" s="11">
        <f t="shared" si="12"/>
        <v>0</v>
      </c>
      <c r="D51" s="9"/>
      <c r="N51" s="10">
        <v>43</v>
      </c>
    </row>
    <row r="52" spans="1:14">
      <c r="A52" s="9" t="s">
        <v>37</v>
      </c>
      <c r="B52" s="2">
        <f>DATA_FIELD_DESCRIPTORS!L44</f>
        <v>57</v>
      </c>
      <c r="C52" s="11">
        <f t="shared" si="12"/>
        <v>0.15240641711229946</v>
      </c>
      <c r="D52" s="9"/>
      <c r="N52" s="10">
        <v>44</v>
      </c>
    </row>
    <row r="53" spans="1:14">
      <c r="A53" s="9" t="s">
        <v>38</v>
      </c>
      <c r="B53" s="2">
        <f>DATA_FIELD_DESCRIPTORS!L45</f>
        <v>19</v>
      </c>
      <c r="C53" s="11">
        <f t="shared" si="12"/>
        <v>5.0802139037433157E-2</v>
      </c>
      <c r="D53" s="9"/>
      <c r="N53" s="10">
        <v>45</v>
      </c>
    </row>
    <row r="54" spans="1:14">
      <c r="A54" s="9"/>
      <c r="B54" s="2"/>
      <c r="C54" s="11"/>
      <c r="D54" s="9"/>
      <c r="N54" s="10"/>
    </row>
    <row r="55" spans="1:14">
      <c r="A55" s="113" t="s">
        <v>30</v>
      </c>
      <c r="B55" s="114">
        <f>DATA_FIELD_DESCRIPTORS!L30</f>
        <v>8649</v>
      </c>
      <c r="C55" s="115">
        <f t="shared" si="11"/>
        <v>0.95855037127341236</v>
      </c>
      <c r="D55" s="9"/>
      <c r="N55" s="10">
        <v>30</v>
      </c>
    </row>
    <row r="56" spans="1:14">
      <c r="A56" s="9" t="s">
        <v>32</v>
      </c>
      <c r="B56" s="2">
        <f>DATA_FIELD_DESCRIPTORS!L31</f>
        <v>7832</v>
      </c>
      <c r="C56" s="11">
        <f>B56/B$55</f>
        <v>0.90553821251011679</v>
      </c>
      <c r="D56" s="9"/>
      <c r="N56" s="10">
        <v>31</v>
      </c>
    </row>
    <row r="57" spans="1:14">
      <c r="A57" s="9" t="s">
        <v>33</v>
      </c>
      <c r="B57" s="2">
        <f>DATA_FIELD_DESCRIPTORS!L32</f>
        <v>178</v>
      </c>
      <c r="C57" s="11">
        <f t="shared" ref="C57:C62" si="13">B57/B$55</f>
        <v>2.0580413920684472E-2</v>
      </c>
      <c r="D57" s="9"/>
      <c r="N57" s="10">
        <v>32</v>
      </c>
    </row>
    <row r="58" spans="1:14">
      <c r="A58" s="9" t="s">
        <v>34</v>
      </c>
      <c r="B58" s="2">
        <f>DATA_FIELD_DESCRIPTORS!L33</f>
        <v>5</v>
      </c>
      <c r="C58" s="11">
        <f t="shared" si="13"/>
        <v>5.7810151462596828E-4</v>
      </c>
      <c r="D58" s="9"/>
      <c r="N58" s="10">
        <v>33</v>
      </c>
    </row>
    <row r="59" spans="1:14">
      <c r="A59" s="9" t="s">
        <v>35</v>
      </c>
      <c r="B59" s="2">
        <f>DATA_FIELD_DESCRIPTORS!L34</f>
        <v>482</v>
      </c>
      <c r="C59" s="11">
        <f t="shared" si="13"/>
        <v>5.5728986009943346E-2</v>
      </c>
      <c r="D59" s="9"/>
      <c r="N59" s="10">
        <v>34</v>
      </c>
    </row>
    <row r="60" spans="1:14">
      <c r="A60" s="9" t="s">
        <v>36</v>
      </c>
      <c r="B60" s="2">
        <f>DATA_FIELD_DESCRIPTORS!L35</f>
        <v>1</v>
      </c>
      <c r="C60" s="11">
        <f t="shared" si="13"/>
        <v>1.1562030292519366E-4</v>
      </c>
      <c r="D60" s="9"/>
      <c r="N60" s="10">
        <v>35</v>
      </c>
    </row>
    <row r="61" spans="1:14">
      <c r="A61" s="9" t="s">
        <v>37</v>
      </c>
      <c r="B61" s="2">
        <f>DATA_FIELD_DESCRIPTORS!L36</f>
        <v>32</v>
      </c>
      <c r="C61" s="11">
        <f t="shared" si="13"/>
        <v>3.6998496936061971E-3</v>
      </c>
      <c r="D61" s="9"/>
      <c r="N61" s="10">
        <v>36</v>
      </c>
    </row>
    <row r="62" spans="1:14">
      <c r="A62" s="9" t="s">
        <v>38</v>
      </c>
      <c r="B62" s="2">
        <f>DATA_FIELD_DESCRIPTORS!L37</f>
        <v>119</v>
      </c>
      <c r="C62" s="11">
        <f t="shared" si="13"/>
        <v>1.3758816048098046E-2</v>
      </c>
      <c r="D62" s="9"/>
      <c r="N62" s="10">
        <v>37</v>
      </c>
    </row>
    <row r="63" spans="1:14">
      <c r="A63" s="9"/>
      <c r="B63" s="2"/>
      <c r="C63" s="11"/>
      <c r="D63" s="9"/>
      <c r="N63" s="10"/>
    </row>
    <row r="64" spans="1:14">
      <c r="A64" s="9"/>
      <c r="B64" s="2"/>
      <c r="C64" s="11"/>
      <c r="D64" s="9"/>
      <c r="N64" s="10"/>
    </row>
    <row r="65" spans="1:14" s="4" customFormat="1">
      <c r="A65" s="110" t="s">
        <v>1439</v>
      </c>
      <c r="B65" s="111" t="s">
        <v>1437</v>
      </c>
      <c r="C65" s="112" t="s">
        <v>1433</v>
      </c>
      <c r="D65" s="20"/>
      <c r="E65" s="1"/>
      <c r="F65" s="20"/>
      <c r="G65" s="1"/>
      <c r="J65"/>
      <c r="K65"/>
      <c r="L65"/>
      <c r="M65"/>
    </row>
    <row r="66" spans="1:14">
      <c r="A66" s="9" t="s">
        <v>3</v>
      </c>
      <c r="B66" s="2">
        <f>DATA_FIELD_DESCRIPTORS!L705</f>
        <v>9023</v>
      </c>
      <c r="C66" s="11">
        <f>B66/B$66</f>
        <v>1</v>
      </c>
      <c r="D66" s="9"/>
      <c r="N66" s="10">
        <v>705</v>
      </c>
    </row>
    <row r="67" spans="1:14">
      <c r="A67" s="116" t="s">
        <v>1434</v>
      </c>
      <c r="B67" s="114">
        <f>DATA_FIELD_DESCRIPTORS!L722</f>
        <v>5463</v>
      </c>
      <c r="C67" s="115">
        <f>B67/B$66</f>
        <v>0.60545273190734794</v>
      </c>
      <c r="D67" s="9"/>
      <c r="N67" s="10"/>
    </row>
    <row r="68" spans="1:14">
      <c r="A68" s="9"/>
      <c r="B68" s="2"/>
      <c r="C68" s="11"/>
      <c r="D68" s="9"/>
      <c r="N68" s="10"/>
    </row>
    <row r="69" spans="1:14">
      <c r="A69" s="113" t="s">
        <v>1435</v>
      </c>
      <c r="B69" s="114">
        <f>DATA_FIELD_DESCRIPTORS!L707</f>
        <v>3554</v>
      </c>
      <c r="C69" s="115">
        <f t="shared" ref="C69:C76" si="14">B69/B$66</f>
        <v>0.39388230078687797</v>
      </c>
      <c r="D69" s="9"/>
      <c r="N69" s="10">
        <v>706</v>
      </c>
    </row>
    <row r="70" spans="1:14">
      <c r="A70" s="9" t="s">
        <v>39</v>
      </c>
      <c r="B70" s="2">
        <f>DATA_FIELD_DESCRIPTORS!L708</f>
        <v>1393</v>
      </c>
      <c r="C70" s="11">
        <f>B70/B$69</f>
        <v>0.3919527293190771</v>
      </c>
      <c r="D70" s="9"/>
      <c r="N70" s="10">
        <v>708</v>
      </c>
    </row>
    <row r="71" spans="1:14">
      <c r="A71" s="9" t="s">
        <v>1445</v>
      </c>
      <c r="B71" s="2">
        <f>DATA_FIELD_DESCRIPTORS!L711</f>
        <v>1227</v>
      </c>
      <c r="C71" s="11">
        <f t="shared" ref="C71:C74" si="15">B71/B$69</f>
        <v>0.34524479459763646</v>
      </c>
      <c r="D71" s="9"/>
      <c r="N71" s="10">
        <v>711</v>
      </c>
    </row>
    <row r="72" spans="1:14">
      <c r="A72" s="9" t="s">
        <v>40</v>
      </c>
      <c r="B72" s="2">
        <f>DATA_FIELD_DESCRIPTORS!L712+DATA_FIELD_DESCRIPTORS!L713+DATA_FIELD_DESCRIPTORS!L714</f>
        <v>783</v>
      </c>
      <c r="C72" s="11">
        <f t="shared" si="15"/>
        <v>0.22031513787281937</v>
      </c>
      <c r="D72" s="9"/>
      <c r="N72" s="10" t="s">
        <v>143</v>
      </c>
    </row>
    <row r="73" spans="1:14">
      <c r="A73" s="9" t="s">
        <v>41</v>
      </c>
      <c r="B73" s="2">
        <f>DATA_FIELD_DESCRIPTORS!L715+DATA_FIELD_DESCRIPTORS!L716+DATA_FIELD_DESCRIPTORS!L717+DATA_FIELD_DESCRIPTORS!L718+DATA_FIELD_DESCRIPTORS!L719+DATA_FIELD_DESCRIPTORS!L720</f>
        <v>97</v>
      </c>
      <c r="C73" s="11">
        <f t="shared" si="15"/>
        <v>2.7293190770962296E-2</v>
      </c>
      <c r="D73" s="9"/>
      <c r="N73" s="10" t="s">
        <v>144</v>
      </c>
    </row>
    <row r="74" spans="1:14">
      <c r="A74" s="9" t="s">
        <v>42</v>
      </c>
      <c r="B74" s="2">
        <f>DATA_FIELD_DESCRIPTORS!L721</f>
        <v>54</v>
      </c>
      <c r="C74" s="11">
        <f t="shared" si="15"/>
        <v>1.5194147439504783E-2</v>
      </c>
      <c r="D74" s="9"/>
      <c r="N74" s="10">
        <v>721</v>
      </c>
    </row>
    <row r="75" spans="1:14">
      <c r="A75" s="9"/>
      <c r="B75" s="2"/>
      <c r="C75" s="11"/>
      <c r="D75" s="9"/>
      <c r="N75" s="10"/>
    </row>
    <row r="76" spans="1:14">
      <c r="A76" s="113" t="s">
        <v>43</v>
      </c>
      <c r="B76" s="114">
        <f>DATA_FIELD_DESCRIPTORS!L730</f>
        <v>6</v>
      </c>
      <c r="C76" s="115">
        <f t="shared" si="14"/>
        <v>6.6496730577413283E-4</v>
      </c>
      <c r="D76" s="9"/>
      <c r="N76" s="10">
        <v>730</v>
      </c>
    </row>
    <row r="77" spans="1:14">
      <c r="A77" s="9" t="s">
        <v>44</v>
      </c>
      <c r="B77" s="2">
        <f>DATA_FIELD_DESCRIPTORS!L731</f>
        <v>0</v>
      </c>
      <c r="C77" s="11">
        <f>B77/B$76</f>
        <v>0</v>
      </c>
      <c r="D77" s="9"/>
      <c r="N77" s="10">
        <v>731</v>
      </c>
    </row>
    <row r="78" spans="1:14">
      <c r="A78" s="9" t="s">
        <v>47</v>
      </c>
      <c r="B78" s="2">
        <f>DATA_FIELD_DESCRIPTORS!L732</f>
        <v>6</v>
      </c>
      <c r="C78" s="11">
        <f>B78/B$76</f>
        <v>1</v>
      </c>
      <c r="D78" s="9"/>
      <c r="N78" s="10">
        <v>732</v>
      </c>
    </row>
    <row r="79" spans="1:14">
      <c r="A79" s="9"/>
      <c r="B79" s="2"/>
      <c r="C79" s="11"/>
      <c r="D79" s="9"/>
      <c r="N79" s="10"/>
    </row>
    <row r="80" spans="1:14">
      <c r="A80" s="9"/>
      <c r="B80" s="2"/>
      <c r="C80" s="11"/>
      <c r="D80" s="9"/>
      <c r="N80" s="10"/>
    </row>
    <row r="81" spans="1:14" s="4" customFormat="1">
      <c r="A81" s="110" t="s">
        <v>1440</v>
      </c>
      <c r="B81" s="111" t="s">
        <v>1437</v>
      </c>
      <c r="C81" s="112" t="s">
        <v>1433</v>
      </c>
      <c r="D81" s="20"/>
      <c r="E81" s="1"/>
      <c r="F81" s="20"/>
      <c r="G81" s="1"/>
      <c r="J81"/>
      <c r="K81"/>
      <c r="L81"/>
      <c r="M81"/>
    </row>
    <row r="82" spans="1:14">
      <c r="A82" s="14" t="s">
        <v>48</v>
      </c>
      <c r="B82" s="2">
        <f>DATA_FIELD_DESCRIPTORS!L932</f>
        <v>5450</v>
      </c>
      <c r="C82" s="27">
        <f>B82/B$82</f>
        <v>1</v>
      </c>
      <c r="D82" s="14"/>
      <c r="E82" s="23"/>
      <c r="F82" s="23"/>
      <c r="G82" s="18"/>
      <c r="H82" s="24"/>
      <c r="I82" s="25"/>
      <c r="N82" s="26">
        <v>8954</v>
      </c>
    </row>
    <row r="83" spans="1:14">
      <c r="A83" s="14" t="s">
        <v>155</v>
      </c>
      <c r="B83" s="2">
        <f>DATA_FIELD_DESCRIPTORS!L1005+DATA_FIELD_DESCRIPTORS!L1008</f>
        <v>405</v>
      </c>
      <c r="C83" s="27">
        <f t="shared" ref="C83:C84" si="16">B83/B$82</f>
        <v>7.4311926605504591E-2</v>
      </c>
      <c r="D83" s="14"/>
      <c r="E83" s="23"/>
      <c r="F83" s="23"/>
      <c r="G83" s="18"/>
      <c r="H83" s="24"/>
      <c r="I83" s="25"/>
      <c r="N83" s="26" t="s">
        <v>156</v>
      </c>
    </row>
    <row r="84" spans="1:14">
      <c r="A84" s="14" t="s">
        <v>161</v>
      </c>
      <c r="B84" s="2">
        <f>DATA_FIELD_DESCRIPTORS!L1006+DATA_FIELD_DESCRIPTORS!L1009</f>
        <v>5045</v>
      </c>
      <c r="C84" s="27">
        <f t="shared" si="16"/>
        <v>0.92568807339449544</v>
      </c>
      <c r="D84" s="14"/>
      <c r="E84" s="23"/>
      <c r="F84" s="23"/>
      <c r="G84" s="18"/>
      <c r="H84" s="24"/>
      <c r="I84" s="25"/>
      <c r="N84" s="26" t="s">
        <v>157</v>
      </c>
    </row>
    <row r="85" spans="1:14">
      <c r="A85" s="14"/>
      <c r="B85" s="2"/>
      <c r="C85" s="27"/>
      <c r="D85" s="14"/>
      <c r="E85" s="23"/>
      <c r="F85" s="23"/>
      <c r="G85" s="18"/>
      <c r="H85" s="24"/>
      <c r="I85" s="25"/>
      <c r="N85" s="26"/>
    </row>
    <row r="86" spans="1:14">
      <c r="A86" s="113" t="s">
        <v>1444</v>
      </c>
      <c r="B86" s="114">
        <f>DATA_FIELD_DESCRIPTORS!L934+DATA_FIELD_DESCRIPTORS!L968</f>
        <v>1393</v>
      </c>
      <c r="C86" s="115">
        <f>B86/B$82</f>
        <v>0.25559633027522938</v>
      </c>
      <c r="D86" s="14"/>
      <c r="E86" s="23"/>
      <c r="F86" s="23"/>
      <c r="G86" s="18"/>
      <c r="H86" s="24"/>
      <c r="I86" s="25"/>
      <c r="N86" s="26" t="s">
        <v>146</v>
      </c>
    </row>
    <row r="87" spans="1:14">
      <c r="A87" s="14" t="s">
        <v>49</v>
      </c>
      <c r="B87" s="2">
        <f>DATA_FIELD_DESCRIPTORS!L935+DATA_FIELD_DESCRIPTORS!L969</f>
        <v>1227</v>
      </c>
      <c r="C87" s="27">
        <f t="shared" ref="C87:C92" si="17">B87/B$86</f>
        <v>0.88083273510409188</v>
      </c>
      <c r="D87" s="14"/>
      <c r="E87" s="29"/>
      <c r="F87" s="29"/>
      <c r="G87" s="18"/>
      <c r="H87" s="24"/>
      <c r="I87" s="30"/>
      <c r="N87" s="26" t="s">
        <v>147</v>
      </c>
    </row>
    <row r="88" spans="1:14">
      <c r="A88" s="14" t="s">
        <v>155</v>
      </c>
      <c r="B88" s="2">
        <f>DATA_FIELD_DESCRIPTORS!L538+DATA_FIELD_DESCRIPTORS!L539+DATA_FIELD_DESCRIPTORS!L540</f>
        <v>342</v>
      </c>
      <c r="C88" s="27">
        <f t="shared" si="17"/>
        <v>0.24551328068916009</v>
      </c>
      <c r="D88" s="14"/>
      <c r="E88" s="29"/>
      <c r="F88" s="29"/>
      <c r="G88" s="18"/>
      <c r="H88" s="24"/>
      <c r="I88" s="30"/>
      <c r="N88" s="26" t="s">
        <v>158</v>
      </c>
    </row>
    <row r="89" spans="1:14">
      <c r="A89" s="14" t="s">
        <v>50</v>
      </c>
      <c r="B89" s="2">
        <f>DATA_FIELD_DESCRIPTORS!L940+DATA_FIELD_DESCRIPTORS!L974</f>
        <v>38</v>
      </c>
      <c r="C89" s="27">
        <f t="shared" si="17"/>
        <v>2.7279253409906678E-2</v>
      </c>
      <c r="D89" s="14"/>
      <c r="E89" s="23"/>
      <c r="F89" s="23"/>
      <c r="G89" s="18"/>
      <c r="H89" s="24"/>
      <c r="I89" s="25"/>
      <c r="N89" s="26" t="s">
        <v>148</v>
      </c>
    </row>
    <row r="90" spans="1:14">
      <c r="A90" s="14" t="s">
        <v>155</v>
      </c>
      <c r="B90" s="2">
        <f>DATA_FIELD_DESCRIPTORS!L543+DATA_FIELD_DESCRIPTORS!L544+DATA_FIELD_DESCRIPTORS!L545</f>
        <v>5</v>
      </c>
      <c r="C90" s="27">
        <f t="shared" si="17"/>
        <v>3.5893754486719309E-3</v>
      </c>
      <c r="D90" s="14"/>
      <c r="E90" s="23"/>
      <c r="F90" s="23"/>
      <c r="G90" s="18"/>
      <c r="H90" s="24"/>
      <c r="I90" s="25"/>
      <c r="N90" s="26" t="s">
        <v>159</v>
      </c>
    </row>
    <row r="91" spans="1:14">
      <c r="A91" s="14" t="s">
        <v>51</v>
      </c>
      <c r="B91" s="2">
        <f>DATA_FIELD_DESCRIPTORS!L944+DATA_FIELD_DESCRIPTORS!L978</f>
        <v>128</v>
      </c>
      <c r="C91" s="27">
        <f t="shared" si="17"/>
        <v>9.1888011486001439E-2</v>
      </c>
      <c r="D91" s="14"/>
      <c r="E91" s="23"/>
      <c r="F91" s="23"/>
      <c r="G91" s="18"/>
      <c r="H91" s="24"/>
      <c r="I91" s="25"/>
      <c r="N91" s="26" t="s">
        <v>149</v>
      </c>
    </row>
    <row r="92" spans="1:14">
      <c r="A92" s="14" t="s">
        <v>155</v>
      </c>
      <c r="B92" s="2">
        <f>DATA_FIELD_DESCRIPTORS!L547+DATA_FIELD_DESCRIPTORS!L548+DATA_FIELD_DESCRIPTORS!L549</f>
        <v>58</v>
      </c>
      <c r="C92" s="27">
        <f t="shared" si="17"/>
        <v>4.1636755204594401E-2</v>
      </c>
      <c r="D92" s="14"/>
      <c r="E92" s="23"/>
      <c r="F92" s="23"/>
      <c r="G92" s="18"/>
      <c r="H92" s="24"/>
      <c r="I92" s="25"/>
      <c r="N92" s="26"/>
    </row>
    <row r="93" spans="1:14">
      <c r="A93" s="14"/>
      <c r="B93" s="2"/>
      <c r="C93" s="27"/>
      <c r="D93" s="14"/>
      <c r="E93" s="23"/>
      <c r="F93" s="23"/>
      <c r="G93" s="18"/>
      <c r="H93" s="24"/>
      <c r="I93" s="25"/>
      <c r="N93" s="26"/>
    </row>
    <row r="94" spans="1:14">
      <c r="A94" s="113" t="s">
        <v>1443</v>
      </c>
      <c r="B94" s="114">
        <f>DATA_FIELD_DESCRIPTORS!L948+DATA_FIELD_DESCRIPTORS!L982</f>
        <v>4057</v>
      </c>
      <c r="C94" s="115">
        <f>B94/B$82</f>
        <v>0.74440366972477068</v>
      </c>
      <c r="D94" s="14"/>
      <c r="E94" s="23"/>
      <c r="F94" s="23"/>
      <c r="G94" s="18"/>
      <c r="H94" s="24"/>
      <c r="I94" s="25"/>
      <c r="N94" s="26" t="s">
        <v>150</v>
      </c>
    </row>
    <row r="95" spans="1:14">
      <c r="A95" s="14" t="s">
        <v>52</v>
      </c>
      <c r="B95" s="31">
        <f>B96+B98</f>
        <v>2875</v>
      </c>
      <c r="C95" s="27">
        <f t="shared" ref="C95:C98" si="18">B95/B$94</f>
        <v>0.70865171308848907</v>
      </c>
      <c r="D95" s="14"/>
      <c r="E95" s="23"/>
      <c r="F95" s="23"/>
      <c r="G95" s="18"/>
      <c r="H95" s="24"/>
      <c r="I95" s="25"/>
      <c r="N95" s="26" t="s">
        <v>1420</v>
      </c>
    </row>
    <row r="96" spans="1:14">
      <c r="A96" s="14" t="s">
        <v>45</v>
      </c>
      <c r="B96" s="2">
        <f>DATA_FIELD_DESCRIPTORS!L950+DATA_FIELD_DESCRIPTORS!L984</f>
        <v>1253</v>
      </c>
      <c r="C96" s="27">
        <f t="shared" si="18"/>
        <v>0.30884890313039193</v>
      </c>
      <c r="D96" s="14"/>
      <c r="E96" s="23"/>
      <c r="F96" s="23"/>
      <c r="G96" s="18"/>
      <c r="H96" s="18"/>
      <c r="I96" s="18"/>
      <c r="N96" s="26" t="s">
        <v>151</v>
      </c>
    </row>
    <row r="97" spans="1:14">
      <c r="A97" s="14" t="s">
        <v>53</v>
      </c>
      <c r="B97" s="2">
        <f>DATA_FIELD_DESCRIPTORS!L953+DATA_FIELD_DESCRIPTORS!L987</f>
        <v>182</v>
      </c>
      <c r="C97" s="27">
        <f>B97/B96</f>
        <v>0.14525139664804471</v>
      </c>
      <c r="D97" s="14"/>
      <c r="E97" s="23"/>
      <c r="F97" s="23"/>
      <c r="G97" s="18"/>
      <c r="H97" s="18"/>
      <c r="I97" s="18"/>
      <c r="N97" s="26" t="s">
        <v>152</v>
      </c>
    </row>
    <row r="98" spans="1:14">
      <c r="A98" s="14" t="s">
        <v>46</v>
      </c>
      <c r="B98" s="31">
        <f>DATA_FIELD_DESCRIPTORS!L959+DATA_FIELD_DESCRIPTORS!L993</f>
        <v>1622</v>
      </c>
      <c r="C98" s="27">
        <f t="shared" si="18"/>
        <v>0.39980280995809714</v>
      </c>
      <c r="D98" s="14"/>
      <c r="E98" s="23"/>
      <c r="F98" s="23"/>
      <c r="G98" s="18"/>
      <c r="H98" s="18"/>
      <c r="I98" s="18"/>
      <c r="N98" s="26" t="s">
        <v>153</v>
      </c>
    </row>
    <row r="99" spans="1:14">
      <c r="A99" s="14" t="s">
        <v>53</v>
      </c>
      <c r="B99" s="31">
        <f>DATA_FIELD_DESCRIPTORS!L962+DATA_FIELD_DESCRIPTORS!L996</f>
        <v>257</v>
      </c>
      <c r="C99" s="27">
        <f>B99/B98</f>
        <v>0.15844636251541308</v>
      </c>
      <c r="D99" s="14"/>
      <c r="E99" s="23"/>
      <c r="F99" s="23"/>
      <c r="G99" s="18"/>
      <c r="H99" s="18"/>
      <c r="I99" s="18"/>
      <c r="N99" s="26" t="s">
        <v>154</v>
      </c>
    </row>
    <row r="100" spans="1:14">
      <c r="A100" s="14"/>
      <c r="B100" s="31"/>
      <c r="C100" s="27"/>
      <c r="D100" s="14"/>
      <c r="E100" s="23"/>
      <c r="F100" s="23"/>
      <c r="G100" s="18"/>
      <c r="H100" s="18"/>
      <c r="I100" s="18"/>
      <c r="N100" s="26"/>
    </row>
    <row r="101" spans="1:14">
      <c r="A101" s="14" t="s">
        <v>54</v>
      </c>
      <c r="B101" s="2">
        <f>DATA_FIELD_DESCRIPTORS!L535</f>
        <v>407</v>
      </c>
      <c r="C101" s="27">
        <f>B101/B82</f>
        <v>7.4678899082568806E-2</v>
      </c>
      <c r="D101" s="14"/>
      <c r="E101" s="23"/>
      <c r="F101" s="23"/>
      <c r="G101" s="18"/>
      <c r="H101" s="18"/>
      <c r="I101" s="18"/>
      <c r="N101" s="26">
        <v>535</v>
      </c>
    </row>
    <row r="102" spans="1:14">
      <c r="A102" s="14" t="s">
        <v>55</v>
      </c>
      <c r="B102" s="2">
        <f>DATA_FIELD_DESCRIPTORS!L657</f>
        <v>757</v>
      </c>
      <c r="C102" s="27">
        <f>B102/B82</f>
        <v>0.13889908256880734</v>
      </c>
      <c r="D102" s="14"/>
      <c r="E102" s="23"/>
      <c r="F102" s="23"/>
      <c r="G102" s="18"/>
      <c r="H102" s="18"/>
      <c r="I102" s="18"/>
      <c r="N102" s="26">
        <v>657</v>
      </c>
    </row>
    <row r="103" spans="1:14">
      <c r="A103" s="14" t="s">
        <v>56</v>
      </c>
      <c r="B103" s="34">
        <f>(B67+B69)/B82</f>
        <v>1.6544954128440368</v>
      </c>
      <c r="C103" s="44" t="s">
        <v>1446</v>
      </c>
      <c r="D103" s="14"/>
      <c r="E103" s="23"/>
      <c r="F103" s="23"/>
      <c r="G103" s="18"/>
      <c r="H103" s="18"/>
      <c r="I103" s="18"/>
      <c r="N103" s="26"/>
    </row>
    <row r="104" spans="1:14">
      <c r="A104" s="14"/>
      <c r="B104" s="34"/>
      <c r="C104" s="27"/>
      <c r="D104" s="14"/>
      <c r="E104" s="23"/>
      <c r="F104" s="23"/>
      <c r="G104" s="18"/>
      <c r="H104" s="18"/>
      <c r="I104" s="18"/>
      <c r="N104" s="26"/>
    </row>
    <row r="105" spans="1:14">
      <c r="A105" s="14"/>
      <c r="B105" s="31"/>
      <c r="C105" s="27"/>
      <c r="D105" s="14"/>
      <c r="E105" s="23"/>
      <c r="F105" s="23"/>
      <c r="G105" s="18"/>
      <c r="H105" s="18"/>
      <c r="I105" s="18"/>
      <c r="N105" s="26"/>
    </row>
    <row r="106" spans="1:14" s="4" customFormat="1">
      <c r="A106" s="106" t="s">
        <v>1441</v>
      </c>
      <c r="B106" s="107" t="s">
        <v>1437</v>
      </c>
      <c r="C106" s="112" t="s">
        <v>1433</v>
      </c>
      <c r="D106" s="20"/>
      <c r="E106" s="1"/>
      <c r="F106" s="20"/>
      <c r="G106" s="1"/>
      <c r="J106"/>
      <c r="K106"/>
      <c r="L106"/>
      <c r="M106"/>
    </row>
    <row r="107" spans="1:14">
      <c r="A107" s="14" t="s">
        <v>57</v>
      </c>
      <c r="B107" s="2">
        <f>DATA_FIELD_DESCRIPTORS!L750</f>
        <v>6013</v>
      </c>
      <c r="C107" s="27">
        <f>B107/B$107</f>
        <v>1</v>
      </c>
      <c r="D107" s="14"/>
      <c r="E107" s="29"/>
      <c r="F107" s="29"/>
      <c r="G107" s="18"/>
      <c r="H107" s="24"/>
      <c r="I107" s="30"/>
      <c r="N107" s="26">
        <v>8772</v>
      </c>
    </row>
    <row r="108" spans="1:14">
      <c r="A108" s="14" t="s">
        <v>58</v>
      </c>
      <c r="B108" s="2">
        <f>DATA_FIELD_DESCRIPTORS!L762</f>
        <v>5450</v>
      </c>
      <c r="C108" s="27">
        <f t="shared" ref="C108:C110" si="19">B108/B$107</f>
        <v>0.90636953267919507</v>
      </c>
      <c r="D108" s="14"/>
      <c r="E108" s="29"/>
      <c r="F108" s="29"/>
      <c r="G108" s="18"/>
      <c r="H108" s="24"/>
      <c r="I108" s="30"/>
      <c r="N108" s="26">
        <v>8784</v>
      </c>
    </row>
    <row r="109" spans="1:14">
      <c r="A109" s="14"/>
      <c r="B109" s="2"/>
      <c r="C109" s="27"/>
      <c r="D109" s="14"/>
      <c r="E109" s="29"/>
      <c r="F109" s="29"/>
      <c r="G109" s="18"/>
      <c r="H109" s="24"/>
      <c r="I109" s="30"/>
      <c r="N109" s="26"/>
    </row>
    <row r="110" spans="1:14">
      <c r="A110" s="14" t="s">
        <v>59</v>
      </c>
      <c r="B110" s="2">
        <f>DATA_FIELD_DESCRIPTORS!L772</f>
        <v>563</v>
      </c>
      <c r="C110" s="27">
        <f t="shared" si="19"/>
        <v>9.3630467320804919E-2</v>
      </c>
      <c r="D110" s="14"/>
      <c r="E110" s="29"/>
      <c r="F110" s="29"/>
      <c r="G110" s="18"/>
      <c r="H110" s="24"/>
      <c r="I110" s="30"/>
      <c r="N110" s="26">
        <v>8794</v>
      </c>
    </row>
    <row r="111" spans="1:14">
      <c r="A111" s="14" t="s">
        <v>60</v>
      </c>
      <c r="B111" s="2">
        <f>DATA_FIELD_DESCRIPTORS!L773</f>
        <v>173</v>
      </c>
      <c r="C111" s="27">
        <f>B111/B$110</f>
        <v>0.30728241563055064</v>
      </c>
      <c r="D111" s="14"/>
      <c r="E111" s="29"/>
      <c r="F111" s="23"/>
      <c r="G111" s="18"/>
      <c r="H111" s="24"/>
      <c r="I111" s="25"/>
      <c r="N111" s="26">
        <v>8795</v>
      </c>
    </row>
    <row r="112" spans="1:14">
      <c r="A112" s="14" t="s">
        <v>61</v>
      </c>
      <c r="B112" s="2">
        <f>DATA_FIELD_DESCRIPTORS!L774</f>
        <v>34</v>
      </c>
      <c r="C112" s="27">
        <f t="shared" ref="C112:C116" si="20">B112/B$110</f>
        <v>6.0390763765541741E-2</v>
      </c>
      <c r="D112" s="14"/>
      <c r="E112" s="29"/>
      <c r="F112" s="35"/>
      <c r="G112" s="18"/>
      <c r="H112" s="36"/>
      <c r="I112" s="37"/>
      <c r="N112" s="26">
        <v>8796</v>
      </c>
    </row>
    <row r="113" spans="1:14">
      <c r="A113" s="14" t="s">
        <v>62</v>
      </c>
      <c r="B113" s="2">
        <f>DATA_FIELD_DESCRIPTORS!L775</f>
        <v>32</v>
      </c>
      <c r="C113" s="27">
        <f t="shared" si="20"/>
        <v>5.6838365896980464E-2</v>
      </c>
      <c r="D113" s="14"/>
      <c r="E113" s="29"/>
      <c r="F113" s="23"/>
      <c r="G113" s="18"/>
      <c r="H113" s="24"/>
      <c r="I113" s="25"/>
      <c r="N113" s="26">
        <v>8797</v>
      </c>
    </row>
    <row r="114" spans="1:14">
      <c r="A114" s="14" t="s">
        <v>63</v>
      </c>
      <c r="B114" s="2">
        <f>DATA_FIELD_DESCRIPTORS!L776</f>
        <v>33</v>
      </c>
      <c r="C114" s="27">
        <f t="shared" si="20"/>
        <v>5.8614564831261103E-2</v>
      </c>
      <c r="D114" s="14"/>
      <c r="E114" s="29"/>
      <c r="F114" s="35"/>
      <c r="G114" s="18"/>
      <c r="H114" s="35"/>
      <c r="I114" s="18"/>
      <c r="N114" s="26">
        <v>8798</v>
      </c>
    </row>
    <row r="115" spans="1:14">
      <c r="A115" s="9" t="s">
        <v>64</v>
      </c>
      <c r="B115" s="2">
        <f>DATA_FIELD_DESCRIPTORS!L777</f>
        <v>245</v>
      </c>
      <c r="C115" s="27">
        <f t="shared" si="20"/>
        <v>0.43516873889875668</v>
      </c>
      <c r="D115" s="9"/>
      <c r="E115" s="29"/>
      <c r="H115" s="38"/>
      <c r="I115" s="39"/>
      <c r="N115" s="10">
        <v>8799</v>
      </c>
    </row>
    <row r="116" spans="1:14">
      <c r="A116" s="9" t="s">
        <v>65</v>
      </c>
      <c r="B116" s="2">
        <f>DATA_FIELD_DESCRIPTORS!L779</f>
        <v>46</v>
      </c>
      <c r="C116" s="27">
        <f t="shared" si="20"/>
        <v>8.1705150976909419E-2</v>
      </c>
      <c r="D116" s="9"/>
      <c r="E116" s="29"/>
      <c r="H116" s="38"/>
      <c r="I116" s="39"/>
      <c r="N116" s="10">
        <v>8801</v>
      </c>
    </row>
    <row r="117" spans="1:14">
      <c r="A117" s="9"/>
      <c r="B117" s="15"/>
      <c r="C117" s="11"/>
      <c r="D117" s="9"/>
      <c r="E117" s="39"/>
      <c r="F117" s="39"/>
      <c r="H117" s="39"/>
      <c r="I117" s="39"/>
      <c r="N117" s="10"/>
    </row>
    <row r="118" spans="1:14">
      <c r="A118" s="9"/>
      <c r="B118" s="15"/>
      <c r="C118" s="11"/>
      <c r="D118" s="9"/>
      <c r="E118" s="39"/>
      <c r="F118" s="39"/>
      <c r="H118" s="39"/>
      <c r="I118" s="39"/>
      <c r="N118" s="10"/>
    </row>
    <row r="119" spans="1:14" s="4" customFormat="1">
      <c r="A119" s="106" t="s">
        <v>1442</v>
      </c>
      <c r="B119" s="107" t="s">
        <v>1437</v>
      </c>
      <c r="C119" s="108" t="s">
        <v>1433</v>
      </c>
      <c r="D119" s="20"/>
      <c r="E119" s="1"/>
      <c r="F119" s="20"/>
      <c r="G119" s="1"/>
      <c r="J119"/>
      <c r="K119"/>
      <c r="L119"/>
      <c r="M119"/>
    </row>
    <row r="120" spans="1:14">
      <c r="A120" s="9" t="s">
        <v>66</v>
      </c>
      <c r="B120" s="2">
        <f>DATA_FIELD_DESCRIPTORS!L766</f>
        <v>5450</v>
      </c>
      <c r="C120" s="11">
        <f>B120/B$120</f>
        <v>1</v>
      </c>
      <c r="D120" s="9"/>
      <c r="H120" s="38"/>
      <c r="I120" s="39"/>
      <c r="N120" s="10">
        <v>8788</v>
      </c>
    </row>
    <row r="121" spans="1:14" s="18" customFormat="1">
      <c r="A121" s="113" t="s">
        <v>67</v>
      </c>
      <c r="B121" s="114">
        <f>DATA_FIELD_DESCRIPTORS!L767+DATA_FIELD_DESCRIPTORS!L768</f>
        <v>1836</v>
      </c>
      <c r="C121" s="115">
        <f t="shared" ref="C121:C124" si="21">B121/B$120</f>
        <v>0.3368807339449541</v>
      </c>
      <c r="D121" s="14"/>
      <c r="E121" s="29"/>
      <c r="F121" s="29"/>
      <c r="H121" s="24"/>
      <c r="I121" s="30"/>
      <c r="J121"/>
      <c r="K121"/>
      <c r="L121"/>
      <c r="M121"/>
      <c r="N121" s="26" t="s">
        <v>145</v>
      </c>
    </row>
    <row r="122" spans="1:14" s="18" customFormat="1">
      <c r="A122" s="14" t="s">
        <v>68</v>
      </c>
      <c r="B122" s="2">
        <f>DATA_FIELD_DESCRIPTORS!L841+DATA_FIELD_DESCRIPTORS!L842</f>
        <v>3465</v>
      </c>
      <c r="C122" s="44" t="s">
        <v>1446</v>
      </c>
      <c r="D122" s="14"/>
      <c r="E122" s="13"/>
      <c r="F122" s="23"/>
      <c r="J122"/>
      <c r="K122"/>
      <c r="L122"/>
      <c r="M122"/>
      <c r="N122" s="40" t="s">
        <v>1421</v>
      </c>
    </row>
    <row r="123" spans="1:14" s="18" customFormat="1">
      <c r="A123" s="14" t="s">
        <v>69</v>
      </c>
      <c r="B123" s="41">
        <f>B122/B121</f>
        <v>1.8872549019607843</v>
      </c>
      <c r="C123" s="44" t="s">
        <v>1446</v>
      </c>
      <c r="D123" s="14"/>
      <c r="E123" s="23"/>
      <c r="F123" s="23"/>
      <c r="J123"/>
      <c r="K123"/>
      <c r="L123"/>
      <c r="M123"/>
      <c r="N123" s="26"/>
    </row>
    <row r="124" spans="1:14" s="18" customFormat="1">
      <c r="A124" s="113" t="s">
        <v>70</v>
      </c>
      <c r="B124" s="114">
        <f>DATA_FIELD_DESCRIPTORS!L769</f>
        <v>3614</v>
      </c>
      <c r="C124" s="115">
        <f t="shared" si="21"/>
        <v>0.6631192660550459</v>
      </c>
      <c r="D124" s="14"/>
      <c r="E124" s="29"/>
      <c r="F124" s="29"/>
      <c r="H124" s="24"/>
      <c r="I124" s="30"/>
      <c r="J124"/>
      <c r="K124"/>
      <c r="L124"/>
      <c r="M124"/>
      <c r="N124" s="26">
        <v>8791</v>
      </c>
    </row>
    <row r="125" spans="1:14">
      <c r="A125" s="9" t="s">
        <v>71</v>
      </c>
      <c r="B125" s="2">
        <f>DATA_FIELD_DESCRIPTORS!L843</f>
        <v>5552</v>
      </c>
      <c r="C125" s="44" t="s">
        <v>1446</v>
      </c>
      <c r="D125" s="9"/>
      <c r="N125" s="10">
        <v>8865</v>
      </c>
    </row>
    <row r="126" spans="1:14">
      <c r="A126" s="9" t="s">
        <v>72</v>
      </c>
      <c r="B126" s="42">
        <f>B125/B124</f>
        <v>1.5362479247371335</v>
      </c>
      <c r="C126" s="44" t="s">
        <v>1446</v>
      </c>
      <c r="D126" s="9"/>
      <c r="N126" s="10"/>
    </row>
    <row r="127" spans="1:14">
      <c r="A127" s="9"/>
      <c r="B127" s="15"/>
      <c r="C127" s="11"/>
      <c r="D127" s="9"/>
      <c r="N127" s="10"/>
    </row>
    <row r="128" spans="1:14">
      <c r="B128" s="9"/>
      <c r="C128" s="14"/>
      <c r="D128" s="9"/>
      <c r="N128" s="9"/>
    </row>
    <row r="129" spans="1:14">
      <c r="A129" s="106" t="s">
        <v>1460</v>
      </c>
      <c r="B129" s="107" t="s">
        <v>1437</v>
      </c>
      <c r="C129" s="73"/>
      <c r="E129" s="5"/>
      <c r="F129" s="5"/>
    </row>
    <row r="130" spans="1:14">
      <c r="A130" s="9" t="s">
        <v>1462</v>
      </c>
      <c r="B130" s="72">
        <f>B111+B112+B124</f>
        <v>3821</v>
      </c>
      <c r="C130" s="27"/>
      <c r="E130" s="5"/>
      <c r="F130" s="5"/>
    </row>
    <row r="131" spans="1:14">
      <c r="A131" s="9" t="s">
        <v>1463</v>
      </c>
      <c r="B131" s="72">
        <f>B113+B114+B121</f>
        <v>1901</v>
      </c>
      <c r="C131" s="5"/>
      <c r="E131" s="5"/>
      <c r="F131" s="5"/>
    </row>
    <row r="132" spans="1:14">
      <c r="A132" s="9" t="s">
        <v>1464</v>
      </c>
      <c r="B132" s="39">
        <f>B111/B130</f>
        <v>4.5276105731483905E-2</v>
      </c>
      <c r="C132" s="5"/>
      <c r="E132" s="5"/>
      <c r="F132" s="5"/>
      <c r="N132" s="5"/>
    </row>
    <row r="133" spans="1:14">
      <c r="A133" s="9" t="s">
        <v>1465</v>
      </c>
      <c r="B133" s="39">
        <f>B113/B131</f>
        <v>1.6833245660178853E-2</v>
      </c>
      <c r="C133" s="5"/>
      <c r="E133" s="5"/>
      <c r="F133" s="5"/>
      <c r="N133" s="5"/>
    </row>
    <row r="134" spans="1:14">
      <c r="A134" s="9" t="s">
        <v>1466</v>
      </c>
      <c r="B134" s="39">
        <f>B115/B107</f>
        <v>4.0745052386495922E-2</v>
      </c>
      <c r="C134" s="5"/>
      <c r="E134" s="5"/>
      <c r="F134" s="5"/>
      <c r="N134" s="5"/>
    </row>
    <row r="135" spans="1:14">
      <c r="A135" s="9" t="s">
        <v>1</v>
      </c>
      <c r="B135" s="5"/>
      <c r="C135" s="5"/>
      <c r="E135" s="5"/>
      <c r="F135" s="5"/>
      <c r="N135" s="5"/>
    </row>
    <row r="136" spans="1:14">
      <c r="A136" s="75" t="s">
        <v>1467</v>
      </c>
      <c r="B136" s="75"/>
      <c r="C136" s="75"/>
      <c r="E136" s="5"/>
      <c r="F136" s="5"/>
      <c r="N136" s="5"/>
    </row>
    <row r="137" spans="1:14" ht="36">
      <c r="A137" s="75" t="s">
        <v>1461</v>
      </c>
      <c r="B137" s="75"/>
      <c r="C137" s="75"/>
      <c r="E137" s="5"/>
      <c r="F137" s="5"/>
      <c r="N137" s="5"/>
    </row>
    <row r="138" spans="1:14">
      <c r="A138" s="75"/>
      <c r="B138" s="75"/>
      <c r="C138" s="75"/>
      <c r="E138" s="5"/>
      <c r="F138" s="5"/>
      <c r="N138" s="5"/>
    </row>
    <row r="139" spans="1:14">
      <c r="A139" s="75"/>
      <c r="B139" s="75"/>
      <c r="C139" s="75"/>
      <c r="E139" s="5"/>
      <c r="F139" s="5"/>
      <c r="N139" s="5"/>
    </row>
    <row r="140" spans="1:14">
      <c r="B140" s="5"/>
      <c r="C140" s="5"/>
      <c r="E140" s="5"/>
      <c r="F140" s="5"/>
      <c r="N140" s="5"/>
    </row>
    <row r="141" spans="1:14" ht="57.6">
      <c r="A141" s="9" t="s">
        <v>73</v>
      </c>
      <c r="B141" s="5"/>
      <c r="C141" s="5"/>
      <c r="E141" s="5"/>
      <c r="F141" s="5"/>
      <c r="N141" s="5"/>
    </row>
    <row r="142" spans="1:14">
      <c r="A142" s="9" t="s">
        <v>1</v>
      </c>
      <c r="B142" s="5"/>
      <c r="C142" s="5"/>
      <c r="E142" s="5"/>
      <c r="F142" s="5"/>
      <c r="N142" s="5"/>
    </row>
    <row r="143" spans="1:14">
      <c r="A143" s="9" t="s">
        <v>1</v>
      </c>
      <c r="B143" s="5"/>
      <c r="C143" s="5"/>
      <c r="E143" s="5"/>
      <c r="F143" s="5"/>
      <c r="N143" s="5"/>
    </row>
    <row r="144" spans="1:14">
      <c r="A144" s="9" t="s">
        <v>1</v>
      </c>
      <c r="B144" s="5"/>
      <c r="C144" s="5"/>
      <c r="E144" s="5"/>
      <c r="F144" s="5"/>
      <c r="N144" s="5"/>
    </row>
    <row r="145" spans="1:14">
      <c r="A145" s="9" t="s">
        <v>1</v>
      </c>
      <c r="B145" s="5"/>
      <c r="C145" s="5"/>
      <c r="E145" s="5"/>
      <c r="F145" s="5"/>
      <c r="N145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Y145"/>
  <sheetViews>
    <sheetView zoomScale="55" zoomScaleNormal="55" workbookViewId="0">
      <selection activeCell="F5" sqref="F5:F23"/>
    </sheetView>
  </sheetViews>
  <sheetFormatPr defaultColWidth="8.88671875" defaultRowHeight="14.4"/>
  <cols>
    <col min="1" max="1" width="44.6640625" style="5" customWidth="1"/>
    <col min="2" max="2" width="10.33203125" style="20" customWidth="1"/>
    <col min="3" max="3" width="8.88671875" style="21" customWidth="1"/>
    <col min="4" max="4" width="10.33203125" style="5" customWidth="1"/>
    <col min="5" max="5" width="8.88671875" style="13" customWidth="1"/>
    <col min="6" max="6" width="10.33203125" style="13" customWidth="1"/>
    <col min="7" max="9" width="8.88671875" style="5"/>
    <col min="10" max="10" width="24.44140625" customWidth="1"/>
    <col min="11" max="11" width="10.5546875" bestFit="1" customWidth="1"/>
    <col min="12" max="13" width="10.6640625" bestFit="1" customWidth="1"/>
    <col min="14" max="14" width="14.33203125" style="22" customWidth="1"/>
    <col min="15" max="15" width="17.44140625" style="5" customWidth="1"/>
    <col min="16" max="25" width="13.33203125" style="5" customWidth="1"/>
    <col min="26" max="16384" width="8.88671875" style="5"/>
  </cols>
  <sheetData>
    <row r="1" spans="1:25" ht="43.2">
      <c r="A1" s="6" t="s">
        <v>1495</v>
      </c>
      <c r="B1" s="6"/>
      <c r="C1" s="8"/>
      <c r="D1" s="9"/>
      <c r="N1" s="7"/>
    </row>
    <row r="2" spans="1:25">
      <c r="A2" s="9" t="s">
        <v>0</v>
      </c>
      <c r="B2" s="9"/>
      <c r="C2" s="11"/>
      <c r="D2" s="9"/>
      <c r="N2" s="10"/>
    </row>
    <row r="3" spans="1:25">
      <c r="K3" t="s">
        <v>87</v>
      </c>
      <c r="L3" t="s">
        <v>89</v>
      </c>
      <c r="M3" t="s">
        <v>136</v>
      </c>
      <c r="O3" s="77" t="s">
        <v>1452</v>
      </c>
      <c r="P3" s="77" t="s">
        <v>1453</v>
      </c>
      <c r="Q3" s="54" t="s">
        <v>1454</v>
      </c>
      <c r="R3" s="76" t="s">
        <v>1455</v>
      </c>
      <c r="S3" s="76" t="s">
        <v>1456</v>
      </c>
      <c r="T3" s="52"/>
      <c r="U3" s="76" t="s">
        <v>1455</v>
      </c>
      <c r="V3" s="76" t="s">
        <v>1456</v>
      </c>
      <c r="W3" s="77"/>
      <c r="X3" s="76" t="s">
        <v>1455</v>
      </c>
      <c r="Y3" s="76" t="s">
        <v>1456</v>
      </c>
    </row>
    <row r="4" spans="1:25" s="43" customFormat="1">
      <c r="A4" s="106" t="s">
        <v>2</v>
      </c>
      <c r="B4" s="107" t="s">
        <v>87</v>
      </c>
      <c r="C4" s="108" t="s">
        <v>1433</v>
      </c>
      <c r="D4" s="109" t="s">
        <v>89</v>
      </c>
      <c r="E4" s="108" t="s">
        <v>1433</v>
      </c>
      <c r="F4" s="107" t="s">
        <v>136</v>
      </c>
      <c r="G4" s="108" t="s">
        <v>1433</v>
      </c>
      <c r="J4" t="s">
        <v>1448</v>
      </c>
      <c r="K4" s="47">
        <f>B5/2</f>
        <v>11073</v>
      </c>
      <c r="L4" s="47">
        <f>D5/2</f>
        <v>11827.5</v>
      </c>
      <c r="M4" s="47">
        <f>F5/2</f>
        <v>22900.5</v>
      </c>
      <c r="O4" s="77" t="s">
        <v>2</v>
      </c>
      <c r="P4" s="77"/>
      <c r="Q4" s="55" t="s">
        <v>87</v>
      </c>
      <c r="R4" s="76"/>
      <c r="S4" s="76"/>
      <c r="T4" s="53" t="s">
        <v>89</v>
      </c>
      <c r="U4" s="76"/>
      <c r="V4" s="76"/>
      <c r="W4" s="56" t="s">
        <v>136</v>
      </c>
      <c r="X4" s="76"/>
      <c r="Y4" s="76"/>
    </row>
    <row r="5" spans="1:25">
      <c r="A5" s="9" t="s">
        <v>3</v>
      </c>
      <c r="B5" s="2">
        <f>DATA_FIELD_DESCRIPTORS!M371</f>
        <v>22146</v>
      </c>
      <c r="C5" s="11">
        <f t="shared" ref="C5:C23" si="0">B5/B$5</f>
        <v>1</v>
      </c>
      <c r="D5" s="15">
        <f>DATA_FIELD_DESCRIPTORS!M395</f>
        <v>23655</v>
      </c>
      <c r="E5" s="11">
        <f t="shared" ref="E5:E23" si="1">D5/D$5</f>
        <v>1</v>
      </c>
      <c r="F5" s="15">
        <f t="shared" ref="F5:F23" si="2">B5+D5</f>
        <v>45801</v>
      </c>
      <c r="G5" s="11">
        <f t="shared" ref="G5:G23" si="3">F5/F$5</f>
        <v>1</v>
      </c>
      <c r="J5" t="s">
        <v>1457</v>
      </c>
      <c r="K5" s="67">
        <f>K4-R10</f>
        <v>2952</v>
      </c>
      <c r="L5" s="46">
        <f>L4-U10</f>
        <v>3072.5</v>
      </c>
      <c r="M5" s="67">
        <f>M4-X10</f>
        <v>6024.5</v>
      </c>
      <c r="N5" s="10" t="s">
        <v>142</v>
      </c>
      <c r="O5" s="48" t="s">
        <v>3</v>
      </c>
      <c r="P5" s="48"/>
      <c r="Q5" s="5">
        <v>22146</v>
      </c>
      <c r="T5" s="5">
        <v>23655</v>
      </c>
      <c r="W5" s="5">
        <v>45801</v>
      </c>
    </row>
    <row r="6" spans="1:25">
      <c r="A6" s="9" t="s">
        <v>4</v>
      </c>
      <c r="B6" s="2">
        <f>DATA_FIELD_DESCRIPTORS!M372</f>
        <v>802</v>
      </c>
      <c r="C6" s="11">
        <f t="shared" si="0"/>
        <v>3.6214214756615189E-2</v>
      </c>
      <c r="D6" s="15">
        <f>DATA_FIELD_DESCRIPTORS!M396</f>
        <v>714</v>
      </c>
      <c r="E6" s="11">
        <f t="shared" si="1"/>
        <v>3.0183893468611288E-2</v>
      </c>
      <c r="F6" s="15">
        <f t="shared" si="2"/>
        <v>1516</v>
      </c>
      <c r="G6" s="11">
        <f t="shared" si="3"/>
        <v>3.3099713980044104E-2</v>
      </c>
      <c r="J6" t="s">
        <v>1449</v>
      </c>
      <c r="K6">
        <f>K5/Q11</f>
        <v>0.60048820179007323</v>
      </c>
      <c r="L6">
        <f>L5/T11</f>
        <v>0.64602607232968878</v>
      </c>
      <c r="M6">
        <f>M5/W11</f>
        <v>0.62288047973531846</v>
      </c>
      <c r="N6" s="10"/>
      <c r="O6" s="9">
        <v>0</v>
      </c>
      <c r="P6" s="9">
        <v>4</v>
      </c>
      <c r="Q6" s="5">
        <v>802</v>
      </c>
      <c r="R6" s="60">
        <f>Q6</f>
        <v>802</v>
      </c>
      <c r="S6" s="39">
        <f>R6/$Q5</f>
        <v>3.6214214756615189E-2</v>
      </c>
      <c r="T6" s="5">
        <v>714</v>
      </c>
      <c r="U6" s="60">
        <f>T6</f>
        <v>714</v>
      </c>
      <c r="V6" s="39">
        <f>U6/$T5</f>
        <v>3.0183893468611288E-2</v>
      </c>
      <c r="W6" s="5">
        <v>1516</v>
      </c>
      <c r="X6" s="60">
        <f>W6</f>
        <v>1516</v>
      </c>
      <c r="Y6" s="39">
        <f>X6/$W5</f>
        <v>3.3099713980044104E-2</v>
      </c>
    </row>
    <row r="7" spans="1:25">
      <c r="A7" s="9" t="s">
        <v>5</v>
      </c>
      <c r="B7" s="2">
        <f>DATA_FIELD_DESCRIPTORS!M373</f>
        <v>463</v>
      </c>
      <c r="C7" s="11">
        <f t="shared" si="0"/>
        <v>2.0906710015352659E-2</v>
      </c>
      <c r="D7" s="15">
        <f>DATA_FIELD_DESCRIPTORS!M397</f>
        <v>448</v>
      </c>
      <c r="E7" s="11">
        <f t="shared" si="1"/>
        <v>1.8938913548932571E-2</v>
      </c>
      <c r="F7" s="15">
        <f t="shared" si="2"/>
        <v>911</v>
      </c>
      <c r="G7" s="11">
        <f t="shared" si="3"/>
        <v>1.9890395406213839E-2</v>
      </c>
      <c r="J7" t="s">
        <v>1450</v>
      </c>
      <c r="K7" s="58">
        <v>5</v>
      </c>
      <c r="L7" s="58">
        <v>5</v>
      </c>
      <c r="M7" s="58">
        <v>5</v>
      </c>
      <c r="N7" s="10"/>
      <c r="O7" s="9">
        <v>5</v>
      </c>
      <c r="P7" s="9">
        <v>9</v>
      </c>
      <c r="Q7" s="5">
        <v>463</v>
      </c>
      <c r="R7" s="60">
        <f>R6+Q7</f>
        <v>1265</v>
      </c>
      <c r="S7" s="39">
        <f>R7/$Q5</f>
        <v>5.7120924771967847E-2</v>
      </c>
      <c r="T7" s="5">
        <v>448</v>
      </c>
      <c r="U7" s="60">
        <f>U6+T7</f>
        <v>1162</v>
      </c>
      <c r="V7" s="39">
        <f>U7/$T5</f>
        <v>4.912280701754386E-2</v>
      </c>
      <c r="W7" s="5">
        <v>911</v>
      </c>
      <c r="X7" s="60">
        <f>X6+W7</f>
        <v>2427</v>
      </c>
      <c r="Y7" s="39">
        <f>X7/$W5</f>
        <v>5.2990109386257943E-2</v>
      </c>
    </row>
    <row r="8" spans="1:25">
      <c r="A8" s="9" t="s">
        <v>6</v>
      </c>
      <c r="B8" s="2">
        <f>DATA_FIELD_DESCRIPTORS!M374</f>
        <v>428</v>
      </c>
      <c r="C8" s="11">
        <f t="shared" si="0"/>
        <v>1.9326289171859478E-2</v>
      </c>
      <c r="D8" s="15">
        <f>DATA_FIELD_DESCRIPTORS!M398</f>
        <v>402</v>
      </c>
      <c r="E8" s="11">
        <f t="shared" si="1"/>
        <v>1.699429296131896E-2</v>
      </c>
      <c r="F8" s="15">
        <f t="shared" si="2"/>
        <v>830</v>
      </c>
      <c r="G8" s="11">
        <f t="shared" si="3"/>
        <v>1.8121875068229952E-2</v>
      </c>
      <c r="J8" t="s">
        <v>1451</v>
      </c>
      <c r="K8">
        <f>K7*K6</f>
        <v>3.0024410089503659</v>
      </c>
      <c r="L8">
        <f t="shared" ref="L8:M8" si="4">L7*L6</f>
        <v>3.230130361648444</v>
      </c>
      <c r="M8">
        <f t="shared" si="4"/>
        <v>3.1144023986765923</v>
      </c>
      <c r="N8" s="10"/>
      <c r="O8" s="9">
        <v>10</v>
      </c>
      <c r="P8" s="9">
        <v>14</v>
      </c>
      <c r="Q8" s="5">
        <v>428</v>
      </c>
      <c r="R8" s="60">
        <f t="shared" ref="R8:R23" si="5">R7+Q8</f>
        <v>1693</v>
      </c>
      <c r="S8" s="39">
        <f>R8/$Q5</f>
        <v>7.6447213943827322E-2</v>
      </c>
      <c r="T8" s="5">
        <v>402</v>
      </c>
      <c r="U8" s="60">
        <f t="shared" ref="U8:U23" si="6">U7+T8</f>
        <v>1564</v>
      </c>
      <c r="V8" s="39">
        <f>U8/$T5</f>
        <v>6.6117099978862823E-2</v>
      </c>
      <c r="W8" s="5">
        <v>830</v>
      </c>
      <c r="X8" s="60">
        <f t="shared" ref="X8:X23" si="7">X7+W8</f>
        <v>3257</v>
      </c>
      <c r="Y8" s="39">
        <f>X8/$W5</f>
        <v>7.1111984454487895E-2</v>
      </c>
    </row>
    <row r="9" spans="1:25">
      <c r="A9" s="9" t="s">
        <v>7</v>
      </c>
      <c r="B9" s="2">
        <f>DATA_FIELD_DESCRIPTORS!M375+DATA_FIELD_DESCRIPTORS!M376</f>
        <v>1010</v>
      </c>
      <c r="C9" s="11">
        <f t="shared" si="0"/>
        <v>4.5606430055088958E-2</v>
      </c>
      <c r="D9" s="15">
        <f>DATA_FIELD_DESCRIPTORS!M399+DATA_FIELD_DESCRIPTORS!M400</f>
        <v>1036</v>
      </c>
      <c r="E9" s="11">
        <f t="shared" si="1"/>
        <v>4.3796237581906573E-2</v>
      </c>
      <c r="F9" s="15">
        <f t="shared" si="2"/>
        <v>2046</v>
      </c>
      <c r="G9" s="11">
        <f t="shared" si="3"/>
        <v>4.467151372240781E-2</v>
      </c>
      <c r="J9" t="s">
        <v>1447</v>
      </c>
      <c r="K9">
        <f>25+K8</f>
        <v>28.002441008950367</v>
      </c>
      <c r="L9">
        <f>25+L8</f>
        <v>28.230130361648445</v>
      </c>
      <c r="M9">
        <f>25+M8</f>
        <v>28.114402398676592</v>
      </c>
      <c r="N9" s="10"/>
      <c r="O9" s="9">
        <v>15</v>
      </c>
      <c r="P9" s="9">
        <v>19</v>
      </c>
      <c r="Q9" s="5">
        <v>1010</v>
      </c>
      <c r="R9" s="60">
        <f t="shared" si="5"/>
        <v>2703</v>
      </c>
      <c r="S9" s="39">
        <f>R9/$Q5</f>
        <v>0.12205364399891629</v>
      </c>
      <c r="T9" s="5">
        <v>1036</v>
      </c>
      <c r="U9" s="60">
        <f t="shared" si="6"/>
        <v>2600</v>
      </c>
      <c r="V9" s="39">
        <f>U9/$Q5</f>
        <v>0.11740269123092206</v>
      </c>
      <c r="W9" s="5">
        <v>2046</v>
      </c>
      <c r="X9" s="60">
        <f t="shared" si="7"/>
        <v>5303</v>
      </c>
      <c r="Y9" s="39">
        <f>X9/$W5</f>
        <v>0.11578349817689571</v>
      </c>
    </row>
    <row r="10" spans="1:25">
      <c r="A10" s="9" t="s">
        <v>8</v>
      </c>
      <c r="B10" s="2">
        <f>DATA_FIELD_DESCRIPTORS!M377+DATA_FIELD_DESCRIPTORS!M378+DATA_FIELD_DESCRIPTORS!M379</f>
        <v>5418</v>
      </c>
      <c r="C10" s="11">
        <f t="shared" si="0"/>
        <v>0.2446491465727445</v>
      </c>
      <c r="D10" s="15">
        <f>DATA_FIELD_DESCRIPTORS!M401+DATA_FIELD_DESCRIPTORS!M402+DATA_FIELD_DESCRIPTORS!M403</f>
        <v>6155</v>
      </c>
      <c r="E10" s="11">
        <f t="shared" si="1"/>
        <v>0.26019868949482139</v>
      </c>
      <c r="F10" s="15">
        <f t="shared" si="2"/>
        <v>11573</v>
      </c>
      <c r="G10" s="11">
        <f t="shared" si="3"/>
        <v>0.2526800724875003</v>
      </c>
      <c r="N10" s="10"/>
      <c r="O10" s="9">
        <v>20</v>
      </c>
      <c r="P10" s="9">
        <v>24</v>
      </c>
      <c r="Q10" s="5">
        <v>5418</v>
      </c>
      <c r="R10" s="60">
        <f t="shared" si="5"/>
        <v>8121</v>
      </c>
      <c r="S10" s="39">
        <f>R10/$Q5</f>
        <v>0.36670279057166077</v>
      </c>
      <c r="T10" s="5">
        <v>6155</v>
      </c>
      <c r="U10" s="60">
        <f t="shared" si="6"/>
        <v>8755</v>
      </c>
      <c r="V10" s="39">
        <f>U10/$T5</f>
        <v>0.37011202705559076</v>
      </c>
      <c r="W10" s="5">
        <v>11573</v>
      </c>
      <c r="X10" s="60">
        <f t="shared" si="7"/>
        <v>16876</v>
      </c>
      <c r="Y10" s="39">
        <f>X10/$W5</f>
        <v>0.368463570664396</v>
      </c>
    </row>
    <row r="11" spans="1:25">
      <c r="A11" s="9" t="s">
        <v>9</v>
      </c>
      <c r="B11" s="2">
        <f>DATA_FIELD_DESCRIPTORS!M380</f>
        <v>4916</v>
      </c>
      <c r="C11" s="11">
        <f t="shared" si="0"/>
        <v>0.22198139618892801</v>
      </c>
      <c r="D11" s="2">
        <f>DATA_FIELD_DESCRIPTORS!M404</f>
        <v>4756</v>
      </c>
      <c r="E11" s="11">
        <f t="shared" si="1"/>
        <v>0.20105685901500739</v>
      </c>
      <c r="F11" s="15">
        <f t="shared" si="2"/>
        <v>9672</v>
      </c>
      <c r="G11" s="11">
        <f t="shared" si="3"/>
        <v>0.21117442850592782</v>
      </c>
      <c r="N11" s="10"/>
      <c r="O11" s="9">
        <v>25</v>
      </c>
      <c r="P11" s="9">
        <v>29</v>
      </c>
      <c r="Q11" s="5">
        <v>4916</v>
      </c>
      <c r="R11" s="60">
        <f t="shared" si="5"/>
        <v>13037</v>
      </c>
      <c r="S11" s="39">
        <f>R11/$Q5</f>
        <v>0.58868418676058887</v>
      </c>
      <c r="T11" s="5">
        <v>4756</v>
      </c>
      <c r="U11" s="60">
        <f t="shared" si="6"/>
        <v>13511</v>
      </c>
      <c r="V11" s="39">
        <f>U11/$T5</f>
        <v>0.57116888607059824</v>
      </c>
      <c r="W11" s="5">
        <v>9672</v>
      </c>
      <c r="X11" s="60">
        <f t="shared" si="7"/>
        <v>26548</v>
      </c>
      <c r="Y11" s="39">
        <f>X11/$W5</f>
        <v>0.57963799917032377</v>
      </c>
    </row>
    <row r="12" spans="1:25">
      <c r="A12" s="9" t="s">
        <v>10</v>
      </c>
      <c r="B12" s="2">
        <f>DATA_FIELD_DESCRIPTORS!M381</f>
        <v>2210</v>
      </c>
      <c r="C12" s="11">
        <f t="shared" si="0"/>
        <v>9.9792287546283748E-2</v>
      </c>
      <c r="D12" s="2">
        <f>DATA_FIELD_DESCRIPTORS!M405</f>
        <v>2052</v>
      </c>
      <c r="E12" s="11">
        <f t="shared" si="1"/>
        <v>8.6746987951807228E-2</v>
      </c>
      <c r="F12" s="15">
        <f t="shared" si="2"/>
        <v>4262</v>
      </c>
      <c r="G12" s="11">
        <f t="shared" si="3"/>
        <v>9.305473679613982E-2</v>
      </c>
      <c r="N12" s="10"/>
      <c r="O12" s="64">
        <v>30</v>
      </c>
      <c r="P12" s="64">
        <v>34</v>
      </c>
      <c r="Q12" s="5">
        <v>2210</v>
      </c>
      <c r="R12" s="60">
        <f t="shared" si="5"/>
        <v>15247</v>
      </c>
      <c r="S12" s="39">
        <f>R12/$Q5</f>
        <v>0.68847647430687253</v>
      </c>
      <c r="T12" s="5">
        <v>2052</v>
      </c>
      <c r="U12" s="60">
        <f t="shared" si="6"/>
        <v>15563</v>
      </c>
      <c r="V12" s="39">
        <f>U12/$T5</f>
        <v>0.65791587402240537</v>
      </c>
      <c r="W12" s="5">
        <v>4262</v>
      </c>
      <c r="X12" s="60">
        <f t="shared" si="7"/>
        <v>30810</v>
      </c>
      <c r="Y12" s="39">
        <f>X12/$W5</f>
        <v>0.67269273596646362</v>
      </c>
    </row>
    <row r="13" spans="1:25">
      <c r="A13" s="9" t="s">
        <v>11</v>
      </c>
      <c r="B13" s="2">
        <f>DATA_FIELD_DESCRIPTORS!M382</f>
        <v>1263</v>
      </c>
      <c r="C13" s="11">
        <f t="shared" si="0"/>
        <v>5.7030615009482526E-2</v>
      </c>
      <c r="D13" s="2">
        <f>DATA_FIELD_DESCRIPTORS!M406</f>
        <v>1111</v>
      </c>
      <c r="E13" s="11">
        <f t="shared" si="1"/>
        <v>4.6966814626928768E-2</v>
      </c>
      <c r="F13" s="15">
        <f t="shared" si="2"/>
        <v>2374</v>
      </c>
      <c r="G13" s="11">
        <f t="shared" si="3"/>
        <v>5.1832929412021569E-2</v>
      </c>
      <c r="N13" s="10"/>
      <c r="O13" s="64">
        <v>35</v>
      </c>
      <c r="P13" s="64">
        <v>39</v>
      </c>
      <c r="Q13" s="5">
        <v>1263</v>
      </c>
      <c r="R13" s="60">
        <f t="shared" si="5"/>
        <v>16510</v>
      </c>
      <c r="S13" s="39">
        <f>R13/$Q5</f>
        <v>0.74550708931635512</v>
      </c>
      <c r="T13" s="5">
        <v>1111</v>
      </c>
      <c r="U13" s="60">
        <f t="shared" si="6"/>
        <v>16674</v>
      </c>
      <c r="V13" s="39">
        <f>U13/$T5</f>
        <v>0.70488268864933423</v>
      </c>
      <c r="W13" s="5">
        <v>2374</v>
      </c>
      <c r="X13" s="60">
        <f t="shared" si="7"/>
        <v>33184</v>
      </c>
      <c r="Y13" s="39">
        <f>X13/$W5</f>
        <v>0.72452566537848517</v>
      </c>
    </row>
    <row r="14" spans="1:25">
      <c r="A14" s="9" t="s">
        <v>12</v>
      </c>
      <c r="B14" s="2">
        <f>DATA_FIELD_DESCRIPTORS!M383</f>
        <v>944</v>
      </c>
      <c r="C14" s="11">
        <f t="shared" si="0"/>
        <v>4.262620789307324E-2</v>
      </c>
      <c r="D14" s="2">
        <f>DATA_FIELD_DESCRIPTORS!M407</f>
        <v>853</v>
      </c>
      <c r="E14" s="11">
        <f t="shared" si="1"/>
        <v>3.6060029592052421E-2</v>
      </c>
      <c r="F14" s="15">
        <f t="shared" si="2"/>
        <v>1797</v>
      </c>
      <c r="G14" s="11">
        <f t="shared" si="3"/>
        <v>3.9234951201938824E-2</v>
      </c>
      <c r="N14" s="10"/>
      <c r="O14" s="9">
        <v>40</v>
      </c>
      <c r="P14" s="9">
        <v>44</v>
      </c>
      <c r="Q14" s="5">
        <v>944</v>
      </c>
      <c r="R14" s="60">
        <f t="shared" si="5"/>
        <v>17454</v>
      </c>
      <c r="S14" s="39">
        <f>R14/$Q5</f>
        <v>0.78813329720942837</v>
      </c>
      <c r="T14" s="5">
        <v>853</v>
      </c>
      <c r="U14" s="60">
        <f t="shared" si="6"/>
        <v>17527</v>
      </c>
      <c r="V14" s="39">
        <f>U14/$T5</f>
        <v>0.74094271824138658</v>
      </c>
      <c r="W14" s="5">
        <v>1797</v>
      </c>
      <c r="X14" s="60">
        <f t="shared" si="7"/>
        <v>34981</v>
      </c>
      <c r="Y14" s="39">
        <f>X14/$W5</f>
        <v>0.76376061658042405</v>
      </c>
    </row>
    <row r="15" spans="1:25">
      <c r="A15" s="9" t="s">
        <v>13</v>
      </c>
      <c r="B15" s="2">
        <f>DATA_FIELD_DESCRIPTORS!M384</f>
        <v>806</v>
      </c>
      <c r="C15" s="11">
        <f t="shared" si="0"/>
        <v>3.6394834281585839E-2</v>
      </c>
      <c r="D15" s="2">
        <f>DATA_FIELD_DESCRIPTORS!M408</f>
        <v>769</v>
      </c>
      <c r="E15" s="11">
        <f t="shared" si="1"/>
        <v>3.2508983301627561E-2</v>
      </c>
      <c r="F15" s="15">
        <f t="shared" si="2"/>
        <v>1575</v>
      </c>
      <c r="G15" s="11">
        <f t="shared" si="3"/>
        <v>3.4387895460797797E-2</v>
      </c>
      <c r="N15" s="10"/>
      <c r="O15" s="9">
        <v>45</v>
      </c>
      <c r="P15" s="9">
        <v>49</v>
      </c>
      <c r="Q15" s="5">
        <v>806</v>
      </c>
      <c r="R15" s="60">
        <f t="shared" si="5"/>
        <v>18260</v>
      </c>
      <c r="S15" s="39">
        <f>R15/$Q5</f>
        <v>0.82452813149101423</v>
      </c>
      <c r="T15" s="5">
        <v>769</v>
      </c>
      <c r="U15" s="60">
        <f t="shared" si="6"/>
        <v>18296</v>
      </c>
      <c r="V15" s="39">
        <f>U15/$T5</f>
        <v>0.77345170154301413</v>
      </c>
      <c r="W15" s="5">
        <v>1575</v>
      </c>
      <c r="X15" s="60">
        <f t="shared" si="7"/>
        <v>36556</v>
      </c>
      <c r="Y15" s="39">
        <f>X15/$W5</f>
        <v>0.79814851204122184</v>
      </c>
    </row>
    <row r="16" spans="1:25">
      <c r="A16" s="9" t="s">
        <v>14</v>
      </c>
      <c r="B16" s="2">
        <f>DATA_FIELD_DESCRIPTORS!M385</f>
        <v>753</v>
      </c>
      <c r="C16" s="11">
        <f t="shared" si="0"/>
        <v>3.4001625575724739E-2</v>
      </c>
      <c r="D16" s="2">
        <f>DATA_FIELD_DESCRIPTORS!M409</f>
        <v>761</v>
      </c>
      <c r="E16" s="11">
        <f t="shared" si="1"/>
        <v>3.2170788416825198E-2</v>
      </c>
      <c r="F16" s="15">
        <f t="shared" si="2"/>
        <v>1514</v>
      </c>
      <c r="G16" s="11">
        <f t="shared" si="3"/>
        <v>3.3056046811204998E-2</v>
      </c>
      <c r="N16" s="10"/>
      <c r="O16" s="9">
        <v>50</v>
      </c>
      <c r="P16" s="9">
        <v>54</v>
      </c>
      <c r="Q16" s="5">
        <v>753</v>
      </c>
      <c r="R16" s="60">
        <f t="shared" si="5"/>
        <v>19013</v>
      </c>
      <c r="S16" s="39">
        <f>R16/$Q5</f>
        <v>0.85852975706673895</v>
      </c>
      <c r="T16" s="5">
        <v>761</v>
      </c>
      <c r="U16" s="60">
        <f t="shared" si="6"/>
        <v>19057</v>
      </c>
      <c r="V16" s="39">
        <f>U16/$T5</f>
        <v>0.80562248995983932</v>
      </c>
      <c r="W16" s="5">
        <v>1514</v>
      </c>
      <c r="X16" s="60">
        <f t="shared" si="7"/>
        <v>38070</v>
      </c>
      <c r="Y16" s="39">
        <f>X16/$W5</f>
        <v>0.83120455885242683</v>
      </c>
    </row>
    <row r="17" spans="1:25">
      <c r="A17" s="9" t="s">
        <v>15</v>
      </c>
      <c r="B17" s="2">
        <f>DATA_FIELD_DESCRIPTORS!M386</f>
        <v>668</v>
      </c>
      <c r="C17" s="11">
        <f t="shared" si="0"/>
        <v>3.0163460670098438E-2</v>
      </c>
      <c r="D17" s="2">
        <f>DATA_FIELD_DESCRIPTORS!M410</f>
        <v>815</v>
      </c>
      <c r="E17" s="11">
        <f t="shared" si="1"/>
        <v>3.4453603889241173E-2</v>
      </c>
      <c r="F17" s="15">
        <f t="shared" si="2"/>
        <v>1483</v>
      </c>
      <c r="G17" s="11">
        <f t="shared" si="3"/>
        <v>3.2379205694198818E-2</v>
      </c>
      <c r="N17" s="10"/>
      <c r="O17" s="9">
        <v>55</v>
      </c>
      <c r="P17" s="9">
        <v>59</v>
      </c>
      <c r="Q17" s="5">
        <v>668</v>
      </c>
      <c r="R17" s="60">
        <f t="shared" si="5"/>
        <v>19681</v>
      </c>
      <c r="S17" s="39">
        <f>R17/$Q5</f>
        <v>0.8886932177368374</v>
      </c>
      <c r="T17" s="5">
        <v>815</v>
      </c>
      <c r="U17" s="60">
        <f t="shared" si="6"/>
        <v>19872</v>
      </c>
      <c r="V17" s="39">
        <f>U17/$T5</f>
        <v>0.84007609384908055</v>
      </c>
      <c r="W17" s="5">
        <v>1483</v>
      </c>
      <c r="X17" s="60">
        <f t="shared" si="7"/>
        <v>39553</v>
      </c>
      <c r="Y17" s="39">
        <f>X17/$W5</f>
        <v>0.86358376454662567</v>
      </c>
    </row>
    <row r="18" spans="1:25">
      <c r="A18" s="9" t="s">
        <v>16</v>
      </c>
      <c r="B18" s="2">
        <f>DATA_FIELD_DESCRIPTORS!M387+DATA_FIELD_DESCRIPTORS!M388</f>
        <v>600</v>
      </c>
      <c r="C18" s="11">
        <f t="shared" si="0"/>
        <v>2.7092928745597399E-2</v>
      </c>
      <c r="D18" s="2">
        <f>DATA_FIELD_DESCRIPTORS!M411+DATA_FIELD_DESCRIPTORS!M412</f>
        <v>744</v>
      </c>
      <c r="E18" s="11">
        <f t="shared" si="1"/>
        <v>3.1452124286620163E-2</v>
      </c>
      <c r="F18" s="15">
        <f t="shared" si="2"/>
        <v>1344</v>
      </c>
      <c r="G18" s="11">
        <f t="shared" si="3"/>
        <v>2.9344337459880788E-2</v>
      </c>
      <c r="N18" s="10"/>
      <c r="O18" s="9">
        <v>60</v>
      </c>
      <c r="P18" s="9">
        <v>64</v>
      </c>
      <c r="Q18" s="5">
        <v>600</v>
      </c>
      <c r="R18" s="60">
        <f t="shared" si="5"/>
        <v>20281</v>
      </c>
      <c r="S18" s="39">
        <f>R18/$Q5</f>
        <v>0.91578614648243473</v>
      </c>
      <c r="T18" s="5">
        <v>744</v>
      </c>
      <c r="U18" s="60">
        <f t="shared" si="6"/>
        <v>20616</v>
      </c>
      <c r="V18" s="39">
        <f>U18/$T5</f>
        <v>0.87152821813570069</v>
      </c>
      <c r="W18" s="5">
        <v>1344</v>
      </c>
      <c r="X18" s="60">
        <f t="shared" si="7"/>
        <v>40897</v>
      </c>
      <c r="Y18" s="39">
        <f>X18/$W5</f>
        <v>0.89292810200650641</v>
      </c>
    </row>
    <row r="19" spans="1:25">
      <c r="A19" s="9" t="s">
        <v>17</v>
      </c>
      <c r="B19" s="15">
        <f>DATA_FIELD_DESCRIPTORS!M389+DATA_FIELD_DESCRIPTORS!M390</f>
        <v>443</v>
      </c>
      <c r="C19" s="11">
        <f t="shared" si="0"/>
        <v>2.0003612390499415E-2</v>
      </c>
      <c r="D19" s="2">
        <f>DATA_FIELD_DESCRIPTORS!M413+DATA_FIELD_DESCRIPTORS!M414</f>
        <v>585</v>
      </c>
      <c r="E19" s="11">
        <f t="shared" si="1"/>
        <v>2.4730500951173115E-2</v>
      </c>
      <c r="F19" s="15">
        <f t="shared" si="2"/>
        <v>1028</v>
      </c>
      <c r="G19" s="11">
        <f t="shared" si="3"/>
        <v>2.2444924783301675E-2</v>
      </c>
      <c r="N19" s="10"/>
      <c r="O19" s="9">
        <v>65</v>
      </c>
      <c r="P19" s="9">
        <v>69</v>
      </c>
      <c r="Q19" s="5">
        <v>443</v>
      </c>
      <c r="R19" s="60">
        <f t="shared" si="5"/>
        <v>20724</v>
      </c>
      <c r="S19" s="39">
        <f>R19/$Q5</f>
        <v>0.93578975887293414</v>
      </c>
      <c r="T19" s="5">
        <v>585</v>
      </c>
      <c r="U19" s="60">
        <f t="shared" si="6"/>
        <v>21201</v>
      </c>
      <c r="V19" s="39">
        <f>U19/$T5</f>
        <v>0.89625871908687382</v>
      </c>
      <c r="W19" s="5">
        <v>1028</v>
      </c>
      <c r="X19" s="60">
        <f t="shared" si="7"/>
        <v>41925</v>
      </c>
      <c r="Y19" s="39">
        <f>X19/$W5</f>
        <v>0.91537302678980803</v>
      </c>
    </row>
    <row r="20" spans="1:25">
      <c r="A20" s="9" t="s">
        <v>18</v>
      </c>
      <c r="B20" s="15">
        <f>DATA_FIELD_DESCRIPTORS!M391</f>
        <v>435</v>
      </c>
      <c r="C20" s="11">
        <f t="shared" si="0"/>
        <v>1.9642373340558114E-2</v>
      </c>
      <c r="D20" s="2">
        <f>DATA_FIELD_DESCRIPTORS!M415</f>
        <v>633</v>
      </c>
      <c r="E20" s="11">
        <f t="shared" si="1"/>
        <v>2.6759670259987319E-2</v>
      </c>
      <c r="F20" s="15">
        <f t="shared" si="2"/>
        <v>1068</v>
      </c>
      <c r="G20" s="11">
        <f t="shared" si="3"/>
        <v>2.3318268160083842E-2</v>
      </c>
      <c r="N20" s="10"/>
      <c r="O20" s="9">
        <v>70</v>
      </c>
      <c r="P20" s="9">
        <v>74</v>
      </c>
      <c r="Q20" s="5">
        <v>435</v>
      </c>
      <c r="R20" s="60">
        <f t="shared" si="5"/>
        <v>21159</v>
      </c>
      <c r="S20" s="39">
        <f>R20/$Q5</f>
        <v>0.95543213221349232</v>
      </c>
      <c r="T20" s="5">
        <v>633</v>
      </c>
      <c r="U20" s="60">
        <f t="shared" si="6"/>
        <v>21834</v>
      </c>
      <c r="V20" s="39">
        <f>U20/$T5</f>
        <v>0.92301838934686109</v>
      </c>
      <c r="W20" s="5">
        <v>1068</v>
      </c>
      <c r="X20" s="60">
        <f t="shared" si="7"/>
        <v>42993</v>
      </c>
      <c r="Y20" s="39">
        <f>X20/$W5</f>
        <v>0.9386912949498919</v>
      </c>
    </row>
    <row r="21" spans="1:25">
      <c r="A21" s="9" t="s">
        <v>19</v>
      </c>
      <c r="B21" s="15">
        <f>DATA_FIELD_DESCRIPTORS!M392</f>
        <v>354</v>
      </c>
      <c r="C21" s="11">
        <f t="shared" si="0"/>
        <v>1.5984827959902467E-2</v>
      </c>
      <c r="D21" s="2">
        <f>DATA_FIELD_DESCRIPTORS!M416</f>
        <v>540</v>
      </c>
      <c r="E21" s="11">
        <f t="shared" si="1"/>
        <v>2.2828154724159798E-2</v>
      </c>
      <c r="F21" s="15">
        <f t="shared" si="2"/>
        <v>894</v>
      </c>
      <c r="G21" s="11">
        <f t="shared" si="3"/>
        <v>1.9519224471081419E-2</v>
      </c>
      <c r="N21" s="10"/>
      <c r="O21" s="9">
        <v>75</v>
      </c>
      <c r="P21" s="9">
        <v>79</v>
      </c>
      <c r="Q21" s="5">
        <v>354</v>
      </c>
      <c r="R21" s="60">
        <f t="shared" si="5"/>
        <v>21513</v>
      </c>
      <c r="S21" s="39">
        <f>R21/$Q5</f>
        <v>0.97141696017339474</v>
      </c>
      <c r="T21" s="5">
        <v>540</v>
      </c>
      <c r="U21" s="60">
        <f t="shared" si="6"/>
        <v>22374</v>
      </c>
      <c r="V21" s="39">
        <f>U21/$T5</f>
        <v>0.94584654407102098</v>
      </c>
      <c r="W21" s="5">
        <v>894</v>
      </c>
      <c r="X21" s="60">
        <f t="shared" si="7"/>
        <v>43887</v>
      </c>
      <c r="Y21" s="39">
        <f>X21/$W5</f>
        <v>0.95821051942097335</v>
      </c>
    </row>
    <row r="22" spans="1:25">
      <c r="A22" s="9" t="s">
        <v>20</v>
      </c>
      <c r="B22" s="15">
        <f>DATA_FIELD_DESCRIPTORS!M393</f>
        <v>310</v>
      </c>
      <c r="C22" s="11">
        <f t="shared" si="0"/>
        <v>1.3998013185225323E-2</v>
      </c>
      <c r="D22" s="2">
        <f>DATA_FIELD_DESCRIPTORS!M417</f>
        <v>563</v>
      </c>
      <c r="E22" s="11">
        <f t="shared" si="1"/>
        <v>2.3800465017966604E-2</v>
      </c>
      <c r="F22" s="15">
        <f t="shared" si="2"/>
        <v>873</v>
      </c>
      <c r="G22" s="11">
        <f t="shared" si="3"/>
        <v>1.9060719198270779E-2</v>
      </c>
      <c r="N22" s="10"/>
      <c r="O22" s="9">
        <v>80</v>
      </c>
      <c r="P22" s="9">
        <v>84</v>
      </c>
      <c r="Q22" s="5">
        <v>310</v>
      </c>
      <c r="R22" s="60">
        <f t="shared" si="5"/>
        <v>21823</v>
      </c>
      <c r="S22" s="39">
        <f>R22/$Q5</f>
        <v>0.98541497335862005</v>
      </c>
      <c r="T22" s="5">
        <v>563</v>
      </c>
      <c r="U22" s="60">
        <f t="shared" si="6"/>
        <v>22937</v>
      </c>
      <c r="V22" s="39">
        <f>U22/$T5</f>
        <v>0.96964700908898749</v>
      </c>
      <c r="W22" s="5">
        <v>873</v>
      </c>
      <c r="X22" s="60">
        <f t="shared" si="7"/>
        <v>44760</v>
      </c>
      <c r="Y22" s="39">
        <f>X22/$W5</f>
        <v>0.97727123861924414</v>
      </c>
    </row>
    <row r="23" spans="1:25">
      <c r="A23" s="9" t="s">
        <v>21</v>
      </c>
      <c r="B23" s="15">
        <f>DATA_FIELD_DESCRIPTORS!M394</f>
        <v>323</v>
      </c>
      <c r="C23" s="11">
        <f t="shared" si="0"/>
        <v>1.4585026641379933E-2</v>
      </c>
      <c r="D23" s="2">
        <f>DATA_FIELD_DESCRIPTORS!M418</f>
        <v>718</v>
      </c>
      <c r="E23" s="11">
        <f t="shared" si="1"/>
        <v>3.035299091101247E-2</v>
      </c>
      <c r="F23" s="15">
        <f t="shared" si="2"/>
        <v>1041</v>
      </c>
      <c r="G23" s="11">
        <f t="shared" si="3"/>
        <v>2.2728761380755878E-2</v>
      </c>
      <c r="N23" s="10"/>
      <c r="O23" s="9">
        <v>85</v>
      </c>
      <c r="P23" s="9">
        <v>100</v>
      </c>
      <c r="Q23" s="5">
        <v>323</v>
      </c>
      <c r="R23" s="60">
        <f t="shared" si="5"/>
        <v>22146</v>
      </c>
      <c r="S23" s="39">
        <f>R23/$Q5</f>
        <v>1</v>
      </c>
      <c r="T23" s="5">
        <v>718</v>
      </c>
      <c r="U23" s="60">
        <f t="shared" si="6"/>
        <v>23655</v>
      </c>
      <c r="V23" s="39">
        <f>U23/$T5</f>
        <v>1</v>
      </c>
      <c r="W23" s="5">
        <v>1041</v>
      </c>
      <c r="X23" s="60">
        <f t="shared" si="7"/>
        <v>45801</v>
      </c>
      <c r="Y23" s="39">
        <f>X23/$W5</f>
        <v>1</v>
      </c>
    </row>
    <row r="24" spans="1:25">
      <c r="A24" s="9" t="s">
        <v>22</v>
      </c>
      <c r="B24" s="46">
        <f>K9</f>
        <v>28.002441008950367</v>
      </c>
      <c r="C24" s="11"/>
      <c r="D24" s="19">
        <f>L9</f>
        <v>28.230130361648445</v>
      </c>
      <c r="E24" s="11"/>
      <c r="F24" s="19">
        <f>M9</f>
        <v>28.114402398676592</v>
      </c>
      <c r="G24" s="11"/>
      <c r="N24" s="10">
        <v>422</v>
      </c>
    </row>
    <row r="25" spans="1:25">
      <c r="A25" s="9"/>
      <c r="B25" s="12"/>
      <c r="C25" s="11"/>
      <c r="D25" s="9"/>
      <c r="N25" s="10"/>
    </row>
    <row r="26" spans="1:25">
      <c r="A26" s="9"/>
      <c r="B26" s="12"/>
      <c r="C26" s="11"/>
      <c r="D26" s="9"/>
      <c r="N26" s="10"/>
    </row>
    <row r="27" spans="1:25">
      <c r="A27" s="106" t="s">
        <v>1436</v>
      </c>
      <c r="B27" s="107" t="s">
        <v>1437</v>
      </c>
      <c r="C27" s="108" t="s">
        <v>1433</v>
      </c>
      <c r="D27" s="20"/>
      <c r="E27" s="21"/>
      <c r="F27" s="20"/>
      <c r="G27" s="21"/>
      <c r="N27" s="5"/>
    </row>
    <row r="28" spans="1:25">
      <c r="A28" s="9" t="s">
        <v>3</v>
      </c>
      <c r="B28" s="2">
        <f>DATA_FIELD_DESCRIPTORS!M14</f>
        <v>45801</v>
      </c>
      <c r="C28" s="11">
        <f>B28/B$28</f>
        <v>1</v>
      </c>
      <c r="D28" s="9"/>
      <c r="N28" s="10">
        <v>14</v>
      </c>
    </row>
    <row r="29" spans="1:25">
      <c r="A29" s="9" t="s">
        <v>23</v>
      </c>
      <c r="B29" s="2">
        <f>DATA_FIELD_DESCRIPTORS!M15</f>
        <v>34177</v>
      </c>
      <c r="C29" s="11">
        <f t="shared" ref="C29:C35" si="8">B29/B$28</f>
        <v>0.74620641470710247</v>
      </c>
      <c r="D29" s="9"/>
      <c r="N29" s="10">
        <v>15</v>
      </c>
    </row>
    <row r="30" spans="1:25">
      <c r="A30" s="9" t="s">
        <v>24</v>
      </c>
      <c r="B30" s="2">
        <f>DATA_FIELD_DESCRIPTORS!M16</f>
        <v>2349</v>
      </c>
      <c r="C30" s="11">
        <f t="shared" si="8"/>
        <v>5.1287089801532716E-2</v>
      </c>
      <c r="D30" s="9"/>
      <c r="N30" s="10">
        <v>16</v>
      </c>
    </row>
    <row r="31" spans="1:25">
      <c r="A31" s="9" t="s">
        <v>25</v>
      </c>
      <c r="B31" s="2">
        <f>DATA_FIELD_DESCRIPTORS!M17</f>
        <v>73</v>
      </c>
      <c r="C31" s="11">
        <f t="shared" si="8"/>
        <v>1.5938516626274536E-3</v>
      </c>
      <c r="D31" s="9"/>
      <c r="N31" s="10">
        <v>17</v>
      </c>
    </row>
    <row r="32" spans="1:25">
      <c r="A32" s="9" t="s">
        <v>26</v>
      </c>
      <c r="B32" s="2">
        <f>DATA_FIELD_DESCRIPTORS!M18</f>
        <v>6024</v>
      </c>
      <c r="C32" s="11">
        <f t="shared" si="8"/>
        <v>0.13152551254339426</v>
      </c>
      <c r="D32" s="9"/>
      <c r="N32" s="10">
        <v>18</v>
      </c>
    </row>
    <row r="33" spans="1:14">
      <c r="A33" s="9" t="s">
        <v>27</v>
      </c>
      <c r="B33" s="2">
        <f>DATA_FIELD_DESCRIPTORS!M19</f>
        <v>12</v>
      </c>
      <c r="C33" s="11">
        <f t="shared" si="8"/>
        <v>2.6200301303464988E-4</v>
      </c>
      <c r="D33" s="9"/>
      <c r="N33" s="10">
        <v>19</v>
      </c>
    </row>
    <row r="34" spans="1:14">
      <c r="A34" s="9" t="s">
        <v>28</v>
      </c>
      <c r="B34" s="2">
        <f>DATA_FIELD_DESCRIPTORS!M20</f>
        <v>1888</v>
      </c>
      <c r="C34" s="11">
        <f t="shared" si="8"/>
        <v>4.122180738411825E-2</v>
      </c>
      <c r="D34" s="9"/>
      <c r="N34" s="10">
        <v>20</v>
      </c>
    </row>
    <row r="35" spans="1:14">
      <c r="A35" s="9" t="s">
        <v>38</v>
      </c>
      <c r="B35" s="2">
        <f>DATA_FIELD_DESCRIPTORS!M21</f>
        <v>1278</v>
      </c>
      <c r="C35" s="11">
        <f t="shared" si="8"/>
        <v>2.7903320888190215E-2</v>
      </c>
      <c r="D35" s="9"/>
      <c r="N35" s="10">
        <v>21</v>
      </c>
    </row>
    <row r="36" spans="1:14">
      <c r="A36" s="9"/>
      <c r="B36" s="2"/>
      <c r="C36" s="11"/>
      <c r="D36" s="9"/>
      <c r="N36" s="10"/>
    </row>
    <row r="37" spans="1:14">
      <c r="A37" s="9"/>
      <c r="B37" s="2"/>
      <c r="C37" s="11"/>
      <c r="D37" s="9"/>
      <c r="N37" s="10"/>
    </row>
    <row r="38" spans="1:14" s="4" customFormat="1">
      <c r="A38" s="110" t="s">
        <v>1098</v>
      </c>
      <c r="B38" s="111" t="s">
        <v>1437</v>
      </c>
      <c r="C38" s="112" t="s">
        <v>1433</v>
      </c>
      <c r="D38" s="16"/>
      <c r="E38" s="1"/>
      <c r="F38" s="16"/>
      <c r="G38" s="1"/>
      <c r="J38"/>
      <c r="K38"/>
      <c r="L38"/>
      <c r="M38"/>
    </row>
    <row r="39" spans="1:14" ht="18">
      <c r="A39" s="9" t="s">
        <v>3</v>
      </c>
      <c r="B39" s="2">
        <f>DATA_FIELD_DESCRIPTORS!M24</f>
        <v>45801</v>
      </c>
      <c r="C39" s="11">
        <f>B39/B$39</f>
        <v>1</v>
      </c>
      <c r="D39" s="9"/>
      <c r="H39" s="120">
        <v>45801</v>
      </c>
      <c r="N39" s="10">
        <v>24</v>
      </c>
    </row>
    <row r="40" spans="1:14" ht="18">
      <c r="A40" s="9" t="s">
        <v>29</v>
      </c>
      <c r="B40" s="2">
        <f>DATA_FIELD_DESCRIPTORS!M26</f>
        <v>4049</v>
      </c>
      <c r="C40" s="11">
        <f t="shared" ref="C40:C41" si="9">B40/B$39</f>
        <v>8.8404183314774787E-2</v>
      </c>
      <c r="D40" s="9"/>
      <c r="H40" s="121">
        <f>22146/45801</f>
        <v>0.48352656055544641</v>
      </c>
      <c r="N40" s="10">
        <v>26</v>
      </c>
    </row>
    <row r="41" spans="1:14" ht="18">
      <c r="A41" s="9" t="s">
        <v>30</v>
      </c>
      <c r="B41" s="2">
        <f>DATA_FIELD_DESCRIPTORS!M25</f>
        <v>41752</v>
      </c>
      <c r="C41" s="11">
        <f t="shared" si="9"/>
        <v>0.91159581668522527</v>
      </c>
      <c r="D41" s="9"/>
      <c r="H41" s="121">
        <v>0.51600000000000001</v>
      </c>
      <c r="N41" s="10">
        <v>25</v>
      </c>
    </row>
    <row r="42" spans="1:14" ht="18">
      <c r="A42" s="9"/>
      <c r="B42" s="2"/>
      <c r="C42" s="11"/>
      <c r="D42" s="9"/>
      <c r="H42" s="121">
        <v>5.2999999999999999E-2</v>
      </c>
      <c r="N42" s="10"/>
    </row>
    <row r="43" spans="1:14" ht="18">
      <c r="A43" s="9"/>
      <c r="B43" s="2"/>
      <c r="C43" s="11"/>
      <c r="D43" s="9"/>
      <c r="H43" s="121">
        <v>1.7999999999999999E-2</v>
      </c>
      <c r="N43" s="10"/>
    </row>
    <row r="44" spans="1:14" s="4" customFormat="1" ht="18">
      <c r="A44" s="110" t="s">
        <v>1438</v>
      </c>
      <c r="B44" s="111" t="s">
        <v>1437</v>
      </c>
      <c r="C44" s="112" t="s">
        <v>1433</v>
      </c>
      <c r="D44" s="16"/>
      <c r="E44" s="1"/>
      <c r="F44" s="16"/>
      <c r="G44" s="1"/>
      <c r="H44" s="121">
        <v>4.4999999999999998E-2</v>
      </c>
      <c r="J44"/>
      <c r="K44"/>
      <c r="L44"/>
      <c r="M44"/>
    </row>
    <row r="45" spans="1:14" ht="18">
      <c r="A45" s="9" t="s">
        <v>3</v>
      </c>
      <c r="B45" s="2">
        <f>DATA_FIELD_DESCRIPTORS!M29</f>
        <v>45801</v>
      </c>
      <c r="C45" s="11">
        <f>B45/B$45</f>
        <v>1</v>
      </c>
      <c r="D45" s="9"/>
      <c r="H45" s="121">
        <v>0.55700000000000005</v>
      </c>
      <c r="N45" s="10">
        <v>29</v>
      </c>
    </row>
    <row r="46" spans="1:14" ht="18">
      <c r="A46" s="113" t="s">
        <v>31</v>
      </c>
      <c r="B46" s="114">
        <f>DATA_FIELD_DESCRIPTORS!M38</f>
        <v>4049</v>
      </c>
      <c r="C46" s="115">
        <f t="shared" ref="C46:C55" si="10">B46/B$45</f>
        <v>8.8404183314774787E-2</v>
      </c>
      <c r="D46" s="9"/>
      <c r="H46" s="121">
        <v>0.125</v>
      </c>
      <c r="N46" s="10">
        <v>38</v>
      </c>
    </row>
    <row r="47" spans="1:14" ht="18">
      <c r="A47" s="9" t="s">
        <v>32</v>
      </c>
      <c r="B47" s="2">
        <f>DATA_FIELD_DESCRIPTORS!M39</f>
        <v>2088</v>
      </c>
      <c r="C47" s="11">
        <f>B47/B$46</f>
        <v>0.5156828846628797</v>
      </c>
      <c r="D47" s="9"/>
      <c r="H47" s="121">
        <v>9.5000000000000001E-2</v>
      </c>
      <c r="N47" s="10">
        <v>39</v>
      </c>
    </row>
    <row r="48" spans="1:14" ht="18">
      <c r="A48" s="9" t="s">
        <v>33</v>
      </c>
      <c r="B48" s="2">
        <f>DATA_FIELD_DESCRIPTORS!M40</f>
        <v>256</v>
      </c>
      <c r="C48" s="11">
        <f t="shared" ref="C48:C53" si="11">B48/B$46</f>
        <v>6.3225487774759198E-2</v>
      </c>
      <c r="D48" s="9"/>
      <c r="H48" s="121">
        <v>0.107</v>
      </c>
      <c r="N48" s="10">
        <v>40</v>
      </c>
    </row>
    <row r="49" spans="1:14" ht="18">
      <c r="A49" s="9" t="s">
        <v>34</v>
      </c>
      <c r="B49" s="2">
        <f>DATA_FIELD_DESCRIPTORS!M41</f>
        <v>34</v>
      </c>
      <c r="C49" s="11">
        <f t="shared" si="11"/>
        <v>8.3971350950852071E-3</v>
      </c>
      <c r="D49" s="9"/>
      <c r="H49" s="122"/>
      <c r="N49" s="10">
        <v>41</v>
      </c>
    </row>
    <row r="50" spans="1:14" ht="18">
      <c r="A50" s="9" t="s">
        <v>35</v>
      </c>
      <c r="B50" s="2">
        <f>DATA_FIELD_DESCRIPTORS!M42</f>
        <v>26</v>
      </c>
      <c r="C50" s="11">
        <f t="shared" si="11"/>
        <v>6.4213386021239813E-3</v>
      </c>
      <c r="D50" s="9"/>
      <c r="H50" s="121">
        <f>32089/45801</f>
        <v>0.70061789043907341</v>
      </c>
      <c r="N50" s="10">
        <v>42</v>
      </c>
    </row>
    <row r="51" spans="1:14" ht="18">
      <c r="A51" s="9" t="s">
        <v>36</v>
      </c>
      <c r="B51" s="2">
        <f>DATA_FIELD_DESCRIPTORS!M43</f>
        <v>2</v>
      </c>
      <c r="C51" s="11">
        <f t="shared" si="11"/>
        <v>4.9394912324030624E-4</v>
      </c>
      <c r="D51" s="9"/>
      <c r="H51" s="121">
        <f>2093/45801</f>
        <v>4.569769219012685E-2</v>
      </c>
      <c r="N51" s="10">
        <v>43</v>
      </c>
    </row>
    <row r="52" spans="1:14" ht="18">
      <c r="A52" s="9" t="s">
        <v>37</v>
      </c>
      <c r="B52" s="2">
        <f>DATA_FIELD_DESCRIPTORS!M44</f>
        <v>1309</v>
      </c>
      <c r="C52" s="11">
        <f t="shared" si="11"/>
        <v>0.32328970116078043</v>
      </c>
      <c r="D52" s="9"/>
      <c r="H52" s="121">
        <v>8.7999999999999995E-2</v>
      </c>
      <c r="N52" s="10">
        <v>44</v>
      </c>
    </row>
    <row r="53" spans="1:14" ht="18">
      <c r="A53" s="9" t="s">
        <v>38</v>
      </c>
      <c r="B53" s="2">
        <f>DATA_FIELD_DESCRIPTORS!M45</f>
        <v>334</v>
      </c>
      <c r="C53" s="11">
        <f t="shared" si="11"/>
        <v>8.2489503581131149E-2</v>
      </c>
      <c r="D53" s="9"/>
      <c r="H53" s="121">
        <f>5998/45801</f>
        <v>0.13095783934848584</v>
      </c>
      <c r="N53" s="10">
        <v>45</v>
      </c>
    </row>
    <row r="54" spans="1:14" ht="18">
      <c r="A54" s="9"/>
      <c r="B54" s="2"/>
      <c r="C54" s="11"/>
      <c r="D54" s="9"/>
      <c r="H54" s="121">
        <v>3.5000000000000003E-2</v>
      </c>
      <c r="N54" s="10"/>
    </row>
    <row r="55" spans="1:14">
      <c r="A55" s="113" t="s">
        <v>30</v>
      </c>
      <c r="B55" s="114">
        <f>DATA_FIELD_DESCRIPTORS!M30</f>
        <v>41752</v>
      </c>
      <c r="C55" s="115">
        <f t="shared" si="10"/>
        <v>0.91159581668522527</v>
      </c>
      <c r="D55" s="9"/>
      <c r="N55" s="10">
        <v>30</v>
      </c>
    </row>
    <row r="56" spans="1:14">
      <c r="A56" s="9" t="s">
        <v>32</v>
      </c>
      <c r="B56" s="2">
        <f>DATA_FIELD_DESCRIPTORS!M31</f>
        <v>32089</v>
      </c>
      <c r="C56" s="11">
        <f>B56/B$55</f>
        <v>0.76856198505460815</v>
      </c>
      <c r="D56" s="9"/>
      <c r="N56" s="10">
        <v>31</v>
      </c>
    </row>
    <row r="57" spans="1:14">
      <c r="A57" s="9" t="s">
        <v>33</v>
      </c>
      <c r="B57" s="2">
        <f>DATA_FIELD_DESCRIPTORS!M32</f>
        <v>2093</v>
      </c>
      <c r="C57" s="11">
        <f t="shared" ref="C57:C62" si="12">B57/B$55</f>
        <v>5.0129335121670816E-2</v>
      </c>
      <c r="D57" s="9"/>
      <c r="N57" s="10">
        <v>32</v>
      </c>
    </row>
    <row r="58" spans="1:14">
      <c r="A58" s="9" t="s">
        <v>34</v>
      </c>
      <c r="B58" s="2">
        <f>DATA_FIELD_DESCRIPTORS!M33</f>
        <v>39</v>
      </c>
      <c r="C58" s="11">
        <f t="shared" si="12"/>
        <v>9.340869898447978E-4</v>
      </c>
      <c r="D58" s="9"/>
      <c r="N58" s="10">
        <v>33</v>
      </c>
    </row>
    <row r="59" spans="1:14">
      <c r="A59" s="9" t="s">
        <v>35</v>
      </c>
      <c r="B59" s="2">
        <f>DATA_FIELD_DESCRIPTORS!M34</f>
        <v>5998</v>
      </c>
      <c r="C59" s="11">
        <f t="shared" si="12"/>
        <v>0.14365778884843841</v>
      </c>
      <c r="D59" s="9"/>
      <c r="N59" s="10">
        <v>34</v>
      </c>
    </row>
    <row r="60" spans="1:14">
      <c r="A60" s="9" t="s">
        <v>36</v>
      </c>
      <c r="B60" s="2">
        <f>DATA_FIELD_DESCRIPTORS!M35</f>
        <v>10</v>
      </c>
      <c r="C60" s="11">
        <f t="shared" si="12"/>
        <v>2.3950948457558918E-4</v>
      </c>
      <c r="D60" s="9"/>
      <c r="N60" s="10">
        <v>35</v>
      </c>
    </row>
    <row r="61" spans="1:14">
      <c r="A61" s="9" t="s">
        <v>37</v>
      </c>
      <c r="B61" s="2">
        <f>DATA_FIELD_DESCRIPTORS!M36</f>
        <v>579</v>
      </c>
      <c r="C61" s="11">
        <f t="shared" si="12"/>
        <v>1.3867599156926614E-2</v>
      </c>
      <c r="D61" s="9"/>
      <c r="N61" s="10">
        <v>36</v>
      </c>
    </row>
    <row r="62" spans="1:14">
      <c r="A62" s="9" t="s">
        <v>38</v>
      </c>
      <c r="B62" s="2">
        <f>DATA_FIELD_DESCRIPTORS!M37</f>
        <v>944</v>
      </c>
      <c r="C62" s="11">
        <f t="shared" si="12"/>
        <v>2.2609695343935619E-2</v>
      </c>
      <c r="D62" s="9"/>
      <c r="N62" s="10">
        <v>37</v>
      </c>
    </row>
    <row r="63" spans="1:14">
      <c r="A63" s="9"/>
      <c r="B63" s="2"/>
      <c r="C63" s="11"/>
      <c r="D63" s="9"/>
      <c r="N63" s="10"/>
    </row>
    <row r="64" spans="1:14">
      <c r="A64" s="9"/>
      <c r="B64" s="2"/>
      <c r="C64" s="11"/>
      <c r="D64" s="9"/>
      <c r="N64" s="10"/>
    </row>
    <row r="65" spans="1:14" s="4" customFormat="1">
      <c r="A65" s="110" t="s">
        <v>1439</v>
      </c>
      <c r="B65" s="111" t="s">
        <v>1437</v>
      </c>
      <c r="C65" s="112" t="s">
        <v>1433</v>
      </c>
      <c r="D65" s="20"/>
      <c r="E65" s="1"/>
      <c r="F65" s="20"/>
      <c r="G65" s="1"/>
      <c r="J65"/>
      <c r="K65"/>
      <c r="L65"/>
      <c r="M65"/>
    </row>
    <row r="66" spans="1:14">
      <c r="A66" s="9" t="s">
        <v>3</v>
      </c>
      <c r="B66" s="2">
        <f>DATA_FIELD_DESCRIPTORS!M705</f>
        <v>45801</v>
      </c>
      <c r="C66" s="11">
        <f>B66/B$66</f>
        <v>1</v>
      </c>
      <c r="D66" s="9"/>
      <c r="N66" s="10">
        <v>705</v>
      </c>
    </row>
    <row r="67" spans="1:14">
      <c r="A67" s="116" t="s">
        <v>1434</v>
      </c>
      <c r="B67" s="114">
        <f>DATA_FIELD_DESCRIPTORS!M722</f>
        <v>23728</v>
      </c>
      <c r="C67" s="115">
        <f>B67/B$66</f>
        <v>0.51806729110718108</v>
      </c>
      <c r="D67" s="9"/>
      <c r="N67" s="10"/>
    </row>
    <row r="68" spans="1:14">
      <c r="A68" s="9"/>
      <c r="B68" s="2"/>
      <c r="C68" s="11"/>
      <c r="D68" s="9"/>
      <c r="N68" s="10"/>
    </row>
    <row r="69" spans="1:14">
      <c r="A69" s="113" t="s">
        <v>1435</v>
      </c>
      <c r="B69" s="114">
        <f>DATA_FIELD_DESCRIPTORS!M707</f>
        <v>18043</v>
      </c>
      <c r="C69" s="115">
        <f t="shared" ref="C69:C76" si="13">B69/B$66</f>
        <v>0.39394336368201566</v>
      </c>
      <c r="D69" s="9"/>
      <c r="N69" s="10">
        <v>706</v>
      </c>
    </row>
    <row r="70" spans="1:14">
      <c r="A70" s="9" t="s">
        <v>39</v>
      </c>
      <c r="B70" s="2">
        <f>DATA_FIELD_DESCRIPTORS!M708</f>
        <v>6297</v>
      </c>
      <c r="C70" s="11">
        <f>B70/B$69</f>
        <v>0.34899961203790941</v>
      </c>
      <c r="D70" s="9"/>
      <c r="N70" s="10">
        <v>708</v>
      </c>
    </row>
    <row r="71" spans="1:14">
      <c r="A71" s="9" t="s">
        <v>1445</v>
      </c>
      <c r="B71" s="2">
        <f>DATA_FIELD_DESCRIPTORS!M711</f>
        <v>4562</v>
      </c>
      <c r="C71" s="11">
        <f t="shared" ref="C71:C74" si="14">B71/B$69</f>
        <v>0.25284043673446766</v>
      </c>
      <c r="D71" s="9"/>
      <c r="N71" s="10">
        <v>711</v>
      </c>
    </row>
    <row r="72" spans="1:14">
      <c r="A72" s="9" t="s">
        <v>40</v>
      </c>
      <c r="B72" s="2">
        <f>DATA_FIELD_DESCRIPTORS!M712+DATA_FIELD_DESCRIPTORS!M713+DATA_FIELD_DESCRIPTORS!M714</f>
        <v>4874</v>
      </c>
      <c r="C72" s="11">
        <f t="shared" si="14"/>
        <v>0.27013246134234881</v>
      </c>
      <c r="D72" s="9"/>
      <c r="N72" s="10" t="s">
        <v>143</v>
      </c>
    </row>
    <row r="73" spans="1:14">
      <c r="A73" s="9" t="s">
        <v>41</v>
      </c>
      <c r="B73" s="2">
        <f>DATA_FIELD_DESCRIPTORS!M715+DATA_FIELD_DESCRIPTORS!M716+DATA_FIELD_DESCRIPTORS!M717+DATA_FIELD_DESCRIPTORS!M718+DATA_FIELD_DESCRIPTORS!M719+DATA_FIELD_DESCRIPTORS!M720</f>
        <v>1658</v>
      </c>
      <c r="C73" s="11">
        <f t="shared" si="14"/>
        <v>9.1891592307265971E-2</v>
      </c>
      <c r="D73" s="9"/>
      <c r="N73" s="10" t="s">
        <v>144</v>
      </c>
    </row>
    <row r="74" spans="1:14">
      <c r="A74" s="9" t="s">
        <v>42</v>
      </c>
      <c r="B74" s="2">
        <f>DATA_FIELD_DESCRIPTORS!M721</f>
        <v>652</v>
      </c>
      <c r="C74" s="11">
        <f t="shared" si="14"/>
        <v>3.6135897578008093E-2</v>
      </c>
      <c r="D74" s="9"/>
      <c r="N74" s="10">
        <v>721</v>
      </c>
    </row>
    <row r="75" spans="1:14">
      <c r="A75" s="9"/>
      <c r="B75" s="2"/>
      <c r="C75" s="11"/>
      <c r="D75" s="9"/>
      <c r="N75" s="10"/>
    </row>
    <row r="76" spans="1:14">
      <c r="A76" s="113" t="s">
        <v>43</v>
      </c>
      <c r="B76" s="114">
        <f>DATA_FIELD_DESCRIPTORS!M730</f>
        <v>4030</v>
      </c>
      <c r="C76" s="115">
        <f t="shared" si="13"/>
        <v>8.798934521080326E-2</v>
      </c>
      <c r="D76" s="9"/>
      <c r="N76" s="10">
        <v>730</v>
      </c>
    </row>
    <row r="77" spans="1:14">
      <c r="A77" s="9" t="s">
        <v>44</v>
      </c>
      <c r="B77" s="2">
        <f>DATA_FIELD_DESCRIPTORS!M731</f>
        <v>220</v>
      </c>
      <c r="C77" s="11">
        <f>B77/B$76</f>
        <v>5.4590570719602979E-2</v>
      </c>
      <c r="D77" s="9"/>
      <c r="N77" s="10">
        <v>731</v>
      </c>
    </row>
    <row r="78" spans="1:14">
      <c r="A78" s="9" t="s">
        <v>47</v>
      </c>
      <c r="B78" s="2">
        <f>DATA_FIELD_DESCRIPTORS!M732</f>
        <v>3810</v>
      </c>
      <c r="C78" s="11">
        <f>B78/B$76</f>
        <v>0.94540942928039706</v>
      </c>
      <c r="D78" s="9"/>
      <c r="N78" s="10">
        <v>732</v>
      </c>
    </row>
    <row r="79" spans="1:14">
      <c r="A79" s="9"/>
      <c r="B79" s="2"/>
      <c r="C79" s="11"/>
      <c r="D79" s="9"/>
      <c r="N79" s="10"/>
    </row>
    <row r="80" spans="1:14">
      <c r="A80" s="9"/>
      <c r="B80" s="2"/>
      <c r="C80" s="11"/>
      <c r="D80" s="9"/>
      <c r="N80" s="10"/>
    </row>
    <row r="81" spans="1:14" s="4" customFormat="1">
      <c r="A81" s="110" t="s">
        <v>1440</v>
      </c>
      <c r="B81" s="111" t="s">
        <v>1437</v>
      </c>
      <c r="C81" s="112" t="s">
        <v>1433</v>
      </c>
      <c r="D81" s="20"/>
      <c r="E81" s="1"/>
      <c r="F81" s="20"/>
      <c r="G81" s="1"/>
      <c r="J81"/>
      <c r="K81"/>
      <c r="L81"/>
      <c r="M81"/>
    </row>
    <row r="82" spans="1:14">
      <c r="A82" s="14" t="s">
        <v>48</v>
      </c>
      <c r="B82" s="2">
        <f>DATA_FIELD_DESCRIPTORS!M932</f>
        <v>19896</v>
      </c>
      <c r="C82" s="27">
        <f>B82/B$82</f>
        <v>1</v>
      </c>
      <c r="D82" s="14"/>
      <c r="E82" s="23"/>
      <c r="F82" s="23"/>
      <c r="G82" s="18"/>
      <c r="H82" s="24"/>
      <c r="I82" s="25"/>
      <c r="N82" s="26">
        <v>8954</v>
      </c>
    </row>
    <row r="83" spans="1:14">
      <c r="A83" s="14" t="s">
        <v>155</v>
      </c>
      <c r="B83" s="2">
        <f>DATA_FIELD_DESCRIPTORS!M1005+DATA_FIELD_DESCRIPTORS!M1008</f>
        <v>2198</v>
      </c>
      <c r="C83" s="27">
        <f t="shared" ref="C83:C84" si="15">B83/B$82</f>
        <v>0.11047446722959389</v>
      </c>
      <c r="D83" s="14"/>
      <c r="E83" s="23"/>
      <c r="F83" s="23"/>
      <c r="G83" s="18"/>
      <c r="H83" s="24"/>
      <c r="I83" s="25"/>
      <c r="N83" s="26" t="s">
        <v>156</v>
      </c>
    </row>
    <row r="84" spans="1:14">
      <c r="A84" s="14" t="s">
        <v>161</v>
      </c>
      <c r="B84" s="2">
        <f>DATA_FIELD_DESCRIPTORS!M1006+DATA_FIELD_DESCRIPTORS!M1009</f>
        <v>17698</v>
      </c>
      <c r="C84" s="27">
        <f t="shared" si="15"/>
        <v>0.88952553277040614</v>
      </c>
      <c r="D84" s="14"/>
      <c r="E84" s="23"/>
      <c r="F84" s="23"/>
      <c r="G84" s="18"/>
      <c r="H84" s="24"/>
      <c r="I84" s="25"/>
      <c r="N84" s="26" t="s">
        <v>157</v>
      </c>
    </row>
    <row r="85" spans="1:14">
      <c r="A85" s="14"/>
      <c r="B85" s="2"/>
      <c r="C85" s="27"/>
      <c r="D85" s="14"/>
      <c r="E85" s="23"/>
      <c r="F85" s="23"/>
      <c r="G85" s="18"/>
      <c r="H85" s="24"/>
      <c r="I85" s="25"/>
      <c r="N85" s="26"/>
    </row>
    <row r="86" spans="1:14">
      <c r="A86" s="113" t="s">
        <v>1444</v>
      </c>
      <c r="B86" s="114">
        <f>DATA_FIELD_DESCRIPTORS!M934+DATA_FIELD_DESCRIPTORS!M968</f>
        <v>6297</v>
      </c>
      <c r="C86" s="115">
        <f>B86/B$82</f>
        <v>0.31649577804583834</v>
      </c>
      <c r="D86" s="14"/>
      <c r="E86" s="23"/>
      <c r="F86" s="23"/>
      <c r="G86" s="18"/>
      <c r="H86" s="24"/>
      <c r="I86" s="25"/>
      <c r="N86" s="26" t="s">
        <v>146</v>
      </c>
    </row>
    <row r="87" spans="1:14">
      <c r="A87" s="14" t="s">
        <v>49</v>
      </c>
      <c r="B87" s="2">
        <f>DATA_FIELD_DESCRIPTORS!M935+DATA_FIELD_DESCRIPTORS!M969</f>
        <v>4562</v>
      </c>
      <c r="C87" s="27">
        <f t="shared" ref="C87:C92" si="16">B87/B$86</f>
        <v>0.72447197077973635</v>
      </c>
      <c r="D87" s="14"/>
      <c r="E87" s="29"/>
      <c r="F87" s="29"/>
      <c r="G87" s="18"/>
      <c r="H87" s="24"/>
      <c r="I87" s="30"/>
      <c r="N87" s="26" t="s">
        <v>147</v>
      </c>
    </row>
    <row r="88" spans="1:14">
      <c r="A88" s="14" t="s">
        <v>155</v>
      </c>
      <c r="B88" s="2">
        <f>DATA_FIELD_DESCRIPTORS!M538+DATA_FIELD_DESCRIPTORS!M539+DATA_FIELD_DESCRIPTORS!M540</f>
        <v>1434</v>
      </c>
      <c r="C88" s="27">
        <f t="shared" si="16"/>
        <v>0.22772748928060982</v>
      </c>
      <c r="D88" s="14"/>
      <c r="E88" s="29"/>
      <c r="F88" s="29"/>
      <c r="G88" s="18"/>
      <c r="H88" s="24"/>
      <c r="I88" s="30"/>
      <c r="N88" s="26" t="s">
        <v>158</v>
      </c>
    </row>
    <row r="89" spans="1:14">
      <c r="A89" s="14" t="s">
        <v>50</v>
      </c>
      <c r="B89" s="2">
        <f>DATA_FIELD_DESCRIPTORS!M940+DATA_FIELD_DESCRIPTORS!M974</f>
        <v>491</v>
      </c>
      <c r="C89" s="27">
        <f t="shared" si="16"/>
        <v>7.797363824043195E-2</v>
      </c>
      <c r="D89" s="14"/>
      <c r="E89" s="23"/>
      <c r="F89" s="23"/>
      <c r="G89" s="18"/>
      <c r="H89" s="24"/>
      <c r="I89" s="25"/>
      <c r="N89" s="26" t="s">
        <v>148</v>
      </c>
    </row>
    <row r="90" spans="1:14">
      <c r="A90" s="14" t="s">
        <v>155</v>
      </c>
      <c r="B90" s="2">
        <f>DATA_FIELD_DESCRIPTORS!M543+DATA_FIELD_DESCRIPTORS!M544+DATA_FIELD_DESCRIPTORS!M545</f>
        <v>130</v>
      </c>
      <c r="C90" s="27">
        <f t="shared" si="16"/>
        <v>2.0644751468953469E-2</v>
      </c>
      <c r="D90" s="14"/>
      <c r="E90" s="23"/>
      <c r="F90" s="23"/>
      <c r="G90" s="18"/>
      <c r="H90" s="24"/>
      <c r="I90" s="25"/>
      <c r="N90" s="26" t="s">
        <v>159</v>
      </c>
    </row>
    <row r="91" spans="1:14">
      <c r="A91" s="14" t="s">
        <v>51</v>
      </c>
      <c r="B91" s="2">
        <f>DATA_FIELD_DESCRIPTORS!M944+DATA_FIELD_DESCRIPTORS!M978</f>
        <v>1244</v>
      </c>
      <c r="C91" s="27">
        <f t="shared" si="16"/>
        <v>0.19755439097983166</v>
      </c>
      <c r="D91" s="14"/>
      <c r="E91" s="23"/>
      <c r="F91" s="23"/>
      <c r="G91" s="18"/>
      <c r="H91" s="24"/>
      <c r="I91" s="25"/>
      <c r="N91" s="26" t="s">
        <v>149</v>
      </c>
    </row>
    <row r="92" spans="1:14">
      <c r="A92" s="14" t="s">
        <v>155</v>
      </c>
      <c r="B92" s="2">
        <f>DATA_FIELD_DESCRIPTORS!M547+DATA_FIELD_DESCRIPTORS!M548+DATA_FIELD_DESCRIPTORS!M549</f>
        <v>604</v>
      </c>
      <c r="C92" s="27">
        <f t="shared" si="16"/>
        <v>9.5918691440368423E-2</v>
      </c>
      <c r="D92" s="14"/>
      <c r="E92" s="23"/>
      <c r="F92" s="23"/>
      <c r="G92" s="18"/>
      <c r="H92" s="24"/>
      <c r="I92" s="25"/>
      <c r="N92" s="26"/>
    </row>
    <row r="93" spans="1:14">
      <c r="A93" s="14"/>
      <c r="B93" s="2"/>
      <c r="C93" s="27"/>
      <c r="D93" s="14"/>
      <c r="E93" s="23"/>
      <c r="F93" s="23"/>
      <c r="G93" s="18"/>
      <c r="H93" s="24"/>
      <c r="I93" s="25"/>
      <c r="N93" s="26"/>
    </row>
    <row r="94" spans="1:14">
      <c r="A94" s="113" t="s">
        <v>1443</v>
      </c>
      <c r="B94" s="114">
        <f>DATA_FIELD_DESCRIPTORS!M948+DATA_FIELD_DESCRIPTORS!M982</f>
        <v>13599</v>
      </c>
      <c r="C94" s="115">
        <f>B94/B$82</f>
        <v>0.68350422195416161</v>
      </c>
      <c r="D94" s="14"/>
      <c r="E94" s="23"/>
      <c r="F94" s="23"/>
      <c r="G94" s="18"/>
      <c r="H94" s="24"/>
      <c r="I94" s="25"/>
      <c r="N94" s="26" t="s">
        <v>150</v>
      </c>
    </row>
    <row r="95" spans="1:14">
      <c r="A95" s="14" t="s">
        <v>52</v>
      </c>
      <c r="B95" s="31">
        <f>B96+B98</f>
        <v>7468</v>
      </c>
      <c r="C95" s="27">
        <f t="shared" ref="C95:C98" si="17">B95/B$94</f>
        <v>0.54915802632546507</v>
      </c>
      <c r="D95" s="14"/>
      <c r="E95" s="23"/>
      <c r="F95" s="23"/>
      <c r="G95" s="18"/>
      <c r="H95" s="24"/>
      <c r="I95" s="25"/>
      <c r="N95" s="26" t="s">
        <v>1420</v>
      </c>
    </row>
    <row r="96" spans="1:14">
      <c r="A96" s="14" t="s">
        <v>45</v>
      </c>
      <c r="B96" s="2">
        <f>DATA_FIELD_DESCRIPTORS!M950+DATA_FIELD_DESCRIPTORS!M984</f>
        <v>3032</v>
      </c>
      <c r="C96" s="27">
        <f t="shared" si="17"/>
        <v>0.22295757040958894</v>
      </c>
      <c r="D96" s="14"/>
      <c r="E96" s="23"/>
      <c r="F96" s="23"/>
      <c r="G96" s="18"/>
      <c r="H96" s="18"/>
      <c r="I96" s="18"/>
      <c r="N96" s="26" t="s">
        <v>151</v>
      </c>
    </row>
    <row r="97" spans="1:14">
      <c r="A97" s="14" t="s">
        <v>53</v>
      </c>
      <c r="B97" s="2">
        <f>DATA_FIELD_DESCRIPTORS!M953+DATA_FIELD_DESCRIPTORS!M987</f>
        <v>513</v>
      </c>
      <c r="C97" s="27">
        <f>B97/B96</f>
        <v>0.16919525065963062</v>
      </c>
      <c r="D97" s="14"/>
      <c r="E97" s="23"/>
      <c r="F97" s="23"/>
      <c r="G97" s="18"/>
      <c r="H97" s="18"/>
      <c r="I97" s="18"/>
      <c r="N97" s="26" t="s">
        <v>152</v>
      </c>
    </row>
    <row r="98" spans="1:14">
      <c r="A98" s="14" t="s">
        <v>46</v>
      </c>
      <c r="B98" s="31">
        <f>DATA_FIELD_DESCRIPTORS!M959+DATA_FIELD_DESCRIPTORS!M993</f>
        <v>4436</v>
      </c>
      <c r="C98" s="27">
        <f t="shared" si="17"/>
        <v>0.32620045591587615</v>
      </c>
      <c r="D98" s="14"/>
      <c r="E98" s="23"/>
      <c r="F98" s="23"/>
      <c r="G98" s="18"/>
      <c r="H98" s="18"/>
      <c r="I98" s="18"/>
      <c r="N98" s="26" t="s">
        <v>153</v>
      </c>
    </row>
    <row r="99" spans="1:14">
      <c r="A99" s="14" t="s">
        <v>53</v>
      </c>
      <c r="B99" s="31">
        <f>DATA_FIELD_DESCRIPTORS!M962+DATA_FIELD_DESCRIPTORS!M996</f>
        <v>1520</v>
      </c>
      <c r="C99" s="27">
        <f>B99/B98</f>
        <v>0.34265103697024346</v>
      </c>
      <c r="D99" s="14"/>
      <c r="E99" s="23"/>
      <c r="F99" s="23"/>
      <c r="G99" s="18"/>
      <c r="H99" s="18"/>
      <c r="I99" s="18"/>
      <c r="N99" s="26" t="s">
        <v>154</v>
      </c>
    </row>
    <row r="100" spans="1:14">
      <c r="A100" s="14"/>
      <c r="B100" s="31"/>
      <c r="C100" s="27"/>
      <c r="D100" s="14"/>
      <c r="E100" s="23"/>
      <c r="F100" s="23"/>
      <c r="G100" s="18"/>
      <c r="H100" s="18"/>
      <c r="I100" s="18"/>
      <c r="N100" s="26"/>
    </row>
    <row r="101" spans="1:14">
      <c r="A101" s="14" t="s">
        <v>54</v>
      </c>
      <c r="B101" s="2">
        <f>DATA_FIELD_DESCRIPTORS!M535</f>
        <v>2200</v>
      </c>
      <c r="C101" s="27">
        <f>B101/B82</f>
        <v>0.11057498994772819</v>
      </c>
      <c r="D101" s="14"/>
      <c r="E101" s="23"/>
      <c r="F101" s="23"/>
      <c r="G101" s="18"/>
      <c r="H101" s="18"/>
      <c r="I101" s="18"/>
      <c r="N101" s="26">
        <v>535</v>
      </c>
    </row>
    <row r="102" spans="1:14">
      <c r="A102" s="14" t="s">
        <v>55</v>
      </c>
      <c r="B102" s="2">
        <f>DATA_FIELD_DESCRIPTORS!M657</f>
        <v>3663</v>
      </c>
      <c r="C102" s="27">
        <f>B102/B82</f>
        <v>0.18410735826296742</v>
      </c>
      <c r="D102" s="14"/>
      <c r="E102" s="23"/>
      <c r="F102" s="23"/>
      <c r="G102" s="18"/>
      <c r="H102" s="18"/>
      <c r="I102" s="18"/>
      <c r="N102" s="26">
        <v>657</v>
      </c>
    </row>
    <row r="103" spans="1:14">
      <c r="A103" s="14" t="s">
        <v>56</v>
      </c>
      <c r="B103" s="34">
        <f>(B67+B69)/B82</f>
        <v>2.0994672295938881</v>
      </c>
      <c r="C103" s="44" t="s">
        <v>1446</v>
      </c>
      <c r="D103" s="14"/>
      <c r="E103" s="23"/>
      <c r="F103" s="23"/>
      <c r="G103" s="18"/>
      <c r="H103" s="18"/>
      <c r="I103" s="18"/>
      <c r="N103" s="26"/>
    </row>
    <row r="104" spans="1:14">
      <c r="A104" s="14"/>
      <c r="B104" s="34"/>
      <c r="C104" s="27"/>
      <c r="D104" s="14"/>
      <c r="E104" s="23"/>
      <c r="F104" s="23"/>
      <c r="G104" s="18"/>
      <c r="H104" s="18"/>
      <c r="I104" s="18"/>
      <c r="N104" s="26"/>
    </row>
    <row r="105" spans="1:14">
      <c r="A105" s="14"/>
      <c r="B105" s="31"/>
      <c r="C105" s="27"/>
      <c r="D105" s="14"/>
      <c r="E105" s="23"/>
      <c r="F105" s="23"/>
      <c r="G105" s="18"/>
      <c r="H105" s="18"/>
      <c r="I105" s="18"/>
      <c r="N105" s="26"/>
    </row>
    <row r="106" spans="1:14" s="4" customFormat="1">
      <c r="A106" s="106" t="s">
        <v>1441</v>
      </c>
      <c r="B106" s="107" t="s">
        <v>1437</v>
      </c>
      <c r="C106" s="112" t="s">
        <v>1433</v>
      </c>
      <c r="D106" s="20"/>
      <c r="E106" s="1"/>
      <c r="F106" s="20"/>
      <c r="G106" s="1"/>
      <c r="J106"/>
      <c r="K106"/>
      <c r="L106"/>
      <c r="M106"/>
    </row>
    <row r="107" spans="1:14">
      <c r="A107" s="14" t="s">
        <v>57</v>
      </c>
      <c r="B107" s="2">
        <f>DATA_FIELD_DESCRIPTORS!M750</f>
        <v>20817</v>
      </c>
      <c r="C107" s="27">
        <f>B107/B$107</f>
        <v>1</v>
      </c>
      <c r="D107" s="14"/>
      <c r="E107" s="29"/>
      <c r="F107" s="29"/>
      <c r="G107" s="18"/>
      <c r="H107" s="24"/>
      <c r="I107" s="30"/>
      <c r="N107" s="26">
        <v>8772</v>
      </c>
    </row>
    <row r="108" spans="1:14">
      <c r="A108" s="14" t="s">
        <v>58</v>
      </c>
      <c r="B108" s="2">
        <f>DATA_FIELD_DESCRIPTORS!M762</f>
        <v>19896</v>
      </c>
      <c r="C108" s="27">
        <f t="shared" ref="C108:C110" si="18">B108/B$107</f>
        <v>0.95575731373396744</v>
      </c>
      <c r="D108" s="14"/>
      <c r="E108" s="29"/>
      <c r="F108" s="29"/>
      <c r="G108" s="18"/>
      <c r="H108" s="24"/>
      <c r="I108" s="30"/>
      <c r="N108" s="26">
        <v>8784</v>
      </c>
    </row>
    <row r="109" spans="1:14">
      <c r="A109" s="14"/>
      <c r="B109" s="2"/>
      <c r="C109" s="27"/>
      <c r="D109" s="14"/>
      <c r="E109" s="29"/>
      <c r="F109" s="29"/>
      <c r="G109" s="18"/>
      <c r="H109" s="24"/>
      <c r="I109" s="30"/>
      <c r="N109" s="26"/>
    </row>
    <row r="110" spans="1:14">
      <c r="A110" s="14" t="s">
        <v>59</v>
      </c>
      <c r="B110" s="2">
        <f>DATA_FIELD_DESCRIPTORS!M772</f>
        <v>921</v>
      </c>
      <c r="C110" s="27">
        <f t="shared" si="18"/>
        <v>4.4242686266032567E-2</v>
      </c>
      <c r="D110" s="14"/>
      <c r="E110" s="29"/>
      <c r="F110" s="29"/>
      <c r="G110" s="18"/>
      <c r="H110" s="24"/>
      <c r="I110" s="30"/>
      <c r="N110" s="26">
        <v>8794</v>
      </c>
    </row>
    <row r="111" spans="1:14">
      <c r="A111" s="14" t="s">
        <v>60</v>
      </c>
      <c r="B111" s="2">
        <f>DATA_FIELD_DESCRIPTORS!M773</f>
        <v>527</v>
      </c>
      <c r="C111" s="27">
        <f>B111/B$110</f>
        <v>0.57220412595005432</v>
      </c>
      <c r="D111" s="14"/>
      <c r="E111" s="29"/>
      <c r="F111" s="23"/>
      <c r="G111" s="18"/>
      <c r="H111" s="24"/>
      <c r="I111" s="25"/>
      <c r="N111" s="26">
        <v>8795</v>
      </c>
    </row>
    <row r="112" spans="1:14">
      <c r="A112" s="14" t="s">
        <v>61</v>
      </c>
      <c r="B112" s="2">
        <f>DATA_FIELD_DESCRIPTORS!M774</f>
        <v>33</v>
      </c>
      <c r="C112" s="27">
        <f t="shared" ref="C112:C116" si="19">B112/B$110</f>
        <v>3.5830618892508145E-2</v>
      </c>
      <c r="D112" s="14"/>
      <c r="E112" s="29"/>
      <c r="F112" s="35"/>
      <c r="G112" s="18"/>
      <c r="H112" s="36"/>
      <c r="I112" s="37"/>
      <c r="N112" s="26">
        <v>8796</v>
      </c>
    </row>
    <row r="113" spans="1:14">
      <c r="A113" s="14" t="s">
        <v>62</v>
      </c>
      <c r="B113" s="2">
        <f>DATA_FIELD_DESCRIPTORS!M775</f>
        <v>55</v>
      </c>
      <c r="C113" s="27">
        <f t="shared" si="19"/>
        <v>5.9717698154180238E-2</v>
      </c>
      <c r="D113" s="14"/>
      <c r="E113" s="29"/>
      <c r="F113" s="23"/>
      <c r="G113" s="18"/>
      <c r="H113" s="24"/>
      <c r="I113" s="25"/>
      <c r="N113" s="26">
        <v>8797</v>
      </c>
    </row>
    <row r="114" spans="1:14">
      <c r="A114" s="14" t="s">
        <v>63</v>
      </c>
      <c r="B114" s="2">
        <f>DATA_FIELD_DESCRIPTORS!M776</f>
        <v>33</v>
      </c>
      <c r="C114" s="27">
        <f t="shared" si="19"/>
        <v>3.5830618892508145E-2</v>
      </c>
      <c r="D114" s="14"/>
      <c r="E114" s="29"/>
      <c r="F114" s="35"/>
      <c r="G114" s="18"/>
      <c r="H114" s="35"/>
      <c r="I114" s="18"/>
      <c r="N114" s="26">
        <v>8798</v>
      </c>
    </row>
    <row r="115" spans="1:14">
      <c r="A115" s="9" t="s">
        <v>64</v>
      </c>
      <c r="B115" s="2">
        <f>DATA_FIELD_DESCRIPTORS!M777</f>
        <v>85</v>
      </c>
      <c r="C115" s="27">
        <f t="shared" si="19"/>
        <v>9.2290988056460369E-2</v>
      </c>
      <c r="D115" s="9"/>
      <c r="E115" s="29"/>
      <c r="H115" s="38"/>
      <c r="I115" s="39"/>
      <c r="N115" s="10">
        <v>8799</v>
      </c>
    </row>
    <row r="116" spans="1:14">
      <c r="A116" s="9" t="s">
        <v>65</v>
      </c>
      <c r="B116" s="2">
        <f>DATA_FIELD_DESCRIPTORS!M779</f>
        <v>188</v>
      </c>
      <c r="C116" s="27">
        <f t="shared" si="19"/>
        <v>0.20412595005428882</v>
      </c>
      <c r="D116" s="9"/>
      <c r="E116" s="29"/>
      <c r="H116" s="38"/>
      <c r="I116" s="39"/>
      <c r="N116" s="10">
        <v>8801</v>
      </c>
    </row>
    <row r="117" spans="1:14">
      <c r="A117" s="9"/>
      <c r="B117" s="15"/>
      <c r="C117" s="11"/>
      <c r="D117" s="9"/>
      <c r="E117" s="39"/>
      <c r="F117" s="39"/>
      <c r="H117" s="39"/>
      <c r="I117" s="39"/>
      <c r="N117" s="10"/>
    </row>
    <row r="118" spans="1:14">
      <c r="A118" s="9"/>
      <c r="B118" s="15"/>
      <c r="C118" s="11"/>
      <c r="D118" s="9"/>
      <c r="E118" s="39"/>
      <c r="F118" s="39"/>
      <c r="H118" s="39"/>
      <c r="I118" s="39"/>
      <c r="N118" s="10"/>
    </row>
    <row r="119" spans="1:14" s="4" customFormat="1">
      <c r="A119" s="106" t="s">
        <v>1442</v>
      </c>
      <c r="B119" s="107" t="s">
        <v>1437</v>
      </c>
      <c r="C119" s="108" t="s">
        <v>1433</v>
      </c>
      <c r="D119" s="20"/>
      <c r="E119" s="1"/>
      <c r="F119" s="20"/>
      <c r="G119" s="1"/>
      <c r="J119"/>
      <c r="K119"/>
      <c r="L119"/>
      <c r="M119"/>
    </row>
    <row r="120" spans="1:14">
      <c r="A120" s="9" t="s">
        <v>66</v>
      </c>
      <c r="B120" s="2">
        <f>DATA_FIELD_DESCRIPTORS!M766</f>
        <v>19896</v>
      </c>
      <c r="C120" s="11">
        <f>B120/B$120</f>
        <v>1</v>
      </c>
      <c r="D120" s="9"/>
      <c r="H120" s="38"/>
      <c r="I120" s="39"/>
      <c r="N120" s="10">
        <v>8788</v>
      </c>
    </row>
    <row r="121" spans="1:14" s="18" customFormat="1">
      <c r="A121" s="113" t="s">
        <v>67</v>
      </c>
      <c r="B121" s="114">
        <f>DATA_FIELD_DESCRIPTORS!M767+DATA_FIELD_DESCRIPTORS!M768</f>
        <v>5056</v>
      </c>
      <c r="C121" s="115">
        <f t="shared" ref="C121:C124" si="20">B121/B$120</f>
        <v>0.25412143144350624</v>
      </c>
      <c r="D121" s="14"/>
      <c r="E121" s="29"/>
      <c r="F121" s="29"/>
      <c r="H121" s="24"/>
      <c r="I121" s="30"/>
      <c r="J121"/>
      <c r="K121"/>
      <c r="L121"/>
      <c r="M121"/>
      <c r="N121" s="26" t="s">
        <v>145</v>
      </c>
    </row>
    <row r="122" spans="1:14" s="18" customFormat="1">
      <c r="A122" s="14" t="s">
        <v>68</v>
      </c>
      <c r="B122" s="2">
        <f>DATA_FIELD_DESCRIPTORS!M841+DATA_FIELD_DESCRIPTORS!M842</f>
        <v>10771</v>
      </c>
      <c r="C122" s="44" t="s">
        <v>1446</v>
      </c>
      <c r="D122" s="14"/>
      <c r="E122" s="13"/>
      <c r="F122" s="23"/>
      <c r="J122"/>
      <c r="K122"/>
      <c r="L122"/>
      <c r="M122"/>
      <c r="N122" s="40" t="s">
        <v>1421</v>
      </c>
    </row>
    <row r="123" spans="1:14" s="18" customFormat="1">
      <c r="A123" s="14" t="s">
        <v>69</v>
      </c>
      <c r="B123" s="41">
        <f>B122/B121</f>
        <v>2.1303401898734178</v>
      </c>
      <c r="C123" s="44" t="s">
        <v>1446</v>
      </c>
      <c r="D123" s="14"/>
      <c r="E123" s="23"/>
      <c r="F123" s="23"/>
      <c r="J123"/>
      <c r="K123"/>
      <c r="L123"/>
      <c r="M123"/>
      <c r="N123" s="26"/>
    </row>
    <row r="124" spans="1:14" s="18" customFormat="1">
      <c r="A124" s="113" t="s">
        <v>70</v>
      </c>
      <c r="B124" s="114">
        <f>DATA_FIELD_DESCRIPTORS!M769</f>
        <v>14840</v>
      </c>
      <c r="C124" s="115">
        <f t="shared" si="20"/>
        <v>0.74587856855649382</v>
      </c>
      <c r="D124" s="14"/>
      <c r="E124" s="29"/>
      <c r="F124" s="29"/>
      <c r="H124" s="24"/>
      <c r="I124" s="30"/>
      <c r="J124"/>
      <c r="K124"/>
      <c r="L124"/>
      <c r="M124"/>
      <c r="N124" s="26">
        <v>8791</v>
      </c>
    </row>
    <row r="125" spans="1:14">
      <c r="A125" s="9" t="s">
        <v>71</v>
      </c>
      <c r="B125" s="2">
        <f>DATA_FIELD_DESCRIPTORS!M843</f>
        <v>31000</v>
      </c>
      <c r="C125" s="44" t="s">
        <v>1446</v>
      </c>
      <c r="D125" s="9"/>
      <c r="N125" s="10">
        <v>8865</v>
      </c>
    </row>
    <row r="126" spans="1:14">
      <c r="A126" s="9" t="s">
        <v>72</v>
      </c>
      <c r="B126" s="42">
        <f>B125/B124</f>
        <v>2.0889487870619945</v>
      </c>
      <c r="C126" s="44" t="s">
        <v>1446</v>
      </c>
      <c r="D126" s="9"/>
      <c r="N126" s="10"/>
    </row>
    <row r="127" spans="1:14">
      <c r="A127" s="9"/>
      <c r="B127" s="15"/>
      <c r="C127" s="11"/>
      <c r="D127" s="9"/>
      <c r="N127" s="10"/>
    </row>
    <row r="128" spans="1:14">
      <c r="B128" s="9"/>
      <c r="C128" s="14"/>
      <c r="D128" s="9"/>
      <c r="N128" s="9"/>
    </row>
    <row r="129" spans="1:14">
      <c r="A129" s="106" t="s">
        <v>1460</v>
      </c>
      <c r="B129" s="107" t="s">
        <v>1437</v>
      </c>
      <c r="C129" s="73"/>
      <c r="E129" s="5"/>
      <c r="F129" s="5"/>
    </row>
    <row r="130" spans="1:14">
      <c r="A130" s="9" t="s">
        <v>1462</v>
      </c>
      <c r="B130" s="72">
        <f>B111+B112+B124</f>
        <v>15400</v>
      </c>
      <c r="C130" s="27"/>
      <c r="E130" s="5"/>
      <c r="F130" s="5"/>
    </row>
    <row r="131" spans="1:14">
      <c r="A131" s="9" t="s">
        <v>1463</v>
      </c>
      <c r="B131" s="72">
        <f>B113+B114+B121</f>
        <v>5144</v>
      </c>
      <c r="C131" s="5"/>
      <c r="E131" s="5"/>
      <c r="F131" s="5"/>
    </row>
    <row r="132" spans="1:14">
      <c r="A132" s="9" t="s">
        <v>1464</v>
      </c>
      <c r="B132" s="39">
        <f>B111/B130</f>
        <v>3.4220779220779221E-2</v>
      </c>
      <c r="C132" s="5"/>
      <c r="E132" s="5"/>
      <c r="F132" s="5"/>
      <c r="N132" s="5"/>
    </row>
    <row r="133" spans="1:14">
      <c r="A133" s="9" t="s">
        <v>1465</v>
      </c>
      <c r="B133" s="39">
        <f>B113/B131</f>
        <v>1.0692068429237946E-2</v>
      </c>
      <c r="C133" s="5"/>
      <c r="E133" s="5"/>
      <c r="F133" s="5"/>
      <c r="N133" s="5"/>
    </row>
    <row r="134" spans="1:14">
      <c r="A134" s="9" t="s">
        <v>1466</v>
      </c>
      <c r="B134" s="39">
        <f>B115/B107</f>
        <v>4.0832012297641355E-3</v>
      </c>
      <c r="C134" s="5"/>
      <c r="E134" s="5"/>
      <c r="F134" s="5"/>
      <c r="N134" s="5"/>
    </row>
    <row r="135" spans="1:14">
      <c r="A135" s="9" t="s">
        <v>1</v>
      </c>
      <c r="B135" s="5"/>
      <c r="C135" s="5"/>
      <c r="E135" s="5"/>
      <c r="F135" s="5"/>
      <c r="N135" s="5"/>
    </row>
    <row r="136" spans="1:14">
      <c r="A136" s="75" t="s">
        <v>1467</v>
      </c>
      <c r="B136" s="75"/>
      <c r="C136" s="75"/>
      <c r="E136" s="5"/>
      <c r="F136" s="5"/>
      <c r="N136" s="5"/>
    </row>
    <row r="137" spans="1:14" ht="36">
      <c r="A137" s="75" t="s">
        <v>1461</v>
      </c>
      <c r="B137" s="75"/>
      <c r="C137" s="75"/>
      <c r="E137" s="5"/>
      <c r="F137" s="5"/>
      <c r="N137" s="5"/>
    </row>
    <row r="138" spans="1:14">
      <c r="A138" s="75"/>
      <c r="B138" s="75"/>
      <c r="C138" s="75"/>
      <c r="E138" s="5"/>
      <c r="F138" s="5"/>
      <c r="N138" s="5"/>
    </row>
    <row r="139" spans="1:14">
      <c r="A139" s="75"/>
      <c r="B139" s="75"/>
      <c r="C139" s="75"/>
      <c r="E139" s="5"/>
      <c r="F139" s="5"/>
      <c r="N139" s="5"/>
    </row>
    <row r="140" spans="1:14">
      <c r="B140" s="5"/>
      <c r="C140" s="5"/>
      <c r="E140" s="5"/>
      <c r="F140" s="5"/>
      <c r="N140" s="5"/>
    </row>
    <row r="141" spans="1:14" ht="57.6">
      <c r="A141" s="9" t="s">
        <v>73</v>
      </c>
      <c r="B141" s="5"/>
      <c r="C141" s="5"/>
      <c r="E141" s="5"/>
      <c r="F141" s="5"/>
      <c r="N141" s="5"/>
    </row>
    <row r="142" spans="1:14">
      <c r="A142" s="9" t="s">
        <v>1</v>
      </c>
      <c r="B142" s="5"/>
      <c r="C142" s="5"/>
      <c r="E142" s="5"/>
      <c r="F142" s="5"/>
      <c r="N142" s="5"/>
    </row>
    <row r="143" spans="1:14">
      <c r="A143" s="9" t="s">
        <v>1</v>
      </c>
      <c r="B143" s="5"/>
      <c r="C143" s="5"/>
      <c r="E143" s="5"/>
      <c r="F143" s="5"/>
      <c r="N143" s="5"/>
    </row>
    <row r="144" spans="1:14">
      <c r="A144" s="9" t="s">
        <v>1</v>
      </c>
      <c r="B144" s="5"/>
      <c r="C144" s="5"/>
      <c r="E144" s="5"/>
      <c r="F144" s="5"/>
      <c r="N144" s="5"/>
    </row>
    <row r="145" spans="1:14">
      <c r="A145" s="9" t="s">
        <v>1</v>
      </c>
      <c r="B145" s="5"/>
      <c r="C145" s="5"/>
      <c r="E145" s="5"/>
      <c r="F145" s="5"/>
      <c r="N145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145"/>
  <sheetViews>
    <sheetView zoomScale="70" zoomScaleNormal="70" workbookViewId="0">
      <selection activeCell="F5" sqref="F5:F23"/>
    </sheetView>
  </sheetViews>
  <sheetFormatPr defaultColWidth="8.88671875" defaultRowHeight="14.4"/>
  <cols>
    <col min="1" max="1" width="44.6640625" style="5" customWidth="1"/>
    <col min="2" max="2" width="10.33203125" style="20" customWidth="1"/>
    <col min="3" max="3" width="8.88671875" style="21" customWidth="1"/>
    <col min="4" max="4" width="10.33203125" style="5" customWidth="1"/>
    <col min="5" max="5" width="8.88671875" style="13" customWidth="1"/>
    <col min="6" max="6" width="10.33203125" style="13" customWidth="1"/>
    <col min="7" max="9" width="8.88671875" style="5"/>
    <col min="10" max="10" width="24.44140625" customWidth="1"/>
    <col min="11" max="11" width="10.5546875" bestFit="1" customWidth="1"/>
    <col min="12" max="13" width="10.6640625" bestFit="1" customWidth="1"/>
    <col min="14" max="14" width="14.33203125" style="22" customWidth="1"/>
    <col min="15" max="25" width="13.33203125" style="5" customWidth="1"/>
    <col min="26" max="16384" width="8.88671875" style="5"/>
  </cols>
  <sheetData>
    <row r="1" spans="1:25" ht="43.2">
      <c r="A1" s="6" t="s">
        <v>1422</v>
      </c>
      <c r="B1" s="6"/>
      <c r="C1" s="8"/>
      <c r="D1" s="9"/>
      <c r="N1" s="7"/>
    </row>
    <row r="2" spans="1:25">
      <c r="A2" s="9" t="s">
        <v>0</v>
      </c>
      <c r="B2" s="9"/>
      <c r="C2" s="11"/>
      <c r="D2" s="9"/>
      <c r="N2" s="10"/>
    </row>
    <row r="3" spans="1:25">
      <c r="K3" t="s">
        <v>87</v>
      </c>
      <c r="L3" t="s">
        <v>89</v>
      </c>
      <c r="M3" t="s">
        <v>136</v>
      </c>
      <c r="O3" s="17" t="s">
        <v>1452</v>
      </c>
      <c r="P3" s="17" t="s">
        <v>1453</v>
      </c>
      <c r="Q3" s="54" t="s">
        <v>1454</v>
      </c>
      <c r="R3" s="66" t="s">
        <v>1455</v>
      </c>
      <c r="S3" s="66" t="s">
        <v>1456</v>
      </c>
      <c r="T3" s="52"/>
      <c r="U3" s="66" t="s">
        <v>1455</v>
      </c>
      <c r="V3" s="66" t="s">
        <v>1456</v>
      </c>
      <c r="W3" s="17"/>
      <c r="X3" s="66" t="s">
        <v>1455</v>
      </c>
      <c r="Y3" s="66" t="s">
        <v>1456</v>
      </c>
    </row>
    <row r="4" spans="1:25" s="43" customFormat="1">
      <c r="A4" s="106" t="s">
        <v>2</v>
      </c>
      <c r="B4" s="107" t="s">
        <v>87</v>
      </c>
      <c r="C4" s="108" t="s">
        <v>1433</v>
      </c>
      <c r="D4" s="109" t="s">
        <v>89</v>
      </c>
      <c r="E4" s="108" t="s">
        <v>1433</v>
      </c>
      <c r="F4" s="107" t="s">
        <v>136</v>
      </c>
      <c r="G4" s="108" t="s">
        <v>1433</v>
      </c>
      <c r="J4" t="s">
        <v>1448</v>
      </c>
      <c r="K4" s="47">
        <f>B5/2</f>
        <v>3794.5</v>
      </c>
      <c r="L4" s="47">
        <f>D5/2</f>
        <v>4425</v>
      </c>
      <c r="M4" s="47">
        <f>F5/2</f>
        <v>8219.5</v>
      </c>
      <c r="O4" s="17" t="s">
        <v>2</v>
      </c>
      <c r="P4" s="17"/>
      <c r="Q4" s="55" t="s">
        <v>87</v>
      </c>
      <c r="R4" s="66"/>
      <c r="S4" s="66"/>
      <c r="T4" s="53" t="s">
        <v>89</v>
      </c>
      <c r="U4" s="66"/>
      <c r="V4" s="66"/>
      <c r="W4" s="56" t="s">
        <v>136</v>
      </c>
      <c r="X4" s="66"/>
      <c r="Y4" s="66"/>
    </row>
    <row r="5" spans="1:25">
      <c r="A5" s="9" t="s">
        <v>3</v>
      </c>
      <c r="B5" s="2">
        <f>DATA_FIELD_DESCRIPTORS!N371</f>
        <v>7589</v>
      </c>
      <c r="C5" s="11">
        <f t="shared" ref="C5:C23" si="0">B5/B$5</f>
        <v>1</v>
      </c>
      <c r="D5" s="15">
        <f>DATA_FIELD_DESCRIPTORS!N395</f>
        <v>8850</v>
      </c>
      <c r="E5" s="11">
        <f t="shared" ref="E5:E23" si="1">D5/D$5</f>
        <v>1</v>
      </c>
      <c r="F5" s="15">
        <f t="shared" ref="F5:F23" si="2">B5+D5</f>
        <v>16439</v>
      </c>
      <c r="G5" s="11">
        <f t="shared" ref="G5:G23" si="3">F5/F$5</f>
        <v>1</v>
      </c>
      <c r="J5" t="s">
        <v>1457</v>
      </c>
      <c r="K5" s="46">
        <f>K4-R11</f>
        <v>898.5</v>
      </c>
      <c r="L5" s="57">
        <f>L4-U11</f>
        <v>1109</v>
      </c>
      <c r="M5" s="57">
        <f>M4-X11</f>
        <v>2007.5</v>
      </c>
      <c r="N5" s="10" t="s">
        <v>142</v>
      </c>
      <c r="O5" s="48"/>
      <c r="P5" s="48"/>
      <c r="Q5" s="5">
        <v>7589</v>
      </c>
      <c r="T5" s="5">
        <v>8850</v>
      </c>
      <c r="W5" s="5">
        <v>16439</v>
      </c>
    </row>
    <row r="6" spans="1:25">
      <c r="A6" s="9" t="s">
        <v>4</v>
      </c>
      <c r="B6" s="2">
        <f>DATA_FIELD_DESCRIPTORS!N372</f>
        <v>542</v>
      </c>
      <c r="C6" s="11">
        <f t="shared" si="0"/>
        <v>7.1419159309526942E-2</v>
      </c>
      <c r="D6" s="15">
        <f>DATA_FIELD_DESCRIPTORS!N396</f>
        <v>552</v>
      </c>
      <c r="E6" s="11">
        <f t="shared" si="1"/>
        <v>6.2372881355932205E-2</v>
      </c>
      <c r="F6" s="15">
        <f t="shared" si="2"/>
        <v>1094</v>
      </c>
      <c r="G6" s="11">
        <f t="shared" si="3"/>
        <v>6.6549060161810322E-2</v>
      </c>
      <c r="J6" t="s">
        <v>1449</v>
      </c>
      <c r="K6">
        <f>K5/Q12</f>
        <v>0.86727799227799229</v>
      </c>
      <c r="L6">
        <f>L5/T12</f>
        <v>0.95603448275862069</v>
      </c>
      <c r="M6">
        <f>M5/W12</f>
        <v>0.91416211293260474</v>
      </c>
      <c r="N6" s="10"/>
      <c r="O6" s="9">
        <v>0</v>
      </c>
      <c r="P6" s="9">
        <v>4</v>
      </c>
      <c r="Q6" s="5">
        <v>542</v>
      </c>
      <c r="R6" s="60">
        <f>Q6</f>
        <v>542</v>
      </c>
      <c r="S6" s="39">
        <f>R6/$Q5</f>
        <v>7.1419159309526942E-2</v>
      </c>
      <c r="T6" s="5">
        <v>552</v>
      </c>
      <c r="U6" s="60">
        <f>T6</f>
        <v>552</v>
      </c>
      <c r="V6" s="39">
        <f>U6/$T5</f>
        <v>6.2372881355932205E-2</v>
      </c>
      <c r="W6" s="5">
        <v>1094</v>
      </c>
      <c r="X6" s="60">
        <f>W6</f>
        <v>1094</v>
      </c>
      <c r="Y6" s="39">
        <f>X6/$W5</f>
        <v>6.6549060161810322E-2</v>
      </c>
    </row>
    <row r="7" spans="1:25">
      <c r="A7" s="9" t="s">
        <v>5</v>
      </c>
      <c r="B7" s="2">
        <f>DATA_FIELD_DESCRIPTORS!N373</f>
        <v>373</v>
      </c>
      <c r="C7" s="11">
        <f t="shared" si="0"/>
        <v>4.9150085650283303E-2</v>
      </c>
      <c r="D7" s="15">
        <f>DATA_FIELD_DESCRIPTORS!N397</f>
        <v>339</v>
      </c>
      <c r="E7" s="11">
        <f t="shared" si="1"/>
        <v>3.8305084745762712E-2</v>
      </c>
      <c r="F7" s="15">
        <f t="shared" si="2"/>
        <v>712</v>
      </c>
      <c r="G7" s="11">
        <f t="shared" si="3"/>
        <v>4.3311636960885698E-2</v>
      </c>
      <c r="J7" t="s">
        <v>1450</v>
      </c>
      <c r="K7" s="58">
        <v>5</v>
      </c>
      <c r="L7" s="58">
        <v>5</v>
      </c>
      <c r="M7" s="58">
        <v>5</v>
      </c>
      <c r="N7" s="10"/>
      <c r="O7" s="9">
        <v>5</v>
      </c>
      <c r="P7" s="9">
        <v>9</v>
      </c>
      <c r="Q7" s="5">
        <v>373</v>
      </c>
      <c r="R7" s="60">
        <f>R6+Q7</f>
        <v>915</v>
      </c>
      <c r="S7" s="39">
        <f>R7/$Q5</f>
        <v>0.12056924495981025</v>
      </c>
      <c r="T7" s="5">
        <v>339</v>
      </c>
      <c r="U7" s="60">
        <f>U6+T7</f>
        <v>891</v>
      </c>
      <c r="V7" s="39">
        <f>U7/$T5</f>
        <v>0.10067796610169491</v>
      </c>
      <c r="W7" s="5">
        <v>712</v>
      </c>
      <c r="X7" s="60">
        <f>X6+W7</f>
        <v>1806</v>
      </c>
      <c r="Y7" s="39">
        <f>X7/$W5</f>
        <v>0.10986069712269603</v>
      </c>
    </row>
    <row r="8" spans="1:25">
      <c r="A8" s="9" t="s">
        <v>6</v>
      </c>
      <c r="B8" s="2">
        <f>DATA_FIELD_DESCRIPTORS!N374</f>
        <v>300</v>
      </c>
      <c r="C8" s="11">
        <f t="shared" si="0"/>
        <v>3.9530899986823034E-2</v>
      </c>
      <c r="D8" s="15">
        <f>DATA_FIELD_DESCRIPTORS!N398</f>
        <v>279</v>
      </c>
      <c r="E8" s="11">
        <f t="shared" si="1"/>
        <v>3.1525423728813562E-2</v>
      </c>
      <c r="F8" s="15">
        <f t="shared" si="2"/>
        <v>579</v>
      </c>
      <c r="G8" s="11">
        <f t="shared" si="3"/>
        <v>3.5221120506113514E-2</v>
      </c>
      <c r="J8" t="s">
        <v>1451</v>
      </c>
      <c r="K8">
        <f>K7*K6</f>
        <v>4.3363899613899619</v>
      </c>
      <c r="L8">
        <f t="shared" ref="L8:M8" si="4">L7*L6</f>
        <v>4.7801724137931032</v>
      </c>
      <c r="M8">
        <f t="shared" si="4"/>
        <v>4.5708105646630237</v>
      </c>
      <c r="N8" s="10"/>
      <c r="O8" s="9">
        <v>10</v>
      </c>
      <c r="P8" s="9">
        <v>14</v>
      </c>
      <c r="Q8" s="5">
        <v>300</v>
      </c>
      <c r="R8" s="60">
        <f t="shared" ref="R8:R23" si="5">R7+Q8</f>
        <v>1215</v>
      </c>
      <c r="S8" s="39">
        <f>R8/$Q5</f>
        <v>0.16010014494663327</v>
      </c>
      <c r="T8" s="5">
        <v>279</v>
      </c>
      <c r="U8" s="60">
        <f t="shared" ref="U8:U23" si="6">U7+T8</f>
        <v>1170</v>
      </c>
      <c r="V8" s="39">
        <f>U8/$T5</f>
        <v>0.13220338983050847</v>
      </c>
      <c r="W8" s="5">
        <v>579</v>
      </c>
      <c r="X8" s="60">
        <f t="shared" ref="X8:X23" si="7">X7+W8</f>
        <v>2385</v>
      </c>
      <c r="Y8" s="39">
        <f>X8/$W5</f>
        <v>0.14508181762880953</v>
      </c>
    </row>
    <row r="9" spans="1:25">
      <c r="A9" s="9" t="s">
        <v>7</v>
      </c>
      <c r="B9" s="2">
        <f>DATA_FIELD_DESCRIPTORS!N375+DATA_FIELD_DESCRIPTORS!N376</f>
        <v>258</v>
      </c>
      <c r="C9" s="11">
        <f t="shared" si="0"/>
        <v>3.3996573988667809E-2</v>
      </c>
      <c r="D9" s="15">
        <f>DATA_FIELD_DESCRIPTORS!N399+DATA_FIELD_DESCRIPTORS!N400</f>
        <v>271</v>
      </c>
      <c r="E9" s="11">
        <f t="shared" si="1"/>
        <v>3.0621468926553673E-2</v>
      </c>
      <c r="F9" s="15">
        <f t="shared" si="2"/>
        <v>529</v>
      </c>
      <c r="G9" s="11">
        <f t="shared" si="3"/>
        <v>3.2179572966725467E-2</v>
      </c>
      <c r="J9" t="s">
        <v>1447</v>
      </c>
      <c r="K9">
        <f>30+K8</f>
        <v>34.336389961389962</v>
      </c>
      <c r="L9">
        <f>30+L8</f>
        <v>34.780172413793103</v>
      </c>
      <c r="M9">
        <f>30+M8</f>
        <v>34.57081056466302</v>
      </c>
      <c r="N9" s="10"/>
      <c r="O9" s="9">
        <v>15</v>
      </c>
      <c r="P9" s="9">
        <v>19</v>
      </c>
      <c r="Q9" s="5">
        <v>258</v>
      </c>
      <c r="R9" s="60">
        <f t="shared" si="5"/>
        <v>1473</v>
      </c>
      <c r="S9" s="39">
        <f>R9/$Q5</f>
        <v>0.19409671893530109</v>
      </c>
      <c r="T9" s="5">
        <v>271</v>
      </c>
      <c r="U9" s="60">
        <f t="shared" si="6"/>
        <v>1441</v>
      </c>
      <c r="V9" s="39">
        <f>U9/$Q5</f>
        <v>0.1898800896033733</v>
      </c>
      <c r="W9" s="5">
        <v>529</v>
      </c>
      <c r="X9" s="60">
        <f t="shared" si="7"/>
        <v>2914</v>
      </c>
      <c r="Y9" s="39">
        <f>X9/$W5</f>
        <v>0.177261390595535</v>
      </c>
    </row>
    <row r="10" spans="1:25">
      <c r="A10" s="9" t="s">
        <v>8</v>
      </c>
      <c r="B10" s="2">
        <f>DATA_FIELD_DESCRIPTORS!N377+DATA_FIELD_DESCRIPTORS!N378+DATA_FIELD_DESCRIPTORS!N379</f>
        <v>413</v>
      </c>
      <c r="C10" s="11">
        <f t="shared" si="0"/>
        <v>5.442087231519304E-2</v>
      </c>
      <c r="D10" s="15">
        <f>DATA_FIELD_DESCRIPTORS!N401+DATA_FIELD_DESCRIPTORS!N402+DATA_FIELD_DESCRIPTORS!N403</f>
        <v>544</v>
      </c>
      <c r="E10" s="11">
        <f t="shared" si="1"/>
        <v>6.1468926553672316E-2</v>
      </c>
      <c r="F10" s="15">
        <f t="shared" si="2"/>
        <v>957</v>
      </c>
      <c r="G10" s="11">
        <f t="shared" si="3"/>
        <v>5.8215219903887096E-2</v>
      </c>
      <c r="N10" s="10"/>
      <c r="O10" s="9">
        <v>20</v>
      </c>
      <c r="P10" s="9">
        <v>24</v>
      </c>
      <c r="Q10" s="5">
        <v>413</v>
      </c>
      <c r="R10" s="60">
        <f t="shared" si="5"/>
        <v>1886</v>
      </c>
      <c r="S10" s="39">
        <f>R10/$Q5</f>
        <v>0.24851759125049414</v>
      </c>
      <c r="T10" s="5">
        <v>544</v>
      </c>
      <c r="U10" s="60">
        <f t="shared" si="6"/>
        <v>1985</v>
      </c>
      <c r="V10" s="39">
        <f>U10/$T5</f>
        <v>0.22429378531073446</v>
      </c>
      <c r="W10" s="5">
        <v>957</v>
      </c>
      <c r="X10" s="60">
        <f t="shared" si="7"/>
        <v>3871</v>
      </c>
      <c r="Y10" s="39">
        <f>X10/$W5</f>
        <v>0.23547661049942212</v>
      </c>
    </row>
    <row r="11" spans="1:25">
      <c r="A11" s="9" t="s">
        <v>9</v>
      </c>
      <c r="B11" s="2">
        <f>DATA_FIELD_DESCRIPTORS!N380</f>
        <v>1010</v>
      </c>
      <c r="C11" s="11">
        <f t="shared" si="0"/>
        <v>0.13308736328897089</v>
      </c>
      <c r="D11" s="2">
        <f>DATA_FIELD_DESCRIPTORS!N404</f>
        <v>1331</v>
      </c>
      <c r="E11" s="11">
        <f t="shared" si="1"/>
        <v>0.1503954802259887</v>
      </c>
      <c r="F11" s="15">
        <f t="shared" si="2"/>
        <v>2341</v>
      </c>
      <c r="G11" s="11">
        <f t="shared" si="3"/>
        <v>0.14240525579414806</v>
      </c>
      <c r="N11" s="10"/>
      <c r="O11" s="9">
        <v>25</v>
      </c>
      <c r="P11" s="9">
        <v>29</v>
      </c>
      <c r="Q11" s="5">
        <v>1010</v>
      </c>
      <c r="R11" s="60">
        <f t="shared" si="5"/>
        <v>2896</v>
      </c>
      <c r="S11" s="39">
        <f>R11/$Q5</f>
        <v>0.38160495453946502</v>
      </c>
      <c r="T11" s="5">
        <v>1331</v>
      </c>
      <c r="U11" s="60">
        <f t="shared" si="6"/>
        <v>3316</v>
      </c>
      <c r="V11" s="39">
        <f>U11/$T5</f>
        <v>0.37468926553672316</v>
      </c>
      <c r="W11" s="5">
        <v>2341</v>
      </c>
      <c r="X11" s="60">
        <f t="shared" si="7"/>
        <v>6212</v>
      </c>
      <c r="Y11" s="39">
        <f>X11/$W5</f>
        <v>0.37788186629357018</v>
      </c>
    </row>
    <row r="12" spans="1:25">
      <c r="A12" s="9" t="s">
        <v>10</v>
      </c>
      <c r="B12" s="2">
        <f>DATA_FIELD_DESCRIPTORS!N381</f>
        <v>1036</v>
      </c>
      <c r="C12" s="11">
        <f t="shared" si="0"/>
        <v>0.1365133746211622</v>
      </c>
      <c r="D12" s="2">
        <f>DATA_FIELD_DESCRIPTORS!N405</f>
        <v>1160</v>
      </c>
      <c r="E12" s="11">
        <f t="shared" si="1"/>
        <v>0.13107344632768361</v>
      </c>
      <c r="F12" s="15">
        <f t="shared" si="2"/>
        <v>2196</v>
      </c>
      <c r="G12" s="11">
        <f t="shared" si="3"/>
        <v>0.13358476792992274</v>
      </c>
      <c r="N12" s="10"/>
      <c r="O12" s="64">
        <v>30</v>
      </c>
      <c r="P12" s="64">
        <v>34</v>
      </c>
      <c r="Q12" s="5">
        <v>1036</v>
      </c>
      <c r="R12" s="60">
        <f t="shared" si="5"/>
        <v>3932</v>
      </c>
      <c r="S12" s="39">
        <f>R12/$Q5</f>
        <v>0.51811832916062728</v>
      </c>
      <c r="T12" s="5">
        <v>1160</v>
      </c>
      <c r="U12" s="60">
        <f t="shared" si="6"/>
        <v>4476</v>
      </c>
      <c r="V12" s="39">
        <f>U12/$T5</f>
        <v>0.5057627118644068</v>
      </c>
      <c r="W12" s="5">
        <v>2196</v>
      </c>
      <c r="X12" s="60">
        <f t="shared" si="7"/>
        <v>8408</v>
      </c>
      <c r="Y12" s="39">
        <f>X12/$W5</f>
        <v>0.51146663422349292</v>
      </c>
    </row>
    <row r="13" spans="1:25">
      <c r="A13" s="9" t="s">
        <v>11</v>
      </c>
      <c r="B13" s="2">
        <f>DATA_FIELD_DESCRIPTORS!N382</f>
        <v>715</v>
      </c>
      <c r="C13" s="11">
        <f t="shared" si="0"/>
        <v>9.4215311635261562E-2</v>
      </c>
      <c r="D13" s="2">
        <f>DATA_FIELD_DESCRIPTORS!N406</f>
        <v>770</v>
      </c>
      <c r="E13" s="11">
        <f t="shared" si="1"/>
        <v>8.7005649717514122E-2</v>
      </c>
      <c r="F13" s="15">
        <f t="shared" si="2"/>
        <v>1485</v>
      </c>
      <c r="G13" s="11">
        <f t="shared" si="3"/>
        <v>9.0333961919824804E-2</v>
      </c>
      <c r="N13" s="10"/>
      <c r="O13" s="64">
        <v>35</v>
      </c>
      <c r="P13" s="64">
        <v>39</v>
      </c>
      <c r="Q13" s="5">
        <v>715</v>
      </c>
      <c r="R13" s="60">
        <f t="shared" si="5"/>
        <v>4647</v>
      </c>
      <c r="S13" s="39">
        <f>R13/$Q5</f>
        <v>0.61233364079588881</v>
      </c>
      <c r="T13" s="5">
        <v>770</v>
      </c>
      <c r="U13" s="60">
        <f t="shared" si="6"/>
        <v>5246</v>
      </c>
      <c r="V13" s="39">
        <f>U13/$T5</f>
        <v>0.59276836158192092</v>
      </c>
      <c r="W13" s="5">
        <v>1485</v>
      </c>
      <c r="X13" s="60">
        <f t="shared" si="7"/>
        <v>9893</v>
      </c>
      <c r="Y13" s="39">
        <f>X13/$W5</f>
        <v>0.60180059614331771</v>
      </c>
    </row>
    <row r="14" spans="1:25">
      <c r="A14" s="9" t="s">
        <v>12</v>
      </c>
      <c r="B14" s="2">
        <f>DATA_FIELD_DESCRIPTORS!N383</f>
        <v>535</v>
      </c>
      <c r="C14" s="11">
        <f t="shared" si="0"/>
        <v>7.0496771643167741E-2</v>
      </c>
      <c r="D14" s="2">
        <f>DATA_FIELD_DESCRIPTORS!N407</f>
        <v>637</v>
      </c>
      <c r="E14" s="11">
        <f t="shared" si="1"/>
        <v>7.1977401129943497E-2</v>
      </c>
      <c r="F14" s="15">
        <f t="shared" si="2"/>
        <v>1172</v>
      </c>
      <c r="G14" s="11">
        <f t="shared" si="3"/>
        <v>7.1293874323255679E-2</v>
      </c>
      <c r="N14" s="10"/>
      <c r="O14" s="9">
        <v>40</v>
      </c>
      <c r="P14" s="9">
        <v>44</v>
      </c>
      <c r="Q14" s="5">
        <v>535</v>
      </c>
      <c r="R14" s="60">
        <f t="shared" si="5"/>
        <v>5182</v>
      </c>
      <c r="S14" s="39">
        <f>R14/$Q5</f>
        <v>0.68283041243905651</v>
      </c>
      <c r="T14" s="5">
        <v>637</v>
      </c>
      <c r="U14" s="60">
        <f t="shared" si="6"/>
        <v>5883</v>
      </c>
      <c r="V14" s="39">
        <f>U14/$T5</f>
        <v>0.66474576271186436</v>
      </c>
      <c r="W14" s="5">
        <v>1172</v>
      </c>
      <c r="X14" s="60">
        <f t="shared" si="7"/>
        <v>11065</v>
      </c>
      <c r="Y14" s="39">
        <f>X14/$W5</f>
        <v>0.67309447046657345</v>
      </c>
    </row>
    <row r="15" spans="1:25">
      <c r="A15" s="9" t="s">
        <v>13</v>
      </c>
      <c r="B15" s="2">
        <f>DATA_FIELD_DESCRIPTORS!N384</f>
        <v>434</v>
      </c>
      <c r="C15" s="11">
        <f t="shared" si="0"/>
        <v>5.7188035314270656E-2</v>
      </c>
      <c r="D15" s="2">
        <f>DATA_FIELD_DESCRIPTORS!N408</f>
        <v>559</v>
      </c>
      <c r="E15" s="11">
        <f t="shared" si="1"/>
        <v>6.3163841807909599E-2</v>
      </c>
      <c r="F15" s="15">
        <f t="shared" si="2"/>
        <v>993</v>
      </c>
      <c r="G15" s="11">
        <f t="shared" si="3"/>
        <v>6.0405134132246484E-2</v>
      </c>
      <c r="N15" s="10"/>
      <c r="O15" s="9">
        <v>45</v>
      </c>
      <c r="P15" s="9">
        <v>49</v>
      </c>
      <c r="Q15" s="5">
        <v>434</v>
      </c>
      <c r="R15" s="60">
        <f t="shared" si="5"/>
        <v>5616</v>
      </c>
      <c r="S15" s="39">
        <f>R15/$Q5</f>
        <v>0.74001844775332715</v>
      </c>
      <c r="T15" s="5">
        <v>559</v>
      </c>
      <c r="U15" s="60">
        <f t="shared" si="6"/>
        <v>6442</v>
      </c>
      <c r="V15" s="39">
        <f>U15/$T5</f>
        <v>0.72790960451977404</v>
      </c>
      <c r="W15" s="5">
        <v>993</v>
      </c>
      <c r="X15" s="60">
        <f t="shared" si="7"/>
        <v>12058</v>
      </c>
      <c r="Y15" s="39">
        <f>X15/$W5</f>
        <v>0.73349960459881991</v>
      </c>
    </row>
    <row r="16" spans="1:25">
      <c r="A16" s="9" t="s">
        <v>14</v>
      </c>
      <c r="B16" s="2">
        <f>DATA_FIELD_DESCRIPTORS!N385</f>
        <v>453</v>
      </c>
      <c r="C16" s="11">
        <f t="shared" si="0"/>
        <v>5.9691658980102778E-2</v>
      </c>
      <c r="D16" s="2">
        <f>DATA_FIELD_DESCRIPTORS!N409</f>
        <v>565</v>
      </c>
      <c r="E16" s="11">
        <f t="shared" si="1"/>
        <v>6.3841807909604517E-2</v>
      </c>
      <c r="F16" s="15">
        <f t="shared" si="2"/>
        <v>1018</v>
      </c>
      <c r="G16" s="11">
        <f t="shared" si="3"/>
        <v>6.1925907901940511E-2</v>
      </c>
      <c r="N16" s="10"/>
      <c r="O16" s="9">
        <v>50</v>
      </c>
      <c r="P16" s="9">
        <v>54</v>
      </c>
      <c r="Q16" s="5">
        <v>453</v>
      </c>
      <c r="R16" s="60">
        <f t="shared" si="5"/>
        <v>6069</v>
      </c>
      <c r="S16" s="39">
        <f>R16/$Q5</f>
        <v>0.79971010673343002</v>
      </c>
      <c r="T16" s="5">
        <v>565</v>
      </c>
      <c r="U16" s="60">
        <f t="shared" si="6"/>
        <v>7007</v>
      </c>
      <c r="V16" s="39">
        <f>U16/$T5</f>
        <v>0.79175141242937852</v>
      </c>
      <c r="W16" s="5">
        <v>1018</v>
      </c>
      <c r="X16" s="60">
        <f t="shared" si="7"/>
        <v>13076</v>
      </c>
      <c r="Y16" s="39">
        <f>X16/$W5</f>
        <v>0.79542551250076043</v>
      </c>
    </row>
    <row r="17" spans="1:25">
      <c r="A17" s="9" t="s">
        <v>15</v>
      </c>
      <c r="B17" s="2">
        <f>DATA_FIELD_DESCRIPTORS!N386</f>
        <v>417</v>
      </c>
      <c r="C17" s="11">
        <f t="shared" si="0"/>
        <v>5.4947950981684014E-2</v>
      </c>
      <c r="D17" s="2">
        <f>DATA_FIELD_DESCRIPTORS!N410</f>
        <v>482</v>
      </c>
      <c r="E17" s="11">
        <f t="shared" si="1"/>
        <v>5.4463276836158189E-2</v>
      </c>
      <c r="F17" s="15">
        <f t="shared" si="2"/>
        <v>899</v>
      </c>
      <c r="G17" s="11">
        <f t="shared" si="3"/>
        <v>5.4687024758196971E-2</v>
      </c>
      <c r="N17" s="10"/>
      <c r="O17" s="9">
        <v>55</v>
      </c>
      <c r="P17" s="9">
        <v>59</v>
      </c>
      <c r="Q17" s="5">
        <v>417</v>
      </c>
      <c r="R17" s="60">
        <f t="shared" si="5"/>
        <v>6486</v>
      </c>
      <c r="S17" s="39">
        <f>R17/$Q5</f>
        <v>0.85465805771511394</v>
      </c>
      <c r="T17" s="5">
        <v>482</v>
      </c>
      <c r="U17" s="60">
        <f t="shared" si="6"/>
        <v>7489</v>
      </c>
      <c r="V17" s="39">
        <f>U17/$T5</f>
        <v>0.84621468926553667</v>
      </c>
      <c r="W17" s="5">
        <v>899</v>
      </c>
      <c r="X17" s="60">
        <f t="shared" si="7"/>
        <v>13975</v>
      </c>
      <c r="Y17" s="39">
        <f>X17/$W5</f>
        <v>0.85011253725895741</v>
      </c>
    </row>
    <row r="18" spans="1:25">
      <c r="A18" s="9" t="s">
        <v>16</v>
      </c>
      <c r="B18" s="2">
        <f>DATA_FIELD_DESCRIPTORS!N387+DATA_FIELD_DESCRIPTORS!N388</f>
        <v>359</v>
      </c>
      <c r="C18" s="11">
        <f t="shared" si="0"/>
        <v>4.7305310317564894E-2</v>
      </c>
      <c r="D18" s="2">
        <f>DATA_FIELD_DESCRIPTORS!N411+DATA_FIELD_DESCRIPTORS!N412</f>
        <v>421</v>
      </c>
      <c r="E18" s="11">
        <f t="shared" si="1"/>
        <v>4.7570621468926551E-2</v>
      </c>
      <c r="F18" s="15">
        <f t="shared" si="2"/>
        <v>780</v>
      </c>
      <c r="G18" s="11">
        <f t="shared" si="3"/>
        <v>4.7448141614453432E-2</v>
      </c>
      <c r="N18" s="10"/>
      <c r="O18" s="9">
        <v>60</v>
      </c>
      <c r="P18" s="9">
        <v>64</v>
      </c>
      <c r="Q18" s="5">
        <v>359</v>
      </c>
      <c r="R18" s="60">
        <f t="shared" si="5"/>
        <v>6845</v>
      </c>
      <c r="S18" s="39">
        <f>R18/$Q5</f>
        <v>0.90196336803267885</v>
      </c>
      <c r="T18" s="5">
        <v>421</v>
      </c>
      <c r="U18" s="60">
        <f t="shared" si="6"/>
        <v>7910</v>
      </c>
      <c r="V18" s="39">
        <f>U18/$T5</f>
        <v>0.89378531073446332</v>
      </c>
      <c r="W18" s="5">
        <v>780</v>
      </c>
      <c r="X18" s="60">
        <f t="shared" si="7"/>
        <v>14755</v>
      </c>
      <c r="Y18" s="39">
        <f>X18/$W5</f>
        <v>0.89756067887341084</v>
      </c>
    </row>
    <row r="19" spans="1:25">
      <c r="A19" s="9" t="s">
        <v>17</v>
      </c>
      <c r="B19" s="15">
        <f>DATA_FIELD_DESCRIPTORS!N389+DATA_FIELD_DESCRIPTORS!N390</f>
        <v>302</v>
      </c>
      <c r="C19" s="11">
        <f t="shared" si="0"/>
        <v>3.9794439320068521E-2</v>
      </c>
      <c r="D19" s="2">
        <f>DATA_FIELD_DESCRIPTORS!N413+DATA_FIELD_DESCRIPTORS!N414</f>
        <v>291</v>
      </c>
      <c r="E19" s="11">
        <f t="shared" si="1"/>
        <v>3.2881355932203392E-2</v>
      </c>
      <c r="F19" s="15">
        <f t="shared" si="2"/>
        <v>593</v>
      </c>
      <c r="G19" s="11">
        <f t="shared" si="3"/>
        <v>3.6072753817142159E-2</v>
      </c>
      <c r="N19" s="10"/>
      <c r="O19" s="9">
        <v>65</v>
      </c>
      <c r="P19" s="9">
        <v>69</v>
      </c>
      <c r="Q19" s="5">
        <v>302</v>
      </c>
      <c r="R19" s="60">
        <f t="shared" si="5"/>
        <v>7147</v>
      </c>
      <c r="S19" s="39">
        <f>R19/$Q5</f>
        <v>0.94175780735274739</v>
      </c>
      <c r="T19" s="5">
        <v>291</v>
      </c>
      <c r="U19" s="60">
        <f t="shared" si="6"/>
        <v>8201</v>
      </c>
      <c r="V19" s="39">
        <f>U19/$T5</f>
        <v>0.92666666666666664</v>
      </c>
      <c r="W19" s="5">
        <v>593</v>
      </c>
      <c r="X19" s="60">
        <f t="shared" si="7"/>
        <v>15348</v>
      </c>
      <c r="Y19" s="39">
        <f>X19/$W5</f>
        <v>0.93363343269055299</v>
      </c>
    </row>
    <row r="20" spans="1:25">
      <c r="A20" s="9" t="s">
        <v>18</v>
      </c>
      <c r="B20" s="15">
        <f>DATA_FIELD_DESCRIPTORS!N391</f>
        <v>192</v>
      </c>
      <c r="C20" s="11">
        <f t="shared" si="0"/>
        <v>2.5299775991566742E-2</v>
      </c>
      <c r="D20" s="2">
        <f>DATA_FIELD_DESCRIPTORS!N415</f>
        <v>220</v>
      </c>
      <c r="E20" s="11">
        <f t="shared" si="1"/>
        <v>2.4858757062146894E-2</v>
      </c>
      <c r="F20" s="15">
        <f t="shared" si="2"/>
        <v>412</v>
      </c>
      <c r="G20" s="11">
        <f t="shared" si="3"/>
        <v>2.5062351724557456E-2</v>
      </c>
      <c r="N20" s="10"/>
      <c r="O20" s="9">
        <v>70</v>
      </c>
      <c r="P20" s="9">
        <v>74</v>
      </c>
      <c r="Q20" s="5">
        <v>192</v>
      </c>
      <c r="R20" s="60">
        <f t="shared" si="5"/>
        <v>7339</v>
      </c>
      <c r="S20" s="39">
        <f>R20/$Q5</f>
        <v>0.96705758334431413</v>
      </c>
      <c r="T20" s="5">
        <v>220</v>
      </c>
      <c r="U20" s="60">
        <f t="shared" si="6"/>
        <v>8421</v>
      </c>
      <c r="V20" s="39">
        <f>U20/$T5</f>
        <v>0.95152542372881355</v>
      </c>
      <c r="W20" s="5">
        <v>412</v>
      </c>
      <c r="X20" s="60">
        <f t="shared" si="7"/>
        <v>15760</v>
      </c>
      <c r="Y20" s="39">
        <f>X20/$W5</f>
        <v>0.95869578441511039</v>
      </c>
    </row>
    <row r="21" spans="1:25">
      <c r="A21" s="9" t="s">
        <v>19</v>
      </c>
      <c r="B21" s="15">
        <f>DATA_FIELD_DESCRIPTORS!N392</f>
        <v>123</v>
      </c>
      <c r="C21" s="11">
        <f t="shared" si="0"/>
        <v>1.6207668994597444E-2</v>
      </c>
      <c r="D21" s="2">
        <f>DATA_FIELD_DESCRIPTORS!N416</f>
        <v>174</v>
      </c>
      <c r="E21" s="11">
        <f t="shared" si="1"/>
        <v>1.9661016949152541E-2</v>
      </c>
      <c r="F21" s="15">
        <f t="shared" si="2"/>
        <v>297</v>
      </c>
      <c r="G21" s="11">
        <f t="shared" si="3"/>
        <v>1.8066792383964962E-2</v>
      </c>
      <c r="N21" s="10"/>
      <c r="O21" s="9">
        <v>75</v>
      </c>
      <c r="P21" s="9">
        <v>79</v>
      </c>
      <c r="Q21" s="5">
        <v>123</v>
      </c>
      <c r="R21" s="60">
        <f t="shared" si="5"/>
        <v>7462</v>
      </c>
      <c r="S21" s="39">
        <f>R21/$Q5</f>
        <v>0.9832652523389116</v>
      </c>
      <c r="T21" s="5">
        <v>174</v>
      </c>
      <c r="U21" s="60">
        <f t="shared" si="6"/>
        <v>8595</v>
      </c>
      <c r="V21" s="39">
        <f>U21/$T5</f>
        <v>0.97118644067796611</v>
      </c>
      <c r="W21" s="5">
        <v>297</v>
      </c>
      <c r="X21" s="60">
        <f t="shared" si="7"/>
        <v>16057</v>
      </c>
      <c r="Y21" s="39">
        <f>X21/$W5</f>
        <v>0.97676257679907541</v>
      </c>
    </row>
    <row r="22" spans="1:25">
      <c r="A22" s="9" t="s">
        <v>20</v>
      </c>
      <c r="B22" s="15">
        <f>DATA_FIELD_DESCRIPTORS!N393</f>
        <v>80</v>
      </c>
      <c r="C22" s="11">
        <f t="shared" si="0"/>
        <v>1.0541573329819476E-2</v>
      </c>
      <c r="D22" s="2">
        <f>DATA_FIELD_DESCRIPTORS!N417</f>
        <v>124</v>
      </c>
      <c r="E22" s="11">
        <f t="shared" si="1"/>
        <v>1.4011299435028249E-2</v>
      </c>
      <c r="F22" s="15">
        <f t="shared" si="2"/>
        <v>204</v>
      </c>
      <c r="G22" s="11">
        <f t="shared" si="3"/>
        <v>1.2409513960703205E-2</v>
      </c>
      <c r="N22" s="10"/>
      <c r="O22" s="9">
        <v>80</v>
      </c>
      <c r="P22" s="9">
        <v>84</v>
      </c>
      <c r="Q22" s="5">
        <v>80</v>
      </c>
      <c r="R22" s="60">
        <f t="shared" si="5"/>
        <v>7542</v>
      </c>
      <c r="S22" s="39">
        <f>R22/$Q5</f>
        <v>0.99380682566873102</v>
      </c>
      <c r="T22" s="5">
        <v>124</v>
      </c>
      <c r="U22" s="60">
        <f t="shared" si="6"/>
        <v>8719</v>
      </c>
      <c r="V22" s="39">
        <f>U22/$T5</f>
        <v>0.98519774011299432</v>
      </c>
      <c r="W22" s="5">
        <v>204</v>
      </c>
      <c r="X22" s="60">
        <f t="shared" si="7"/>
        <v>16261</v>
      </c>
      <c r="Y22" s="39">
        <f>X22/$W5</f>
        <v>0.98917209075977852</v>
      </c>
    </row>
    <row r="23" spans="1:25">
      <c r="A23" s="9" t="s">
        <v>21</v>
      </c>
      <c r="B23" s="15">
        <f>DATA_FIELD_DESCRIPTORS!N394</f>
        <v>47</v>
      </c>
      <c r="C23" s="11">
        <f t="shared" si="0"/>
        <v>6.193174331268942E-3</v>
      </c>
      <c r="D23" s="2">
        <f>DATA_FIELD_DESCRIPTORS!N418</f>
        <v>131</v>
      </c>
      <c r="E23" s="11">
        <f t="shared" si="1"/>
        <v>1.4802259887005649E-2</v>
      </c>
      <c r="F23" s="15">
        <f t="shared" si="2"/>
        <v>178</v>
      </c>
      <c r="G23" s="11">
        <f t="shared" si="3"/>
        <v>1.0827909240221424E-2</v>
      </c>
      <c r="N23" s="10"/>
      <c r="O23" s="9">
        <v>85</v>
      </c>
      <c r="P23" s="9">
        <v>100</v>
      </c>
      <c r="Q23" s="5">
        <v>47</v>
      </c>
      <c r="R23" s="60">
        <f t="shared" si="5"/>
        <v>7589</v>
      </c>
      <c r="S23" s="39">
        <f>R23/$Q5</f>
        <v>1</v>
      </c>
      <c r="T23" s="5">
        <v>131</v>
      </c>
      <c r="U23" s="60">
        <f t="shared" si="6"/>
        <v>8850</v>
      </c>
      <c r="V23" s="39">
        <f>U23/$T5</f>
        <v>1</v>
      </c>
      <c r="W23" s="5">
        <v>178</v>
      </c>
      <c r="X23" s="60">
        <f t="shared" si="7"/>
        <v>16439</v>
      </c>
      <c r="Y23" s="39">
        <f>X23/$W5</f>
        <v>1</v>
      </c>
    </row>
    <row r="24" spans="1:25">
      <c r="A24" s="9" t="s">
        <v>22</v>
      </c>
      <c r="B24" s="46">
        <f>K9</f>
        <v>34.336389961389962</v>
      </c>
      <c r="C24" s="11"/>
      <c r="D24" s="19">
        <f>L9</f>
        <v>34.780172413793103</v>
      </c>
      <c r="E24" s="11"/>
      <c r="F24" s="19">
        <f>M9</f>
        <v>34.57081056466302</v>
      </c>
      <c r="G24" s="11"/>
      <c r="N24" s="10">
        <v>422</v>
      </c>
    </row>
    <row r="25" spans="1:25">
      <c r="A25" s="9"/>
      <c r="B25" s="12"/>
      <c r="C25" s="11"/>
      <c r="D25" s="9"/>
      <c r="N25" s="10"/>
    </row>
    <row r="26" spans="1:25">
      <c r="A26" s="9"/>
      <c r="B26" s="12"/>
      <c r="C26" s="11"/>
      <c r="D26" s="9"/>
      <c r="N26" s="10"/>
    </row>
    <row r="27" spans="1:25">
      <c r="A27" s="106" t="s">
        <v>1436</v>
      </c>
      <c r="B27" s="107" t="s">
        <v>1437</v>
      </c>
      <c r="C27" s="108" t="s">
        <v>1433</v>
      </c>
      <c r="D27" s="20"/>
      <c r="E27" s="21"/>
      <c r="F27" s="20"/>
      <c r="G27" s="21"/>
      <c r="N27" s="5"/>
    </row>
    <row r="28" spans="1:25">
      <c r="A28" s="9" t="s">
        <v>3</v>
      </c>
      <c r="B28" s="2">
        <f>DATA_FIELD_DESCRIPTORS!N14</f>
        <v>16439</v>
      </c>
      <c r="C28" s="11">
        <f>B28/B$28</f>
        <v>1</v>
      </c>
      <c r="D28" s="9"/>
      <c r="N28" s="10">
        <v>14</v>
      </c>
    </row>
    <row r="29" spans="1:25">
      <c r="A29" s="9" t="s">
        <v>23</v>
      </c>
      <c r="B29" s="2">
        <f>DATA_FIELD_DESCRIPTORS!N15</f>
        <v>13164</v>
      </c>
      <c r="C29" s="11">
        <f t="shared" ref="C29:C35" si="8">B29/B$28</f>
        <v>0.80077863617008338</v>
      </c>
      <c r="D29" s="9"/>
      <c r="N29" s="10">
        <v>15</v>
      </c>
    </row>
    <row r="30" spans="1:25">
      <c r="A30" s="9" t="s">
        <v>24</v>
      </c>
      <c r="B30" s="2">
        <f>DATA_FIELD_DESCRIPTORS!N16</f>
        <v>949</v>
      </c>
      <c r="C30" s="11">
        <f t="shared" si="8"/>
        <v>5.7728572297585011E-2</v>
      </c>
      <c r="D30" s="9"/>
      <c r="N30" s="10">
        <v>16</v>
      </c>
    </row>
    <row r="31" spans="1:25">
      <c r="A31" s="9" t="s">
        <v>25</v>
      </c>
      <c r="B31" s="2">
        <f>DATA_FIELD_DESCRIPTORS!N17</f>
        <v>35</v>
      </c>
      <c r="C31" s="11">
        <f t="shared" si="8"/>
        <v>2.1290832775716284E-3</v>
      </c>
      <c r="D31" s="9"/>
      <c r="N31" s="10">
        <v>17</v>
      </c>
    </row>
    <row r="32" spans="1:25">
      <c r="A32" s="9" t="s">
        <v>26</v>
      </c>
      <c r="B32" s="2">
        <f>DATA_FIELD_DESCRIPTORS!N18</f>
        <v>1339</v>
      </c>
      <c r="C32" s="11">
        <f t="shared" si="8"/>
        <v>8.1452643104811734E-2</v>
      </c>
      <c r="D32" s="9"/>
      <c r="N32" s="10">
        <v>18</v>
      </c>
    </row>
    <row r="33" spans="1:14">
      <c r="A33" s="9" t="s">
        <v>27</v>
      </c>
      <c r="B33" s="2">
        <f>DATA_FIELD_DESCRIPTORS!N19</f>
        <v>11</v>
      </c>
      <c r="C33" s="11">
        <f t="shared" si="8"/>
        <v>6.6914045866536896E-4</v>
      </c>
      <c r="D33" s="9"/>
      <c r="N33" s="10">
        <v>19</v>
      </c>
    </row>
    <row r="34" spans="1:14">
      <c r="A34" s="9" t="s">
        <v>28</v>
      </c>
      <c r="B34" s="2">
        <f>DATA_FIELD_DESCRIPTORS!N20</f>
        <v>596</v>
      </c>
      <c r="C34" s="11">
        <f t="shared" si="8"/>
        <v>3.6255246669505442E-2</v>
      </c>
      <c r="D34" s="9"/>
      <c r="N34" s="10">
        <v>20</v>
      </c>
    </row>
    <row r="35" spans="1:14">
      <c r="A35" s="9" t="s">
        <v>38</v>
      </c>
      <c r="B35" s="2">
        <f>DATA_FIELD_DESCRIPTORS!N21</f>
        <v>345</v>
      </c>
      <c r="C35" s="11">
        <f t="shared" si="8"/>
        <v>2.0986678021777481E-2</v>
      </c>
      <c r="D35" s="9"/>
      <c r="N35" s="10">
        <v>21</v>
      </c>
    </row>
    <row r="36" spans="1:14">
      <c r="A36" s="9"/>
      <c r="B36" s="2"/>
      <c r="C36" s="11"/>
      <c r="D36" s="9"/>
      <c r="N36" s="10"/>
    </row>
    <row r="37" spans="1:14">
      <c r="A37" s="9"/>
      <c r="B37" s="2"/>
      <c r="C37" s="11"/>
      <c r="D37" s="9"/>
      <c r="N37" s="10"/>
    </row>
    <row r="38" spans="1:14" s="4" customFormat="1">
      <c r="A38" s="110" t="s">
        <v>1098</v>
      </c>
      <c r="B38" s="111" t="s">
        <v>1437</v>
      </c>
      <c r="C38" s="112" t="s">
        <v>1433</v>
      </c>
      <c r="D38" s="16"/>
      <c r="E38" s="1"/>
      <c r="F38" s="16"/>
      <c r="G38" s="1"/>
      <c r="J38"/>
      <c r="K38"/>
      <c r="L38"/>
      <c r="M38"/>
    </row>
    <row r="39" spans="1:14">
      <c r="A39" s="9" t="s">
        <v>3</v>
      </c>
      <c r="B39" s="2">
        <f>DATA_FIELD_DESCRIPTORS!N24</f>
        <v>16439</v>
      </c>
      <c r="C39" s="11">
        <f>B39/B$39</f>
        <v>1</v>
      </c>
      <c r="D39" s="9"/>
      <c r="N39" s="10">
        <v>24</v>
      </c>
    </row>
    <row r="40" spans="1:14">
      <c r="A40" s="9" t="s">
        <v>29</v>
      </c>
      <c r="B40" s="2">
        <f>DATA_FIELD_DESCRIPTORS!N26</f>
        <v>1591</v>
      </c>
      <c r="C40" s="11">
        <f t="shared" ref="C40:C41" si="9">B40/B$39</f>
        <v>9.6782042703327451E-2</v>
      </c>
      <c r="D40" s="9"/>
      <c r="N40" s="10">
        <v>26</v>
      </c>
    </row>
    <row r="41" spans="1:14">
      <c r="A41" s="9" t="s">
        <v>30</v>
      </c>
      <c r="B41" s="2">
        <f>DATA_FIELD_DESCRIPTORS!N25</f>
        <v>14848</v>
      </c>
      <c r="C41" s="11">
        <f t="shared" si="9"/>
        <v>0.90321795729667254</v>
      </c>
      <c r="D41" s="9"/>
      <c r="N41" s="10">
        <v>25</v>
      </c>
    </row>
    <row r="42" spans="1:14">
      <c r="A42" s="9"/>
      <c r="B42" s="2"/>
      <c r="C42" s="11"/>
      <c r="D42" s="9"/>
      <c r="N42" s="10"/>
    </row>
    <row r="43" spans="1:14">
      <c r="A43" s="9"/>
      <c r="B43" s="2"/>
      <c r="C43" s="11"/>
      <c r="D43" s="9"/>
      <c r="N43" s="10"/>
    </row>
    <row r="44" spans="1:14" s="4" customFormat="1">
      <c r="A44" s="110" t="s">
        <v>1438</v>
      </c>
      <c r="B44" s="111" t="s">
        <v>1437</v>
      </c>
      <c r="C44" s="112" t="s">
        <v>1433</v>
      </c>
      <c r="D44" s="16"/>
      <c r="E44" s="1"/>
      <c r="F44" s="16"/>
      <c r="G44" s="1"/>
      <c r="J44"/>
      <c r="K44"/>
      <c r="L44"/>
      <c r="M44"/>
    </row>
    <row r="45" spans="1:14">
      <c r="A45" s="9" t="s">
        <v>3</v>
      </c>
      <c r="B45" s="2">
        <f>DATA_FIELD_DESCRIPTORS!N29</f>
        <v>16439</v>
      </c>
      <c r="C45" s="11">
        <f>B45/B$45</f>
        <v>1</v>
      </c>
      <c r="D45" s="9"/>
      <c r="N45" s="10">
        <v>29</v>
      </c>
    </row>
    <row r="46" spans="1:14">
      <c r="A46" s="113" t="s">
        <v>31</v>
      </c>
      <c r="B46" s="114">
        <f>DATA_FIELD_DESCRIPTORS!N38</f>
        <v>1591</v>
      </c>
      <c r="C46" s="115">
        <f t="shared" ref="C46:C55" si="10">B46/B$45</f>
        <v>9.6782042703327451E-2</v>
      </c>
      <c r="D46" s="9"/>
      <c r="N46" s="10">
        <v>38</v>
      </c>
    </row>
    <row r="47" spans="1:14">
      <c r="A47" s="9" t="s">
        <v>32</v>
      </c>
      <c r="B47" s="2">
        <f>DATA_FIELD_DESCRIPTORS!N39</f>
        <v>706</v>
      </c>
      <c r="C47" s="11">
        <f>B47/B$46</f>
        <v>0.44374607165304841</v>
      </c>
      <c r="D47" s="9"/>
      <c r="N47" s="10">
        <v>39</v>
      </c>
    </row>
    <row r="48" spans="1:14">
      <c r="A48" s="9" t="s">
        <v>33</v>
      </c>
      <c r="B48" s="2">
        <f>DATA_FIELD_DESCRIPTORS!N40</f>
        <v>185</v>
      </c>
      <c r="C48" s="11">
        <f t="shared" ref="C48:C53" si="11">B48/B$46</f>
        <v>0.11627906976744186</v>
      </c>
      <c r="D48" s="9"/>
      <c r="N48" s="10">
        <v>40</v>
      </c>
    </row>
    <row r="49" spans="1:14">
      <c r="A49" s="9" t="s">
        <v>34</v>
      </c>
      <c r="B49" s="2">
        <f>DATA_FIELD_DESCRIPTORS!N41</f>
        <v>17</v>
      </c>
      <c r="C49" s="11">
        <f t="shared" si="11"/>
        <v>1.0685103708359522E-2</v>
      </c>
      <c r="D49" s="9"/>
      <c r="N49" s="10">
        <v>41</v>
      </c>
    </row>
    <row r="50" spans="1:14">
      <c r="A50" s="9" t="s">
        <v>35</v>
      </c>
      <c r="B50" s="2">
        <f>DATA_FIELD_DESCRIPTORS!N42</f>
        <v>5</v>
      </c>
      <c r="C50" s="11">
        <f t="shared" si="11"/>
        <v>3.1426775612822125E-3</v>
      </c>
      <c r="D50" s="9"/>
      <c r="N50" s="10">
        <v>42</v>
      </c>
    </row>
    <row r="51" spans="1:14">
      <c r="A51" s="9" t="s">
        <v>36</v>
      </c>
      <c r="B51" s="2">
        <f>DATA_FIELD_DESCRIPTORS!N43</f>
        <v>1</v>
      </c>
      <c r="C51" s="11">
        <f t="shared" si="11"/>
        <v>6.285355122564425E-4</v>
      </c>
      <c r="D51" s="9"/>
      <c r="N51" s="10">
        <v>43</v>
      </c>
    </row>
    <row r="52" spans="1:14">
      <c r="A52" s="9" t="s">
        <v>37</v>
      </c>
      <c r="B52" s="2">
        <f>DATA_FIELD_DESCRIPTORS!N44</f>
        <v>534</v>
      </c>
      <c r="C52" s="11">
        <f t="shared" si="11"/>
        <v>0.3356379635449403</v>
      </c>
      <c r="D52" s="9"/>
      <c r="N52" s="10">
        <v>44</v>
      </c>
    </row>
    <row r="53" spans="1:14">
      <c r="A53" s="9" t="s">
        <v>38</v>
      </c>
      <c r="B53" s="2">
        <f>DATA_FIELD_DESCRIPTORS!N45</f>
        <v>143</v>
      </c>
      <c r="C53" s="11">
        <f t="shared" si="11"/>
        <v>8.9880578252671275E-2</v>
      </c>
      <c r="D53" s="9"/>
      <c r="N53" s="10">
        <v>45</v>
      </c>
    </row>
    <row r="54" spans="1:14" ht="3.6" customHeight="1">
      <c r="A54" s="9"/>
      <c r="B54" s="2"/>
      <c r="C54" s="11"/>
      <c r="D54" s="9"/>
      <c r="N54" s="10"/>
    </row>
    <row r="55" spans="1:14">
      <c r="A55" s="113" t="s">
        <v>30</v>
      </c>
      <c r="B55" s="114">
        <f>DATA_FIELD_DESCRIPTORS!N30</f>
        <v>14848</v>
      </c>
      <c r="C55" s="115">
        <f t="shared" si="10"/>
        <v>0.90321795729667254</v>
      </c>
      <c r="D55" s="9"/>
      <c r="N55" s="10">
        <v>30</v>
      </c>
    </row>
    <row r="56" spans="1:14">
      <c r="A56" s="9" t="s">
        <v>32</v>
      </c>
      <c r="B56" s="2">
        <f>DATA_FIELD_DESCRIPTORS!N31</f>
        <v>12458</v>
      </c>
      <c r="C56" s="11">
        <f>B56/B$55</f>
        <v>0.83903556034482762</v>
      </c>
      <c r="D56" s="9"/>
      <c r="N56" s="10">
        <v>31</v>
      </c>
    </row>
    <row r="57" spans="1:14">
      <c r="A57" s="9" t="s">
        <v>33</v>
      </c>
      <c r="B57" s="2">
        <f>DATA_FIELD_DESCRIPTORS!N32</f>
        <v>764</v>
      </c>
      <c r="C57" s="11">
        <f t="shared" ref="C57:C62" si="12">B57/B$55</f>
        <v>5.1454741379310345E-2</v>
      </c>
      <c r="D57" s="9"/>
      <c r="N57" s="10">
        <v>32</v>
      </c>
    </row>
    <row r="58" spans="1:14">
      <c r="A58" s="9" t="s">
        <v>34</v>
      </c>
      <c r="B58" s="2">
        <f>DATA_FIELD_DESCRIPTORS!N33</f>
        <v>18</v>
      </c>
      <c r="C58" s="11">
        <f t="shared" si="12"/>
        <v>1.2122844827586207E-3</v>
      </c>
      <c r="D58" s="9"/>
      <c r="N58" s="10">
        <v>33</v>
      </c>
    </row>
    <row r="59" spans="1:14">
      <c r="A59" s="9" t="s">
        <v>35</v>
      </c>
      <c r="B59" s="2">
        <f>DATA_FIELD_DESCRIPTORS!N34</f>
        <v>1334</v>
      </c>
      <c r="C59" s="11">
        <f t="shared" si="12"/>
        <v>8.984375E-2</v>
      </c>
      <c r="D59" s="9"/>
      <c r="N59" s="10">
        <v>34</v>
      </c>
    </row>
    <row r="60" spans="1:14">
      <c r="A60" s="9" t="s">
        <v>36</v>
      </c>
      <c r="B60" s="2">
        <f>DATA_FIELD_DESCRIPTORS!N35</f>
        <v>10</v>
      </c>
      <c r="C60" s="11">
        <f t="shared" si="12"/>
        <v>6.7349137931034487E-4</v>
      </c>
      <c r="D60" s="9"/>
      <c r="N60" s="10">
        <v>35</v>
      </c>
    </row>
    <row r="61" spans="1:14">
      <c r="A61" s="9" t="s">
        <v>37</v>
      </c>
      <c r="B61" s="2">
        <f>DATA_FIELD_DESCRIPTORS!N36</f>
        <v>62</v>
      </c>
      <c r="C61" s="11">
        <f t="shared" si="12"/>
        <v>4.1756465517241376E-3</v>
      </c>
      <c r="D61" s="9"/>
      <c r="N61" s="10">
        <v>36</v>
      </c>
    </row>
    <row r="62" spans="1:14">
      <c r="A62" s="9" t="s">
        <v>38</v>
      </c>
      <c r="B62" s="2">
        <f>DATA_FIELD_DESCRIPTORS!N37</f>
        <v>202</v>
      </c>
      <c r="C62" s="11">
        <f t="shared" si="12"/>
        <v>1.3604525862068966E-2</v>
      </c>
      <c r="D62" s="9"/>
      <c r="N62" s="10">
        <v>37</v>
      </c>
    </row>
    <row r="63" spans="1:14">
      <c r="A63" s="9"/>
      <c r="B63" s="2"/>
      <c r="C63" s="11"/>
      <c r="D63" s="9"/>
      <c r="N63" s="10"/>
    </row>
    <row r="64" spans="1:14">
      <c r="A64" s="9"/>
      <c r="B64" s="2"/>
      <c r="C64" s="11"/>
      <c r="D64" s="9"/>
      <c r="N64" s="10"/>
    </row>
    <row r="65" spans="1:14" s="4" customFormat="1">
      <c r="A65" s="110" t="s">
        <v>1439</v>
      </c>
      <c r="B65" s="111" t="s">
        <v>1437</v>
      </c>
      <c r="C65" s="112" t="s">
        <v>1433</v>
      </c>
      <c r="D65" s="20"/>
      <c r="E65" s="1"/>
      <c r="F65" s="20"/>
      <c r="G65" s="1"/>
      <c r="J65"/>
      <c r="K65"/>
      <c r="L65"/>
      <c r="M65"/>
    </row>
    <row r="66" spans="1:14">
      <c r="A66" s="9" t="s">
        <v>3</v>
      </c>
      <c r="B66" s="2">
        <f>DATA_FIELD_DESCRIPTORS!N705</f>
        <v>16439</v>
      </c>
      <c r="C66" s="11">
        <f>B66/B$66</f>
        <v>1</v>
      </c>
      <c r="D66" s="9"/>
      <c r="N66" s="10">
        <v>705</v>
      </c>
    </row>
    <row r="67" spans="1:14">
      <c r="A67" s="113" t="s">
        <v>1434</v>
      </c>
      <c r="B67" s="114">
        <f>B66-B69-B76</f>
        <v>5821</v>
      </c>
      <c r="C67" s="115">
        <f>B67/B66</f>
        <v>0.35409696453555567</v>
      </c>
      <c r="D67" s="9"/>
      <c r="N67" s="10"/>
    </row>
    <row r="68" spans="1:14" ht="3.6" customHeight="1">
      <c r="A68" s="9"/>
      <c r="B68" s="2"/>
      <c r="C68" s="11"/>
      <c r="D68" s="9"/>
      <c r="N68" s="10"/>
    </row>
    <row r="69" spans="1:14">
      <c r="A69" s="113" t="s">
        <v>1435</v>
      </c>
      <c r="B69" s="114">
        <f>DATA_FIELD_DESCRIPTORS!N707</f>
        <v>10492</v>
      </c>
      <c r="C69" s="115">
        <f t="shared" ref="C69:C76" si="13">B69/B$66</f>
        <v>0.6382383356651864</v>
      </c>
      <c r="D69" s="9"/>
      <c r="N69" s="10">
        <v>706</v>
      </c>
    </row>
    <row r="70" spans="1:14">
      <c r="A70" s="9" t="s">
        <v>39</v>
      </c>
      <c r="B70" s="2">
        <f>DATA_FIELD_DESCRIPTORS!N708</f>
        <v>3607</v>
      </c>
      <c r="C70" s="11">
        <f>B70/B$69</f>
        <v>0.34378574151734653</v>
      </c>
      <c r="D70" s="9"/>
      <c r="N70" s="10">
        <v>708</v>
      </c>
    </row>
    <row r="71" spans="1:14">
      <c r="A71" s="9" t="s">
        <v>1445</v>
      </c>
      <c r="B71" s="2">
        <f>DATA_FIELD_DESCRIPTORS!N711</f>
        <v>2540</v>
      </c>
      <c r="C71" s="11">
        <f t="shared" ref="C71:C74" si="14">B71/B$69</f>
        <v>0.24208921082729698</v>
      </c>
      <c r="D71" s="9"/>
      <c r="N71" s="10">
        <v>711</v>
      </c>
    </row>
    <row r="72" spans="1:14">
      <c r="A72" s="9" t="s">
        <v>40</v>
      </c>
      <c r="B72" s="2">
        <f>DATA_FIELD_DESCRIPTORS!N712+DATA_FIELD_DESCRIPTORS!N713+DATA_FIELD_DESCRIPTORS!N714</f>
        <v>3521</v>
      </c>
      <c r="C72" s="11">
        <f t="shared" si="14"/>
        <v>0.33558902020587111</v>
      </c>
      <c r="D72" s="9"/>
      <c r="N72" s="10" t="s">
        <v>143</v>
      </c>
    </row>
    <row r="73" spans="1:14">
      <c r="A73" s="9" t="s">
        <v>41</v>
      </c>
      <c r="B73" s="2">
        <f>DATA_FIELD_DESCRIPTORS!N715+DATA_FIELD_DESCRIPTORS!N716+DATA_FIELD_DESCRIPTORS!N717+DATA_FIELD_DESCRIPTORS!N718+DATA_FIELD_DESCRIPTORS!N719+DATA_FIELD_DESCRIPTORS!N720</f>
        <v>646</v>
      </c>
      <c r="C73" s="11">
        <f t="shared" si="14"/>
        <v>6.1570720548989703E-2</v>
      </c>
      <c r="D73" s="9"/>
      <c r="N73" s="10" t="s">
        <v>144</v>
      </c>
    </row>
    <row r="74" spans="1:14">
      <c r="A74" s="9" t="s">
        <v>42</v>
      </c>
      <c r="B74" s="2">
        <f>DATA_FIELD_DESCRIPTORS!N721</f>
        <v>178</v>
      </c>
      <c r="C74" s="11">
        <f t="shared" si="14"/>
        <v>1.6965306900495615E-2</v>
      </c>
      <c r="D74" s="9"/>
      <c r="N74" s="10">
        <v>721</v>
      </c>
    </row>
    <row r="75" spans="1:14" ht="3.6" customHeight="1">
      <c r="A75" s="9"/>
      <c r="B75" s="2"/>
      <c r="C75" s="11"/>
      <c r="D75" s="9"/>
      <c r="N75" s="10"/>
    </row>
    <row r="76" spans="1:14">
      <c r="A76" s="113" t="s">
        <v>43</v>
      </c>
      <c r="B76" s="114">
        <f>DATA_FIELD_DESCRIPTORS!N730</f>
        <v>126</v>
      </c>
      <c r="C76" s="115">
        <f t="shared" si="13"/>
        <v>7.6646997992578627E-3</v>
      </c>
      <c r="D76" s="9"/>
      <c r="N76" s="10">
        <v>730</v>
      </c>
    </row>
    <row r="77" spans="1:14">
      <c r="A77" s="9" t="s">
        <v>44</v>
      </c>
      <c r="B77" s="2">
        <f>DATA_FIELD_DESCRIPTORS!N731</f>
        <v>0</v>
      </c>
      <c r="C77" s="11">
        <f>B77/B$76</f>
        <v>0</v>
      </c>
      <c r="D77" s="9"/>
      <c r="N77" s="10">
        <v>731</v>
      </c>
    </row>
    <row r="78" spans="1:14" ht="14.4" customHeight="1">
      <c r="A78" s="9" t="s">
        <v>47</v>
      </c>
      <c r="B78" s="2">
        <f>DATA_FIELD_DESCRIPTORS!N732</f>
        <v>126</v>
      </c>
      <c r="C78" s="11">
        <f>B78/B$76</f>
        <v>1</v>
      </c>
      <c r="D78" s="9"/>
      <c r="N78" s="10">
        <v>732</v>
      </c>
    </row>
    <row r="79" spans="1:14" ht="14.4" customHeight="1">
      <c r="A79" s="9"/>
      <c r="B79" s="2"/>
      <c r="C79" s="11"/>
      <c r="D79" s="9"/>
      <c r="N79" s="10"/>
    </row>
    <row r="80" spans="1:14" ht="14.4" customHeight="1">
      <c r="A80" s="9"/>
      <c r="B80" s="2"/>
      <c r="C80" s="11"/>
      <c r="D80" s="9"/>
      <c r="N80" s="10"/>
    </row>
    <row r="81" spans="1:14" s="4" customFormat="1">
      <c r="A81" s="110" t="s">
        <v>1440</v>
      </c>
      <c r="B81" s="111" t="s">
        <v>1437</v>
      </c>
      <c r="C81" s="112" t="s">
        <v>1433</v>
      </c>
      <c r="D81" s="20"/>
      <c r="E81" s="1"/>
      <c r="F81" s="20"/>
      <c r="G81" s="1"/>
      <c r="J81"/>
      <c r="K81"/>
      <c r="L81"/>
      <c r="M81"/>
    </row>
    <row r="82" spans="1:14" ht="14.4" customHeight="1">
      <c r="A82" s="14" t="s">
        <v>48</v>
      </c>
      <c r="B82" s="2">
        <f>DATA_FIELD_DESCRIPTORS!N932</f>
        <v>8033</v>
      </c>
      <c r="C82" s="27">
        <f>B82/B$82</f>
        <v>1</v>
      </c>
      <c r="D82" s="14"/>
      <c r="E82" s="23"/>
      <c r="F82" s="23"/>
      <c r="G82" s="18"/>
      <c r="H82" s="24"/>
      <c r="I82" s="25"/>
      <c r="N82" s="26">
        <v>8954</v>
      </c>
    </row>
    <row r="83" spans="1:14" ht="14.4" customHeight="1">
      <c r="A83" s="14" t="s">
        <v>155</v>
      </c>
      <c r="B83" s="2">
        <f>DATA_FIELD_DESCRIPTORS!N1005+DATA_FIELD_DESCRIPTORS!N1008</f>
        <v>1583</v>
      </c>
      <c r="C83" s="27">
        <f t="shared" ref="C83:C84" si="15">B83/B$82</f>
        <v>0.19706211876011454</v>
      </c>
      <c r="D83" s="14"/>
      <c r="E83" s="23"/>
      <c r="F83" s="23"/>
      <c r="G83" s="18"/>
      <c r="H83" s="24"/>
      <c r="I83" s="25"/>
      <c r="N83" s="26" t="s">
        <v>156</v>
      </c>
    </row>
    <row r="84" spans="1:14">
      <c r="A84" s="14" t="s">
        <v>161</v>
      </c>
      <c r="B84" s="2">
        <f>DATA_FIELD_DESCRIPTORS!N1006+DATA_FIELD_DESCRIPTORS!N1009</f>
        <v>6450</v>
      </c>
      <c r="C84" s="27">
        <f t="shared" si="15"/>
        <v>0.80293788123988552</v>
      </c>
      <c r="D84" s="14"/>
      <c r="E84" s="23"/>
      <c r="F84" s="23"/>
      <c r="G84" s="18"/>
      <c r="H84" s="24"/>
      <c r="I84" s="25"/>
      <c r="N84" s="26" t="s">
        <v>157</v>
      </c>
    </row>
    <row r="85" spans="1:14" ht="3" customHeight="1">
      <c r="A85" s="14"/>
      <c r="B85" s="2"/>
      <c r="C85" s="27"/>
      <c r="D85" s="14"/>
      <c r="E85" s="23"/>
      <c r="F85" s="23"/>
      <c r="G85" s="18"/>
      <c r="H85" s="24"/>
      <c r="I85" s="25"/>
      <c r="N85" s="26"/>
    </row>
    <row r="86" spans="1:14" ht="14.4" customHeight="1">
      <c r="A86" s="113" t="s">
        <v>1444</v>
      </c>
      <c r="B86" s="114">
        <f>DATA_FIELD_DESCRIPTORS!N934+DATA_FIELD_DESCRIPTORS!N968</f>
        <v>3607</v>
      </c>
      <c r="C86" s="115">
        <f>B86/B$82</f>
        <v>0.44902278102825843</v>
      </c>
      <c r="D86" s="14"/>
      <c r="E86" s="23"/>
      <c r="F86" s="23"/>
      <c r="G86" s="18"/>
      <c r="H86" s="24"/>
      <c r="I86" s="25"/>
      <c r="N86" s="26" t="s">
        <v>146</v>
      </c>
    </row>
    <row r="87" spans="1:14" ht="14.4" customHeight="1">
      <c r="A87" s="14" t="s">
        <v>49</v>
      </c>
      <c r="B87" s="2">
        <f>DATA_FIELD_DESCRIPTORS!N935+DATA_FIELD_DESCRIPTORS!N969</f>
        <v>2540</v>
      </c>
      <c r="C87" s="27">
        <f>B87/B$86</f>
        <v>0.70418630440809538</v>
      </c>
      <c r="D87" s="14"/>
      <c r="E87" s="29"/>
      <c r="F87" s="29"/>
      <c r="G87" s="18"/>
      <c r="H87" s="24"/>
      <c r="I87" s="30"/>
      <c r="N87" s="26" t="s">
        <v>147</v>
      </c>
    </row>
    <row r="88" spans="1:14" ht="14.4" customHeight="1">
      <c r="A88" s="14" t="s">
        <v>155</v>
      </c>
      <c r="B88" s="2">
        <f>DATA_FIELD_DESCRIPTORS!N538+DATA_FIELD_DESCRIPTORS!N539+DATA_FIELD_DESCRIPTORS!N540</f>
        <v>966</v>
      </c>
      <c r="C88" s="27">
        <f>B88/B$86</f>
        <v>0.26781258663709456</v>
      </c>
      <c r="D88" s="14"/>
      <c r="E88" s="29"/>
      <c r="F88" s="29"/>
      <c r="G88" s="18"/>
      <c r="H88" s="24"/>
      <c r="I88" s="30"/>
      <c r="N88" s="26" t="s">
        <v>158</v>
      </c>
    </row>
    <row r="89" spans="1:14" ht="14.4" customHeight="1">
      <c r="A89" s="14" t="s">
        <v>50</v>
      </c>
      <c r="B89" s="2">
        <f>DATA_FIELD_DESCRIPTORS!N940+DATA_FIELD_DESCRIPTORS!N974</f>
        <v>201</v>
      </c>
      <c r="C89" s="27">
        <f>B89/B$86</f>
        <v>5.5724979207097312E-2</v>
      </c>
      <c r="D89" s="14"/>
      <c r="E89" s="23"/>
      <c r="F89" s="23"/>
      <c r="G89" s="18"/>
      <c r="H89" s="24"/>
      <c r="I89" s="25"/>
      <c r="N89" s="26" t="s">
        <v>148</v>
      </c>
    </row>
    <row r="90" spans="1:14" ht="14.4" customHeight="1">
      <c r="A90" s="14" t="s">
        <v>155</v>
      </c>
      <c r="B90" s="2">
        <f>DATA_FIELD_DESCRIPTORS!N543+DATA_FIELD_DESCRIPTORS!N544+DATA_FIELD_DESCRIPTORS!N545</f>
        <v>80</v>
      </c>
      <c r="C90" s="27">
        <f>B90/B$86</f>
        <v>2.2179096201829774E-2</v>
      </c>
      <c r="D90" s="14"/>
      <c r="E90" s="23"/>
      <c r="F90" s="23"/>
      <c r="G90" s="18"/>
      <c r="H90" s="24"/>
      <c r="I90" s="25"/>
      <c r="N90" s="26" t="s">
        <v>159</v>
      </c>
    </row>
    <row r="91" spans="1:14" ht="14.4" customHeight="1">
      <c r="A91" s="14" t="s">
        <v>51</v>
      </c>
      <c r="B91" s="2">
        <f>DATA_FIELD_DESCRIPTORS!N944+DATA_FIELD_DESCRIPTORS!N978</f>
        <v>866</v>
      </c>
      <c r="C91" s="27">
        <f>B91/B$86</f>
        <v>0.24008871638480733</v>
      </c>
      <c r="D91" s="14"/>
      <c r="E91" s="23"/>
      <c r="F91" s="23"/>
      <c r="G91" s="18"/>
      <c r="H91" s="24"/>
      <c r="I91" s="25"/>
      <c r="N91" s="26" t="s">
        <v>149</v>
      </c>
    </row>
    <row r="92" spans="1:14" ht="14.4" customHeight="1">
      <c r="A92" s="14" t="s">
        <v>155</v>
      </c>
      <c r="B92" s="2">
        <f>DATA_FIELD_DESCRIPTORS!N547+DATA_FIELD_DESCRIPTORS!N548+DATA_FIELD_DESCRIPTORS!N549</f>
        <v>532</v>
      </c>
      <c r="C92" s="27">
        <f t="shared" ref="C92" si="16">B92/B$86</f>
        <v>0.14749098974216801</v>
      </c>
      <c r="D92" s="14"/>
      <c r="E92" s="23"/>
      <c r="F92" s="23"/>
      <c r="G92" s="18"/>
      <c r="H92" s="24"/>
      <c r="I92" s="25"/>
      <c r="N92" s="26"/>
    </row>
    <row r="93" spans="1:14" ht="3.6" customHeight="1">
      <c r="A93" s="14"/>
      <c r="B93" s="2"/>
      <c r="C93" s="27"/>
      <c r="D93" s="14"/>
      <c r="E93" s="23"/>
      <c r="F93" s="23"/>
      <c r="G93" s="18"/>
      <c r="H93" s="24"/>
      <c r="I93" s="25"/>
      <c r="N93" s="26"/>
    </row>
    <row r="94" spans="1:14" ht="14.4" customHeight="1">
      <c r="A94" s="113" t="s">
        <v>1443</v>
      </c>
      <c r="B94" s="114">
        <f>DATA_FIELD_DESCRIPTORS!N948+DATA_FIELD_DESCRIPTORS!N982</f>
        <v>4426</v>
      </c>
      <c r="C94" s="115">
        <f>B94/B$82</f>
        <v>0.55097721897174157</v>
      </c>
      <c r="D94" s="14"/>
      <c r="E94" s="23"/>
      <c r="F94" s="23"/>
      <c r="G94" s="18"/>
      <c r="H94" s="24"/>
      <c r="I94" s="25"/>
      <c r="N94" s="26" t="s">
        <v>150</v>
      </c>
    </row>
    <row r="95" spans="1:14" ht="14.4" customHeight="1">
      <c r="A95" s="14" t="s">
        <v>52</v>
      </c>
      <c r="B95" s="31">
        <f>B96+B98</f>
        <v>3264</v>
      </c>
      <c r="C95" s="27">
        <f t="shared" ref="C95:C98" si="17">B95/B$94</f>
        <v>0.73746046091278805</v>
      </c>
      <c r="D95" s="14"/>
      <c r="E95" s="23"/>
      <c r="F95" s="23"/>
      <c r="G95" s="18"/>
      <c r="H95" s="24"/>
      <c r="I95" s="25"/>
      <c r="N95" s="26" t="s">
        <v>1420</v>
      </c>
    </row>
    <row r="96" spans="1:14" ht="14.4" customHeight="1">
      <c r="A96" s="14" t="s">
        <v>45</v>
      </c>
      <c r="B96" s="2">
        <f>DATA_FIELD_DESCRIPTORS!N950+DATA_FIELD_DESCRIPTORS!N984</f>
        <v>1282</v>
      </c>
      <c r="C96" s="27">
        <f t="shared" si="17"/>
        <v>0.28965205603253502</v>
      </c>
      <c r="D96" s="14"/>
      <c r="E96" s="23"/>
      <c r="F96" s="23"/>
      <c r="G96" s="18"/>
      <c r="H96" s="18"/>
      <c r="I96" s="18"/>
      <c r="N96" s="26" t="s">
        <v>151</v>
      </c>
    </row>
    <row r="97" spans="1:14" ht="14.4" customHeight="1">
      <c r="A97" s="14" t="s">
        <v>53</v>
      </c>
      <c r="B97" s="2">
        <f>DATA_FIELD_DESCRIPTORS!N953+DATA_FIELD_DESCRIPTORS!N987</f>
        <v>255</v>
      </c>
      <c r="C97" s="27">
        <f>B97/B96</f>
        <v>0.19890795631825273</v>
      </c>
      <c r="D97" s="14"/>
      <c r="E97" s="23"/>
      <c r="F97" s="23"/>
      <c r="G97" s="18"/>
      <c r="H97" s="18"/>
      <c r="I97" s="18"/>
      <c r="N97" s="26" t="s">
        <v>152</v>
      </c>
    </row>
    <row r="98" spans="1:14" ht="14.4" customHeight="1">
      <c r="A98" s="14" t="s">
        <v>46</v>
      </c>
      <c r="B98" s="31">
        <f>DATA_FIELD_DESCRIPTORS!N959+DATA_FIELD_DESCRIPTORS!N993</f>
        <v>1982</v>
      </c>
      <c r="C98" s="27">
        <f t="shared" si="17"/>
        <v>0.44780840488025303</v>
      </c>
      <c r="D98" s="14"/>
      <c r="E98" s="23"/>
      <c r="F98" s="23"/>
      <c r="G98" s="18"/>
      <c r="H98" s="18"/>
      <c r="I98" s="18"/>
      <c r="N98" s="26" t="s">
        <v>153</v>
      </c>
    </row>
    <row r="99" spans="1:14">
      <c r="A99" s="14" t="s">
        <v>53</v>
      </c>
      <c r="B99" s="31">
        <f>DATA_FIELD_DESCRIPTORS!N962+DATA_FIELD_DESCRIPTORS!N996</f>
        <v>466</v>
      </c>
      <c r="C99" s="27">
        <f>B99/B98</f>
        <v>0.23511604439959638</v>
      </c>
      <c r="D99" s="14"/>
      <c r="E99" s="23"/>
      <c r="F99" s="23"/>
      <c r="G99" s="18"/>
      <c r="H99" s="18"/>
      <c r="I99" s="18"/>
      <c r="N99" s="26" t="s">
        <v>154</v>
      </c>
    </row>
    <row r="100" spans="1:14" ht="3.6" customHeight="1">
      <c r="A100" s="14"/>
      <c r="B100" s="31"/>
      <c r="C100" s="27"/>
      <c r="D100" s="14"/>
      <c r="E100" s="23"/>
      <c r="F100" s="23"/>
      <c r="G100" s="18"/>
      <c r="H100" s="18"/>
      <c r="I100" s="18"/>
      <c r="N100" s="26"/>
    </row>
    <row r="101" spans="1:14" ht="14.4" customHeight="1">
      <c r="A101" s="14" t="s">
        <v>54</v>
      </c>
      <c r="B101" s="2">
        <f>DATA_FIELD_DESCRIPTORS!N535</f>
        <v>1583</v>
      </c>
      <c r="C101" s="27">
        <f>B101/B82</f>
        <v>0.19706211876011454</v>
      </c>
      <c r="D101" s="14"/>
      <c r="E101" s="23"/>
      <c r="F101" s="23"/>
      <c r="G101" s="18"/>
      <c r="H101" s="18"/>
      <c r="I101" s="18"/>
      <c r="N101" s="26">
        <v>535</v>
      </c>
    </row>
    <row r="102" spans="1:14" ht="14.4" customHeight="1">
      <c r="A102" s="14" t="s">
        <v>55</v>
      </c>
      <c r="B102" s="2">
        <f>DATA_FIELD_DESCRIPTORS!N657</f>
        <v>1394</v>
      </c>
      <c r="C102" s="27">
        <f>B102/B82</f>
        <v>0.17353417154238765</v>
      </c>
      <c r="D102" s="14"/>
      <c r="E102" s="23"/>
      <c r="F102" s="23"/>
      <c r="G102" s="18"/>
      <c r="H102" s="18"/>
      <c r="I102" s="18"/>
      <c r="N102" s="26">
        <v>657</v>
      </c>
    </row>
    <row r="103" spans="1:14" ht="14.4" customHeight="1">
      <c r="A103" s="14" t="s">
        <v>56</v>
      </c>
      <c r="B103" s="34">
        <f>(B67+B69)/B82</f>
        <v>2.0307481638242249</v>
      </c>
      <c r="C103" s="44" t="s">
        <v>1446</v>
      </c>
      <c r="D103" s="14"/>
      <c r="E103" s="23"/>
      <c r="F103" s="23"/>
      <c r="G103" s="18"/>
      <c r="H103" s="18"/>
      <c r="I103" s="18"/>
      <c r="N103" s="26"/>
    </row>
    <row r="104" spans="1:14" ht="14.4" customHeight="1">
      <c r="A104" s="14"/>
      <c r="B104" s="34"/>
      <c r="C104" s="27"/>
      <c r="D104" s="14"/>
      <c r="E104" s="23"/>
      <c r="F104" s="23"/>
      <c r="G104" s="18"/>
      <c r="H104" s="18"/>
      <c r="I104" s="18"/>
      <c r="N104" s="26"/>
    </row>
    <row r="105" spans="1:14" ht="14.4" customHeight="1">
      <c r="A105" s="14"/>
      <c r="B105" s="31"/>
      <c r="C105" s="27"/>
      <c r="D105" s="14"/>
      <c r="E105" s="23"/>
      <c r="F105" s="23"/>
      <c r="G105" s="18"/>
      <c r="H105" s="18"/>
      <c r="I105" s="18"/>
      <c r="N105" s="26"/>
    </row>
    <row r="106" spans="1:14" s="4" customFormat="1">
      <c r="A106" s="106" t="s">
        <v>1441</v>
      </c>
      <c r="B106" s="107" t="s">
        <v>1437</v>
      </c>
      <c r="C106" s="112" t="s">
        <v>1433</v>
      </c>
      <c r="D106" s="20"/>
      <c r="E106" s="1"/>
      <c r="F106" s="20"/>
      <c r="G106" s="1"/>
      <c r="J106"/>
      <c r="K106"/>
      <c r="L106"/>
      <c r="M106"/>
    </row>
    <row r="107" spans="1:14" ht="14.4" customHeight="1">
      <c r="A107" s="14" t="s">
        <v>57</v>
      </c>
      <c r="B107" s="2">
        <f>DATA_FIELD_DESCRIPTORS!N750</f>
        <v>8648</v>
      </c>
      <c r="C107" s="27">
        <f>B107/B$107</f>
        <v>1</v>
      </c>
      <c r="D107" s="14"/>
      <c r="E107" s="29"/>
      <c r="F107" s="29"/>
      <c r="G107" s="18"/>
      <c r="H107" s="24"/>
      <c r="I107" s="30"/>
      <c r="N107" s="26">
        <v>8772</v>
      </c>
    </row>
    <row r="108" spans="1:14" ht="14.4" customHeight="1">
      <c r="A108" s="14" t="s">
        <v>58</v>
      </c>
      <c r="B108" s="2">
        <f>DATA_FIELD_DESCRIPTORS!N762</f>
        <v>8033</v>
      </c>
      <c r="C108" s="27">
        <f t="shared" ref="C108:C110" si="18">B108/B$107</f>
        <v>0.92888529139685472</v>
      </c>
      <c r="D108" s="14"/>
      <c r="E108" s="29"/>
      <c r="F108" s="29"/>
      <c r="G108" s="18"/>
      <c r="H108" s="24"/>
      <c r="I108" s="30"/>
      <c r="N108" s="26">
        <v>8784</v>
      </c>
    </row>
    <row r="109" spans="1:14" ht="3.6" customHeight="1">
      <c r="A109" s="14"/>
      <c r="B109" s="2"/>
      <c r="C109" s="27"/>
      <c r="D109" s="14"/>
      <c r="E109" s="29"/>
      <c r="F109" s="29"/>
      <c r="G109" s="18"/>
      <c r="H109" s="24"/>
      <c r="I109" s="30"/>
      <c r="N109" s="26"/>
    </row>
    <row r="110" spans="1:14" ht="14.4" customHeight="1">
      <c r="A110" s="14" t="s">
        <v>59</v>
      </c>
      <c r="B110" s="2">
        <f>DATA_FIELD_DESCRIPTORS!N772</f>
        <v>615</v>
      </c>
      <c r="C110" s="27">
        <f t="shared" si="18"/>
        <v>7.1114708603145241E-2</v>
      </c>
      <c r="D110" s="14"/>
      <c r="E110" s="29"/>
      <c r="F110" s="29"/>
      <c r="G110" s="18"/>
      <c r="H110" s="24"/>
      <c r="I110" s="30"/>
      <c r="N110" s="26">
        <v>8794</v>
      </c>
    </row>
    <row r="111" spans="1:14" ht="14.4" customHeight="1">
      <c r="A111" s="14" t="s">
        <v>60</v>
      </c>
      <c r="B111" s="2">
        <f>DATA_FIELD_DESCRIPTORS!N773</f>
        <v>340</v>
      </c>
      <c r="C111" s="27">
        <f>B111/B$110</f>
        <v>0.55284552845528456</v>
      </c>
      <c r="D111" s="14"/>
      <c r="E111" s="29"/>
      <c r="F111" s="23"/>
      <c r="G111" s="18"/>
      <c r="H111" s="24"/>
      <c r="I111" s="25"/>
      <c r="N111" s="26">
        <v>8795</v>
      </c>
    </row>
    <row r="112" spans="1:14" ht="14.4" customHeight="1">
      <c r="A112" s="14" t="s">
        <v>61</v>
      </c>
      <c r="B112" s="2">
        <f>DATA_FIELD_DESCRIPTORS!N774</f>
        <v>21</v>
      </c>
      <c r="C112" s="27">
        <f t="shared" ref="C112:C116" si="19">B112/B$110</f>
        <v>3.4146341463414637E-2</v>
      </c>
      <c r="D112" s="14"/>
      <c r="E112" s="29"/>
      <c r="F112" s="35"/>
      <c r="G112" s="18"/>
      <c r="H112" s="36"/>
      <c r="I112" s="37"/>
      <c r="N112" s="26">
        <v>8796</v>
      </c>
    </row>
    <row r="113" spans="1:14" ht="14.4" customHeight="1">
      <c r="A113" s="14" t="s">
        <v>62</v>
      </c>
      <c r="B113" s="2">
        <f>DATA_FIELD_DESCRIPTORS!N775</f>
        <v>51</v>
      </c>
      <c r="C113" s="27">
        <f t="shared" si="19"/>
        <v>8.2926829268292687E-2</v>
      </c>
      <c r="D113" s="14"/>
      <c r="E113" s="29"/>
      <c r="F113" s="23"/>
      <c r="G113" s="18"/>
      <c r="H113" s="24"/>
      <c r="I113" s="25"/>
      <c r="N113" s="26">
        <v>8797</v>
      </c>
    </row>
    <row r="114" spans="1:14" ht="14.4" customHeight="1">
      <c r="A114" s="14" t="s">
        <v>63</v>
      </c>
      <c r="B114" s="2">
        <f>DATA_FIELD_DESCRIPTORS!N776</f>
        <v>16</v>
      </c>
      <c r="C114" s="27">
        <f t="shared" si="19"/>
        <v>2.6016260162601626E-2</v>
      </c>
      <c r="D114" s="14"/>
      <c r="E114" s="29"/>
      <c r="F114" s="35"/>
      <c r="G114" s="18"/>
      <c r="H114" s="35"/>
      <c r="I114" s="18"/>
      <c r="N114" s="26">
        <v>8798</v>
      </c>
    </row>
    <row r="115" spans="1:14" ht="14.4" customHeight="1">
      <c r="A115" s="9" t="s">
        <v>64</v>
      </c>
      <c r="B115" s="2">
        <f>DATA_FIELD_DESCRIPTORS!N777</f>
        <v>87</v>
      </c>
      <c r="C115" s="27">
        <f t="shared" si="19"/>
        <v>0.14146341463414633</v>
      </c>
      <c r="D115" s="9"/>
      <c r="E115" s="29"/>
      <c r="H115" s="38"/>
      <c r="I115" s="39"/>
      <c r="N115" s="10">
        <v>8799</v>
      </c>
    </row>
    <row r="116" spans="1:14" ht="14.4" customHeight="1">
      <c r="A116" s="9" t="s">
        <v>65</v>
      </c>
      <c r="B116" s="2">
        <f>DATA_FIELD_DESCRIPTORS!N779</f>
        <v>100</v>
      </c>
      <c r="C116" s="27">
        <f t="shared" si="19"/>
        <v>0.16260162601626016</v>
      </c>
      <c r="D116" s="9"/>
      <c r="E116" s="29"/>
      <c r="H116" s="38"/>
      <c r="I116" s="39"/>
      <c r="N116" s="10">
        <v>8801</v>
      </c>
    </row>
    <row r="117" spans="1:14" ht="14.4" customHeight="1">
      <c r="A117" s="9"/>
      <c r="B117" s="15"/>
      <c r="C117" s="11"/>
      <c r="D117" s="9"/>
      <c r="E117" s="39"/>
      <c r="F117" s="39"/>
      <c r="H117" s="39"/>
      <c r="I117" s="39"/>
      <c r="N117" s="10"/>
    </row>
    <row r="118" spans="1:14" ht="14.4" customHeight="1">
      <c r="A118" s="9"/>
      <c r="B118" s="15"/>
      <c r="C118" s="11"/>
      <c r="D118" s="9"/>
      <c r="E118" s="39"/>
      <c r="F118" s="39"/>
      <c r="H118" s="39"/>
      <c r="I118" s="39"/>
      <c r="N118" s="10"/>
    </row>
    <row r="119" spans="1:14" s="4" customFormat="1">
      <c r="A119" s="106" t="s">
        <v>1442</v>
      </c>
      <c r="B119" s="107" t="s">
        <v>1437</v>
      </c>
      <c r="C119" s="108" t="s">
        <v>1433</v>
      </c>
      <c r="D119" s="20"/>
      <c r="E119" s="1"/>
      <c r="F119" s="20"/>
      <c r="G119" s="1"/>
      <c r="J119"/>
      <c r="K119"/>
      <c r="L119"/>
      <c r="M119"/>
    </row>
    <row r="120" spans="1:14" ht="14.4" customHeight="1">
      <c r="A120" s="9" t="s">
        <v>66</v>
      </c>
      <c r="B120" s="2">
        <f>DATA_FIELD_DESCRIPTORS!N766</f>
        <v>8033</v>
      </c>
      <c r="C120" s="11">
        <f>B120/B$120</f>
        <v>1</v>
      </c>
      <c r="D120" s="9"/>
      <c r="H120" s="38"/>
      <c r="I120" s="39"/>
      <c r="N120" s="10">
        <v>8788</v>
      </c>
    </row>
    <row r="121" spans="1:14" s="18" customFormat="1" ht="14.4" customHeight="1">
      <c r="A121" s="113" t="s">
        <v>67</v>
      </c>
      <c r="B121" s="114">
        <f>DATA_FIELD_DESCRIPTORS!N767+DATA_FIELD_DESCRIPTORS!N768</f>
        <v>3719</v>
      </c>
      <c r="C121" s="115">
        <f t="shared" ref="C121:C124" si="20">B121/B$120</f>
        <v>0.4629652682683929</v>
      </c>
      <c r="D121" s="14"/>
      <c r="E121" s="29"/>
      <c r="F121" s="29"/>
      <c r="H121" s="24"/>
      <c r="I121" s="30"/>
      <c r="J121"/>
      <c r="K121"/>
      <c r="L121"/>
      <c r="M121"/>
      <c r="N121" s="26" t="s">
        <v>145</v>
      </c>
    </row>
    <row r="122" spans="1:14" s="18" customFormat="1" ht="14.4" customHeight="1">
      <c r="A122" s="14" t="s">
        <v>68</v>
      </c>
      <c r="B122" s="2">
        <f>DATA_FIELD_DESCRIPTORS!N841+DATA_FIELD_DESCRIPTORS!N842</f>
        <v>7517</v>
      </c>
      <c r="C122" s="44" t="s">
        <v>1446</v>
      </c>
      <c r="D122" s="14"/>
      <c r="E122" s="13"/>
      <c r="F122" s="23"/>
      <c r="J122"/>
      <c r="K122"/>
      <c r="L122"/>
      <c r="M122"/>
      <c r="N122" s="40" t="s">
        <v>1421</v>
      </c>
    </row>
    <row r="123" spans="1:14" s="18" customFormat="1" ht="14.4" customHeight="1">
      <c r="A123" s="14" t="s">
        <v>69</v>
      </c>
      <c r="B123" s="41">
        <f>B122/B121</f>
        <v>2.0212422694272654</v>
      </c>
      <c r="C123" s="44" t="s">
        <v>1446</v>
      </c>
      <c r="D123" s="14"/>
      <c r="E123" s="23"/>
      <c r="F123" s="23"/>
      <c r="J123"/>
      <c r="K123"/>
      <c r="L123"/>
      <c r="M123"/>
      <c r="N123" s="26"/>
    </row>
    <row r="124" spans="1:14" s="18" customFormat="1" ht="14.4" customHeight="1">
      <c r="A124" s="113" t="s">
        <v>70</v>
      </c>
      <c r="B124" s="114">
        <f>DATA_FIELD_DESCRIPTORS!N769</f>
        <v>4314</v>
      </c>
      <c r="C124" s="115">
        <f t="shared" si="20"/>
        <v>0.5370347317316071</v>
      </c>
      <c r="D124" s="14"/>
      <c r="E124" s="29"/>
      <c r="F124" s="29"/>
      <c r="H124" s="24"/>
      <c r="I124" s="30"/>
      <c r="J124"/>
      <c r="K124"/>
      <c r="L124"/>
      <c r="M124"/>
      <c r="N124" s="26">
        <v>8791</v>
      </c>
    </row>
    <row r="125" spans="1:14">
      <c r="A125" s="9" t="s">
        <v>71</v>
      </c>
      <c r="B125" s="2">
        <f>DATA_FIELD_DESCRIPTORS!N843</f>
        <v>8796</v>
      </c>
      <c r="C125" s="44" t="s">
        <v>1446</v>
      </c>
      <c r="D125" s="9"/>
      <c r="N125" s="10">
        <v>8865</v>
      </c>
    </row>
    <row r="126" spans="1:14">
      <c r="A126" s="9" t="s">
        <v>72</v>
      </c>
      <c r="B126" s="42">
        <f>B125/B124</f>
        <v>2.0389429763560503</v>
      </c>
      <c r="C126" s="44" t="s">
        <v>1446</v>
      </c>
      <c r="D126" s="9"/>
      <c r="N126" s="10"/>
    </row>
    <row r="127" spans="1:14">
      <c r="A127" s="9"/>
      <c r="B127" s="15"/>
      <c r="C127" s="11"/>
      <c r="D127" s="9"/>
      <c r="N127" s="10"/>
    </row>
    <row r="128" spans="1:14" ht="14.4" customHeight="1">
      <c r="B128" s="9"/>
      <c r="C128" s="14"/>
      <c r="D128" s="9"/>
      <c r="N128" s="9"/>
    </row>
    <row r="129" spans="1:14">
      <c r="A129" s="106" t="s">
        <v>1460</v>
      </c>
      <c r="B129" s="107" t="s">
        <v>1437</v>
      </c>
      <c r="C129" s="73"/>
      <c r="E129" s="5"/>
      <c r="F129" s="5"/>
    </row>
    <row r="130" spans="1:14">
      <c r="A130" s="9" t="s">
        <v>1462</v>
      </c>
      <c r="B130" s="72">
        <f>B111+B112+B124</f>
        <v>4675</v>
      </c>
      <c r="C130" s="27"/>
      <c r="E130" s="5"/>
      <c r="F130" s="5"/>
    </row>
    <row r="131" spans="1:14">
      <c r="A131" s="9" t="s">
        <v>1463</v>
      </c>
      <c r="B131" s="72">
        <f>B113+B114+B121</f>
        <v>3786</v>
      </c>
      <c r="C131" s="5"/>
      <c r="E131" s="5"/>
      <c r="F131" s="5"/>
    </row>
    <row r="132" spans="1:14">
      <c r="A132" s="9" t="s">
        <v>1464</v>
      </c>
      <c r="B132" s="39">
        <f>B111/B130</f>
        <v>7.2727272727272724E-2</v>
      </c>
      <c r="C132" s="5"/>
      <c r="E132" s="5"/>
      <c r="F132" s="5"/>
      <c r="N132" s="5"/>
    </row>
    <row r="133" spans="1:14">
      <c r="A133" s="9" t="s">
        <v>1465</v>
      </c>
      <c r="B133" s="39">
        <f>B113/B131</f>
        <v>1.347068145800317E-2</v>
      </c>
      <c r="C133" s="5"/>
      <c r="E133" s="5"/>
      <c r="F133" s="5"/>
      <c r="N133" s="5"/>
    </row>
    <row r="134" spans="1:14">
      <c r="A134" s="9" t="s">
        <v>1466</v>
      </c>
      <c r="B134" s="39">
        <f>B115/B107</f>
        <v>1.0060129509713229E-2</v>
      </c>
      <c r="C134" s="5"/>
      <c r="E134" s="5"/>
      <c r="F134" s="5"/>
      <c r="N134" s="5"/>
    </row>
    <row r="135" spans="1:14">
      <c r="A135" s="9" t="s">
        <v>1</v>
      </c>
      <c r="B135" s="5"/>
      <c r="C135" s="5"/>
      <c r="E135" s="5"/>
      <c r="F135" s="5"/>
      <c r="N135" s="5"/>
    </row>
    <row r="136" spans="1:14">
      <c r="A136" s="123" t="s">
        <v>1467</v>
      </c>
      <c r="B136" s="123"/>
      <c r="C136" s="74"/>
      <c r="E136" s="5"/>
      <c r="F136" s="5"/>
      <c r="N136" s="5"/>
    </row>
    <row r="137" spans="1:14" ht="24" customHeight="1">
      <c r="A137" s="123" t="s">
        <v>1461</v>
      </c>
      <c r="B137" s="123"/>
      <c r="C137" s="74"/>
      <c r="E137" s="5"/>
      <c r="F137" s="5"/>
      <c r="N137" s="5"/>
    </row>
    <row r="138" spans="1:14">
      <c r="A138" s="74"/>
      <c r="B138" s="74"/>
      <c r="C138" s="74"/>
      <c r="E138" s="5"/>
      <c r="F138" s="5"/>
      <c r="N138" s="5"/>
    </row>
    <row r="139" spans="1:14">
      <c r="A139" s="74"/>
      <c r="B139" s="74"/>
      <c r="C139" s="74"/>
      <c r="E139" s="5"/>
      <c r="F139" s="5"/>
      <c r="N139" s="5"/>
    </row>
    <row r="140" spans="1:14">
      <c r="B140" s="5"/>
      <c r="C140" s="5"/>
      <c r="E140" s="5"/>
      <c r="F140" s="5"/>
      <c r="N140" s="5"/>
    </row>
    <row r="141" spans="1:14" ht="57.6">
      <c r="A141" s="9" t="s">
        <v>73</v>
      </c>
      <c r="B141" s="5"/>
      <c r="C141" s="5"/>
      <c r="E141" s="5"/>
      <c r="F141" s="5"/>
      <c r="N141" s="5"/>
    </row>
    <row r="142" spans="1:14">
      <c r="A142" s="9" t="s">
        <v>1</v>
      </c>
      <c r="B142" s="5"/>
      <c r="C142" s="5"/>
      <c r="E142" s="5"/>
      <c r="F142" s="5"/>
      <c r="N142" s="5"/>
    </row>
    <row r="143" spans="1:14">
      <c r="A143" s="9" t="s">
        <v>1</v>
      </c>
      <c r="B143" s="5"/>
      <c r="C143" s="5"/>
      <c r="E143" s="5"/>
      <c r="F143" s="5"/>
      <c r="N143" s="5"/>
    </row>
    <row r="144" spans="1:14">
      <c r="A144" s="9" t="s">
        <v>1</v>
      </c>
      <c r="B144" s="5"/>
      <c r="C144" s="5"/>
      <c r="E144" s="5"/>
      <c r="F144" s="5"/>
      <c r="N144" s="5"/>
    </row>
    <row r="145" spans="1:14">
      <c r="A145" s="9" t="s">
        <v>1</v>
      </c>
      <c r="B145" s="5"/>
      <c r="C145" s="5"/>
      <c r="E145" s="5"/>
      <c r="F145" s="5"/>
      <c r="N145" s="5"/>
    </row>
  </sheetData>
  <mergeCells count="2">
    <mergeCell ref="A136:B136"/>
    <mergeCell ref="A137:B13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Y145"/>
  <sheetViews>
    <sheetView zoomScale="70" zoomScaleNormal="70" workbookViewId="0">
      <selection activeCell="F5" sqref="F5:F23"/>
    </sheetView>
  </sheetViews>
  <sheetFormatPr defaultColWidth="8.88671875" defaultRowHeight="14.4"/>
  <cols>
    <col min="1" max="1" width="44.6640625" style="5" customWidth="1"/>
    <col min="2" max="2" width="10.33203125" style="20" customWidth="1"/>
    <col min="3" max="3" width="8.88671875" style="21" customWidth="1"/>
    <col min="4" max="4" width="10.33203125" style="5" customWidth="1"/>
    <col min="5" max="5" width="8.88671875" style="13" customWidth="1"/>
    <col min="6" max="6" width="10.33203125" style="13" customWidth="1"/>
    <col min="7" max="9" width="8.88671875" style="5"/>
    <col min="10" max="10" width="24.44140625" customWidth="1"/>
    <col min="11" max="11" width="10.5546875" bestFit="1" customWidth="1"/>
    <col min="12" max="13" width="10.6640625" bestFit="1" customWidth="1"/>
    <col min="14" max="14" width="14.33203125" style="22" customWidth="1"/>
    <col min="15" max="15" width="17.44140625" style="5" customWidth="1"/>
    <col min="16" max="25" width="13.33203125" style="5" customWidth="1"/>
    <col min="26" max="16384" width="8.88671875" style="5"/>
  </cols>
  <sheetData>
    <row r="1" spans="1:25" ht="43.2">
      <c r="A1" s="6" t="s">
        <v>1496</v>
      </c>
      <c r="B1" s="6"/>
      <c r="C1" s="8"/>
      <c r="D1" s="9"/>
      <c r="N1" s="7"/>
    </row>
    <row r="2" spans="1:25">
      <c r="A2" s="9" t="s">
        <v>0</v>
      </c>
      <c r="B2" s="9"/>
      <c r="C2" s="11"/>
      <c r="D2" s="9"/>
      <c r="N2" s="10"/>
    </row>
    <row r="3" spans="1:25">
      <c r="K3" t="s">
        <v>87</v>
      </c>
      <c r="L3" t="s">
        <v>89</v>
      </c>
      <c r="M3" t="s">
        <v>136</v>
      </c>
      <c r="O3" s="77" t="s">
        <v>1452</v>
      </c>
      <c r="P3" s="77" t="s">
        <v>1453</v>
      </c>
      <c r="Q3" s="54" t="s">
        <v>1454</v>
      </c>
      <c r="R3" s="76" t="s">
        <v>1455</v>
      </c>
      <c r="S3" s="76" t="s">
        <v>1456</v>
      </c>
      <c r="T3" s="52"/>
      <c r="U3" s="76" t="s">
        <v>1455</v>
      </c>
      <c r="V3" s="76" t="s">
        <v>1456</v>
      </c>
      <c r="W3" s="77"/>
      <c r="X3" s="76" t="s">
        <v>1455</v>
      </c>
      <c r="Y3" s="76" t="s">
        <v>1456</v>
      </c>
    </row>
    <row r="4" spans="1:25" s="43" customFormat="1">
      <c r="A4" s="106" t="s">
        <v>2</v>
      </c>
      <c r="B4" s="107" t="s">
        <v>87</v>
      </c>
      <c r="C4" s="108" t="s">
        <v>1433</v>
      </c>
      <c r="D4" s="109" t="s">
        <v>89</v>
      </c>
      <c r="E4" s="108" t="s">
        <v>1433</v>
      </c>
      <c r="F4" s="107" t="s">
        <v>136</v>
      </c>
      <c r="G4" s="108" t="s">
        <v>1433</v>
      </c>
      <c r="J4" t="s">
        <v>1448</v>
      </c>
      <c r="K4" s="47">
        <f>B5/2</f>
        <v>1104</v>
      </c>
      <c r="L4" s="47">
        <f>D5/2</f>
        <v>1118</v>
      </c>
      <c r="M4" s="47">
        <f>F5/2</f>
        <v>2222</v>
      </c>
      <c r="O4" s="77" t="s">
        <v>2</v>
      </c>
      <c r="P4" s="77"/>
      <c r="Q4" s="55" t="s">
        <v>87</v>
      </c>
      <c r="R4" s="76"/>
      <c r="S4" s="76"/>
      <c r="T4" s="53" t="s">
        <v>89</v>
      </c>
      <c r="U4" s="76"/>
      <c r="V4" s="76"/>
      <c r="W4" s="56" t="s">
        <v>136</v>
      </c>
      <c r="X4" s="76"/>
      <c r="Y4" s="76"/>
    </row>
    <row r="5" spans="1:25">
      <c r="A5" s="9" t="s">
        <v>3</v>
      </c>
      <c r="B5" s="2">
        <f>DATA_FIELD_DESCRIPTORS!O371</f>
        <v>2208</v>
      </c>
      <c r="C5" s="11">
        <f t="shared" ref="C5:C23" si="0">B5/B$5</f>
        <v>1</v>
      </c>
      <c r="D5" s="15">
        <f>DATA_FIELD_DESCRIPTORS!O395</f>
        <v>2236</v>
      </c>
      <c r="E5" s="11">
        <f t="shared" ref="E5:E23" si="1">D5/D$5</f>
        <v>1</v>
      </c>
      <c r="F5" s="15">
        <f t="shared" ref="F5:F23" si="2">B5+D5</f>
        <v>4444</v>
      </c>
      <c r="G5" s="11">
        <f t="shared" ref="G5:G23" si="3">F5/F$5</f>
        <v>1</v>
      </c>
      <c r="J5" t="s">
        <v>1457</v>
      </c>
      <c r="K5" s="67">
        <f>K4-R11</f>
        <v>198</v>
      </c>
      <c r="L5" s="46">
        <f>L4-U11</f>
        <v>275</v>
      </c>
      <c r="M5" s="67">
        <f>M4-X11</f>
        <v>473</v>
      </c>
      <c r="N5" s="10" t="s">
        <v>142</v>
      </c>
      <c r="O5" s="48" t="s">
        <v>3</v>
      </c>
      <c r="P5" s="48"/>
      <c r="Q5" s="5">
        <v>2208</v>
      </c>
      <c r="T5" s="5">
        <v>2236</v>
      </c>
      <c r="W5" s="5">
        <v>4444</v>
      </c>
    </row>
    <row r="6" spans="1:25">
      <c r="A6" s="9" t="s">
        <v>4</v>
      </c>
      <c r="B6" s="2">
        <f>DATA_FIELD_DESCRIPTORS!O372</f>
        <v>82</v>
      </c>
      <c r="C6" s="11">
        <f t="shared" si="0"/>
        <v>3.7137681159420288E-2</v>
      </c>
      <c r="D6" s="15">
        <f>DATA_FIELD_DESCRIPTORS!O396</f>
        <v>78</v>
      </c>
      <c r="E6" s="11">
        <f t="shared" si="1"/>
        <v>3.4883720930232558E-2</v>
      </c>
      <c r="F6" s="15">
        <f t="shared" si="2"/>
        <v>160</v>
      </c>
      <c r="G6" s="11">
        <f t="shared" si="3"/>
        <v>3.6003600360036005E-2</v>
      </c>
      <c r="J6" t="s">
        <v>1449</v>
      </c>
      <c r="K6">
        <f>K5/Q12</f>
        <v>1.0702702702702702</v>
      </c>
      <c r="L6">
        <f>L5/T12</f>
        <v>1.870748299319728</v>
      </c>
      <c r="M6">
        <f>M5/W12</f>
        <v>1.4246987951807228</v>
      </c>
      <c r="N6" s="10"/>
      <c r="O6" s="9">
        <v>0</v>
      </c>
      <c r="P6" s="9">
        <v>4</v>
      </c>
      <c r="Q6" s="5">
        <v>82</v>
      </c>
      <c r="R6" s="60">
        <f>Q6</f>
        <v>82</v>
      </c>
      <c r="S6" s="39">
        <f>R6/$Q5</f>
        <v>3.7137681159420288E-2</v>
      </c>
      <c r="T6" s="5">
        <v>78</v>
      </c>
      <c r="U6" s="60">
        <f>T6</f>
        <v>78</v>
      </c>
      <c r="V6" s="39">
        <f>U6/$T5</f>
        <v>3.4883720930232558E-2</v>
      </c>
      <c r="W6" s="5">
        <v>160</v>
      </c>
      <c r="X6" s="60">
        <f>W6</f>
        <v>160</v>
      </c>
      <c r="Y6" s="39">
        <f>X6/$W5</f>
        <v>3.6003600360036005E-2</v>
      </c>
    </row>
    <row r="7" spans="1:25">
      <c r="A7" s="9" t="s">
        <v>5</v>
      </c>
      <c r="B7" s="2">
        <f>DATA_FIELD_DESCRIPTORS!O373</f>
        <v>66</v>
      </c>
      <c r="C7" s="11">
        <f t="shared" si="0"/>
        <v>2.9891304347826088E-2</v>
      </c>
      <c r="D7" s="15">
        <f>DATA_FIELD_DESCRIPTORS!O397</f>
        <v>59</v>
      </c>
      <c r="E7" s="11">
        <f t="shared" si="1"/>
        <v>2.6386404293381037E-2</v>
      </c>
      <c r="F7" s="15">
        <f t="shared" si="2"/>
        <v>125</v>
      </c>
      <c r="G7" s="11">
        <f t="shared" si="3"/>
        <v>2.8127812781278128E-2</v>
      </c>
      <c r="J7" t="s">
        <v>1450</v>
      </c>
      <c r="K7" s="58">
        <v>5</v>
      </c>
      <c r="L7" s="58">
        <v>5</v>
      </c>
      <c r="M7" s="58">
        <v>5</v>
      </c>
      <c r="N7" s="10"/>
      <c r="O7" s="9">
        <v>5</v>
      </c>
      <c r="P7" s="9">
        <v>9</v>
      </c>
      <c r="Q7" s="5">
        <v>66</v>
      </c>
      <c r="R7" s="60">
        <f>R6+Q7</f>
        <v>148</v>
      </c>
      <c r="S7" s="39">
        <f>R7/$Q5</f>
        <v>6.7028985507246383E-2</v>
      </c>
      <c r="T7" s="5">
        <v>59</v>
      </c>
      <c r="U7" s="60">
        <f>U6+T7</f>
        <v>137</v>
      </c>
      <c r="V7" s="39">
        <f>U7/$T5</f>
        <v>6.1270125223613595E-2</v>
      </c>
      <c r="W7" s="5">
        <v>125</v>
      </c>
      <c r="X7" s="60">
        <f>X6+W7</f>
        <v>285</v>
      </c>
      <c r="Y7" s="39">
        <f>X7/$W5</f>
        <v>6.4131413141314125E-2</v>
      </c>
    </row>
    <row r="8" spans="1:25">
      <c r="A8" s="9" t="s">
        <v>6</v>
      </c>
      <c r="B8" s="2">
        <f>DATA_FIELD_DESCRIPTORS!O374</f>
        <v>87</v>
      </c>
      <c r="C8" s="11">
        <f t="shared" si="0"/>
        <v>3.940217391304348E-2</v>
      </c>
      <c r="D8" s="15">
        <f>DATA_FIELD_DESCRIPTORS!O398</f>
        <v>70</v>
      </c>
      <c r="E8" s="11">
        <f t="shared" si="1"/>
        <v>3.1305903398926652E-2</v>
      </c>
      <c r="F8" s="15">
        <f t="shared" si="2"/>
        <v>157</v>
      </c>
      <c r="G8" s="11">
        <f t="shared" si="3"/>
        <v>3.5328532853285327E-2</v>
      </c>
      <c r="J8" t="s">
        <v>1451</v>
      </c>
      <c r="K8">
        <f>K7*K6</f>
        <v>5.3513513513513509</v>
      </c>
      <c r="L8">
        <f t="shared" ref="L8:M8" si="4">L7*L6</f>
        <v>9.3537414965986407</v>
      </c>
      <c r="M8">
        <f t="shared" si="4"/>
        <v>7.1234939759036138</v>
      </c>
      <c r="N8" s="10"/>
      <c r="O8" s="9">
        <v>10</v>
      </c>
      <c r="P8" s="9">
        <v>14</v>
      </c>
      <c r="Q8" s="5">
        <v>87</v>
      </c>
      <c r="R8" s="60">
        <f t="shared" ref="R8:R23" si="5">R7+Q8</f>
        <v>235</v>
      </c>
      <c r="S8" s="39">
        <f>R8/$Q5</f>
        <v>0.10643115942028986</v>
      </c>
      <c r="T8" s="5">
        <v>70</v>
      </c>
      <c r="U8" s="60">
        <f t="shared" ref="U8:U23" si="6">U7+T8</f>
        <v>207</v>
      </c>
      <c r="V8" s="39">
        <f>U8/$T5</f>
        <v>9.2576028622540246E-2</v>
      </c>
      <c r="W8" s="5">
        <v>157</v>
      </c>
      <c r="X8" s="60">
        <f t="shared" ref="X8:X23" si="7">X7+W8</f>
        <v>442</v>
      </c>
      <c r="Y8" s="39">
        <f>X8/$W5</f>
        <v>9.9459945994599466E-2</v>
      </c>
    </row>
    <row r="9" spans="1:25">
      <c r="A9" s="9" t="s">
        <v>7</v>
      </c>
      <c r="B9" s="2">
        <f>DATA_FIELD_DESCRIPTORS!O375+DATA_FIELD_DESCRIPTORS!O376</f>
        <v>131</v>
      </c>
      <c r="C9" s="11">
        <f t="shared" si="0"/>
        <v>5.9329710144927536E-2</v>
      </c>
      <c r="D9" s="15">
        <f>DATA_FIELD_DESCRIPTORS!O399+DATA_FIELD_DESCRIPTORS!O400</f>
        <v>112</v>
      </c>
      <c r="E9" s="11">
        <f t="shared" si="1"/>
        <v>5.008944543828265E-2</v>
      </c>
      <c r="F9" s="15">
        <f t="shared" si="2"/>
        <v>243</v>
      </c>
      <c r="G9" s="11">
        <f t="shared" si="3"/>
        <v>5.4680468046804681E-2</v>
      </c>
      <c r="J9" t="s">
        <v>1447</v>
      </c>
      <c r="K9">
        <f>30+K8</f>
        <v>35.351351351351354</v>
      </c>
      <c r="L9">
        <f t="shared" ref="L9:M9" si="8">30+L8</f>
        <v>39.353741496598644</v>
      </c>
      <c r="M9">
        <f t="shared" si="8"/>
        <v>37.123493975903614</v>
      </c>
      <c r="N9" s="10"/>
      <c r="O9" s="9">
        <v>15</v>
      </c>
      <c r="P9" s="9">
        <v>19</v>
      </c>
      <c r="Q9" s="5">
        <v>131</v>
      </c>
      <c r="R9" s="60">
        <f t="shared" si="5"/>
        <v>366</v>
      </c>
      <c r="S9" s="39">
        <f>R9/$Q5</f>
        <v>0.16576086956521738</v>
      </c>
      <c r="T9" s="5">
        <v>112</v>
      </c>
      <c r="U9" s="60">
        <f t="shared" si="6"/>
        <v>319</v>
      </c>
      <c r="V9" s="39">
        <f>U9/$Q5</f>
        <v>0.14447463768115942</v>
      </c>
      <c r="W9" s="5">
        <v>243</v>
      </c>
      <c r="X9" s="60">
        <f t="shared" si="7"/>
        <v>685</v>
      </c>
      <c r="Y9" s="39">
        <f>X9/$W5</f>
        <v>0.15414041404140413</v>
      </c>
    </row>
    <row r="10" spans="1:25">
      <c r="A10" s="9" t="s">
        <v>8</v>
      </c>
      <c r="B10" s="2">
        <f>DATA_FIELD_DESCRIPTORS!O377+DATA_FIELD_DESCRIPTORS!O378+DATA_FIELD_DESCRIPTORS!O379</f>
        <v>285</v>
      </c>
      <c r="C10" s="11">
        <f t="shared" si="0"/>
        <v>0.12907608695652173</v>
      </c>
      <c r="D10" s="15">
        <f>DATA_FIELD_DESCRIPTORS!O401+DATA_FIELD_DESCRIPTORS!O402+DATA_FIELD_DESCRIPTORS!O403</f>
        <v>275</v>
      </c>
      <c r="E10" s="11">
        <f t="shared" si="1"/>
        <v>0.12298747763864043</v>
      </c>
      <c r="F10" s="15">
        <f t="shared" si="2"/>
        <v>560</v>
      </c>
      <c r="G10" s="11">
        <f t="shared" si="3"/>
        <v>0.12601260126012601</v>
      </c>
      <c r="N10" s="10"/>
      <c r="O10" s="9">
        <v>20</v>
      </c>
      <c r="P10" s="9">
        <v>24</v>
      </c>
      <c r="Q10" s="5">
        <v>285</v>
      </c>
      <c r="R10" s="60">
        <f t="shared" si="5"/>
        <v>651</v>
      </c>
      <c r="S10" s="39">
        <f>R10/$Q5</f>
        <v>0.29483695652173914</v>
      </c>
      <c r="T10" s="5">
        <v>275</v>
      </c>
      <c r="U10" s="60">
        <f t="shared" si="6"/>
        <v>594</v>
      </c>
      <c r="V10" s="39">
        <f>U10/$T5</f>
        <v>0.26565295169946335</v>
      </c>
      <c r="W10" s="5">
        <v>560</v>
      </c>
      <c r="X10" s="60">
        <f t="shared" si="7"/>
        <v>1245</v>
      </c>
      <c r="Y10" s="39">
        <f>X10/$W5</f>
        <v>0.28015301530153014</v>
      </c>
    </row>
    <row r="11" spans="1:25">
      <c r="A11" s="9" t="s">
        <v>9</v>
      </c>
      <c r="B11" s="2">
        <f>DATA_FIELD_DESCRIPTORS!O380</f>
        <v>255</v>
      </c>
      <c r="C11" s="11">
        <f t="shared" si="0"/>
        <v>0.11548913043478261</v>
      </c>
      <c r="D11" s="2">
        <f>DATA_FIELD_DESCRIPTORS!O404</f>
        <v>249</v>
      </c>
      <c r="E11" s="11">
        <f t="shared" si="1"/>
        <v>0.11135957066189624</v>
      </c>
      <c r="F11" s="15">
        <f t="shared" si="2"/>
        <v>504</v>
      </c>
      <c r="G11" s="11">
        <f t="shared" si="3"/>
        <v>0.11341134113411341</v>
      </c>
      <c r="N11" s="10"/>
      <c r="O11" s="9">
        <v>25</v>
      </c>
      <c r="P11" s="9">
        <v>29</v>
      </c>
      <c r="Q11" s="5">
        <v>255</v>
      </c>
      <c r="R11" s="60">
        <f t="shared" si="5"/>
        <v>906</v>
      </c>
      <c r="S11" s="39">
        <f>R11/$Q5</f>
        <v>0.41032608695652173</v>
      </c>
      <c r="T11" s="5">
        <v>249</v>
      </c>
      <c r="U11" s="60">
        <f t="shared" si="6"/>
        <v>843</v>
      </c>
      <c r="V11" s="39">
        <f>U11/$T5</f>
        <v>0.37701252236135957</v>
      </c>
      <c r="W11" s="5">
        <v>504</v>
      </c>
      <c r="X11" s="60">
        <f t="shared" si="7"/>
        <v>1749</v>
      </c>
      <c r="Y11" s="39">
        <f>X11/$W5</f>
        <v>0.39356435643564358</v>
      </c>
    </row>
    <row r="12" spans="1:25">
      <c r="A12" s="9" t="s">
        <v>10</v>
      </c>
      <c r="B12" s="2">
        <f>DATA_FIELD_DESCRIPTORS!O381</f>
        <v>185</v>
      </c>
      <c r="C12" s="11">
        <f t="shared" si="0"/>
        <v>8.3786231884057968E-2</v>
      </c>
      <c r="D12" s="2">
        <f>DATA_FIELD_DESCRIPTORS!O405</f>
        <v>147</v>
      </c>
      <c r="E12" s="11">
        <f t="shared" si="1"/>
        <v>6.5742397137745975E-2</v>
      </c>
      <c r="F12" s="15">
        <f t="shared" si="2"/>
        <v>332</v>
      </c>
      <c r="G12" s="11">
        <f t="shared" si="3"/>
        <v>7.4707470747074706E-2</v>
      </c>
      <c r="N12" s="10"/>
      <c r="O12" s="64">
        <v>30</v>
      </c>
      <c r="P12" s="64">
        <v>34</v>
      </c>
      <c r="Q12" s="5">
        <v>185</v>
      </c>
      <c r="R12" s="60">
        <f t="shared" si="5"/>
        <v>1091</v>
      </c>
      <c r="S12" s="39">
        <f>R12/$Q5</f>
        <v>0.49411231884057971</v>
      </c>
      <c r="T12" s="5">
        <v>147</v>
      </c>
      <c r="U12" s="60">
        <f t="shared" si="6"/>
        <v>990</v>
      </c>
      <c r="V12" s="39">
        <f>U12/$T5</f>
        <v>0.44275491949910556</v>
      </c>
      <c r="W12" s="5">
        <v>332</v>
      </c>
      <c r="X12" s="60">
        <f t="shared" si="7"/>
        <v>2081</v>
      </c>
      <c r="Y12" s="39">
        <f>X12/$W5</f>
        <v>0.46827182718271826</v>
      </c>
    </row>
    <row r="13" spans="1:25">
      <c r="A13" s="9" t="s">
        <v>11</v>
      </c>
      <c r="B13" s="2">
        <f>DATA_FIELD_DESCRIPTORS!O382</f>
        <v>137</v>
      </c>
      <c r="C13" s="11">
        <f t="shared" si="0"/>
        <v>6.204710144927536E-2</v>
      </c>
      <c r="D13" s="2">
        <f>DATA_FIELD_DESCRIPTORS!O406</f>
        <v>141</v>
      </c>
      <c r="E13" s="11">
        <f t="shared" si="1"/>
        <v>6.3059033989266544E-2</v>
      </c>
      <c r="F13" s="15">
        <f t="shared" si="2"/>
        <v>278</v>
      </c>
      <c r="G13" s="11">
        <f t="shared" si="3"/>
        <v>6.2556255625562551E-2</v>
      </c>
      <c r="N13" s="10"/>
      <c r="O13" s="64">
        <v>35</v>
      </c>
      <c r="P13" s="64">
        <v>39</v>
      </c>
      <c r="Q13" s="5">
        <v>137</v>
      </c>
      <c r="R13" s="60">
        <f t="shared" si="5"/>
        <v>1228</v>
      </c>
      <c r="S13" s="39">
        <f>R13/$Q5</f>
        <v>0.5561594202898551</v>
      </c>
      <c r="T13" s="5">
        <v>141</v>
      </c>
      <c r="U13" s="60">
        <f t="shared" si="6"/>
        <v>1131</v>
      </c>
      <c r="V13" s="39">
        <f>U13/$T5</f>
        <v>0.5058139534883721</v>
      </c>
      <c r="W13" s="5">
        <v>278</v>
      </c>
      <c r="X13" s="60">
        <f t="shared" si="7"/>
        <v>2359</v>
      </c>
      <c r="Y13" s="39">
        <f>X13/$W5</f>
        <v>0.53082808280828087</v>
      </c>
    </row>
    <row r="14" spans="1:25">
      <c r="A14" s="9" t="s">
        <v>12</v>
      </c>
      <c r="B14" s="2">
        <f>DATA_FIELD_DESCRIPTORS!O383</f>
        <v>133</v>
      </c>
      <c r="C14" s="11">
        <f t="shared" si="0"/>
        <v>6.0235507246376808E-2</v>
      </c>
      <c r="D14" s="2">
        <f>DATA_FIELD_DESCRIPTORS!O407</f>
        <v>142</v>
      </c>
      <c r="E14" s="11">
        <f t="shared" si="1"/>
        <v>6.3506261180679785E-2</v>
      </c>
      <c r="F14" s="15">
        <f t="shared" si="2"/>
        <v>275</v>
      </c>
      <c r="G14" s="11">
        <f t="shared" si="3"/>
        <v>6.1881188118811881E-2</v>
      </c>
      <c r="N14" s="10"/>
      <c r="O14" s="9">
        <v>40</v>
      </c>
      <c r="P14" s="9">
        <v>44</v>
      </c>
      <c r="Q14" s="5">
        <v>133</v>
      </c>
      <c r="R14" s="60">
        <f t="shared" si="5"/>
        <v>1361</v>
      </c>
      <c r="S14" s="39">
        <f>R14/$Q5</f>
        <v>0.61639492753623193</v>
      </c>
      <c r="T14" s="5">
        <v>142</v>
      </c>
      <c r="U14" s="60">
        <f t="shared" si="6"/>
        <v>1273</v>
      </c>
      <c r="V14" s="39">
        <f>U14/$T5</f>
        <v>0.56932021466905192</v>
      </c>
      <c r="W14" s="5">
        <v>275</v>
      </c>
      <c r="X14" s="60">
        <f t="shared" si="7"/>
        <v>2634</v>
      </c>
      <c r="Y14" s="39">
        <f>X14/$W5</f>
        <v>0.59270927092709269</v>
      </c>
    </row>
    <row r="15" spans="1:25">
      <c r="A15" s="9" t="s">
        <v>13</v>
      </c>
      <c r="B15" s="2">
        <f>DATA_FIELD_DESCRIPTORS!O384</f>
        <v>170</v>
      </c>
      <c r="C15" s="11">
        <f t="shared" si="0"/>
        <v>7.6992753623188401E-2</v>
      </c>
      <c r="D15" s="2">
        <f>DATA_FIELD_DESCRIPTORS!O408</f>
        <v>156</v>
      </c>
      <c r="E15" s="11">
        <f t="shared" si="1"/>
        <v>6.9767441860465115E-2</v>
      </c>
      <c r="F15" s="15">
        <f t="shared" si="2"/>
        <v>326</v>
      </c>
      <c r="G15" s="11">
        <f t="shared" si="3"/>
        <v>7.3357335733573351E-2</v>
      </c>
      <c r="N15" s="10"/>
      <c r="O15" s="9">
        <v>45</v>
      </c>
      <c r="P15" s="9">
        <v>49</v>
      </c>
      <c r="Q15" s="5">
        <v>170</v>
      </c>
      <c r="R15" s="60">
        <f t="shared" si="5"/>
        <v>1531</v>
      </c>
      <c r="S15" s="39">
        <f>R15/$Q5</f>
        <v>0.69338768115942029</v>
      </c>
      <c r="T15" s="5">
        <v>156</v>
      </c>
      <c r="U15" s="60">
        <f t="shared" si="6"/>
        <v>1429</v>
      </c>
      <c r="V15" s="39">
        <f>U15/$T5</f>
        <v>0.63908765652951705</v>
      </c>
      <c r="W15" s="5">
        <v>326</v>
      </c>
      <c r="X15" s="60">
        <f t="shared" si="7"/>
        <v>2960</v>
      </c>
      <c r="Y15" s="39">
        <f>X15/$W5</f>
        <v>0.66606660666066608</v>
      </c>
    </row>
    <row r="16" spans="1:25">
      <c r="A16" s="9" t="s">
        <v>14</v>
      </c>
      <c r="B16" s="2">
        <f>DATA_FIELD_DESCRIPTORS!O385</f>
        <v>130</v>
      </c>
      <c r="C16" s="11">
        <f t="shared" si="0"/>
        <v>5.8876811594202896E-2</v>
      </c>
      <c r="D16" s="2">
        <f>DATA_FIELD_DESCRIPTORS!O409</f>
        <v>134</v>
      </c>
      <c r="E16" s="11">
        <f t="shared" si="1"/>
        <v>5.9928443649373879E-2</v>
      </c>
      <c r="F16" s="15">
        <f t="shared" si="2"/>
        <v>264</v>
      </c>
      <c r="G16" s="11">
        <f t="shared" si="3"/>
        <v>5.9405940594059403E-2</v>
      </c>
      <c r="N16" s="10"/>
      <c r="O16" s="9">
        <v>50</v>
      </c>
      <c r="P16" s="9">
        <v>54</v>
      </c>
      <c r="Q16" s="5">
        <v>130</v>
      </c>
      <c r="R16" s="60">
        <f t="shared" si="5"/>
        <v>1661</v>
      </c>
      <c r="S16" s="39">
        <f>R16/$Q5</f>
        <v>0.75226449275362317</v>
      </c>
      <c r="T16" s="5">
        <v>134</v>
      </c>
      <c r="U16" s="60">
        <f t="shared" si="6"/>
        <v>1563</v>
      </c>
      <c r="V16" s="39">
        <f>U16/$T5</f>
        <v>0.69901610017889093</v>
      </c>
      <c r="W16" s="5">
        <v>264</v>
      </c>
      <c r="X16" s="60">
        <f t="shared" si="7"/>
        <v>3224</v>
      </c>
      <c r="Y16" s="39">
        <f>X16/$W5</f>
        <v>0.72547254725472543</v>
      </c>
    </row>
    <row r="17" spans="1:25">
      <c r="A17" s="9" t="s">
        <v>15</v>
      </c>
      <c r="B17" s="2">
        <f>DATA_FIELD_DESCRIPTORS!O386</f>
        <v>153</v>
      </c>
      <c r="C17" s="11">
        <f t="shared" si="0"/>
        <v>6.9293478260869568E-2</v>
      </c>
      <c r="D17" s="2">
        <f>DATA_FIELD_DESCRIPTORS!O410</f>
        <v>155</v>
      </c>
      <c r="E17" s="11">
        <f t="shared" si="1"/>
        <v>6.9320214669051874E-2</v>
      </c>
      <c r="F17" s="15">
        <f t="shared" si="2"/>
        <v>308</v>
      </c>
      <c r="G17" s="11">
        <f t="shared" si="3"/>
        <v>6.9306930693069313E-2</v>
      </c>
      <c r="N17" s="10"/>
      <c r="O17" s="9">
        <v>55</v>
      </c>
      <c r="P17" s="9">
        <v>59</v>
      </c>
      <c r="Q17" s="5">
        <v>153</v>
      </c>
      <c r="R17" s="60">
        <f t="shared" si="5"/>
        <v>1814</v>
      </c>
      <c r="S17" s="39">
        <f>R17/$Q5</f>
        <v>0.82155797101449279</v>
      </c>
      <c r="T17" s="5">
        <v>155</v>
      </c>
      <c r="U17" s="60">
        <f t="shared" si="6"/>
        <v>1718</v>
      </c>
      <c r="V17" s="39">
        <f>U17/$T5</f>
        <v>0.76833631484794274</v>
      </c>
      <c r="W17" s="5">
        <v>308</v>
      </c>
      <c r="X17" s="60">
        <f t="shared" si="7"/>
        <v>3532</v>
      </c>
      <c r="Y17" s="39">
        <f>X17/$W5</f>
        <v>0.7947794779477948</v>
      </c>
    </row>
    <row r="18" spans="1:25">
      <c r="A18" s="9" t="s">
        <v>16</v>
      </c>
      <c r="B18" s="2">
        <f>DATA_FIELD_DESCRIPTORS!O387+DATA_FIELD_DESCRIPTORS!O388</f>
        <v>97</v>
      </c>
      <c r="C18" s="11">
        <f t="shared" si="0"/>
        <v>4.3931159420289856E-2</v>
      </c>
      <c r="D18" s="2">
        <f>DATA_FIELD_DESCRIPTORS!O411+DATA_FIELD_DESCRIPTORS!O412</f>
        <v>134</v>
      </c>
      <c r="E18" s="11">
        <f t="shared" si="1"/>
        <v>5.9928443649373879E-2</v>
      </c>
      <c r="F18" s="15">
        <f t="shared" si="2"/>
        <v>231</v>
      </c>
      <c r="G18" s="11">
        <f t="shared" si="3"/>
        <v>5.1980198019801978E-2</v>
      </c>
      <c r="N18" s="10"/>
      <c r="O18" s="9">
        <v>60</v>
      </c>
      <c r="P18" s="9">
        <v>64</v>
      </c>
      <c r="Q18" s="5">
        <v>97</v>
      </c>
      <c r="R18" s="60">
        <f t="shared" si="5"/>
        <v>1911</v>
      </c>
      <c r="S18" s="39">
        <f>R18/$Q5</f>
        <v>0.86548913043478259</v>
      </c>
      <c r="T18" s="5">
        <v>134</v>
      </c>
      <c r="U18" s="60">
        <f t="shared" si="6"/>
        <v>1852</v>
      </c>
      <c r="V18" s="39">
        <f>U18/$T5</f>
        <v>0.82826475849731662</v>
      </c>
      <c r="W18" s="5">
        <v>231</v>
      </c>
      <c r="X18" s="60">
        <f t="shared" si="7"/>
        <v>3763</v>
      </c>
      <c r="Y18" s="39">
        <f>X18/$W5</f>
        <v>0.84675967596759671</v>
      </c>
    </row>
    <row r="19" spans="1:25">
      <c r="A19" s="9" t="s">
        <v>17</v>
      </c>
      <c r="B19" s="15">
        <f>DATA_FIELD_DESCRIPTORS!O389+DATA_FIELD_DESCRIPTORS!O390</f>
        <v>88</v>
      </c>
      <c r="C19" s="11">
        <f t="shared" si="0"/>
        <v>3.9855072463768113E-2</v>
      </c>
      <c r="D19" s="2">
        <f>DATA_FIELD_DESCRIPTORS!O413+DATA_FIELD_DESCRIPTORS!O414</f>
        <v>72</v>
      </c>
      <c r="E19" s="11">
        <f t="shared" si="1"/>
        <v>3.2200357781753133E-2</v>
      </c>
      <c r="F19" s="15">
        <f t="shared" si="2"/>
        <v>160</v>
      </c>
      <c r="G19" s="11">
        <f t="shared" si="3"/>
        <v>3.6003600360036005E-2</v>
      </c>
      <c r="N19" s="10"/>
      <c r="O19" s="9">
        <v>65</v>
      </c>
      <c r="P19" s="9">
        <v>69</v>
      </c>
      <c r="Q19" s="5">
        <v>88</v>
      </c>
      <c r="R19" s="60">
        <f t="shared" si="5"/>
        <v>1999</v>
      </c>
      <c r="S19" s="39">
        <f>R19/$Q5</f>
        <v>0.90534420289855078</v>
      </c>
      <c r="T19" s="5">
        <v>72</v>
      </c>
      <c r="U19" s="60">
        <f t="shared" si="6"/>
        <v>1924</v>
      </c>
      <c r="V19" s="39">
        <f>U19/$T5</f>
        <v>0.86046511627906974</v>
      </c>
      <c r="W19" s="5">
        <v>160</v>
      </c>
      <c r="X19" s="60">
        <f t="shared" si="7"/>
        <v>3923</v>
      </c>
      <c r="Y19" s="39">
        <f>X19/$W5</f>
        <v>0.88276327632763274</v>
      </c>
    </row>
    <row r="20" spans="1:25">
      <c r="A20" s="9" t="s">
        <v>18</v>
      </c>
      <c r="B20" s="15">
        <f>DATA_FIELD_DESCRIPTORS!O391</f>
        <v>52</v>
      </c>
      <c r="C20" s="11">
        <f t="shared" si="0"/>
        <v>2.355072463768116E-2</v>
      </c>
      <c r="D20" s="2">
        <f>DATA_FIELD_DESCRIPTORS!O415</f>
        <v>71</v>
      </c>
      <c r="E20" s="11">
        <f t="shared" si="1"/>
        <v>3.1753130590339892E-2</v>
      </c>
      <c r="F20" s="15">
        <f t="shared" si="2"/>
        <v>123</v>
      </c>
      <c r="G20" s="11">
        <f t="shared" si="3"/>
        <v>2.7677767776777679E-2</v>
      </c>
      <c r="N20" s="10"/>
      <c r="O20" s="9">
        <v>70</v>
      </c>
      <c r="P20" s="9">
        <v>74</v>
      </c>
      <c r="Q20" s="5">
        <v>52</v>
      </c>
      <c r="R20" s="60">
        <f t="shared" si="5"/>
        <v>2051</v>
      </c>
      <c r="S20" s="39">
        <f>R20/$Q5</f>
        <v>0.92889492753623193</v>
      </c>
      <c r="T20" s="5">
        <v>71</v>
      </c>
      <c r="U20" s="60">
        <f t="shared" si="6"/>
        <v>1995</v>
      </c>
      <c r="V20" s="39">
        <f>U20/$T5</f>
        <v>0.89221824686940965</v>
      </c>
      <c r="W20" s="5">
        <v>123</v>
      </c>
      <c r="X20" s="60">
        <f t="shared" si="7"/>
        <v>4046</v>
      </c>
      <c r="Y20" s="39">
        <f>X20/$W5</f>
        <v>0.9104410441044104</v>
      </c>
    </row>
    <row r="21" spans="1:25">
      <c r="A21" s="9" t="s">
        <v>19</v>
      </c>
      <c r="B21" s="15">
        <f>DATA_FIELD_DESCRIPTORS!O392</f>
        <v>61</v>
      </c>
      <c r="C21" s="11">
        <f t="shared" si="0"/>
        <v>2.76268115942029E-2</v>
      </c>
      <c r="D21" s="2">
        <f>DATA_FIELD_DESCRIPTORS!O416</f>
        <v>84</v>
      </c>
      <c r="E21" s="11">
        <f t="shared" si="1"/>
        <v>3.7567084078711989E-2</v>
      </c>
      <c r="F21" s="15">
        <f t="shared" si="2"/>
        <v>145</v>
      </c>
      <c r="G21" s="11">
        <f t="shared" si="3"/>
        <v>3.2628262826282631E-2</v>
      </c>
      <c r="N21" s="10"/>
      <c r="O21" s="9">
        <v>75</v>
      </c>
      <c r="P21" s="9">
        <v>79</v>
      </c>
      <c r="Q21" s="5">
        <v>61</v>
      </c>
      <c r="R21" s="60">
        <f t="shared" si="5"/>
        <v>2112</v>
      </c>
      <c r="S21" s="39">
        <f>R21/$Q5</f>
        <v>0.95652173913043481</v>
      </c>
      <c r="T21" s="5">
        <v>84</v>
      </c>
      <c r="U21" s="60">
        <f t="shared" si="6"/>
        <v>2079</v>
      </c>
      <c r="V21" s="39">
        <f>U21/$T5</f>
        <v>0.92978533094812166</v>
      </c>
      <c r="W21" s="5">
        <v>145</v>
      </c>
      <c r="X21" s="60">
        <f t="shared" si="7"/>
        <v>4191</v>
      </c>
      <c r="Y21" s="39">
        <f>X21/$W5</f>
        <v>0.94306930693069302</v>
      </c>
    </row>
    <row r="22" spans="1:25">
      <c r="A22" s="9" t="s">
        <v>20</v>
      </c>
      <c r="B22" s="15">
        <f>DATA_FIELD_DESCRIPTORS!O393</f>
        <v>53</v>
      </c>
      <c r="C22" s="11">
        <f t="shared" si="0"/>
        <v>2.4003623188405796E-2</v>
      </c>
      <c r="D22" s="2">
        <f>DATA_FIELD_DESCRIPTORS!O417</f>
        <v>78</v>
      </c>
      <c r="E22" s="11">
        <f t="shared" si="1"/>
        <v>3.4883720930232558E-2</v>
      </c>
      <c r="F22" s="15">
        <f t="shared" si="2"/>
        <v>131</v>
      </c>
      <c r="G22" s="11">
        <f t="shared" si="3"/>
        <v>2.9477947794779479E-2</v>
      </c>
      <c r="N22" s="10"/>
      <c r="O22" s="9">
        <v>80</v>
      </c>
      <c r="P22" s="9">
        <v>84</v>
      </c>
      <c r="Q22" s="5">
        <v>53</v>
      </c>
      <c r="R22" s="60">
        <f t="shared" si="5"/>
        <v>2165</v>
      </c>
      <c r="S22" s="39">
        <f>R22/$Q5</f>
        <v>0.98052536231884058</v>
      </c>
      <c r="T22" s="5">
        <v>78</v>
      </c>
      <c r="U22" s="60">
        <f t="shared" si="6"/>
        <v>2157</v>
      </c>
      <c r="V22" s="39">
        <f>U22/$T5</f>
        <v>0.96466905187835417</v>
      </c>
      <c r="W22" s="5">
        <v>131</v>
      </c>
      <c r="X22" s="60">
        <f t="shared" si="7"/>
        <v>4322</v>
      </c>
      <c r="Y22" s="39">
        <f>X22/$W5</f>
        <v>0.97254725472547254</v>
      </c>
    </row>
    <row r="23" spans="1:25">
      <c r="A23" s="9" t="s">
        <v>21</v>
      </c>
      <c r="B23" s="15">
        <f>DATA_FIELD_DESCRIPTORS!O394</f>
        <v>43</v>
      </c>
      <c r="C23" s="11">
        <f t="shared" si="0"/>
        <v>1.947463768115942E-2</v>
      </c>
      <c r="D23" s="2">
        <f>DATA_FIELD_DESCRIPTORS!O418</f>
        <v>79</v>
      </c>
      <c r="E23" s="11">
        <f t="shared" si="1"/>
        <v>3.5330948121645799E-2</v>
      </c>
      <c r="F23" s="15">
        <f t="shared" si="2"/>
        <v>122</v>
      </c>
      <c r="G23" s="11">
        <f t="shared" si="3"/>
        <v>2.7452745274527453E-2</v>
      </c>
      <c r="N23" s="10"/>
      <c r="O23" s="9">
        <v>85</v>
      </c>
      <c r="P23" s="9">
        <v>100</v>
      </c>
      <c r="Q23" s="5">
        <v>43</v>
      </c>
      <c r="R23" s="60">
        <f t="shared" si="5"/>
        <v>2208</v>
      </c>
      <c r="S23" s="39">
        <f>R23/$Q5</f>
        <v>1</v>
      </c>
      <c r="T23" s="5">
        <v>79</v>
      </c>
      <c r="U23" s="60">
        <f t="shared" si="6"/>
        <v>2236</v>
      </c>
      <c r="V23" s="39">
        <f>U23/$T5</f>
        <v>1</v>
      </c>
      <c r="W23" s="5">
        <v>122</v>
      </c>
      <c r="X23" s="60">
        <f t="shared" si="7"/>
        <v>4444</v>
      </c>
      <c r="Y23" s="39">
        <f>X23/$W5</f>
        <v>1</v>
      </c>
    </row>
    <row r="24" spans="1:25">
      <c r="A24" s="9" t="s">
        <v>22</v>
      </c>
      <c r="B24" s="46">
        <f>K9</f>
        <v>35.351351351351354</v>
      </c>
      <c r="C24" s="11"/>
      <c r="D24" s="19">
        <f>L9</f>
        <v>39.353741496598644</v>
      </c>
      <c r="E24" s="11"/>
      <c r="F24" s="19">
        <f>M9</f>
        <v>37.123493975903614</v>
      </c>
      <c r="G24" s="11"/>
      <c r="N24" s="10">
        <v>422</v>
      </c>
    </row>
    <row r="25" spans="1:25">
      <c r="A25" s="9"/>
      <c r="B25" s="12"/>
      <c r="C25" s="11"/>
      <c r="D25" s="9"/>
      <c r="N25" s="10"/>
    </row>
    <row r="26" spans="1:25">
      <c r="A26" s="9"/>
      <c r="B26" s="12"/>
      <c r="C26" s="11"/>
      <c r="D26" s="9"/>
      <c r="N26" s="10"/>
    </row>
    <row r="27" spans="1:25">
      <c r="A27" s="106" t="s">
        <v>1436</v>
      </c>
      <c r="B27" s="107" t="s">
        <v>1437</v>
      </c>
      <c r="C27" s="108" t="s">
        <v>1433</v>
      </c>
      <c r="D27" s="20"/>
      <c r="E27" s="21"/>
      <c r="F27" s="20"/>
      <c r="G27" s="21"/>
      <c r="N27" s="5"/>
    </row>
    <row r="28" spans="1:25">
      <c r="A28" s="9" t="s">
        <v>3</v>
      </c>
      <c r="B28" s="2">
        <f>DATA_FIELD_DESCRIPTORS!O14</f>
        <v>4444</v>
      </c>
      <c r="C28" s="11">
        <f>B28/B$28</f>
        <v>1</v>
      </c>
      <c r="D28" s="9"/>
      <c r="N28" s="10">
        <v>14</v>
      </c>
    </row>
    <row r="29" spans="1:25">
      <c r="A29" s="9" t="s">
        <v>23</v>
      </c>
      <c r="B29" s="2">
        <f>DATA_FIELD_DESCRIPTORS!O15</f>
        <v>779</v>
      </c>
      <c r="C29" s="11">
        <f t="shared" ref="C29:C35" si="9">B29/B$28</f>
        <v>0.17529252925292529</v>
      </c>
      <c r="D29" s="9"/>
      <c r="N29" s="10">
        <v>15</v>
      </c>
    </row>
    <row r="30" spans="1:25">
      <c r="A30" s="9" t="s">
        <v>24</v>
      </c>
      <c r="B30" s="2">
        <f>DATA_FIELD_DESCRIPTORS!O16</f>
        <v>139</v>
      </c>
      <c r="C30" s="11">
        <f t="shared" si="9"/>
        <v>3.1278127812781276E-2</v>
      </c>
      <c r="D30" s="9"/>
      <c r="N30" s="10">
        <v>16</v>
      </c>
    </row>
    <row r="31" spans="1:25">
      <c r="A31" s="9" t="s">
        <v>25</v>
      </c>
      <c r="B31" s="2">
        <f>DATA_FIELD_DESCRIPTORS!O17</f>
        <v>2</v>
      </c>
      <c r="C31" s="11">
        <f t="shared" si="9"/>
        <v>4.5004500450045003E-4</v>
      </c>
      <c r="D31" s="9"/>
      <c r="N31" s="10">
        <v>17</v>
      </c>
    </row>
    <row r="32" spans="1:25">
      <c r="A32" s="9" t="s">
        <v>26</v>
      </c>
      <c r="B32" s="2">
        <f>DATA_FIELD_DESCRIPTORS!O18</f>
        <v>3416</v>
      </c>
      <c r="C32" s="11">
        <f t="shared" si="9"/>
        <v>0.76867686768676868</v>
      </c>
      <c r="D32" s="9"/>
      <c r="N32" s="10">
        <v>18</v>
      </c>
    </row>
    <row r="33" spans="1:14">
      <c r="A33" s="9" t="s">
        <v>27</v>
      </c>
      <c r="B33" s="2">
        <f>DATA_FIELD_DESCRIPTORS!O19</f>
        <v>1</v>
      </c>
      <c r="C33" s="11">
        <f t="shared" si="9"/>
        <v>2.2502250225022501E-4</v>
      </c>
      <c r="D33" s="9"/>
      <c r="N33" s="10">
        <v>19</v>
      </c>
    </row>
    <row r="34" spans="1:14">
      <c r="A34" s="9" t="s">
        <v>28</v>
      </c>
      <c r="B34" s="2">
        <f>DATA_FIELD_DESCRIPTORS!O20</f>
        <v>30</v>
      </c>
      <c r="C34" s="11">
        <f t="shared" si="9"/>
        <v>6.7506750675067504E-3</v>
      </c>
      <c r="D34" s="9"/>
      <c r="N34" s="10">
        <v>20</v>
      </c>
    </row>
    <row r="35" spans="1:14">
      <c r="A35" s="9" t="s">
        <v>38</v>
      </c>
      <c r="B35" s="2">
        <f>DATA_FIELD_DESCRIPTORS!O21</f>
        <v>77</v>
      </c>
      <c r="C35" s="11">
        <f t="shared" si="9"/>
        <v>1.7326732673267328E-2</v>
      </c>
      <c r="D35" s="9"/>
      <c r="N35" s="10">
        <v>21</v>
      </c>
    </row>
    <row r="36" spans="1:14">
      <c r="A36" s="9"/>
      <c r="B36" s="2"/>
      <c r="C36" s="11"/>
      <c r="D36" s="9"/>
      <c r="N36" s="10"/>
    </row>
    <row r="37" spans="1:14">
      <c r="A37" s="9"/>
      <c r="B37" s="2"/>
      <c r="C37" s="11"/>
      <c r="D37" s="9"/>
      <c r="N37" s="10"/>
    </row>
    <row r="38" spans="1:14" s="4" customFormat="1">
      <c r="A38" s="110" t="s">
        <v>1098</v>
      </c>
      <c r="B38" s="111" t="s">
        <v>1437</v>
      </c>
      <c r="C38" s="112" t="s">
        <v>1433</v>
      </c>
      <c r="D38" s="16"/>
      <c r="E38" s="1"/>
      <c r="F38" s="16"/>
      <c r="G38" s="1"/>
      <c r="J38"/>
      <c r="K38"/>
      <c r="L38"/>
      <c r="M38"/>
    </row>
    <row r="39" spans="1:14">
      <c r="A39" s="9" t="s">
        <v>3</v>
      </c>
      <c r="B39" s="2">
        <f>DATA_FIELD_DESCRIPTORS!O24</f>
        <v>4444</v>
      </c>
      <c r="C39" s="11">
        <f>B39/B$39</f>
        <v>1</v>
      </c>
      <c r="D39" s="9"/>
      <c r="N39" s="10">
        <v>24</v>
      </c>
    </row>
    <row r="40" spans="1:14">
      <c r="A40" s="9" t="s">
        <v>29</v>
      </c>
      <c r="B40" s="2">
        <f>DATA_FIELD_DESCRIPTORS!O26</f>
        <v>130</v>
      </c>
      <c r="C40" s="11">
        <f t="shared" ref="C40:C41" si="10">B40/B$39</f>
        <v>2.9252925292529253E-2</v>
      </c>
      <c r="D40" s="9"/>
      <c r="N40" s="10">
        <v>26</v>
      </c>
    </row>
    <row r="41" spans="1:14">
      <c r="A41" s="9" t="s">
        <v>30</v>
      </c>
      <c r="B41" s="2">
        <f>DATA_FIELD_DESCRIPTORS!O25</f>
        <v>4314</v>
      </c>
      <c r="C41" s="11">
        <f t="shared" si="10"/>
        <v>0.97074707470747079</v>
      </c>
      <c r="D41" s="9"/>
      <c r="N41" s="10">
        <v>25</v>
      </c>
    </row>
    <row r="42" spans="1:14">
      <c r="A42" s="9"/>
      <c r="B42" s="2"/>
      <c r="C42" s="11"/>
      <c r="D42" s="9"/>
      <c r="N42" s="10"/>
    </row>
    <row r="43" spans="1:14">
      <c r="A43" s="9"/>
      <c r="B43" s="2"/>
      <c r="C43" s="11"/>
      <c r="D43" s="9"/>
      <c r="N43" s="10"/>
    </row>
    <row r="44" spans="1:14" s="4" customFormat="1">
      <c r="A44" s="110" t="s">
        <v>1438</v>
      </c>
      <c r="B44" s="111" t="s">
        <v>1437</v>
      </c>
      <c r="C44" s="112" t="s">
        <v>1433</v>
      </c>
      <c r="D44" s="16"/>
      <c r="E44" s="1"/>
      <c r="F44" s="16"/>
      <c r="G44" s="1"/>
      <c r="J44"/>
      <c r="K44"/>
      <c r="L44"/>
      <c r="M44"/>
    </row>
    <row r="45" spans="1:14">
      <c r="A45" s="9" t="s">
        <v>3</v>
      </c>
      <c r="B45" s="2">
        <f>DATA_FIELD_DESCRIPTORS!O29</f>
        <v>4444</v>
      </c>
      <c r="C45" s="11">
        <f>B45/B$45</f>
        <v>1</v>
      </c>
      <c r="D45" s="9"/>
      <c r="N45" s="10">
        <v>29</v>
      </c>
    </row>
    <row r="46" spans="1:14">
      <c r="A46" s="113" t="s">
        <v>31</v>
      </c>
      <c r="B46" s="114">
        <f>DATA_FIELD_DESCRIPTORS!O38</f>
        <v>130</v>
      </c>
      <c r="C46" s="115">
        <f t="shared" ref="C46:C55" si="11">B46/B$45</f>
        <v>2.9252925292529253E-2</v>
      </c>
      <c r="D46" s="9"/>
      <c r="N46" s="10">
        <v>38</v>
      </c>
    </row>
    <row r="47" spans="1:14">
      <c r="A47" s="9" t="s">
        <v>32</v>
      </c>
      <c r="B47" s="2">
        <f>DATA_FIELD_DESCRIPTORS!O39</f>
        <v>79</v>
      </c>
      <c r="C47" s="11">
        <f>B47/B$46</f>
        <v>0.60769230769230764</v>
      </c>
      <c r="D47" s="9"/>
      <c r="N47" s="10">
        <v>39</v>
      </c>
    </row>
    <row r="48" spans="1:14">
      <c r="A48" s="9" t="s">
        <v>33</v>
      </c>
      <c r="B48" s="2">
        <f>DATA_FIELD_DESCRIPTORS!O40</f>
        <v>7</v>
      </c>
      <c r="C48" s="11">
        <f t="shared" ref="C48:C53" si="12">B48/B$46</f>
        <v>5.3846153846153849E-2</v>
      </c>
      <c r="D48" s="9"/>
      <c r="N48" s="10">
        <v>40</v>
      </c>
    </row>
    <row r="49" spans="1:14">
      <c r="A49" s="9" t="s">
        <v>34</v>
      </c>
      <c r="B49" s="2">
        <f>DATA_FIELD_DESCRIPTORS!O41</f>
        <v>1</v>
      </c>
      <c r="C49" s="11">
        <f t="shared" si="12"/>
        <v>7.6923076923076927E-3</v>
      </c>
      <c r="D49" s="9"/>
      <c r="N49" s="10">
        <v>41</v>
      </c>
    </row>
    <row r="50" spans="1:14">
      <c r="A50" s="9" t="s">
        <v>35</v>
      </c>
      <c r="B50" s="2">
        <f>DATA_FIELD_DESCRIPTORS!O42</f>
        <v>5</v>
      </c>
      <c r="C50" s="11">
        <f t="shared" si="12"/>
        <v>3.8461538461538464E-2</v>
      </c>
      <c r="D50" s="9"/>
      <c r="N50" s="10">
        <v>42</v>
      </c>
    </row>
    <row r="51" spans="1:14">
      <c r="A51" s="9" t="s">
        <v>36</v>
      </c>
      <c r="B51" s="2">
        <f>DATA_FIELD_DESCRIPTORS!O43</f>
        <v>0</v>
      </c>
      <c r="C51" s="11">
        <f t="shared" si="12"/>
        <v>0</v>
      </c>
      <c r="D51" s="9"/>
      <c r="N51" s="10">
        <v>43</v>
      </c>
    </row>
    <row r="52" spans="1:14">
      <c r="A52" s="9" t="s">
        <v>37</v>
      </c>
      <c r="B52" s="2">
        <f>DATA_FIELD_DESCRIPTORS!O44</f>
        <v>25</v>
      </c>
      <c r="C52" s="11">
        <f t="shared" si="12"/>
        <v>0.19230769230769232</v>
      </c>
      <c r="D52" s="9"/>
      <c r="N52" s="10">
        <v>44</v>
      </c>
    </row>
    <row r="53" spans="1:14">
      <c r="A53" s="9" t="s">
        <v>38</v>
      </c>
      <c r="B53" s="2">
        <f>DATA_FIELD_DESCRIPTORS!O45</f>
        <v>13</v>
      </c>
      <c r="C53" s="11">
        <f t="shared" si="12"/>
        <v>0.1</v>
      </c>
      <c r="D53" s="9"/>
      <c r="N53" s="10">
        <v>45</v>
      </c>
    </row>
    <row r="54" spans="1:14">
      <c r="A54" s="9"/>
      <c r="B54" s="2"/>
      <c r="C54" s="11"/>
      <c r="D54" s="9"/>
      <c r="N54" s="10"/>
    </row>
    <row r="55" spans="1:14">
      <c r="A55" s="113" t="s">
        <v>30</v>
      </c>
      <c r="B55" s="114">
        <f>DATA_FIELD_DESCRIPTORS!O30</f>
        <v>4314</v>
      </c>
      <c r="C55" s="115">
        <f t="shared" si="11"/>
        <v>0.97074707470747079</v>
      </c>
      <c r="D55" s="9"/>
      <c r="N55" s="10">
        <v>30</v>
      </c>
    </row>
    <row r="56" spans="1:14">
      <c r="A56" s="9" t="s">
        <v>32</v>
      </c>
      <c r="B56" s="2">
        <f>DATA_FIELD_DESCRIPTORS!O31</f>
        <v>700</v>
      </c>
      <c r="C56" s="11">
        <f>B56/B$55</f>
        <v>0.16226240148354196</v>
      </c>
      <c r="D56" s="9"/>
      <c r="N56" s="10">
        <v>31</v>
      </c>
    </row>
    <row r="57" spans="1:14">
      <c r="A57" s="9" t="s">
        <v>33</v>
      </c>
      <c r="B57" s="2">
        <f>DATA_FIELD_DESCRIPTORS!O32</f>
        <v>132</v>
      </c>
      <c r="C57" s="11">
        <f t="shared" ref="C57:C62" si="13">B57/B$55</f>
        <v>3.0598052851182198E-2</v>
      </c>
      <c r="D57" s="9"/>
      <c r="N57" s="10">
        <v>32</v>
      </c>
    </row>
    <row r="58" spans="1:14">
      <c r="A58" s="9" t="s">
        <v>34</v>
      </c>
      <c r="B58" s="2">
        <f>DATA_FIELD_DESCRIPTORS!O33</f>
        <v>1</v>
      </c>
      <c r="C58" s="11">
        <f t="shared" si="13"/>
        <v>2.3180343069077421E-4</v>
      </c>
      <c r="D58" s="9"/>
      <c r="N58" s="10">
        <v>33</v>
      </c>
    </row>
    <row r="59" spans="1:14">
      <c r="A59" s="9" t="s">
        <v>35</v>
      </c>
      <c r="B59" s="2">
        <f>DATA_FIELD_DESCRIPTORS!O34</f>
        <v>3411</v>
      </c>
      <c r="C59" s="11">
        <f t="shared" si="13"/>
        <v>0.79068150208623089</v>
      </c>
      <c r="D59" s="9"/>
      <c r="N59" s="10">
        <v>34</v>
      </c>
    </row>
    <row r="60" spans="1:14">
      <c r="A60" s="9" t="s">
        <v>36</v>
      </c>
      <c r="B60" s="2">
        <f>DATA_FIELD_DESCRIPTORS!O35</f>
        <v>1</v>
      </c>
      <c r="C60" s="11">
        <f t="shared" si="13"/>
        <v>2.3180343069077421E-4</v>
      </c>
      <c r="D60" s="9"/>
      <c r="N60" s="10">
        <v>35</v>
      </c>
    </row>
    <row r="61" spans="1:14">
      <c r="A61" s="9" t="s">
        <v>37</v>
      </c>
      <c r="B61" s="2">
        <f>DATA_FIELD_DESCRIPTORS!O36</f>
        <v>5</v>
      </c>
      <c r="C61" s="11">
        <f t="shared" si="13"/>
        <v>1.1590171534538712E-3</v>
      </c>
      <c r="D61" s="9"/>
      <c r="N61" s="10">
        <v>36</v>
      </c>
    </row>
    <row r="62" spans="1:14">
      <c r="A62" s="9" t="s">
        <v>38</v>
      </c>
      <c r="B62" s="2">
        <f>DATA_FIELD_DESCRIPTORS!O37</f>
        <v>64</v>
      </c>
      <c r="C62" s="11">
        <f t="shared" si="13"/>
        <v>1.483541956420955E-2</v>
      </c>
      <c r="D62" s="9"/>
      <c r="N62" s="10">
        <v>37</v>
      </c>
    </row>
    <row r="63" spans="1:14">
      <c r="A63" s="9"/>
      <c r="B63" s="2"/>
      <c r="C63" s="11"/>
      <c r="D63" s="9"/>
      <c r="N63" s="10"/>
    </row>
    <row r="64" spans="1:14">
      <c r="A64" s="9"/>
      <c r="B64" s="2"/>
      <c r="C64" s="11"/>
      <c r="D64" s="9"/>
      <c r="N64" s="10"/>
    </row>
    <row r="65" spans="1:14" s="4" customFormat="1">
      <c r="A65" s="110" t="s">
        <v>1439</v>
      </c>
      <c r="B65" s="111" t="s">
        <v>1437</v>
      </c>
      <c r="C65" s="112" t="s">
        <v>1433</v>
      </c>
      <c r="D65" s="20"/>
      <c r="E65" s="1"/>
      <c r="F65" s="20"/>
      <c r="G65" s="1"/>
      <c r="J65"/>
      <c r="K65"/>
      <c r="L65"/>
      <c r="M65"/>
    </row>
    <row r="66" spans="1:14">
      <c r="A66" s="9" t="s">
        <v>3</v>
      </c>
      <c r="B66" s="2">
        <f>DATA_FIELD_DESCRIPTORS!O705</f>
        <v>4444</v>
      </c>
      <c r="C66" s="11">
        <f>B66/B$66</f>
        <v>1</v>
      </c>
      <c r="D66" s="9"/>
      <c r="N66" s="10">
        <v>705</v>
      </c>
    </row>
    <row r="67" spans="1:14">
      <c r="A67" s="116" t="s">
        <v>1434</v>
      </c>
      <c r="B67" s="114">
        <f>DATA_FIELD_DESCRIPTORS!O722</f>
        <v>1333</v>
      </c>
      <c r="C67" s="115">
        <f>B67/B$66</f>
        <v>0.29995499549954996</v>
      </c>
      <c r="D67" s="9"/>
      <c r="N67" s="10"/>
    </row>
    <row r="68" spans="1:14">
      <c r="A68" s="9"/>
      <c r="B68" s="2"/>
      <c r="C68" s="11"/>
      <c r="D68" s="9"/>
      <c r="N68" s="10"/>
    </row>
    <row r="69" spans="1:14">
      <c r="A69" s="113" t="s">
        <v>1435</v>
      </c>
      <c r="B69" s="114">
        <f>DATA_FIELD_DESCRIPTORS!O707</f>
        <v>3012</v>
      </c>
      <c r="C69" s="115">
        <f t="shared" ref="C69:C76" si="14">B69/B$66</f>
        <v>0.67776777677767774</v>
      </c>
      <c r="D69" s="9"/>
      <c r="N69" s="10">
        <v>706</v>
      </c>
    </row>
    <row r="70" spans="1:14">
      <c r="A70" s="9" t="s">
        <v>39</v>
      </c>
      <c r="B70" s="2">
        <f>DATA_FIELD_DESCRIPTORS!O708</f>
        <v>976</v>
      </c>
      <c r="C70" s="11">
        <f>B70/B$69</f>
        <v>0.32403718459495351</v>
      </c>
      <c r="D70" s="9"/>
      <c r="N70" s="10">
        <v>708</v>
      </c>
    </row>
    <row r="71" spans="1:14">
      <c r="A71" s="9" t="s">
        <v>1445</v>
      </c>
      <c r="B71" s="2">
        <f>DATA_FIELD_DESCRIPTORS!O711</f>
        <v>749</v>
      </c>
      <c r="C71" s="11">
        <f t="shared" ref="C71:C74" si="15">B71/B$69</f>
        <v>0.24867197875166003</v>
      </c>
      <c r="D71" s="9"/>
      <c r="N71" s="10">
        <v>711</v>
      </c>
    </row>
    <row r="72" spans="1:14">
      <c r="A72" s="9" t="s">
        <v>40</v>
      </c>
      <c r="B72" s="2">
        <f>DATA_FIELD_DESCRIPTORS!O712+DATA_FIELD_DESCRIPTORS!O713+DATA_FIELD_DESCRIPTORS!O714</f>
        <v>920</v>
      </c>
      <c r="C72" s="11">
        <f t="shared" si="15"/>
        <v>0.3054448871181939</v>
      </c>
      <c r="D72" s="9"/>
      <c r="N72" s="10" t="s">
        <v>143</v>
      </c>
    </row>
    <row r="73" spans="1:14">
      <c r="A73" s="9" t="s">
        <v>41</v>
      </c>
      <c r="B73" s="2">
        <f>DATA_FIELD_DESCRIPTORS!O715+DATA_FIELD_DESCRIPTORS!O716+DATA_FIELD_DESCRIPTORS!O717+DATA_FIELD_DESCRIPTORS!O718+DATA_FIELD_DESCRIPTORS!O719+DATA_FIELD_DESCRIPTORS!O720</f>
        <v>281</v>
      </c>
      <c r="C73" s="11">
        <f t="shared" si="15"/>
        <v>9.3293492695883135E-2</v>
      </c>
      <c r="D73" s="9"/>
      <c r="N73" s="10" t="s">
        <v>144</v>
      </c>
    </row>
    <row r="74" spans="1:14">
      <c r="A74" s="9" t="s">
        <v>42</v>
      </c>
      <c r="B74" s="2">
        <f>DATA_FIELD_DESCRIPTORS!O721</f>
        <v>86</v>
      </c>
      <c r="C74" s="11">
        <f t="shared" si="15"/>
        <v>2.8552456839309428E-2</v>
      </c>
      <c r="D74" s="9"/>
      <c r="N74" s="10">
        <v>721</v>
      </c>
    </row>
    <row r="75" spans="1:14">
      <c r="A75" s="9"/>
      <c r="B75" s="2"/>
      <c r="C75" s="11"/>
      <c r="D75" s="9"/>
      <c r="N75" s="10"/>
    </row>
    <row r="76" spans="1:14">
      <c r="A76" s="113" t="s">
        <v>43</v>
      </c>
      <c r="B76" s="114">
        <f>DATA_FIELD_DESCRIPTORS!O730</f>
        <v>99</v>
      </c>
      <c r="C76" s="115">
        <f t="shared" si="14"/>
        <v>2.2277227722772276E-2</v>
      </c>
      <c r="D76" s="9"/>
      <c r="N76" s="10">
        <v>730</v>
      </c>
    </row>
    <row r="77" spans="1:14">
      <c r="A77" s="9" t="s">
        <v>44</v>
      </c>
      <c r="B77" s="2">
        <f>DATA_FIELD_DESCRIPTORS!O731</f>
        <v>0</v>
      </c>
      <c r="C77" s="11">
        <f>B77/B$76</f>
        <v>0</v>
      </c>
      <c r="D77" s="9"/>
      <c r="N77" s="10">
        <v>731</v>
      </c>
    </row>
    <row r="78" spans="1:14">
      <c r="A78" s="9" t="s">
        <v>47</v>
      </c>
      <c r="B78" s="2">
        <f>DATA_FIELD_DESCRIPTORS!O732</f>
        <v>99</v>
      </c>
      <c r="C78" s="11">
        <f>B78/B$76</f>
        <v>1</v>
      </c>
      <c r="D78" s="9"/>
      <c r="N78" s="10">
        <v>732</v>
      </c>
    </row>
    <row r="79" spans="1:14">
      <c r="A79" s="9"/>
      <c r="B79" s="2"/>
      <c r="C79" s="11"/>
      <c r="D79" s="9"/>
      <c r="N79" s="10"/>
    </row>
    <row r="80" spans="1:14">
      <c r="A80" s="9"/>
      <c r="B80" s="2"/>
      <c r="C80" s="11"/>
      <c r="D80" s="9"/>
      <c r="N80" s="10"/>
    </row>
    <row r="81" spans="1:14" s="4" customFormat="1">
      <c r="A81" s="110" t="s">
        <v>1440</v>
      </c>
      <c r="B81" s="111" t="s">
        <v>1437</v>
      </c>
      <c r="C81" s="112" t="s">
        <v>1433</v>
      </c>
      <c r="D81" s="20"/>
      <c r="E81" s="1"/>
      <c r="F81" s="20"/>
      <c r="G81" s="1"/>
      <c r="J81"/>
      <c r="K81"/>
      <c r="L81"/>
      <c r="M81"/>
    </row>
    <row r="82" spans="1:14">
      <c r="A82" s="14" t="s">
        <v>48</v>
      </c>
      <c r="B82" s="2">
        <f>DATA_FIELD_DESCRIPTORS!O932</f>
        <v>1982</v>
      </c>
      <c r="C82" s="27">
        <f>B82/B$82</f>
        <v>1</v>
      </c>
      <c r="D82" s="14"/>
      <c r="E82" s="23"/>
      <c r="F82" s="23"/>
      <c r="G82" s="18"/>
      <c r="H82" s="24"/>
      <c r="I82" s="25"/>
      <c r="N82" s="26">
        <v>8954</v>
      </c>
    </row>
    <row r="83" spans="1:14">
      <c r="A83" s="14" t="s">
        <v>155</v>
      </c>
      <c r="B83" s="2">
        <f>DATA_FIELD_DESCRIPTORS!O1005+DATA_FIELD_DESCRIPTORS!O1008</f>
        <v>363</v>
      </c>
      <c r="C83" s="27">
        <f t="shared" ref="C83:C84" si="16">B83/B$82</f>
        <v>0.18314833501513622</v>
      </c>
      <c r="D83" s="14"/>
      <c r="E83" s="23"/>
      <c r="F83" s="23"/>
      <c r="G83" s="18"/>
      <c r="H83" s="24"/>
      <c r="I83" s="25"/>
      <c r="N83" s="26" t="s">
        <v>156</v>
      </c>
    </row>
    <row r="84" spans="1:14">
      <c r="A84" s="14" t="s">
        <v>161</v>
      </c>
      <c r="B84" s="2">
        <f>DATA_FIELD_DESCRIPTORS!O1006+DATA_FIELD_DESCRIPTORS!O1009</f>
        <v>1619</v>
      </c>
      <c r="C84" s="27">
        <f t="shared" si="16"/>
        <v>0.81685166498486372</v>
      </c>
      <c r="D84" s="14"/>
      <c r="E84" s="23"/>
      <c r="F84" s="23"/>
      <c r="G84" s="18"/>
      <c r="H84" s="24"/>
      <c r="I84" s="25"/>
      <c r="N84" s="26" t="s">
        <v>157</v>
      </c>
    </row>
    <row r="85" spans="1:14">
      <c r="A85" s="14"/>
      <c r="B85" s="2"/>
      <c r="C85" s="27"/>
      <c r="D85" s="14"/>
      <c r="E85" s="23"/>
      <c r="F85" s="23"/>
      <c r="G85" s="18"/>
      <c r="H85" s="24"/>
      <c r="I85" s="25"/>
      <c r="N85" s="26"/>
    </row>
    <row r="86" spans="1:14">
      <c r="A86" s="113" t="s">
        <v>1444</v>
      </c>
      <c r="B86" s="114">
        <f>DATA_FIELD_DESCRIPTORS!O934+DATA_FIELD_DESCRIPTORS!O968</f>
        <v>976</v>
      </c>
      <c r="C86" s="115">
        <f>B86/B$82</f>
        <v>0.49243188698284562</v>
      </c>
      <c r="D86" s="14"/>
      <c r="E86" s="23"/>
      <c r="F86" s="23"/>
      <c r="G86" s="18"/>
      <c r="H86" s="24"/>
      <c r="I86" s="25"/>
      <c r="N86" s="26" t="s">
        <v>146</v>
      </c>
    </row>
    <row r="87" spans="1:14">
      <c r="A87" s="14" t="s">
        <v>49</v>
      </c>
      <c r="B87" s="2">
        <f>DATA_FIELD_DESCRIPTORS!O935+DATA_FIELD_DESCRIPTORS!O969</f>
        <v>749</v>
      </c>
      <c r="C87" s="27">
        <f t="shared" ref="C87:C92" si="17">B87/B$86</f>
        <v>0.76741803278688525</v>
      </c>
      <c r="D87" s="14"/>
      <c r="E87" s="29"/>
      <c r="F87" s="29"/>
      <c r="G87" s="18"/>
      <c r="H87" s="24"/>
      <c r="I87" s="30"/>
      <c r="N87" s="26" t="s">
        <v>147</v>
      </c>
    </row>
    <row r="88" spans="1:14">
      <c r="A88" s="14" t="s">
        <v>155</v>
      </c>
      <c r="B88" s="2">
        <f>DATA_FIELD_DESCRIPTORS!O538+DATA_FIELD_DESCRIPTORS!O539+DATA_FIELD_DESCRIPTORS!O540</f>
        <v>272</v>
      </c>
      <c r="C88" s="27">
        <f t="shared" si="17"/>
        <v>0.27868852459016391</v>
      </c>
      <c r="D88" s="14"/>
      <c r="E88" s="29"/>
      <c r="F88" s="29"/>
      <c r="G88" s="18"/>
      <c r="H88" s="24"/>
      <c r="I88" s="30"/>
      <c r="N88" s="26" t="s">
        <v>158</v>
      </c>
    </row>
    <row r="89" spans="1:14">
      <c r="A89" s="14" t="s">
        <v>50</v>
      </c>
      <c r="B89" s="2">
        <f>DATA_FIELD_DESCRIPTORS!O940+DATA_FIELD_DESCRIPTORS!O974</f>
        <v>77</v>
      </c>
      <c r="C89" s="27">
        <f t="shared" si="17"/>
        <v>7.8893442622950824E-2</v>
      </c>
      <c r="D89" s="14"/>
      <c r="E89" s="23"/>
      <c r="F89" s="23"/>
      <c r="G89" s="18"/>
      <c r="H89" s="24"/>
      <c r="I89" s="25"/>
      <c r="N89" s="26" t="s">
        <v>148</v>
      </c>
    </row>
    <row r="90" spans="1:14">
      <c r="A90" s="14" t="s">
        <v>155</v>
      </c>
      <c r="B90" s="2">
        <f>DATA_FIELD_DESCRIPTORS!O543+DATA_FIELD_DESCRIPTORS!O544+DATA_FIELD_DESCRIPTORS!O545</f>
        <v>22</v>
      </c>
      <c r="C90" s="27">
        <f t="shared" si="17"/>
        <v>2.2540983606557378E-2</v>
      </c>
      <c r="D90" s="14"/>
      <c r="E90" s="23"/>
      <c r="F90" s="23"/>
      <c r="G90" s="18"/>
      <c r="H90" s="24"/>
      <c r="I90" s="25"/>
      <c r="N90" s="26" t="s">
        <v>159</v>
      </c>
    </row>
    <row r="91" spans="1:14">
      <c r="A91" s="14" t="s">
        <v>51</v>
      </c>
      <c r="B91" s="2">
        <f>DATA_FIELD_DESCRIPTORS!O944+DATA_FIELD_DESCRIPTORS!O978</f>
        <v>150</v>
      </c>
      <c r="C91" s="27">
        <f t="shared" si="17"/>
        <v>0.15368852459016394</v>
      </c>
      <c r="D91" s="14"/>
      <c r="E91" s="23"/>
      <c r="F91" s="23"/>
      <c r="G91" s="18"/>
      <c r="H91" s="24"/>
      <c r="I91" s="25"/>
      <c r="N91" s="26" t="s">
        <v>149</v>
      </c>
    </row>
    <row r="92" spans="1:14">
      <c r="A92" s="14" t="s">
        <v>155</v>
      </c>
      <c r="B92" s="2">
        <f>DATA_FIELD_DESCRIPTORS!O547+DATA_FIELD_DESCRIPTORS!O548+DATA_FIELD_DESCRIPTORS!O549</f>
        <v>68</v>
      </c>
      <c r="C92" s="27">
        <f t="shared" si="17"/>
        <v>6.9672131147540978E-2</v>
      </c>
      <c r="D92" s="14"/>
      <c r="E92" s="23"/>
      <c r="F92" s="23"/>
      <c r="G92" s="18"/>
      <c r="H92" s="24"/>
      <c r="I92" s="25"/>
      <c r="N92" s="26"/>
    </row>
    <row r="93" spans="1:14">
      <c r="A93" s="14"/>
      <c r="B93" s="2"/>
      <c r="C93" s="27"/>
      <c r="D93" s="14"/>
      <c r="E93" s="23"/>
      <c r="F93" s="23"/>
      <c r="G93" s="18"/>
      <c r="H93" s="24"/>
      <c r="I93" s="25"/>
      <c r="N93" s="26"/>
    </row>
    <row r="94" spans="1:14">
      <c r="A94" s="113" t="s">
        <v>1443</v>
      </c>
      <c r="B94" s="114">
        <f>DATA_FIELD_DESCRIPTORS!O948+DATA_FIELD_DESCRIPTORS!O982</f>
        <v>1006</v>
      </c>
      <c r="C94" s="115">
        <f>B94/B$82</f>
        <v>0.50756811301715443</v>
      </c>
      <c r="D94" s="14"/>
      <c r="E94" s="23"/>
      <c r="F94" s="23"/>
      <c r="G94" s="18"/>
      <c r="H94" s="24"/>
      <c r="I94" s="25"/>
      <c r="N94" s="26" t="s">
        <v>150</v>
      </c>
    </row>
    <row r="95" spans="1:14">
      <c r="A95" s="14" t="s">
        <v>52</v>
      </c>
      <c r="B95" s="31">
        <f>B96+B98</f>
        <v>774</v>
      </c>
      <c r="C95" s="27">
        <f t="shared" ref="C95:C98" si="18">B95/B$94</f>
        <v>0.76938369781312133</v>
      </c>
      <c r="D95" s="14"/>
      <c r="E95" s="23"/>
      <c r="F95" s="23"/>
      <c r="G95" s="18"/>
      <c r="H95" s="24"/>
      <c r="I95" s="25"/>
      <c r="N95" s="26" t="s">
        <v>1420</v>
      </c>
    </row>
    <row r="96" spans="1:14">
      <c r="A96" s="14" t="s">
        <v>45</v>
      </c>
      <c r="B96" s="2">
        <f>DATA_FIELD_DESCRIPTORS!O950+DATA_FIELD_DESCRIPTORS!O984</f>
        <v>348</v>
      </c>
      <c r="C96" s="27">
        <f t="shared" si="18"/>
        <v>0.34592445328031807</v>
      </c>
      <c r="D96" s="14"/>
      <c r="E96" s="23"/>
      <c r="F96" s="23"/>
      <c r="G96" s="18"/>
      <c r="H96" s="18"/>
      <c r="I96" s="18"/>
      <c r="N96" s="26" t="s">
        <v>151</v>
      </c>
    </row>
    <row r="97" spans="1:14">
      <c r="A97" s="14" t="s">
        <v>53</v>
      </c>
      <c r="B97" s="2">
        <f>DATA_FIELD_DESCRIPTORS!O953+DATA_FIELD_DESCRIPTORS!O987</f>
        <v>64</v>
      </c>
      <c r="C97" s="27">
        <f>B97/B96</f>
        <v>0.18390804597701149</v>
      </c>
      <c r="D97" s="14"/>
      <c r="E97" s="23"/>
      <c r="F97" s="23"/>
      <c r="G97" s="18"/>
      <c r="H97" s="18"/>
      <c r="I97" s="18"/>
      <c r="N97" s="26" t="s">
        <v>152</v>
      </c>
    </row>
    <row r="98" spans="1:14">
      <c r="A98" s="14" t="s">
        <v>46</v>
      </c>
      <c r="B98" s="31">
        <f>DATA_FIELD_DESCRIPTORS!O959+DATA_FIELD_DESCRIPTORS!O993</f>
        <v>426</v>
      </c>
      <c r="C98" s="27">
        <f t="shared" si="18"/>
        <v>0.4234592445328032</v>
      </c>
      <c r="D98" s="14"/>
      <c r="E98" s="23"/>
      <c r="F98" s="23"/>
      <c r="G98" s="18"/>
      <c r="H98" s="18"/>
      <c r="I98" s="18"/>
      <c r="N98" s="26" t="s">
        <v>153</v>
      </c>
    </row>
    <row r="99" spans="1:14">
      <c r="A99" s="14" t="s">
        <v>53</v>
      </c>
      <c r="B99" s="31">
        <f>DATA_FIELD_DESCRIPTORS!O962+DATA_FIELD_DESCRIPTORS!O996</f>
        <v>198</v>
      </c>
      <c r="C99" s="27">
        <f>B99/B98</f>
        <v>0.46478873239436619</v>
      </c>
      <c r="D99" s="14"/>
      <c r="E99" s="23"/>
      <c r="F99" s="23"/>
      <c r="G99" s="18"/>
      <c r="H99" s="18"/>
      <c r="I99" s="18"/>
      <c r="N99" s="26" t="s">
        <v>154</v>
      </c>
    </row>
    <row r="100" spans="1:14">
      <c r="A100" s="14"/>
      <c r="B100" s="31"/>
      <c r="C100" s="27"/>
      <c r="D100" s="14"/>
      <c r="E100" s="23"/>
      <c r="F100" s="23"/>
      <c r="G100" s="18"/>
      <c r="H100" s="18"/>
      <c r="I100" s="18"/>
      <c r="N100" s="26"/>
    </row>
    <row r="101" spans="1:14">
      <c r="A101" s="14" t="s">
        <v>54</v>
      </c>
      <c r="B101" s="2">
        <f>DATA_FIELD_DESCRIPTORS!O535</f>
        <v>365</v>
      </c>
      <c r="C101" s="27">
        <f>B101/B82</f>
        <v>0.18415741675075681</v>
      </c>
      <c r="D101" s="14"/>
      <c r="E101" s="23"/>
      <c r="F101" s="23"/>
      <c r="G101" s="18"/>
      <c r="H101" s="18"/>
      <c r="I101" s="18"/>
      <c r="N101" s="26">
        <v>535</v>
      </c>
    </row>
    <row r="102" spans="1:14">
      <c r="A102" s="14" t="s">
        <v>55</v>
      </c>
      <c r="B102" s="2">
        <f>DATA_FIELD_DESCRIPTORS!O657</f>
        <v>544</v>
      </c>
      <c r="C102" s="27">
        <f>B102/B82</f>
        <v>0.27447023208879917</v>
      </c>
      <c r="D102" s="14"/>
      <c r="E102" s="23"/>
      <c r="F102" s="23"/>
      <c r="G102" s="18"/>
      <c r="H102" s="18"/>
      <c r="I102" s="18"/>
      <c r="N102" s="26">
        <v>657</v>
      </c>
    </row>
    <row r="103" spans="1:14">
      <c r="A103" s="14" t="s">
        <v>56</v>
      </c>
      <c r="B103" s="34">
        <f>(B67+B69)/B82</f>
        <v>2.1922300706357216</v>
      </c>
      <c r="C103" s="44" t="s">
        <v>1446</v>
      </c>
      <c r="D103" s="14"/>
      <c r="E103" s="23"/>
      <c r="F103" s="23"/>
      <c r="G103" s="18"/>
      <c r="H103" s="18"/>
      <c r="I103" s="18"/>
      <c r="N103" s="26"/>
    </row>
    <row r="104" spans="1:14">
      <c r="A104" s="14"/>
      <c r="B104" s="34"/>
      <c r="C104" s="27"/>
      <c r="D104" s="14"/>
      <c r="E104" s="23"/>
      <c r="F104" s="23"/>
      <c r="G104" s="18"/>
      <c r="H104" s="18"/>
      <c r="I104" s="18"/>
      <c r="N104" s="26"/>
    </row>
    <row r="105" spans="1:14">
      <c r="A105" s="14"/>
      <c r="B105" s="31"/>
      <c r="C105" s="27"/>
      <c r="D105" s="14"/>
      <c r="E105" s="23"/>
      <c r="F105" s="23"/>
      <c r="G105" s="18"/>
      <c r="H105" s="18"/>
      <c r="I105" s="18"/>
      <c r="N105" s="26"/>
    </row>
    <row r="106" spans="1:14" s="4" customFormat="1">
      <c r="A106" s="106" t="s">
        <v>1441</v>
      </c>
      <c r="B106" s="107" t="s">
        <v>1437</v>
      </c>
      <c r="C106" s="112" t="s">
        <v>1433</v>
      </c>
      <c r="D106" s="20"/>
      <c r="E106" s="1"/>
      <c r="F106" s="20"/>
      <c r="G106" s="1"/>
      <c r="J106"/>
      <c r="K106"/>
      <c r="L106"/>
      <c r="M106"/>
    </row>
    <row r="107" spans="1:14">
      <c r="A107" s="14" t="s">
        <v>57</v>
      </c>
      <c r="B107" s="2">
        <f>DATA_FIELD_DESCRIPTORS!O750</f>
        <v>2114</v>
      </c>
      <c r="C107" s="27">
        <f>B107/B$107</f>
        <v>1</v>
      </c>
      <c r="D107" s="14"/>
      <c r="E107" s="29"/>
      <c r="F107" s="29"/>
      <c r="G107" s="18"/>
      <c r="H107" s="24"/>
      <c r="I107" s="30"/>
      <c r="N107" s="26">
        <v>8772</v>
      </c>
    </row>
    <row r="108" spans="1:14">
      <c r="A108" s="14" t="s">
        <v>58</v>
      </c>
      <c r="B108" s="2">
        <f>DATA_FIELD_DESCRIPTORS!O762</f>
        <v>1982</v>
      </c>
      <c r="C108" s="27">
        <f t="shared" ref="C108:C110" si="19">B108/B$107</f>
        <v>0.93755912961210974</v>
      </c>
      <c r="D108" s="14"/>
      <c r="E108" s="29"/>
      <c r="F108" s="29"/>
      <c r="G108" s="18"/>
      <c r="H108" s="24"/>
      <c r="I108" s="30"/>
      <c r="N108" s="26">
        <v>8784</v>
      </c>
    </row>
    <row r="109" spans="1:14">
      <c r="A109" s="14"/>
      <c r="B109" s="2"/>
      <c r="C109" s="27"/>
      <c r="D109" s="14"/>
      <c r="E109" s="29"/>
      <c r="F109" s="29"/>
      <c r="G109" s="18"/>
      <c r="H109" s="24"/>
      <c r="I109" s="30"/>
      <c r="N109" s="26"/>
    </row>
    <row r="110" spans="1:14">
      <c r="A110" s="14" t="s">
        <v>59</v>
      </c>
      <c r="B110" s="2">
        <f>DATA_FIELD_DESCRIPTORS!O772</f>
        <v>132</v>
      </c>
      <c r="C110" s="27">
        <f t="shared" si="19"/>
        <v>6.2440870387890257E-2</v>
      </c>
      <c r="D110" s="14"/>
      <c r="E110" s="29"/>
      <c r="F110" s="29"/>
      <c r="G110" s="18"/>
      <c r="H110" s="24"/>
      <c r="I110" s="30"/>
      <c r="N110" s="26">
        <v>8794</v>
      </c>
    </row>
    <row r="111" spans="1:14">
      <c r="A111" s="14" t="s">
        <v>60</v>
      </c>
      <c r="B111" s="2">
        <f>DATA_FIELD_DESCRIPTORS!O773</f>
        <v>73</v>
      </c>
      <c r="C111" s="27">
        <f>B111/B$110</f>
        <v>0.55303030303030298</v>
      </c>
      <c r="D111" s="14"/>
      <c r="E111" s="29"/>
      <c r="F111" s="23"/>
      <c r="G111" s="18"/>
      <c r="H111" s="24"/>
      <c r="I111" s="25"/>
      <c r="N111" s="26">
        <v>8795</v>
      </c>
    </row>
    <row r="112" spans="1:14">
      <c r="A112" s="14" t="s">
        <v>61</v>
      </c>
      <c r="B112" s="2">
        <f>DATA_FIELD_DESCRIPTORS!O774</f>
        <v>3</v>
      </c>
      <c r="C112" s="27">
        <f t="shared" ref="C112:C116" si="20">B112/B$110</f>
        <v>2.2727272727272728E-2</v>
      </c>
      <c r="D112" s="14"/>
      <c r="E112" s="29"/>
      <c r="F112" s="35"/>
      <c r="G112" s="18"/>
      <c r="H112" s="36"/>
      <c r="I112" s="37"/>
      <c r="N112" s="26">
        <v>8796</v>
      </c>
    </row>
    <row r="113" spans="1:14">
      <c r="A113" s="14" t="s">
        <v>62</v>
      </c>
      <c r="B113" s="2">
        <f>DATA_FIELD_DESCRIPTORS!O775</f>
        <v>6</v>
      </c>
      <c r="C113" s="27">
        <f t="shared" si="20"/>
        <v>4.5454545454545456E-2</v>
      </c>
      <c r="D113" s="14"/>
      <c r="E113" s="29"/>
      <c r="F113" s="23"/>
      <c r="G113" s="18"/>
      <c r="H113" s="24"/>
      <c r="I113" s="25"/>
      <c r="N113" s="26">
        <v>8797</v>
      </c>
    </row>
    <row r="114" spans="1:14">
      <c r="A114" s="14" t="s">
        <v>63</v>
      </c>
      <c r="B114" s="2">
        <f>DATA_FIELD_DESCRIPTORS!O776</f>
        <v>3</v>
      </c>
      <c r="C114" s="27">
        <f t="shared" si="20"/>
        <v>2.2727272727272728E-2</v>
      </c>
      <c r="D114" s="14"/>
      <c r="E114" s="29"/>
      <c r="F114" s="35"/>
      <c r="G114" s="18"/>
      <c r="H114" s="35"/>
      <c r="I114" s="18"/>
      <c r="N114" s="26">
        <v>8798</v>
      </c>
    </row>
    <row r="115" spans="1:14">
      <c r="A115" s="9" t="s">
        <v>64</v>
      </c>
      <c r="B115" s="2">
        <f>DATA_FIELD_DESCRIPTORS!O777</f>
        <v>29</v>
      </c>
      <c r="C115" s="27">
        <f t="shared" si="20"/>
        <v>0.2196969696969697</v>
      </c>
      <c r="D115" s="9"/>
      <c r="E115" s="29"/>
      <c r="H115" s="38"/>
      <c r="I115" s="39"/>
      <c r="N115" s="10">
        <v>8799</v>
      </c>
    </row>
    <row r="116" spans="1:14">
      <c r="A116" s="9" t="s">
        <v>65</v>
      </c>
      <c r="B116" s="2">
        <f>DATA_FIELD_DESCRIPTORS!O779</f>
        <v>18</v>
      </c>
      <c r="C116" s="27">
        <f t="shared" si="20"/>
        <v>0.13636363636363635</v>
      </c>
      <c r="D116" s="9"/>
      <c r="E116" s="29"/>
      <c r="H116" s="38"/>
      <c r="I116" s="39"/>
      <c r="N116" s="10">
        <v>8801</v>
      </c>
    </row>
    <row r="117" spans="1:14">
      <c r="A117" s="9"/>
      <c r="B117" s="15"/>
      <c r="C117" s="11"/>
      <c r="D117" s="9"/>
      <c r="E117" s="39"/>
      <c r="F117" s="39"/>
      <c r="H117" s="39"/>
      <c r="I117" s="39"/>
      <c r="N117" s="10"/>
    </row>
    <row r="118" spans="1:14">
      <c r="A118" s="9"/>
      <c r="B118" s="15"/>
      <c r="C118" s="11"/>
      <c r="D118" s="9"/>
      <c r="E118" s="39"/>
      <c r="F118" s="39"/>
      <c r="H118" s="39"/>
      <c r="I118" s="39"/>
      <c r="N118" s="10"/>
    </row>
    <row r="119" spans="1:14" s="4" customFormat="1">
      <c r="A119" s="106" t="s">
        <v>1442</v>
      </c>
      <c r="B119" s="107" t="s">
        <v>1437</v>
      </c>
      <c r="C119" s="108" t="s">
        <v>1433</v>
      </c>
      <c r="D119" s="20"/>
      <c r="E119" s="1"/>
      <c r="F119" s="20"/>
      <c r="G119" s="1"/>
      <c r="J119"/>
      <c r="K119"/>
      <c r="L119"/>
      <c r="M119"/>
    </row>
    <row r="120" spans="1:14">
      <c r="A120" s="9" t="s">
        <v>66</v>
      </c>
      <c r="B120" s="2">
        <f>DATA_FIELD_DESCRIPTORS!O766</f>
        <v>1982</v>
      </c>
      <c r="C120" s="11">
        <f>B120/B$120</f>
        <v>1</v>
      </c>
      <c r="D120" s="9"/>
      <c r="H120" s="38"/>
      <c r="I120" s="39"/>
      <c r="N120" s="10">
        <v>8788</v>
      </c>
    </row>
    <row r="121" spans="1:14" s="18" customFormat="1">
      <c r="A121" s="113" t="s">
        <v>67</v>
      </c>
      <c r="B121" s="114">
        <f>DATA_FIELD_DESCRIPTORS!O767+DATA_FIELD_DESCRIPTORS!O768</f>
        <v>133</v>
      </c>
      <c r="C121" s="115">
        <f t="shared" ref="C121:C124" si="21">B121/B$120</f>
        <v>6.7103935418768926E-2</v>
      </c>
      <c r="D121" s="14"/>
      <c r="E121" s="29"/>
      <c r="F121" s="29"/>
      <c r="H121" s="24"/>
      <c r="I121" s="30"/>
      <c r="J121"/>
      <c r="K121"/>
      <c r="L121"/>
      <c r="M121"/>
      <c r="N121" s="26" t="s">
        <v>145</v>
      </c>
    </row>
    <row r="122" spans="1:14" s="18" customFormat="1">
      <c r="A122" s="14" t="s">
        <v>68</v>
      </c>
      <c r="B122" s="2">
        <f>DATA_FIELD_DESCRIPTORS!O841+DATA_FIELD_DESCRIPTORS!O842</f>
        <v>263</v>
      </c>
      <c r="C122" s="44" t="s">
        <v>1446</v>
      </c>
      <c r="D122" s="14"/>
      <c r="E122" s="13"/>
      <c r="F122" s="23"/>
      <c r="J122"/>
      <c r="K122"/>
      <c r="L122"/>
      <c r="M122"/>
      <c r="N122" s="40" t="s">
        <v>1421</v>
      </c>
    </row>
    <row r="123" spans="1:14" s="18" customFormat="1">
      <c r="A123" s="14" t="s">
        <v>69</v>
      </c>
      <c r="B123" s="41">
        <f>B122/B121</f>
        <v>1.9774436090225564</v>
      </c>
      <c r="C123" s="44" t="s">
        <v>1446</v>
      </c>
      <c r="D123" s="14"/>
      <c r="E123" s="23"/>
      <c r="F123" s="23"/>
      <c r="J123"/>
      <c r="K123"/>
      <c r="L123"/>
      <c r="M123"/>
      <c r="N123" s="26"/>
    </row>
    <row r="124" spans="1:14" s="18" customFormat="1">
      <c r="A124" s="113" t="s">
        <v>70</v>
      </c>
      <c r="B124" s="114">
        <f>DATA_FIELD_DESCRIPTORS!O769</f>
        <v>1849</v>
      </c>
      <c r="C124" s="115">
        <f t="shared" si="21"/>
        <v>0.93289606458123109</v>
      </c>
      <c r="D124" s="14"/>
      <c r="E124" s="29"/>
      <c r="F124" s="29"/>
      <c r="H124" s="24"/>
      <c r="I124" s="30"/>
      <c r="J124"/>
      <c r="K124"/>
      <c r="L124"/>
      <c r="M124"/>
      <c r="N124" s="26">
        <v>8791</v>
      </c>
    </row>
    <row r="125" spans="1:14">
      <c r="A125" s="9" t="s">
        <v>71</v>
      </c>
      <c r="B125" s="2">
        <f>DATA_FIELD_DESCRIPTORS!O843</f>
        <v>4082</v>
      </c>
      <c r="C125" s="44" t="s">
        <v>1446</v>
      </c>
      <c r="D125" s="9"/>
      <c r="N125" s="10">
        <v>8865</v>
      </c>
    </row>
    <row r="126" spans="1:14">
      <c r="A126" s="9" t="s">
        <v>72</v>
      </c>
      <c r="B126" s="42">
        <f>B125/B124</f>
        <v>2.2076798269334774</v>
      </c>
      <c r="C126" s="44" t="s">
        <v>1446</v>
      </c>
      <c r="D126" s="9"/>
      <c r="N126" s="10"/>
    </row>
    <row r="127" spans="1:14">
      <c r="A127" s="9"/>
      <c r="B127" s="15"/>
      <c r="C127" s="11"/>
      <c r="D127" s="9"/>
      <c r="N127" s="10"/>
    </row>
    <row r="128" spans="1:14">
      <c r="B128" s="9"/>
      <c r="C128" s="14"/>
      <c r="D128" s="9"/>
      <c r="N128" s="9"/>
    </row>
    <row r="129" spans="1:14">
      <c r="A129" s="106" t="s">
        <v>1460</v>
      </c>
      <c r="B129" s="107" t="s">
        <v>1437</v>
      </c>
      <c r="C129" s="73"/>
      <c r="E129" s="5"/>
      <c r="F129" s="5"/>
    </row>
    <row r="130" spans="1:14">
      <c r="A130" s="9" t="s">
        <v>1462</v>
      </c>
      <c r="B130" s="72">
        <f>B111+B112+B124</f>
        <v>1925</v>
      </c>
      <c r="C130" s="27"/>
      <c r="E130" s="5"/>
      <c r="F130" s="5"/>
    </row>
    <row r="131" spans="1:14">
      <c r="A131" s="9" t="s">
        <v>1463</v>
      </c>
      <c r="B131" s="72">
        <f>B113+B114+B121</f>
        <v>142</v>
      </c>
      <c r="C131" s="5"/>
      <c r="E131" s="5"/>
      <c r="F131" s="5"/>
    </row>
    <row r="132" spans="1:14">
      <c r="A132" s="9" t="s">
        <v>1464</v>
      </c>
      <c r="B132" s="39">
        <f>B111/B130</f>
        <v>3.7922077922077919E-2</v>
      </c>
      <c r="C132" s="5"/>
      <c r="E132" s="5"/>
      <c r="F132" s="5"/>
      <c r="N132" s="5"/>
    </row>
    <row r="133" spans="1:14">
      <c r="A133" s="9" t="s">
        <v>1465</v>
      </c>
      <c r="B133" s="39">
        <f>B113/B131</f>
        <v>4.2253521126760563E-2</v>
      </c>
      <c r="C133" s="5"/>
      <c r="E133" s="5"/>
      <c r="F133" s="5"/>
      <c r="N133" s="5"/>
    </row>
    <row r="134" spans="1:14">
      <c r="A134" s="9" t="s">
        <v>1466</v>
      </c>
      <c r="B134" s="39">
        <f>B115/B107</f>
        <v>1.3718070009460738E-2</v>
      </c>
      <c r="C134" s="5"/>
      <c r="E134" s="5"/>
      <c r="F134" s="5"/>
      <c r="N134" s="5"/>
    </row>
    <row r="135" spans="1:14">
      <c r="A135" s="9" t="s">
        <v>1</v>
      </c>
      <c r="B135" s="5"/>
      <c r="C135" s="5"/>
      <c r="E135" s="5"/>
      <c r="F135" s="5"/>
      <c r="N135" s="5"/>
    </row>
    <row r="136" spans="1:14">
      <c r="A136" s="75" t="s">
        <v>1467</v>
      </c>
      <c r="B136" s="75"/>
      <c r="C136" s="75"/>
      <c r="E136" s="5"/>
      <c r="F136" s="5"/>
      <c r="N136" s="5"/>
    </row>
    <row r="137" spans="1:14" ht="36">
      <c r="A137" s="75" t="s">
        <v>1461</v>
      </c>
      <c r="B137" s="75"/>
      <c r="C137" s="75"/>
      <c r="E137" s="5"/>
      <c r="F137" s="5"/>
      <c r="N137" s="5"/>
    </row>
    <row r="138" spans="1:14">
      <c r="A138" s="75"/>
      <c r="B138" s="75"/>
      <c r="C138" s="75"/>
      <c r="E138" s="5"/>
      <c r="F138" s="5"/>
      <c r="N138" s="5"/>
    </row>
    <row r="139" spans="1:14">
      <c r="A139" s="75"/>
      <c r="B139" s="75"/>
      <c r="C139" s="75"/>
      <c r="E139" s="5"/>
      <c r="F139" s="5"/>
      <c r="N139" s="5"/>
    </row>
    <row r="140" spans="1:14">
      <c r="B140" s="5"/>
      <c r="C140" s="5"/>
      <c r="E140" s="5"/>
      <c r="F140" s="5"/>
      <c r="N140" s="5"/>
    </row>
    <row r="141" spans="1:14" ht="57.6">
      <c r="A141" s="9" t="s">
        <v>73</v>
      </c>
      <c r="B141" s="5"/>
      <c r="C141" s="5"/>
      <c r="E141" s="5"/>
      <c r="F141" s="5"/>
      <c r="N141" s="5"/>
    </row>
    <row r="142" spans="1:14">
      <c r="A142" s="9" t="s">
        <v>1</v>
      </c>
      <c r="B142" s="5"/>
      <c r="C142" s="5"/>
      <c r="E142" s="5"/>
      <c r="F142" s="5"/>
      <c r="N142" s="5"/>
    </row>
    <row r="143" spans="1:14">
      <c r="A143" s="9" t="s">
        <v>1</v>
      </c>
      <c r="B143" s="5"/>
      <c r="C143" s="5"/>
      <c r="E143" s="5"/>
      <c r="F143" s="5"/>
      <c r="N143" s="5"/>
    </row>
    <row r="144" spans="1:14">
      <c r="A144" s="9" t="s">
        <v>1</v>
      </c>
      <c r="B144" s="5"/>
      <c r="C144" s="5"/>
      <c r="E144" s="5"/>
      <c r="F144" s="5"/>
      <c r="N144" s="5"/>
    </row>
    <row r="145" spans="1:14">
      <c r="A145" s="9" t="s">
        <v>1</v>
      </c>
      <c r="B145" s="5"/>
      <c r="C145" s="5"/>
      <c r="E145" s="5"/>
      <c r="F145" s="5"/>
      <c r="N14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</vt:i4>
      </vt:variant>
    </vt:vector>
  </HeadingPairs>
  <TitlesOfParts>
    <vt:vector size="29" baseType="lpstr">
      <vt:lpstr>DATA_FIELD_DESCRIPTORS</vt:lpstr>
      <vt:lpstr>Boston</vt:lpstr>
      <vt:lpstr>Allston</vt:lpstr>
      <vt:lpstr>Back Bay</vt:lpstr>
      <vt:lpstr>Bay Village</vt:lpstr>
      <vt:lpstr>Beacon Hill</vt:lpstr>
      <vt:lpstr>Brighton</vt:lpstr>
      <vt:lpstr>Charlestown</vt:lpstr>
      <vt:lpstr>Chinatown</vt:lpstr>
      <vt:lpstr>Dorchester</vt:lpstr>
      <vt:lpstr>Downtown</vt:lpstr>
      <vt:lpstr>East Boston</vt:lpstr>
      <vt:lpstr>Fenway</vt:lpstr>
      <vt:lpstr>Harbor Islands</vt:lpstr>
      <vt:lpstr>Hyde Park</vt:lpstr>
      <vt:lpstr>Jamaica Plain</vt:lpstr>
      <vt:lpstr>Leather District</vt:lpstr>
      <vt:lpstr>LMA</vt:lpstr>
      <vt:lpstr>Mattapan</vt:lpstr>
      <vt:lpstr>Mission Hill</vt:lpstr>
      <vt:lpstr>North End</vt:lpstr>
      <vt:lpstr>Roslindale</vt:lpstr>
      <vt:lpstr>Roxbury</vt:lpstr>
      <vt:lpstr>South Boston</vt:lpstr>
      <vt:lpstr>South Boston Waterfront</vt:lpstr>
      <vt:lpstr>South End</vt:lpstr>
      <vt:lpstr>West End</vt:lpstr>
      <vt:lpstr>West Roxbury</vt:lpstr>
      <vt:lpstr>DATA_FIELD_DESCRIPTORS</vt:lpstr>
    </vt:vector>
  </TitlesOfParts>
  <Company>BRA/EDIC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john-av</dc:creator>
  <cp:lastModifiedBy>nicobor</cp:lastModifiedBy>
  <cp:lastPrinted>2011-09-02T18:21:47Z</cp:lastPrinted>
  <dcterms:created xsi:type="dcterms:W3CDTF">2011-08-30T14:32:52Z</dcterms:created>
  <dcterms:modified xsi:type="dcterms:W3CDTF">2013-11-26T15:05:25Z</dcterms:modified>
</cp:coreProperties>
</file>