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olaan\OneDrive\Documents\UniYear3\RP\excel\"/>
    </mc:Choice>
  </mc:AlternateContent>
  <xr:revisionPtr revIDLastSave="0" documentId="13_ncr:1_{0C181328-8FF2-4896-9CE7-FD9F7819D697}" xr6:coauthVersionLast="47" xr6:coauthVersionMax="47" xr10:uidLastSave="{00000000-0000-0000-0000-000000000000}"/>
  <bookViews>
    <workbookView xWindow="-108" yWindow="-108" windowWidth="23256" windowHeight="12456" firstSheet="2" activeTab="2" xr2:uid="{EDAC7A87-E9F0-4FE7-BDF9-2DC10F782A19}"/>
  </bookViews>
  <sheets>
    <sheet name="initial sheet" sheetId="1" state="hidden" r:id="rId1"/>
    <sheet name="Sheet2" sheetId="18" r:id="rId2"/>
    <sheet name="final data set" sheetId="4" r:id="rId3"/>
    <sheet name="Sheet3" sheetId="19" r:id="rId4"/>
    <sheet name="stats - basic" sheetId="7" r:id="rId5"/>
    <sheet name="annotators" sheetId="15" r:id="rId6"/>
    <sheet name="instructions training" sheetId="16" r:id="rId7"/>
    <sheet name="metrics quality" sheetId="14" r:id="rId8"/>
    <sheet name="stats - non human" sheetId="9" r:id="rId9"/>
    <sheet name="scales" sheetId="2" r:id="rId10"/>
  </sheets>
  <definedNames>
    <definedName name="Slicer_First_Author_Department">#N/A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9" i="7" l="1"/>
  <c r="L30" i="7"/>
  <c r="L28" i="7"/>
  <c r="AB33" i="7"/>
  <c r="AB34" i="7"/>
  <c r="AB35" i="7"/>
  <c r="D24" i="18"/>
  <c r="D12" i="18"/>
  <c r="D52" i="18"/>
  <c r="D26" i="18"/>
  <c r="D98" i="18"/>
  <c r="D107" i="18"/>
  <c r="D51" i="18"/>
  <c r="D15" i="18"/>
  <c r="D53" i="18"/>
  <c r="D13" i="18"/>
  <c r="D34" i="18"/>
  <c r="D86" i="18"/>
  <c r="D22" i="18"/>
  <c r="D46" i="18"/>
  <c r="D74" i="18"/>
  <c r="D92" i="18"/>
  <c r="D40" i="18"/>
  <c r="D70" i="18"/>
  <c r="D4" i="18"/>
  <c r="D50" i="18"/>
  <c r="D84" i="18"/>
  <c r="D38" i="18"/>
  <c r="D49" i="18"/>
  <c r="D72" i="18"/>
  <c r="D91" i="18"/>
  <c r="D23" i="18"/>
  <c r="D71" i="18"/>
  <c r="D76" i="18"/>
  <c r="D77" i="18"/>
  <c r="D25" i="18"/>
  <c r="D105" i="18"/>
  <c r="D30" i="18"/>
  <c r="D31" i="18"/>
  <c r="D37" i="18"/>
  <c r="D69" i="18"/>
  <c r="D21" i="18"/>
  <c r="D94" i="18"/>
  <c r="D29" i="18"/>
  <c r="D43" i="18"/>
  <c r="D64" i="18"/>
  <c r="D67" i="18"/>
  <c r="D81" i="18"/>
  <c r="D80" i="18"/>
  <c r="D95" i="18"/>
  <c r="D11" i="18"/>
  <c r="D17" i="18"/>
  <c r="D82" i="18"/>
  <c r="D45" i="18"/>
  <c r="D56" i="18"/>
  <c r="D87" i="18"/>
  <c r="D7" i="18"/>
  <c r="D97" i="18"/>
  <c r="D66" i="18"/>
  <c r="D6" i="18"/>
  <c r="D9" i="18"/>
  <c r="D14" i="18"/>
  <c r="D83" i="18"/>
  <c r="D59" i="18"/>
  <c r="D5" i="18"/>
  <c r="D47" i="18"/>
  <c r="D16" i="18"/>
  <c r="D18" i="18"/>
  <c r="D55" i="18"/>
  <c r="D41" i="18"/>
  <c r="D35" i="18"/>
  <c r="D57" i="18"/>
  <c r="D65" i="18"/>
  <c r="D99" i="18"/>
  <c r="D8" i="18"/>
  <c r="D58" i="18"/>
  <c r="D102" i="18"/>
  <c r="D73" i="18"/>
  <c r="D101" i="18"/>
  <c r="D54" i="18"/>
  <c r="D60" i="18"/>
  <c r="D28" i="18"/>
  <c r="D106" i="18"/>
  <c r="D44" i="18"/>
  <c r="D10" i="18"/>
  <c r="D93" i="18"/>
  <c r="D62" i="18"/>
  <c r="D75" i="18"/>
  <c r="D32" i="18"/>
  <c r="D90" i="18"/>
  <c r="D104" i="18"/>
  <c r="D61" i="18"/>
  <c r="D103" i="18"/>
  <c r="D19" i="18"/>
  <c r="D39" i="18"/>
  <c r="D42" i="18"/>
  <c r="D100" i="18"/>
  <c r="D63" i="18"/>
  <c r="D33" i="18"/>
  <c r="D48" i="18"/>
  <c r="D85" i="18"/>
  <c r="D2" i="18"/>
  <c r="D3" i="18"/>
  <c r="D96" i="18"/>
  <c r="D68" i="18"/>
  <c r="D78" i="18"/>
  <c r="D79" i="18"/>
  <c r="D108" i="18"/>
  <c r="D20" i="18"/>
  <c r="D36" i="18"/>
  <c r="D89" i="18"/>
  <c r="D88" i="18"/>
  <c r="D27" i="18"/>
  <c r="C24" i="18"/>
  <c r="C12" i="18"/>
  <c r="C52" i="18"/>
  <c r="C26" i="18"/>
  <c r="C98" i="18"/>
  <c r="C107" i="18"/>
  <c r="C51" i="18"/>
  <c r="C15" i="18"/>
  <c r="C53" i="18"/>
  <c r="C13" i="18"/>
  <c r="C34" i="18"/>
  <c r="C86" i="18"/>
  <c r="C22" i="18"/>
  <c r="C46" i="18"/>
  <c r="C74" i="18"/>
  <c r="C92" i="18"/>
  <c r="C40" i="18"/>
  <c r="C70" i="18"/>
  <c r="C4" i="18"/>
  <c r="C50" i="18"/>
  <c r="C84" i="18"/>
  <c r="C38" i="18"/>
  <c r="C49" i="18"/>
  <c r="C72" i="18"/>
  <c r="C91" i="18"/>
  <c r="C23" i="18"/>
  <c r="C71" i="18"/>
  <c r="C76" i="18"/>
  <c r="C77" i="18"/>
  <c r="C25" i="18"/>
  <c r="C105" i="18"/>
  <c r="C30" i="18"/>
  <c r="C31" i="18"/>
  <c r="C37" i="18"/>
  <c r="C69" i="18"/>
  <c r="C21" i="18"/>
  <c r="C94" i="18"/>
  <c r="C29" i="18"/>
  <c r="C43" i="18"/>
  <c r="C64" i="18"/>
  <c r="C67" i="18"/>
  <c r="C81" i="18"/>
  <c r="C80" i="18"/>
  <c r="C95" i="18"/>
  <c r="C11" i="18"/>
  <c r="C17" i="18"/>
  <c r="C82" i="18"/>
  <c r="C45" i="18"/>
  <c r="C56" i="18"/>
  <c r="C87" i="18"/>
  <c r="C7" i="18"/>
  <c r="C97" i="18"/>
  <c r="C66" i="18"/>
  <c r="C6" i="18"/>
  <c r="C9" i="18"/>
  <c r="C14" i="18"/>
  <c r="C83" i="18"/>
  <c r="C59" i="18"/>
  <c r="C5" i="18"/>
  <c r="C47" i="18"/>
  <c r="C16" i="18"/>
  <c r="C18" i="18"/>
  <c r="C55" i="18"/>
  <c r="C41" i="18"/>
  <c r="C35" i="18"/>
  <c r="C57" i="18"/>
  <c r="C65" i="18"/>
  <c r="C99" i="18"/>
  <c r="C8" i="18"/>
  <c r="C58" i="18"/>
  <c r="C102" i="18"/>
  <c r="C73" i="18"/>
  <c r="C101" i="18"/>
  <c r="C54" i="18"/>
  <c r="C60" i="18"/>
  <c r="C28" i="18"/>
  <c r="C106" i="18"/>
  <c r="C44" i="18"/>
  <c r="C10" i="18"/>
  <c r="C93" i="18"/>
  <c r="C62" i="18"/>
  <c r="C75" i="18"/>
  <c r="C32" i="18"/>
  <c r="C90" i="18"/>
  <c r="C104" i="18"/>
  <c r="C61" i="18"/>
  <c r="C103" i="18"/>
  <c r="C19" i="18"/>
  <c r="C39" i="18"/>
  <c r="C42" i="18"/>
  <c r="C100" i="18"/>
  <c r="C63" i="18"/>
  <c r="C33" i="18"/>
  <c r="C48" i="18"/>
  <c r="C85" i="18"/>
  <c r="C2" i="18"/>
  <c r="C3" i="18"/>
  <c r="C96" i="18"/>
  <c r="C68" i="18"/>
  <c r="C78" i="18"/>
  <c r="C79" i="18"/>
  <c r="C108" i="18"/>
  <c r="C20" i="18"/>
  <c r="C36" i="18"/>
  <c r="C89" i="18"/>
  <c r="C88" i="18"/>
  <c r="C27" i="18"/>
  <c r="J10" i="16"/>
  <c r="J9" i="16"/>
  <c r="J8" i="16"/>
  <c r="J4" i="16"/>
  <c r="J5" i="16"/>
  <c r="J3" i="16"/>
  <c r="M25" i="15"/>
  <c r="N25" i="15"/>
  <c r="L25" i="15"/>
  <c r="F6" i="15"/>
  <c r="G6" i="15"/>
  <c r="H6" i="15"/>
  <c r="I5" i="15"/>
  <c r="I4" i="15"/>
  <c r="I3" i="15"/>
  <c r="I2" i="15"/>
  <c r="AQ149" i="4"/>
  <c r="AR142" i="4"/>
  <c r="AR140" i="4"/>
  <c r="AR101" i="4"/>
  <c r="AR135" i="4"/>
  <c r="AQ135" i="4"/>
  <c r="AR133" i="4"/>
  <c r="AR122" i="4"/>
  <c r="AQ64" i="4"/>
  <c r="AR95" i="4"/>
  <c r="AR84" i="4"/>
  <c r="AR80" i="4"/>
  <c r="AR79" i="4"/>
  <c r="AR66" i="4"/>
  <c r="AR65" i="4"/>
  <c r="AR51" i="4"/>
  <c r="AR40" i="4"/>
  <c r="AR29" i="4"/>
  <c r="AR11" i="4"/>
  <c r="AR44" i="4"/>
  <c r="AQ44" i="4"/>
  <c r="AR15" i="4"/>
  <c r="AQ7" i="4"/>
  <c r="E30" i="14"/>
  <c r="E29" i="14"/>
  <c r="E28" i="14"/>
  <c r="F8" i="14"/>
  <c r="F7" i="14"/>
  <c r="F6" i="14"/>
  <c r="E19" i="14"/>
  <c r="E18" i="14"/>
  <c r="E17" i="14"/>
  <c r="AO5" i="7"/>
  <c r="AO6" i="7"/>
  <c r="AO7" i="7"/>
</calcChain>
</file>

<file path=xl/sharedStrings.xml><?xml version="1.0" encoding="utf-8"?>
<sst xmlns="http://schemas.openxmlformats.org/spreadsheetml/2006/main" count="6978" uniqueCount="2087">
  <si>
    <t>Title</t>
  </si>
  <si>
    <t>Cited by</t>
  </si>
  <si>
    <t>DOI</t>
  </si>
  <si>
    <t>Link</t>
  </si>
  <si>
    <t>Year</t>
  </si>
  <si>
    <t>Included</t>
  </si>
  <si>
    <t>Q2b - notes</t>
  </si>
  <si>
    <t>The impact of covid-19 epidemic declaration on psychological consequences: A study on active weibo users</t>
  </si>
  <si>
    <t>10.3390/ijerph17062032</t>
  </si>
  <si>
    <t>https://www.scopus.com/inward/record.uri?eid=2-s2.0-85082137078&amp;doi=10.3390%2fijerph17062032&amp;partnerID=40&amp;md5=4a1f75d6c389c549a7258eb86a840593</t>
  </si>
  <si>
    <t>yes?</t>
  </si>
  <si>
    <t>no</t>
  </si>
  <si>
    <t>ml model</t>
  </si>
  <si>
    <t>https://link.springer.com/chapter/10.1007/978-3-642-39137-8_12</t>
  </si>
  <si>
    <t>SCL-90-R</t>
  </si>
  <si>
    <t>https://www.scopus.com/inward/record.uri?eid=2-s2.0-84900027892&amp;partnerID=40&amp;md5=37755eb6e5e5e0639df4438f14bf1c8f</t>
  </si>
  <si>
    <t>10.1016/j.neuroimage.2016.02.079</t>
  </si>
  <si>
    <t>https://www.scopus.com/inward/record.uri?eid=2-s2.0-84962787673&amp;doi=10.1016%2fj.neuroimage.2016.02.079&amp;partnerID=40&amp;md5=02c435791465a7d077ad0db2d5ba2137</t>
  </si>
  <si>
    <t>10.2196/jmir.1838</t>
  </si>
  <si>
    <t>https://www.scopus.com/inward/record.uri?eid=2-s2.0-80053494985&amp;doi=10.2196%2fjmir.1838&amp;partnerID=40&amp;md5=27a4710bd87b67c7770bb28c973b90ec</t>
  </si>
  <si>
    <t>10.1080/01621459.2012.695674</t>
  </si>
  <si>
    <t>https://www.scopus.com/inward/record.uri?eid=2-s2.0-84870657864&amp;doi=10.1080%2f01621459.2012.695674&amp;partnerID=40&amp;md5=573a7da42398a7d306ca574d2039ea58</t>
  </si>
  <si>
    <t>10.1016/S2215-0366(15)00471-X</t>
  </si>
  <si>
    <t>https://www.scopus.com/inward/record.uri?eid=2-s2.0-84959571586&amp;doi=10.1016%2fS2215-0366%2815%2900471-X&amp;partnerID=40&amp;md5=bc151352b1d1e17cf0e47f4dfdda1cc9</t>
  </si>
  <si>
    <t>10.1016/j.cmpb.2018.04.012</t>
  </si>
  <si>
    <t>https://www.scopus.com/inward/record.uri?eid=2-s2.0-85046376921&amp;doi=10.1016%2fj.cmpb.2018.04.012&amp;partnerID=40&amp;md5=ed5b73eb146d216ef7c863681531b9e8</t>
  </si>
  <si>
    <t>10.1177/2167702617691560</t>
  </si>
  <si>
    <t>https://www.scopus.com/inward/record.uri?eid=2-s2.0-85019953955&amp;doi=10.1177%2f2167702617691560&amp;partnerID=40&amp;md5=1bf7990affbb786dd20147a913c11b73</t>
  </si>
  <si>
    <t>10.1016/j.cmpb.2012.10.008</t>
  </si>
  <si>
    <t>https://www.scopus.com/inward/record.uri?eid=2-s2.0-84874239884&amp;doi=10.1016%2fj.cmpb.2012.10.008&amp;partnerID=40&amp;md5=1c086bca5b84c3428cca6e57b81bb86e</t>
  </si>
  <si>
    <t>10.1001/jamapsychiatry.2014.1754</t>
  </si>
  <si>
    <t>https://www.scopus.com/inward/record.uri?eid=2-s2.0-84920842240&amp;doi=10.1001%2fjamapsychiatry.2014.1754&amp;partnerID=40&amp;md5=1106d826e777ab18a111289a223d2c38</t>
  </si>
  <si>
    <t>10.1016/j.invent.2015.03.005</t>
  </si>
  <si>
    <t>https://www.scopus.com/inward/record.uri?eid=2-s2.0-84928666719&amp;doi=10.1016%2fj.invent.2015.03.005&amp;partnerID=40&amp;md5=7f8addf07a2be1eaaf35d1a987e99b28</t>
  </si>
  <si>
    <t>10.1002/wps.20610</t>
  </si>
  <si>
    <t>https://www.scopus.com/inward/record.uri?eid=2-s2.0-85059399703&amp;doi=10.1002%2fwps.20610&amp;partnerID=40&amp;md5=3b2507cb6fad869ee3c211bd7710fa98</t>
  </si>
  <si>
    <t>10.1093/schbul/sbt142</t>
  </si>
  <si>
    <t>https://www.scopus.com/inward/record.uri?eid=2-s2.0-84903566033&amp;doi=10.1093%2fschbul%2fsbt142&amp;partnerID=40&amp;md5=4264d2d7cbd4a78e2d13f114b3aeb7dc</t>
  </si>
  <si>
    <t>10.1140/epjds/s13688-017-0110-z</t>
  </si>
  <si>
    <t>https://www.scopus.com/inward/record.uri?eid=2-s2.0-85027011738&amp;doi=10.1140%2fepjds%2fs13688-017-0110-z&amp;partnerID=40&amp;md5=12591ab9e3de234208ab344a688f4cec</t>
  </si>
  <si>
    <t>10.2196/12106</t>
  </si>
  <si>
    <t>https://www.scopus.com/inward/record.uri?eid=2-s2.0-85060334446&amp;doi=10.2196%2f12106&amp;partnerID=40&amp;md5=ee4042f0f43089954f87f8eb3205565f</t>
  </si>
  <si>
    <t>10.1016/j.envint.2019.02.013</t>
  </si>
  <si>
    <t>https://www.scopus.com/inward/record.uri?eid=2-s2.0-85061746218&amp;doi=10.1016%2fj.envint.2019.02.013&amp;partnerID=40&amp;md5=ec4118a1d96d456c6ce55ce1f12ef19a</t>
  </si>
  <si>
    <t>10.1038/s41467-017-00803-1</t>
  </si>
  <si>
    <t>https://www.scopus.com/inward/record.uri?eid=2-s2.0-85030311796&amp;doi=10.1038%2fs41467-017-00803-1&amp;partnerID=40&amp;md5=7057b8a236227edb70d1b5e4a6958ee3</t>
  </si>
  <si>
    <t>10.1145/2702123.2702280</t>
  </si>
  <si>
    <t>https://www.scopus.com/inward/record.uri?eid=2-s2.0-84950994698&amp;doi=10.1145%2f2702123.2702280&amp;partnerID=40&amp;md5=2203c4fae14226bbac43a774408e88c9</t>
  </si>
  <si>
    <t>10.1001/jamapsychiatry.2018.2165</t>
  </si>
  <si>
    <t>https://www.scopus.com/inward/record.uri?eid=2-s2.0-85054155287&amp;doi=10.1001%2fjamapsychiatry.2018.2165&amp;partnerID=40&amp;md5=eb5a892b43aaa85818ed95797e9f2078</t>
  </si>
  <si>
    <t>10.1038/s41598-017-12961-9</t>
  </si>
  <si>
    <t>https://www.scopus.com/inward/record.uri?eid=2-s2.0-85031096795&amp;doi=10.1038%2fs41598-017-12961-9&amp;partnerID=40&amp;md5=78131f02db14473418501036467d5dbd</t>
  </si>
  <si>
    <t>10.1001/jamapsychiatry.2016.0316</t>
  </si>
  <si>
    <t>https://www.scopus.com/inward/record.uri?eid=2-s2.0-84973304687&amp;doi=10.1001%2fjamapsychiatry.2016.0316&amp;partnerID=40&amp;md5=d1625afd3f63c10950fb8d8bde285f77</t>
  </si>
  <si>
    <t>10.1038/ncomms11254</t>
  </si>
  <si>
    <t>https://www.scopus.com/inward/record.uri?eid=2-s2.0-84964221788&amp;doi=10.1038%2fncomms11254&amp;partnerID=40&amp;md5=e9bf2570ee64df14dd4e5e22f2c91839</t>
  </si>
  <si>
    <t>https://www.scopus.com/inward/record.uri?eid=2-s2.0-85017337270&amp;partnerID=40&amp;md5=a02af00703e18b26b0b7bd78c9ad9d87</t>
  </si>
  <si>
    <t>10.1007/s13755-018-0046-0</t>
  </si>
  <si>
    <t>https://www.scopus.com/inward/record.uri?eid=2-s2.0-85126689484&amp;doi=10.1007%2fs13755-018-0046-0&amp;partnerID=40&amp;md5=f31146f97b5aa8f79d153865d47c9be8</t>
  </si>
  <si>
    <t>10.1016/j.entcs.2019.04.009</t>
  </si>
  <si>
    <t>https://www.scopus.com/inward/record.uri?eid=2-s2.0-85073162689&amp;doi=10.1016%2fj.entcs.2019.04.009&amp;partnerID=40&amp;md5=4d76cda9b5861f052141d79407fe2e9b</t>
  </si>
  <si>
    <t>10.1159/000438457</t>
  </si>
  <si>
    <t>https://www.scopus.com/inward/record.uri?eid=2-s2.0-84932197964&amp;doi=10.1159%2f000438457&amp;partnerID=40&amp;md5=644d255a816a640d913c4fc2719ff2ed</t>
  </si>
  <si>
    <t>10.2196/mhealth.5960</t>
  </si>
  <si>
    <t>https://www.scopus.com/inward/record.uri?eid=2-s2.0-85086719384&amp;doi=10.2196%2fmhealth.5960&amp;partnerID=40&amp;md5=5169e6f341cec6f4ea28f3f578b9b72f</t>
  </si>
  <si>
    <t>10.1016/j.neuroimage.2010.11.079</t>
  </si>
  <si>
    <t>https://www.scopus.com/inward/record.uri?eid=2-s2.0-79952708926&amp;doi=10.1016%2fj.neuroimage.2010.11.079&amp;partnerID=40&amp;md5=e4d8f08d3f0bebff974a314de6ca3bac</t>
  </si>
  <si>
    <t>10.24963/ijcai.2017/536</t>
  </si>
  <si>
    <t>https://www.scopus.com/inward/record.uri?eid=2-s2.0-85031927272&amp;doi=10.24963%2fijcai.2017%2f536&amp;partnerID=40&amp;md5=406761e6e772997453ea79de1ae506e1</t>
  </si>
  <si>
    <t>10.2196/mental.9782</t>
  </si>
  <si>
    <t>https://www.scopus.com/inward/record.uri?eid=2-s2.0-85107087598&amp;doi=10.2196%2fmental.9782&amp;partnerID=40&amp;md5=db24e70d9a0be9077a7218969eddb4f2</t>
  </si>
  <si>
    <t>10.1001/jamapsychiatry.2017.0025</t>
  </si>
  <si>
    <t>https://www.scopus.com/inward/record.uri?eid=2-s2.0-85017596150&amp;doi=10.1001%2fjamapsychiatry.2017.0025&amp;partnerID=40&amp;md5=e63d7e8c7f524976abcbd76dd673f039</t>
  </si>
  <si>
    <t>10.1093/bioinformatics/btz470</t>
  </si>
  <si>
    <t>https://www.scopus.com/inward/record.uri?eid=2-s2.0-85077789880&amp;doi=10.1093%2fbioinformatics%2fbtz470&amp;partnerID=40&amp;md5=70e43059304174c0381c2a674a787508</t>
  </si>
  <si>
    <t>10.1038/s41562-017-0234-y</t>
  </si>
  <si>
    <t>https://www.scopus.com/inward/record.uri?eid=2-s2.0-85042741879&amp;doi=10.1038%2fs41562-017-0234-y&amp;partnerID=40&amp;md5=b260e6950d1114c61adb79433a393a63</t>
  </si>
  <si>
    <t>https://www.scopus.com/inward/record.uri?eid=2-s2.0-85106114131&amp;partnerID=40&amp;md5=821f0189dd99b8aa6c0d86a17342a1e5</t>
  </si>
  <si>
    <t>10.3390/jcm8030360</t>
  </si>
  <si>
    <t>https://www.scopus.com/inward/record.uri?eid=2-s2.0-85068482219&amp;doi=10.3390%2fjcm8030360&amp;partnerID=40&amp;md5=bc8dcf6d97300189749d291c4ca9fd07</t>
  </si>
  <si>
    <t>10.1038/mp.2015.198</t>
  </si>
  <si>
    <t>https://www.scopus.com/inward/record.uri?eid=2-s2.0-85032070787&amp;doi=10.1038%2fmp.2015.198&amp;partnerID=40&amp;md5=22c13e7d4b8846a3b4d3e0b3c0a335f2</t>
  </si>
  <si>
    <t>10.1007/978-3-319-44564-9_3</t>
  </si>
  <si>
    <t>https://www.scopus.com/inward/record.uri?eid=2-s2.0-84984794011&amp;doi=10.1007%2f978-3-319-44564-9_3&amp;partnerID=40&amp;md5=85a1d5159d7b3e3df471fd093749b7be</t>
  </si>
  <si>
    <t>10.1016/j.jamda.2015.05.002</t>
  </si>
  <si>
    <t>https://www.scopus.com/inward/record.uri?eid=2-s2.0-84944154306&amp;doi=10.1016%2fj.jamda.2015.05.002&amp;partnerID=40&amp;md5=8088a6c7e4d5a8ad76d9f3c35fc08224</t>
  </si>
  <si>
    <t>10.1093/brain/aws084</t>
  </si>
  <si>
    <t>https://www.scopus.com/inward/record.uri?eid=2-s2.0-84860603285&amp;doi=10.1093%2fbrain%2faws084&amp;partnerID=40&amp;md5=c4b1ad77ed0bae62e4ad0d81686c18f2</t>
  </si>
  <si>
    <t>10.1097/j.pain.0000000000000707</t>
  </si>
  <si>
    <t>https://www.scopus.com/inward/record.uri?eid=2-s2.0-85007378937&amp;doi=10.1097%2fj.pain.0000000000000707&amp;partnerID=40&amp;md5=2826931853dcd471d5441978dd68a2cd</t>
  </si>
  <si>
    <t>10.1145/2661806.2661809</t>
  </si>
  <si>
    <t>https://www.scopus.com/inward/record.uri?eid=2-s2.0-84919327025&amp;doi=10.1145%2f2661806.2661809&amp;partnerID=40&amp;md5=8ba606ccd58f2472bf658e5554025298</t>
  </si>
  <si>
    <t>10.1001/jamadermatol.2013.3049</t>
  </si>
  <si>
    <t>https://www.scopus.com/inward/record.uri?eid=2-s2.0-84880603463&amp;doi=10.1001%2fjamadermatol.2013.3049&amp;partnerID=40&amp;md5=a66227f20a9aabccc042c4fc52f725f6</t>
  </si>
  <si>
    <t>10.1109/TAFFC.2014.2315623</t>
  </si>
  <si>
    <t>https://www.scopus.com/inward/record.uri?eid=2-s2.0-84908459994&amp;doi=10.1109%2fTAFFC.2014.2315623&amp;partnerID=40&amp;md5=d024e0c9ac9a31380ac4e5eae59d9e84</t>
  </si>
  <si>
    <t>10.1186/s12859-015-0472-9</t>
  </si>
  <si>
    <t>https://www.scopus.com/inward/record.uri?eid=2-s2.0-84931264092&amp;doi=10.1186%2fs12859-015-0472-9&amp;partnerID=40&amp;md5=18425542a3ad2343d56ec3aafb72fb37</t>
  </si>
  <si>
    <t>10.1016/j.nicl.2019.101796</t>
  </si>
  <si>
    <t>https://www.scopus.com/inward/record.uri?eid=2-s2.0-85063528473&amp;doi=10.1016%2fj.nicl.2019.101796&amp;partnerID=40&amp;md5=7872bc2503a542005ae8cb3cbed1bdb0</t>
  </si>
  <si>
    <t>10.1109/ACCESS.2019.2909180</t>
  </si>
  <si>
    <t>https://www.scopus.com/inward/record.uri?eid=2-s2.0-85064557211&amp;doi=10.1109%2fACCESS.2019.2909180&amp;partnerID=40&amp;md5=ccf79520765b29da10d3947251a4c38d</t>
  </si>
  <si>
    <t>10.1016/j.neuroimage.2015.02.037</t>
  </si>
  <si>
    <t>https://www.scopus.com/inward/record.uri?eid=2-s2.0-84937392900&amp;doi=10.1016%2fj.neuroimage.2015.02.037&amp;partnerID=40&amp;md5=20a96dbc38f9cbdf8b0faa0c47f3a8a0</t>
  </si>
  <si>
    <t>10.1002/hbm.22278</t>
  </si>
  <si>
    <t>https://www.scopus.com/inward/record.uri?eid=2-s2.0-84896405035&amp;doi=10.1002%2fhbm.22278&amp;partnerID=40&amp;md5=898aecfd249e80c77682c93479dbfebb</t>
  </si>
  <si>
    <t>10.1371/journal.pone.0078318</t>
  </si>
  <si>
    <t>https://www.scopus.com/inward/record.uri?eid=2-s2.0-84892382987&amp;doi=10.1371%2fjournal.pone.0078318&amp;partnerID=40&amp;md5=8dcc73443ec7dd2814b24e9214189672</t>
  </si>
  <si>
    <t>10.1016/j.neuroimage.2014.11.021</t>
  </si>
  <si>
    <t>https://www.scopus.com/inward/record.uri?eid=2-s2.0-84914821073&amp;doi=10.1016%2fj.neuroimage.2014.11.021&amp;partnerID=40&amp;md5=bd89ed6995e70dfd63ebff5936d3afbd</t>
  </si>
  <si>
    <t>10.1016/j.neuroimage.2015.11.057</t>
  </si>
  <si>
    <t>https://www.scopus.com/inward/record.uri?eid=2-s2.0-84975760946&amp;doi=10.1016%2fj.neuroimage.2015.11.057&amp;partnerID=40&amp;md5=ebb9f50e3864bf357878dcba39c02103</t>
  </si>
  <si>
    <t>10.2196/jmir.7276</t>
  </si>
  <si>
    <t>https://www.scopus.com/inward/record.uri?eid=2-s2.0-85026446386&amp;doi=10.2196%2fjmir.7276&amp;partnerID=40&amp;md5=a52b47e9f149dda22eed36685902b5da</t>
  </si>
  <si>
    <t>10.1109/ACCESS.2017.2723622</t>
  </si>
  <si>
    <t>https://www.scopus.com/inward/record.uri?eid=2-s2.0-85023200977&amp;doi=10.1109%2fACCESS.2017.2723622&amp;partnerID=40&amp;md5=cf17ad669267042737704b5a2063b07c</t>
  </si>
  <si>
    <t>10.1155/2018/5238028</t>
  </si>
  <si>
    <t>https://www.scopus.com/inward/record.uri?eid=2-s2.0-85042526659&amp;doi=10.1155%2f2018%2f5238028&amp;partnerID=40&amp;md5=f44ecdcbe0893328c3c8980db5697832</t>
  </si>
  <si>
    <t>10.1016/j.inffus.2020.01.008</t>
  </si>
  <si>
    <t>https://www.scopus.com/inward/record.uri?eid=2-s2.0-85079327800&amp;doi=10.1016%2fj.inffus.2020.01.008&amp;partnerID=40&amp;md5=634bd81780c7c5931cc0b472c183e75a</t>
  </si>
  <si>
    <t>10.1371/journal.pone.0041282</t>
  </si>
  <si>
    <t>https://www.scopus.com/inward/record.uri?eid=2-s2.0-84865159740&amp;doi=10.1371%2fjournal.pone.0041282&amp;partnerID=40&amp;md5=6561a9ad2bc1572dee9323cfb6658dbe</t>
  </si>
  <si>
    <t>10.1016/j.neuroimage.2010.05.023</t>
  </si>
  <si>
    <t>https://www.scopus.com/inward/record.uri?eid=2-s2.0-79954987179&amp;doi=10.1016%2fj.neuroimage.2010.05.023&amp;partnerID=40&amp;md5=477e7bd16664f2a6ede497e4b59f2d6c</t>
  </si>
  <si>
    <t>10.1002/wps.20771</t>
  </si>
  <si>
    <t>https://www.scopus.com/inward/record.uri?eid=2-s2.0-85090947129&amp;doi=10.1002%2fwps.20771&amp;partnerID=40&amp;md5=baaafb076c90a10bc4465f48be9dd1e6</t>
  </si>
  <si>
    <t>10.1073/pnas.1106161108</t>
  </si>
  <si>
    <t>https://www.scopus.com/inward/record.uri?eid=2-s2.0-83755195671&amp;doi=10.1073%2fpnas.1106161108&amp;partnerID=40&amp;md5=c834abba57d376c21680669f34225922</t>
  </si>
  <si>
    <t>10.1371/journal.pone.0085733</t>
  </si>
  <si>
    <t>https://www.scopus.com/inward/record.uri?eid=2-s2.0-84900300097&amp;doi=10.1371%2fjournal.pone.0085733&amp;partnerID=40&amp;md5=81027f0dc627d5d4be0e4c5545d06175</t>
  </si>
  <si>
    <t>10.1002/wps.20883</t>
  </si>
  <si>
    <t>https://www.scopus.com/inward/record.uri?eid=2-s2.0-85114667523&amp;doi=10.1002%2fwps.20883&amp;partnerID=40&amp;md5=7acb751197cd0709b37dd5ff97747d0a</t>
  </si>
  <si>
    <t>10.1016/j.biopsych.2012.12.007</t>
  </si>
  <si>
    <t>https://www.scopus.com/inward/record.uri?eid=2-s2.0-84879321551&amp;doi=10.1016%2fj.biopsych.2012.12.007&amp;partnerID=40&amp;md5=7f2c4f8db7d8488acb3195122d0479b4</t>
  </si>
  <si>
    <t>10.1038/s41467-018-02820-0</t>
  </si>
  <si>
    <t>https://www.scopus.com/inward/record.uri?eid=2-s2.0-85044245917&amp;doi=10.1038%2fs41467-018-02820-0&amp;partnerID=40&amp;md5=5fef68ebe94f6f8fd2a9a98d74369fe9</t>
  </si>
  <si>
    <t>10.1111/jcpp.12916</t>
  </si>
  <si>
    <t>https://www.scopus.com/inward/record.uri?eid=2-s2.0-85046162882&amp;doi=10.1111%2fjcpp.12916&amp;partnerID=40&amp;md5=c247636e67d9aadd232d40354065eb84</t>
  </si>
  <si>
    <t>10.1016/j.jad.2015.12.066</t>
  </si>
  <si>
    <t>https://www.scopus.com/inward/record.uri?eid=2-s2.0-84953455442&amp;doi=10.1016%2fj.jad.2015.12.066&amp;partnerID=40&amp;md5=6b7bf8e9aecfd2992e5b019dd3824a88</t>
  </si>
  <si>
    <t>https://www.scopus.com/inward/record.uri?eid=2-s2.0-84900450058&amp;partnerID=40&amp;md5=b1155fcfb67e7c4ed6ce88407ad45922</t>
  </si>
  <si>
    <t>10.1007/s10916-019-1345-y</t>
  </si>
  <si>
    <t>https://www.scopus.com/inward/record.uri?eid=2-s2.0-85066404393&amp;doi=10.1007%2fs10916-019-1345-y&amp;partnerID=40&amp;md5=28984e56e8dcc520c369e752666489db</t>
  </si>
  <si>
    <t>10.2196/mental.4822</t>
  </si>
  <si>
    <t>https://www.scopus.com/inward/record.uri?eid=2-s2.0-85099015850&amp;doi=10.2196%2fmental.4822&amp;partnerID=40&amp;md5=a3f537769dda75abc25957b9b9bb59c2</t>
  </si>
  <si>
    <t>10.1038/s41587-019-0397-3</t>
  </si>
  <si>
    <t>https://www.scopus.com/inward/record.uri?eid=2-s2.0-85079454651&amp;doi=10.1038%2fs41587-019-0397-3&amp;partnerID=40&amp;md5=ef841181ad69ab513deb6c626414f31b</t>
  </si>
  <si>
    <t>10.1016/S2215-0366(16)30171-7</t>
  </si>
  <si>
    <t>https://www.scopus.com/inward/record.uri?eid=2-s2.0-84994065541&amp;doi=10.1016%2fS2215-0366%2816%2930171-7&amp;partnerID=40&amp;md5=84277f7dacf7355da5718199671a2785</t>
  </si>
  <si>
    <t>10.2196/22635</t>
  </si>
  <si>
    <t>https://www.scopus.com/inward/record.uri?eid=2-s2.0-85092943947&amp;doi=10.2196%2f22635&amp;partnerID=40&amp;md5=6c335da982447f71a1ca5c307befac7c</t>
  </si>
  <si>
    <t>10.1002/mpr.1575</t>
  </si>
  <si>
    <t>https://www.scopus.com/inward/record.uri?eid=2-s2.0-85021820792&amp;doi=10.1002%2fmpr.1575&amp;partnerID=40&amp;md5=f8b0873af8f44b9d02c186cd7f549fa0</t>
  </si>
  <si>
    <t>10.1016/j.neuroimage.2011.06.042</t>
  </si>
  <si>
    <t>https://www.scopus.com/inward/record.uri?eid=2-s2.0-80052162811&amp;doi=10.1016%2fj.neuroimage.2011.06.042&amp;partnerID=40&amp;md5=01f8eab6840f1ce0c17a0cc994f00bd2</t>
  </si>
  <si>
    <t>10.1002/gps.4262</t>
  </si>
  <si>
    <t>https://www.scopus.com/inward/record.uri?eid=2-s2.0-84941802558&amp;doi=10.1002%2fgps.4262&amp;partnerID=40&amp;md5=2ee0ba313696680e20c0db2b9cd36d01</t>
  </si>
  <si>
    <t>10.1016/j.chb.2017.09.001</t>
  </si>
  <si>
    <t>https://www.scopus.com/inward/record.uri?eid=2-s2.0-85029859953&amp;doi=10.1016%2fj.chb.2017.09.001&amp;partnerID=40&amp;md5=2caece11041fbd2d761de9ee539c6a75</t>
  </si>
  <si>
    <t>10.1016/j.jbi.2018.05.007</t>
  </si>
  <si>
    <t>https://www.scopus.com/inward/record.uri?eid=2-s2.0-85048279448&amp;doi=10.1016%2fj.jbi.2018.05.007&amp;partnerID=40&amp;md5=ae482b41d98a7d09dca8b2101efbe0f2</t>
  </si>
  <si>
    <t>10.1145/2833312.2849567</t>
  </si>
  <si>
    <t>https://www.scopus.com/inward/record.uri?eid=2-s2.0-84961152824&amp;doi=10.1145%2f2833312.2849567&amp;partnerID=40&amp;md5=edcc6e57a6e69d9d6b89d1da6a3cd417</t>
  </si>
  <si>
    <t>10.3389/fnins.2020.00259</t>
  </si>
  <si>
    <t>https://www.scopus.com/inward/record.uri?eid=2-s2.0-85085490397&amp;doi=10.3389%2ffnins.2020.00259&amp;partnerID=40&amp;md5=c9ec68c16507028ee1f798287d77f797</t>
  </si>
  <si>
    <t>10.1016/j.bspc.2016.07.006</t>
  </si>
  <si>
    <t>https://www.scopus.com/inward/record.uri?eid=2-s2.0-84979895671&amp;doi=10.1016%2fj.bspc.2016.07.006&amp;partnerID=40&amp;md5=c4c7aca0d4aba36b0ed6a72efdd176a3</t>
  </si>
  <si>
    <t>10.1016/j.mehy.2013.11.030</t>
  </si>
  <si>
    <t>https://www.scopus.com/inward/record.uri?eid=2-s2.0-84896717640&amp;doi=10.1016%2fj.mehy.2013.11.030&amp;partnerID=40&amp;md5=617a275588015288a7339908fd3b809a</t>
  </si>
  <si>
    <t>10.1109/ISS1.2017.8389299</t>
  </si>
  <si>
    <t>https://www.scopus.com/inward/record.uri?eid=2-s2.0-85050023036&amp;doi=10.1109%2fISS1.2017.8389299&amp;partnerID=40&amp;md5=de9a05b2c23c263f20389a51c15cb702</t>
  </si>
  <si>
    <t>10.1073/pnas.1917036117</t>
  </si>
  <si>
    <t>https://www.scopus.com/inward/record.uri?eid=2-s2.0-85089613576&amp;doi=10.1073%2fpnas.1917036117&amp;partnerID=40&amp;md5=7b761988cf7be1089753a2dd8c462d31</t>
  </si>
  <si>
    <t>10.2196/18228</t>
  </si>
  <si>
    <t>https://www.scopus.com/inward/record.uri?eid=2-s2.0-85088879362&amp;doi=10.2196%2f18228&amp;partnerID=40&amp;md5=1d1752f2233e0cdc633977238c58d997</t>
  </si>
  <si>
    <t>10.1016/j.procs.2020.03.442</t>
  </si>
  <si>
    <t>https://www.scopus.com/inward/record.uri?eid=2-s2.0-85084486682&amp;doi=10.1016%2fj.procs.2020.03.442&amp;partnerID=40&amp;md5=f789a2f23e9a5c616ec2cc53b1dce425</t>
  </si>
  <si>
    <t>10.1016/j.jpsychires.2016.03.016</t>
  </si>
  <si>
    <t>https://www.scopus.com/inward/record.uri?eid=2-s2.0-84963546304&amp;doi=10.1016%2fj.jpsychires.2016.03.016&amp;partnerID=40&amp;md5=a33e693ab0c38296dd39d362b2b94ff8</t>
  </si>
  <si>
    <t>10.1016/j.jbi.2015.01.012</t>
  </si>
  <si>
    <t>https://www.scopus.com/inward/record.uri?eid=2-s2.0-84927945601&amp;doi=10.1016%2fj.jbi.2015.01.012&amp;partnerID=40&amp;md5=3e1f98e6d229a89600adb605ab4e8d2b</t>
  </si>
  <si>
    <t>10.1021/acs.nanolett.8b04023</t>
  </si>
  <si>
    <t>https://www.scopus.com/inward/record.uri?eid=2-s2.0-85061486245&amp;doi=10.1021%2facs.nanolett.8b04023&amp;partnerID=40&amp;md5=2d035b9a0db227e07379f89f46bc1bb5</t>
  </si>
  <si>
    <t>10.1038/mp.2016.110</t>
  </si>
  <si>
    <t>https://www.scopus.com/inward/record.uri?eid=2-s2.0-84978634556&amp;doi=10.1038%2fmp.2016.110&amp;partnerID=40&amp;md5=98a6eb70f6e5d037bb1082008756cbfa</t>
  </si>
  <si>
    <t>10.1371/journal.pone.0086191</t>
  </si>
  <si>
    <t>https://www.scopus.com/inward/record.uri?eid=2-s2.0-84900419026&amp;doi=10.1371%2fjournal.pone.0086191&amp;partnerID=40&amp;md5=2e4349e35f8c2668cb2163192d08613f</t>
  </si>
  <si>
    <t>https://www.scopus.com/inward/record.uri?eid=2-s2.0-85119985417&amp;partnerID=40&amp;md5=e948d628c4b43283a0fbcd932507a215</t>
  </si>
  <si>
    <t>10.1186/s12888-016-0785-x</t>
  </si>
  <si>
    <t>https://www.scopus.com/inward/record.uri?eid=2-s2.0-84963626506&amp;doi=10.1186%2fs12888-016-0785-x&amp;partnerID=40&amp;md5=3e6992eb7cb338b2062fe2484a0241f9</t>
  </si>
  <si>
    <t>10.1038/s41591-020-0793-8</t>
  </si>
  <si>
    <t>https://www.scopus.com/inward/record.uri?eid=2-s2.0-85082203133&amp;doi=10.1038%2fs41591-020-0793-8&amp;partnerID=40&amp;md5=84eda46bd79008e6cfb211a28160735c</t>
  </si>
  <si>
    <t>10.1007/s11517-017-1733-8</t>
  </si>
  <si>
    <t>https://www.scopus.com/inward/record.uri?eid=2-s2.0-85031494978&amp;doi=10.1007%2fs11517-017-1733-8&amp;partnerID=40&amp;md5=310b006303f5e6a26a5a94123bb01f1f</t>
  </si>
  <si>
    <t>10.1016/j.beth.2020.05.002</t>
  </si>
  <si>
    <t>https://www.scopus.com/inward/record.uri?eid=2-s2.0-85087490384&amp;doi=10.1016%2fj.beth.2020.05.002&amp;partnerID=40&amp;md5=3a14669b27432ec733ec9116e09b7b6a</t>
  </si>
  <si>
    <t>10.3390/s17061385</t>
  </si>
  <si>
    <t>https://www.scopus.com/inward/record.uri?eid=2-s2.0-85020546407&amp;doi=10.3390%2fs17061385&amp;partnerID=40&amp;md5=dfd513031158413c7752cedc729695bf</t>
  </si>
  <si>
    <t>10.1109/TAFFC.2017.2650899</t>
  </si>
  <si>
    <t>https://www.scopus.com/inward/record.uri?eid=2-s2.0-85058039853&amp;doi=10.1109%2fTAFFC.2017.2650899&amp;partnerID=40&amp;md5=0fe1f69711085591d1ca928b2ff74bb9</t>
  </si>
  <si>
    <t>10.1109/TII.2018.2867174</t>
  </si>
  <si>
    <t>https://www.scopus.com/inward/record.uri?eid=2-s2.0-85052695921&amp;doi=10.1109%2fTII.2018.2867174&amp;partnerID=40&amp;md5=eb5ef38546c18fc464200583c7f12ff6</t>
  </si>
  <si>
    <t>10.1016/j.eswa.2019.05.023</t>
  </si>
  <si>
    <t>https://www.scopus.com/inward/record.uri?eid=2-s2.0-85065909893&amp;doi=10.1016%2fj.eswa.2019.05.023&amp;partnerID=40&amp;md5=ae1cd5afd7621904e7320712b7a9579e</t>
  </si>
  <si>
    <t>10.1038/mp.2014.76</t>
  </si>
  <si>
    <t>https://www.scopus.com/inward/record.uri?eid=2-s2.0-84929129567&amp;doi=10.1038%2fmp.2014.76&amp;partnerID=40&amp;md5=802bd724602fef31bdcdbfe5399fc2e0</t>
  </si>
  <si>
    <t>10.1145/3287560.3287587</t>
  </si>
  <si>
    <t>https://www.scopus.com/inward/record.uri?eid=2-s2.0-85061824457&amp;doi=10.1145%2f3287560.3287587&amp;partnerID=40&amp;md5=8fcb4a69f17ee2f82b81c9712a65ec43</t>
  </si>
  <si>
    <t>10.1016/j.cmpb.2016.08.010</t>
  </si>
  <si>
    <t>https://www.scopus.com/inward/record.uri?eid=2-s2.0-84985953075&amp;doi=10.1016%2fj.cmpb.2016.08.010&amp;partnerID=40&amp;md5=71602ff7feeaffd0433e7ae023e18fd8</t>
  </si>
  <si>
    <t>10.1016/j.cogsys.2018.07.010</t>
  </si>
  <si>
    <t>https://www.scopus.com/inward/record.uri?eid=2-s2.0-85051263847&amp;doi=10.1016%2fj.cogsys.2018.07.010&amp;partnerID=40&amp;md5=dda70327e82d8f8a5b827e84d6fd5b9b</t>
  </si>
  <si>
    <t>10.1038/TP.2015.182</t>
  </si>
  <si>
    <t>https://www.scopus.com/inward/record.uri?eid=2-s2.0-85024095269&amp;doi=10.1038%2fTP.2015.182&amp;partnerID=40&amp;md5=ad039a51f109396bd65408fd2770a268</t>
  </si>
  <si>
    <t>https://www.scopus.com/inward/record.uri?eid=2-s2.0-84905232283&amp;partnerID=40&amp;md5=0511bf000f576d12ac1b8dbfcec3dac1</t>
  </si>
  <si>
    <t>10.1155/2018/6157249</t>
  </si>
  <si>
    <t>https://www.scopus.com/inward/record.uri?eid=2-s2.0-85062845499&amp;doi=10.1155%2f2018%2f6157249&amp;partnerID=40&amp;md5=0e03cdf4261e46f860972f49cfae2dd7</t>
  </si>
  <si>
    <t>10.1016/j.cell.2018.02.012</t>
  </si>
  <si>
    <t>https://www.scopus.com/inward/record.uri?eid=2-s2.0-85042565715&amp;doi=10.1016%2fj.cell.2018.02.012&amp;partnerID=40&amp;md5=04965fa0242007189f025d5bf9c0d408</t>
  </si>
  <si>
    <t>10.1109/ICIP.2013.6738869</t>
  </si>
  <si>
    <t>https://www.scopus.com/inward/record.uri?eid=2-s2.0-84897775782&amp;doi=10.1109%2fICIP.2013.6738869&amp;partnerID=40&amp;md5=a9e3ef6698039df77a4047356f1c411f</t>
  </si>
  <si>
    <t>10.3389/fpsyt.2018.00290</t>
  </si>
  <si>
    <t>https://www.scopus.com/inward/record.uri?eid=2-s2.0-85049845461&amp;doi=10.3389%2ffpsyt.2018.00290&amp;partnerID=40&amp;md5=a7373d96df04ebfc6ad1cc948160e965</t>
  </si>
  <si>
    <t>10.1038/mp.2016.260</t>
  </si>
  <si>
    <t>https://www.scopus.com/inward/record.uri?eid=2-s2.0-85014026997&amp;doi=10.1038%2fmp.2016.260&amp;partnerID=40&amp;md5=994a7c6c1772aa35f211a0bfb7d29a79</t>
  </si>
  <si>
    <t>10.1145/3110025.3123028</t>
  </si>
  <si>
    <t>https://www.scopus.com/inward/record.uri?eid=2-s2.0-85040237917&amp;doi=10.1145%2f3110025.3123028&amp;partnerID=40&amp;md5=21690625705eda7deceff6c16cfac85f</t>
  </si>
  <si>
    <t>10.1371/journal.pone.0171409</t>
  </si>
  <si>
    <t>https://www.scopus.com/inward/record.uri?eid=2-s2.0-85011342704&amp;doi=10.1371%2fjournal.pone.0171409&amp;partnerID=40&amp;md5=ac1c9b8eb39b68bb44ba3be67dfa8b38</t>
  </si>
  <si>
    <t>10.1093/jamia/ocy032</t>
  </si>
  <si>
    <t>https://www.scopus.com/inward/record.uri?eid=2-s2.0-85053691652&amp;doi=10.1093%2fjamia%2focy032&amp;partnerID=40&amp;md5=e5778dacf5fab1989b5b75db19a4e9cb</t>
  </si>
  <si>
    <t>10.1016/j.clinph.2013.04.010</t>
  </si>
  <si>
    <t>https://www.scopus.com/inward/record.uri?eid=2-s2.0-84883052925&amp;doi=10.1016%2fj.clinph.2013.04.010&amp;partnerID=40&amp;md5=087cd43981f703283ac3dfb879159de7</t>
  </si>
  <si>
    <t>10.1109/TCDS.2017.2721552</t>
  </si>
  <si>
    <t>https://www.scopus.com/inward/record.uri?eid=2-s2.0-85029186378&amp;doi=10.1109%2fTCDS.2017.2721552&amp;partnerID=40&amp;md5=f663f3c3195f058313ffb51573e0344e</t>
  </si>
  <si>
    <t>10.1155/2016/8708434</t>
  </si>
  <si>
    <t>https://www.scopus.com/inward/record.uri?eid=2-s2.0-84991309805&amp;doi=10.1155%2f2016%2f8708434&amp;partnerID=40&amp;md5=23c799ed7e5f50f8273f0630efe64fbf</t>
  </si>
  <si>
    <t>10.1001/jamapsychiatry.2017.3951</t>
  </si>
  <si>
    <t>https://www.scopus.com/inward/record.uri?eid=2-s2.0-85041690356&amp;doi=10.1001%2fjamapsychiatry.2017.3951&amp;partnerID=40&amp;md5=2828080335573bb268a50ce7a4fdb960</t>
  </si>
  <si>
    <t>10.1016/j.neuroimage.2017.12.055</t>
  </si>
  <si>
    <t>https://www.scopus.com/inward/record.uri?eid=2-s2.0-85039855155&amp;doi=10.1016%2fj.neuroimage.2017.12.055&amp;partnerID=40&amp;md5=c6ae664717eefbe7642e777692d91955</t>
  </si>
  <si>
    <t>10.1186/s12911-018-0632-8</t>
  </si>
  <si>
    <t>https://www.scopus.com/inward/record.uri?eid=2-s2.0-85050815761&amp;doi=10.1186%2fs12911-018-0632-8&amp;partnerID=40&amp;md5=57012e7f2733a989e9b7cee85ca4fa55</t>
  </si>
  <si>
    <t>10.1109/TKDE.2018.2885515</t>
  </si>
  <si>
    <t>https://www.scopus.com/inward/record.uri?eid=2-s2.0-85058878601&amp;doi=10.1109%2fTKDE.2018.2885515&amp;partnerID=40&amp;md5=a90f588101b3551e0964b32aa864e991</t>
  </si>
  <si>
    <t>10.1016/j.procs.2017.08.290</t>
  </si>
  <si>
    <t>https://www.scopus.com/inward/record.uri?eid=2-s2.0-85033461596&amp;doi=10.1016%2fj.procs.2017.08.290&amp;partnerID=40&amp;md5=4eb13f27177f04bf81f343613cc4257f</t>
  </si>
  <si>
    <t>10.1109/TAFFC.2015.2440264</t>
  </si>
  <si>
    <t>https://www.scopus.com/inward/record.uri?eid=2-s2.0-84963805331&amp;doi=10.1109%2fTAFFC.2015.2440264&amp;partnerID=40&amp;md5=96f1c032a600cb083384d624ff73ec27</t>
  </si>
  <si>
    <t>10.1007/s11517-017-1685-z</t>
  </si>
  <si>
    <t>https://www.scopus.com/inward/record.uri?eid=2-s2.0-85023175534&amp;doi=10.1007%2fs11517-017-1685-z&amp;partnerID=40&amp;md5=08a959277e51f50b7ced0939c6ab3bd4</t>
  </si>
  <si>
    <t>10.1109/JBHI.2018.2798062</t>
  </si>
  <si>
    <t>https://www.scopus.com/inward/record.uri?eid=2-s2.0-85040998009&amp;doi=10.1109%2fJBHI.2018.2798062&amp;partnerID=40&amp;md5=92b1187a51ac31fb9a567e970dfb5c22</t>
  </si>
  <si>
    <t>10.1016/j.osnem.2017.08.001</t>
  </si>
  <si>
    <t>https://www.scopus.com/inward/record.uri?eid=2-s2.0-85049196231&amp;doi=10.1016%2fj.osnem.2017.08.001&amp;partnerID=40&amp;md5=7e4cf4ed38b44ad2d885827671f753fa</t>
  </si>
  <si>
    <t>10.1038/s41591-021-01480-w</t>
  </si>
  <si>
    <t>https://www.scopus.com/inward/record.uri?eid=2-s2.0-85116393299&amp;doi=10.1038%2fs41591-021-01480-w&amp;partnerID=40&amp;md5=57132f9c36f98c44016355e77d05de91</t>
  </si>
  <si>
    <t>10.1016/B978-0-444-63356-9.00001-7</t>
  </si>
  <si>
    <t>https://www.scopus.com/inward/record.uri?eid=2-s2.0-84901932647&amp;doi=10.1016%2fB978-0-444-63356-9.00001-7&amp;partnerID=40&amp;md5=fd739669f600e3f2eea1ce4276fa4369</t>
  </si>
  <si>
    <t>10.1109/ISADS.2017.41</t>
  </si>
  <si>
    <t>https://www.scopus.com/inward/record.uri?eid=2-s2.0-85021432050&amp;doi=10.1109%2fISADS.2017.41&amp;partnerID=40&amp;md5=46ca5f021e9545e2c1855d991f792f2c</t>
  </si>
  <si>
    <t>10.3389/fpsyt.2015.00021</t>
  </si>
  <si>
    <t>https://www.scopus.com/inward/record.uri?eid=2-s2.0-84926672030&amp;doi=10.3389%2ffpsyt.2015.00021&amp;partnerID=40&amp;md5=6b24c0770d68fa19521b7e9a35e4cbf0</t>
  </si>
  <si>
    <t>10.1147/JRD.2017.2768678</t>
  </si>
  <si>
    <t>https://www.scopus.com/inward/record.uri?eid=2-s2.0-85041199126&amp;doi=10.1147%2fJRD.2017.2768678&amp;partnerID=40&amp;md5=9027a79d526609637bf75d734a7235d3</t>
  </si>
  <si>
    <t>10.1109/TAFFC.2016.2634527</t>
  </si>
  <si>
    <t>https://www.scopus.com/inward/record.uri?eid=2-s2.0-85058011712&amp;doi=10.1109%2fTAFFC.2016.2634527&amp;partnerID=40&amp;md5=cd4a45656754de684afc34ee101a41de</t>
  </si>
  <si>
    <t>10.1371/journal.pone.0240876</t>
  </si>
  <si>
    <t>https://www.scopus.com/inward/record.uri?eid=2-s2.0-85094828999&amp;doi=10.1371%2fjournal.pone.0240876&amp;partnerID=40&amp;md5=01d4de226db6459c455b399a8b022519</t>
  </si>
  <si>
    <t>10.1016/j.drugalcdep.2016.02.008</t>
  </si>
  <si>
    <t>https://www.scopus.com/inward/record.uri?eid=2-s2.0-84958581920&amp;doi=10.1016%2fj.drugalcdep.2016.02.008&amp;partnerID=40&amp;md5=30604ed9111eb8d595c9033cb0beb652</t>
  </si>
  <si>
    <t>10.4108/icst.pervasivehealth.2014.255070</t>
  </si>
  <si>
    <t>https://www.scopus.com/inward/record.uri?eid=2-s2.0-84928922975&amp;doi=10.4108%2ficst.pervasivehealth.2014.255070&amp;partnerID=40&amp;md5=430a0dbfba153d887d6a07c0a9ca0bce</t>
  </si>
  <si>
    <t>10.1371/journal.pone.0045972</t>
  </si>
  <si>
    <t>https://www.scopus.com/inward/record.uri?eid=2-s2.0-84866878342&amp;doi=10.1371%2fjournal.pone.0045972&amp;partnerID=40&amp;md5=90e9c67692d15a71f654cf3bfe45847b</t>
  </si>
  <si>
    <t>10.3389/fpsyg.2020.586202</t>
  </si>
  <si>
    <t>https://www.scopus.com/inward/record.uri?eid=2-s2.0-85096654571&amp;doi=10.3389%2ffpsyg.2020.586202&amp;partnerID=40&amp;md5=a12e66eec3b0d5c61aa38cf1d7ce7937</t>
  </si>
  <si>
    <t>10.1111/sltb.12312</t>
  </si>
  <si>
    <t>https://www.scopus.com/inward/record.uri?eid=2-s2.0-85011841063&amp;doi=10.1111%2fsltb.12312&amp;partnerID=40&amp;md5=5fa2dfdba06d544536a67ab3471502f6</t>
  </si>
  <si>
    <t>10.1016/j.compenvurbsys.2019.101386</t>
  </si>
  <si>
    <t>https://www.scopus.com/inward/record.uri?eid=2-s2.0-85070683782&amp;doi=10.1016%2fj.compenvurbsys.2019.101386&amp;partnerID=40&amp;md5=ea688969807971b47840c49ec14ec7b5</t>
  </si>
  <si>
    <t>10.1016/j.neuron.2016.05.038</t>
  </si>
  <si>
    <t>https://www.scopus.com/inward/record.uri?eid=2-s2.0-84992076935&amp;doi=10.1016%2fj.neuron.2016.05.038&amp;partnerID=40&amp;md5=dc1e615ff533c37ded968e231c7b30d7</t>
  </si>
  <si>
    <t>10.1038/s41598-018-25773-2</t>
  </si>
  <si>
    <t>https://www.scopus.com/inward/record.uri?eid=2-s2.0-85046880201&amp;doi=10.1038%2fs41598-018-25773-2&amp;partnerID=40&amp;md5=cdc11896534cb8367b9cfaa5a164d3e5</t>
  </si>
  <si>
    <t>10.1007/s41060-018-0096-z</t>
  </si>
  <si>
    <t>https://www.scopus.com/inward/record.uri?eid=2-s2.0-85088160320&amp;doi=10.1007%2fs41060-018-0096-z&amp;partnerID=40&amp;md5=aeea6b65d6051b82fd79d639e3f6a7a9</t>
  </si>
  <si>
    <t>10.1016/j.ijdevneu.2015.07.007</t>
  </si>
  <si>
    <t>https://www.scopus.com/inward/record.uri?eid=2-s2.0-84940553990&amp;doi=10.1016%2fj.ijdevneu.2015.07.007&amp;partnerID=40&amp;md5=b3995fc32d1fbed1526d1a26a6f8c252</t>
  </si>
  <si>
    <t>10.1016/j.artmed.2012.12.001</t>
  </si>
  <si>
    <t>https://www.scopus.com/inward/record.uri?eid=2-s2.0-84875269658&amp;doi=10.1016%2fj.artmed.2012.12.001&amp;partnerID=40&amp;md5=559abf5b44f18bb91a2784eb9c920ebb</t>
  </si>
  <si>
    <t>10.1007/s00406-012-0329-4</t>
  </si>
  <si>
    <t>https://www.scopus.com/inward/record.uri?eid=2-s2.0-84879497100&amp;doi=10.1007%2fs00406-012-0329-4&amp;partnerID=40&amp;md5=50395a8d2e16a9e291cd60d07b9369df</t>
  </si>
  <si>
    <t>10.1109/TAFFC.2018.2828819</t>
  </si>
  <si>
    <t>https://www.scopus.com/inward/record.uri?eid=2-s2.0-85045724214&amp;doi=10.1109%2fTAFFC.2018.2828819&amp;partnerID=40&amp;md5=9a78a18624d84e6a66f88e78fa8974f2</t>
  </si>
  <si>
    <t>10.1007/s00406-018-0943-x</t>
  </si>
  <si>
    <t>https://www.scopus.com/inward/record.uri?eid=2-s2.0-85054054223&amp;doi=10.1007%2fs00406-018-0943-x&amp;partnerID=40&amp;md5=2ec3bc8ec10f27f433666ea404e1c277</t>
  </si>
  <si>
    <t>10.2196/12554</t>
  </si>
  <si>
    <t>https://www.scopus.com/inward/record.uri?eid=2-s2.0-85068163180&amp;doi=10.2196%2f12554&amp;partnerID=40&amp;md5=04e3328569132557beadd285acb26294</t>
  </si>
  <si>
    <t>10.1016/j.jth.2019.02.009</t>
  </si>
  <si>
    <t>https://www.scopus.com/inward/record.uri?eid=2-s2.0-85063402371&amp;doi=10.1016%2fj.jth.2019.02.009&amp;partnerID=40&amp;md5=e70b549b74301661b24bc3b2eb86bece</t>
  </si>
  <si>
    <t>10.1038/s41398-018-0289-1</t>
  </si>
  <si>
    <t>https://www.scopus.com/inward/record.uri?eid=2-s2.0-85056270784&amp;doi=10.1038%2fs41398-018-0289-1&amp;partnerID=40&amp;md5=0824c0654d3477da7285adcb55c4d969</t>
  </si>
  <si>
    <t>10.1007/978-3-319-18914-7_55</t>
  </si>
  <si>
    <t>https://www.scopus.com/inward/record.uri?eid=2-s2.0-84937510946&amp;doi=10.1007%2f978-3-319-18914-7_55&amp;partnerID=40&amp;md5=613251939210f2e541112a53e2632615</t>
  </si>
  <si>
    <t>10.1142/S0219519414500353</t>
  </si>
  <si>
    <t>https://www.scopus.com/inward/record.uri?eid=2-s2.0-84896394781&amp;doi=10.1142%2fS0219519414500353&amp;partnerID=40&amp;md5=9ed26fdcc6e619c9f2cc7c83031ad41e</t>
  </si>
  <si>
    <t>10.3390/a13010007</t>
  </si>
  <si>
    <t>https://www.scopus.com/inward/record.uri?eid=2-s2.0-85078708042&amp;doi=10.3390%2fa13010007&amp;partnerID=40&amp;md5=46a23c76197859cdf6f689137d136dc9</t>
  </si>
  <si>
    <t>10.1109/TAMD.2015.2440298</t>
  </si>
  <si>
    <t>https://www.scopus.com/inward/record.uri?eid=2-s2.0-84961801436&amp;doi=10.1109%2fTAMD.2015.2440298&amp;partnerID=40&amp;md5=916592068348c0b366a36139ae35e62a</t>
  </si>
  <si>
    <t>10.1007/s10916-018-0934-5</t>
  </si>
  <si>
    <t>https://www.scopus.com/inward/record.uri?eid=2-s2.0-85044976943&amp;doi=10.1007%2fs10916-018-0934-5&amp;partnerID=40&amp;md5=6e68793e310388cfa0909814f15b0c5f</t>
  </si>
  <si>
    <t>10.1371/journal.pone.0165267</t>
  </si>
  <si>
    <t>https://www.scopus.com/inward/record.uri?eid=2-s2.0-85006832827&amp;doi=10.1371%2fjournal.pone.0165267&amp;partnerID=40&amp;md5=bf02643c229c39f9bb89b2f3ce03c0ce</t>
  </si>
  <si>
    <t>10.1093/scan/nsx100</t>
  </si>
  <si>
    <t>https://www.scopus.com/inward/record.uri?eid=2-s2.0-85041675821&amp;doi=10.1093%2fscan%2fnsx100&amp;partnerID=40&amp;md5=25c39a1ede8233dd7513afbc9cdcd0ec</t>
  </si>
  <si>
    <t>10.1109/ACII.2015.7344575</t>
  </si>
  <si>
    <t>https://www.scopus.com/inward/record.uri?eid=2-s2.0-84964033734&amp;doi=10.1109%2fACII.2015.7344575&amp;partnerID=40&amp;md5=09621b2a69cdaa635c01d874058446ca</t>
  </si>
  <si>
    <t>10.1007/s10796-021-10135-7</t>
  </si>
  <si>
    <t>https://www.scopus.com/inward/record.uri?eid=2-s2.0-85108570158&amp;doi=10.1007%2fs10796-021-10135-7&amp;partnerID=40&amp;md5=f3837c86d4859a0fae0760c5bbea425e</t>
  </si>
  <si>
    <t>10.2196/jmir.9840</t>
  </si>
  <si>
    <t>https://www.scopus.com/inward/record.uri?eid=2-s2.0-85048889884&amp;doi=10.2196%2fjmir.9840&amp;partnerID=40&amp;md5=e2858747d8a9489e0bbabaf5553f5184</t>
  </si>
  <si>
    <t>10.1109/ICTC.2017.8190959</t>
  </si>
  <si>
    <t>https://www.scopus.com/inward/record.uri?eid=2-s2.0-85046887956&amp;doi=10.1109%2fICTC.2017.8190959&amp;partnerID=40&amp;md5=5e7805c05c88846874e158875c7a5723</t>
  </si>
  <si>
    <t>10.1145/3184558.3191624</t>
  </si>
  <si>
    <t>https://www.scopus.com/inward/record.uri?eid=2-s2.0-85061904399&amp;doi=10.1145%2f3184558.3191624&amp;partnerID=40&amp;md5=1ef2263e6f52d231705035562bf492bb</t>
  </si>
  <si>
    <t>10.1016/j.brs.2017.10.015</t>
  </si>
  <si>
    <t>https://www.scopus.com/inward/record.uri?eid=2-s2.0-85034441468&amp;doi=10.1016%2fj.brs.2017.10.015&amp;partnerID=40&amp;md5=6122552e46957527ab5ad59469981311</t>
  </si>
  <si>
    <t>10.3390/ijerph15122907</t>
  </si>
  <si>
    <t>https://www.scopus.com/inward/record.uri?eid=2-s2.0-85058923460&amp;doi=10.3390%2fijerph15122907&amp;partnerID=40&amp;md5=e77397ae984bfc08056f9254f24f61c5</t>
  </si>
  <si>
    <t>10.1001/jamapsychiatry.2019.0931</t>
  </si>
  <si>
    <t>https://www.scopus.com/inward/record.uri?eid=2-s2.0-85068192943&amp;doi=10.1001%2fjamapsychiatry.2019.0931&amp;partnerID=40&amp;md5=94bb7c6f5427d9e09fd74003e52e2f5a</t>
  </si>
  <si>
    <t>10.1109/FG.2018.00032</t>
  </si>
  <si>
    <t>https://www.scopus.com/inward/record.uri?eid=2-s2.0-85049389756&amp;doi=10.1109%2fFG.2018.00032&amp;partnerID=40&amp;md5=44a6c85b3cf4ae3685f245efd8759b63</t>
  </si>
  <si>
    <t>10.1016/j.ijmedinf.2019.103983</t>
  </si>
  <si>
    <t>https://www.scopus.com/inward/record.uri?eid=2-s2.0-85072772707&amp;doi=10.1016%2fj.ijmedinf.2019.103983&amp;partnerID=40&amp;md5=cfab85b71e73997c9dc8021211522465</t>
  </si>
  <si>
    <t>10.1109/TNSRE.2019.2894423</t>
  </si>
  <si>
    <t>https://www.scopus.com/inward/record.uri?eid=2-s2.0-85060922892&amp;doi=10.1109%2fTNSRE.2019.2894423&amp;partnerID=40&amp;md5=48dccdbcc75ac57a4b4af84122f1c92a</t>
  </si>
  <si>
    <t>10.2196/11029</t>
  </si>
  <si>
    <t>https://www.scopus.com/inward/record.uri?eid=2-s2.0-85064995437&amp;doi=10.2196%2f11029&amp;partnerID=40&amp;md5=cf808a7d6082596614608ea528991a51</t>
  </si>
  <si>
    <t>10.1109/UIC-ATC-ScalCom.2014.48</t>
  </si>
  <si>
    <t>https://www.scopus.com/inward/record.uri?eid=2-s2.0-84949563881&amp;doi=10.1109%2fUIC-ATC-ScalCom.2014.48&amp;partnerID=40&amp;md5=f2fecafee1497e4423b6d524fdfe5cdf</t>
  </si>
  <si>
    <t>10.1371/journal.pone.0031283</t>
  </si>
  <si>
    <t>https://www.scopus.com/inward/record.uri?eid=2-s2.0-84863142225&amp;doi=10.1371%2fjournal.pone.0031283&amp;partnerID=40&amp;md5=43ac34b869b52b8ef04b51055ebf3014</t>
  </si>
  <si>
    <t>10.1038/s41386-020-0785-x</t>
  </si>
  <si>
    <t>https://www.scopus.com/inward/record.uri?eid=2-s2.0-85087940701&amp;doi=10.1038%2fs41386-020-0785-x&amp;partnerID=40&amp;md5=b36cedef247c4659c9bd3cf99aabeb49</t>
  </si>
  <si>
    <t>10.1016/j.euroneuro.2015.01.001</t>
  </si>
  <si>
    <t>https://www.scopus.com/inward/record.uri?eid=2-s2.0-84928203530&amp;doi=10.1016%2fj.euroneuro.2015.01.001&amp;partnerID=40&amp;md5=5c6c3356408b6ba44280bd99eab6770f</t>
  </si>
  <si>
    <t>10.1371/journal.pone.0033869</t>
  </si>
  <si>
    <t>https://www.scopus.com/inward/record.uri?eid=2-s2.0-84858734562&amp;doi=10.1371%2fjournal.pone.0033869&amp;partnerID=40&amp;md5=9b7cfe0b484ade76e300a26d289c37d5</t>
  </si>
  <si>
    <t>10.1016/j.brainres.2012.12.002</t>
  </si>
  <si>
    <t>https://www.scopus.com/inward/record.uri?eid=2-s2.0-84872393128&amp;doi=10.1016%2fj.brainres.2012.12.002&amp;partnerID=40&amp;md5=79e0f3fb5cb454d6f20862edbec7d144</t>
  </si>
  <si>
    <t>10.1109/THMS.2016.2635441</t>
  </si>
  <si>
    <t>https://www.scopus.com/inward/record.uri?eid=2-s2.0-85010000311&amp;doi=10.1109%2fTHMS.2016.2635441&amp;partnerID=40&amp;md5=6cd8d44fea3d269e9fdf953a59d0d2b6</t>
  </si>
  <si>
    <t>10.1371/journal.pone.0102039</t>
  </si>
  <si>
    <t>https://www.scopus.com/inward/record.uri?eid=2-s2.0-84904470880&amp;doi=10.1371%2fjournal.pone.0102039&amp;partnerID=40&amp;md5=e582a46f2cd4a9c0f5b398053b158cbf</t>
  </si>
  <si>
    <t>10.1186/s12888-015-0685-5</t>
  </si>
  <si>
    <t>https://www.scopus.com/inward/record.uri?eid=2-s2.0-84947755604&amp;doi=10.1186%2fs12888-015-0685-5&amp;partnerID=40&amp;md5=e07559dc0bf2e63b1a473433c55eae29</t>
  </si>
  <si>
    <t>10.1001/jamapsychiatry.2020.3604</t>
  </si>
  <si>
    <t>https://www.scopus.com/inward/record.uri?eid=2-s2.0-85097418926&amp;doi=10.1001%2fjamapsychiatry.2020.3604&amp;partnerID=40&amp;md5=94087175d195b1500a15ce0cc281d3b1</t>
  </si>
  <si>
    <t>10.1016/j.bpsc.2015.10.002</t>
  </si>
  <si>
    <t>https://www.scopus.com/inward/record.uri?eid=2-s2.0-84957828215&amp;doi=10.1016%2fj.bpsc.2015.10.002&amp;partnerID=40&amp;md5=b29dd0e926eb01fbbae8780dde313756</t>
  </si>
  <si>
    <t>10.1017/S0033291718001708</t>
  </si>
  <si>
    <t>https://www.scopus.com/inward/record.uri?eid=2-s2.0-85049356702&amp;doi=10.1017%2fS0033291718001708&amp;partnerID=40&amp;md5=b208e965374f0af2c783fd95fe493898</t>
  </si>
  <si>
    <t>10.1021/acsami.9b22925</t>
  </si>
  <si>
    <t>https://www.scopus.com/inward/record.uri?eid=2-s2.0-85082780446&amp;doi=10.1021%2facsami.9b22925&amp;partnerID=40&amp;md5=202f012f3a1670d60b3757125749378b</t>
  </si>
  <si>
    <t>10.1038/s41598-018-23685-9</t>
  </si>
  <si>
    <t>https://www.scopus.com/inward/record.uri?eid=2-s2.0-85044972917&amp;doi=10.1038%2fs41598-018-23685-9&amp;partnerID=40&amp;md5=f2d70b45efb0ca2b4fc3d2de3f026bd4</t>
  </si>
  <si>
    <t>10.1109/TCSS.2020.3021467</t>
  </si>
  <si>
    <t>https://www.scopus.com/inward/record.uri?eid=2-s2.0-85091304293&amp;doi=10.1109%2fTCSS.2020.3021467&amp;partnerID=40&amp;md5=583f0e12040d39265221ac08587f6d95</t>
  </si>
  <si>
    <t>10.1002/hbm.24080</t>
  </si>
  <si>
    <t>https://www.scopus.com/inward/record.uri?eid=2-s2.0-85045405842&amp;doi=10.1002%2fhbm.24080&amp;partnerID=40&amp;md5=4b90f6d4dfa716cba6590de585401127</t>
  </si>
  <si>
    <t>10.1001/jamapsychiatry.2019.2905</t>
  </si>
  <si>
    <t>https://www.scopus.com/inward/record.uri?eid=2-s2.0-85074196487&amp;doi=10.1001%2fjamapsychiatry.2019.2905&amp;partnerID=40&amp;md5=86212af409cd1fb9b939c1a4c3adb9dc</t>
  </si>
  <si>
    <t>10.1038/s41591-020-0951-z</t>
  </si>
  <si>
    <t>https://www.scopus.com/inward/record.uri?eid=2-s2.0-85087650686&amp;doi=10.1038%2fs41591-020-0951-z&amp;partnerID=40&amp;md5=f4df1c78c5045c45fe8f77d068ee49c1</t>
  </si>
  <si>
    <t>10.1038/s41746-020-0287-6</t>
  </si>
  <si>
    <t>https://www.scopus.com/inward/record.uri?eid=2-s2.0-85088069409&amp;doi=10.1038%2fs41746-020-0287-6&amp;partnerID=40&amp;md5=e46df6334fb09fe0f2a225f2811f9642</t>
  </si>
  <si>
    <t>10.1016/j.jad.2019.09.044</t>
  </si>
  <si>
    <t>https://www.scopus.com/inward/record.uri?eid=2-s2.0-85072296614&amp;doi=10.1016%2fj.jad.2019.09.044&amp;partnerID=40&amp;md5=d5a1dfc73c1243d4c6d9522d04ec3198</t>
  </si>
  <si>
    <t>10.2196/jmir.6895</t>
  </si>
  <si>
    <t>https://www.scopus.com/inward/record.uri?eid=2-s2.0-85014846015&amp;doi=10.2196%2fjmir.6895&amp;partnerID=40&amp;md5=02b65ba81070a65502bef85f91007829</t>
  </si>
  <si>
    <t>10.1016/j.pscychresns.2013.09.008</t>
  </si>
  <si>
    <t>https://www.scopus.com/inward/record.uri?eid=2-s2.0-84888293224&amp;doi=10.1016%2fj.pscychresns.2013.09.008&amp;partnerID=40&amp;md5=38f4c4a903a5860b7bfee5afe195520e</t>
  </si>
  <si>
    <t>10.1093/bioinformatics/btaa046</t>
  </si>
  <si>
    <t>https://www.scopus.com/inward/record.uri?eid=2-s2.0-85084693324&amp;doi=10.1093%2fbioinformatics%2fbtaa046&amp;partnerID=40&amp;md5=1932e8fdb98b2434a33ab1c930ea3cb4</t>
  </si>
  <si>
    <t>10.1093/brain/awx366</t>
  </si>
  <si>
    <t>https://www.scopus.com/inward/record.uri?eid=2-s2.0-85042906398&amp;doi=10.1093%2fbrain%2fawx366&amp;partnerID=40&amp;md5=cb59c15f90b56e18c6429d8bd1b6acf5</t>
  </si>
  <si>
    <t>10.1088/1361-6579/aabf64</t>
  </si>
  <si>
    <t>https://www.scopus.com/inward/record.uri?eid=2-s2.0-85049011187&amp;doi=10.1088%2f1361-6579%2faabf64&amp;partnerID=40&amp;md5=f73eda1608abcb37683d07afc659e655</t>
  </si>
  <si>
    <t>10.1016/j.bbi.2019.05.011</t>
  </si>
  <si>
    <t>https://www.scopus.com/inward/record.uri?eid=2-s2.0-85065780211&amp;doi=10.1016%2fj.bbi.2019.05.011&amp;partnerID=40&amp;md5=91550898f7e08303d44ff2c7debae859</t>
  </si>
  <si>
    <t>10.1038/npp.2016.48</t>
  </si>
  <si>
    <t>https://www.scopus.com/inward/record.uri?eid=2-s2.0-84976292991&amp;doi=10.1038%2fnpp.2016.48&amp;partnerID=40&amp;md5=9c34f5202f3ac4bae8125291452ce1f2</t>
  </si>
  <si>
    <t>10.1039/c8nr07442a</t>
  </si>
  <si>
    <t>https://www.scopus.com/inward/record.uri?eid=2-s2.0-85056316091&amp;doi=10.1039%2fc8nr07442a&amp;partnerID=40&amp;md5=e7e34894316561baa7d044f8bfa9adf1</t>
  </si>
  <si>
    <t>10.1007/s11517-019-01959-2</t>
  </si>
  <si>
    <t>https://www.scopus.com/inward/record.uri?eid=2-s2.0-85061750048&amp;doi=10.1007%2fs11517-019-01959-2&amp;partnerID=40&amp;md5=d4cdd453417ccca4592b10f3e4c53b32</t>
  </si>
  <si>
    <t>10.1016/j.apacoust.2020.107528</t>
  </si>
  <si>
    <t>https://www.scopus.com/inward/record.uri?eid=2-s2.0-85088839566&amp;doi=10.1016%2fj.apacoust.2020.107528&amp;partnerID=40&amp;md5=cf0ff871a8f0d53e0ffb1055466ed9e8</t>
  </si>
  <si>
    <t>10.1145/3308558.3313698</t>
  </si>
  <si>
    <t>https://www.scopus.com/inward/record.uri?eid=2-s2.0-85066888757&amp;doi=10.1145%2f3308558.3313698&amp;partnerID=40&amp;md5=263cebb192b9ba65b39d5dd5e3e0fc5e</t>
  </si>
  <si>
    <t>10.1002/bsl.2392</t>
  </si>
  <si>
    <t>https://www.scopus.com/inward/record.uri?eid=2-s2.0-85059535158&amp;doi=10.1002%2fbsl.2392&amp;partnerID=40&amp;md5=b60b4f8f57321461b07f817b26ae06ac</t>
  </si>
  <si>
    <t>10.3390/s20092734</t>
  </si>
  <si>
    <t>https://www.scopus.com/inward/record.uri?eid=2-s2.0-85084625607&amp;doi=10.3390%2fs20092734&amp;partnerID=40&amp;md5=0576c85e575b8ffa1c87c574a7f011e9</t>
  </si>
  <si>
    <t>Category</t>
  </si>
  <si>
    <t>social media</t>
  </si>
  <si>
    <t>external to 10.3390/ijerph17062032</t>
  </si>
  <si>
    <t>10.1007/978-3-642-39137-8_12</t>
  </si>
  <si>
    <t>link/doi</t>
  </si>
  <si>
    <t>10.4324/9781315827346</t>
  </si>
  <si>
    <t>yes</t>
  </si>
  <si>
    <t>Q9 notes</t>
  </si>
  <si>
    <t>aproval rating &gt;90%</t>
  </si>
  <si>
    <t>BDI</t>
  </si>
  <si>
    <t xml:space="preserve">conducted in chinese? no list of questions. Scores were normalized </t>
  </si>
  <si>
    <t>survey</t>
  </si>
  <si>
    <t>mobile</t>
  </si>
  <si>
    <t>treatment</t>
  </si>
  <si>
    <t>experts</t>
  </si>
  <si>
    <t>na</t>
  </si>
  <si>
    <t>Q11b notes</t>
  </si>
  <si>
    <t>QIDS-SR</t>
  </si>
  <si>
    <t>other depression scales and metrics (Hamilton Rating Scale for Depression, QIDS-SR)</t>
  </si>
  <si>
    <t>https://clinicaltrials.gov/ct2/show/NCT00021528</t>
  </si>
  <si>
    <t>https://clinicaltrials.gov/ct2/show/NCT00590863</t>
  </si>
  <si>
    <t>STAR*D trial</t>
  </si>
  <si>
    <t>COMED trial</t>
  </si>
  <si>
    <t>eeg dignosis</t>
  </si>
  <si>
    <t>confidential</t>
  </si>
  <si>
    <t>Weibo data pool, the data was filtered</t>
  </si>
  <si>
    <t>suicide</t>
  </si>
  <si>
    <t>Predicting Risk of Suicide Attempts Over Time Through Machine Learning</t>
  </si>
  <si>
    <t>Automated EEG-based screening of depression using deep convolutional neural network</t>
  </si>
  <si>
    <t>Cross-trial prediction of treatment outcome in depression: A machine learning approach</t>
  </si>
  <si>
    <t>Estimating individualized treatment rules using outcome weighted learning</t>
  </si>
  <si>
    <t>Harnessing context sensing to develop a mobile intervention for depression</t>
  </si>
  <si>
    <t>Single subject prediction of brain disorders in neuroimaging: Promises and pitfalls</t>
  </si>
  <si>
    <t>Predicting depression via social media</t>
  </si>
  <si>
    <t>Predicting Mental Health Status on Social Media</t>
  </si>
  <si>
    <t>no?</t>
  </si>
  <si>
    <t>yes (2)</t>
  </si>
  <si>
    <t>95% agreement, remaining 5% discussion</t>
  </si>
  <si>
    <t>clinical data set https://doi.org/10.1038/clpt.2008.89</t>
  </si>
  <si>
    <t>Development of a Large-Scale De-Identified DNA Biobank to Enable Personalized Medicine</t>
  </si>
  <si>
    <t>10.1038/clpt.2008.89</t>
  </si>
  <si>
    <t>https://ascpt.onlinelibrary.wiley.com/doi/full/10.1038/clpt.2008.89</t>
  </si>
  <si>
    <t>data set</t>
  </si>
  <si>
    <t>external to 10.1177/2167702617691560</t>
  </si>
  <si>
    <t>Classifying depression patients and normal subjects using machine learning techniques and nonlinear features from EEG signal</t>
  </si>
  <si>
    <t xml:space="preserve">DSM-IV &amp; BDI </t>
  </si>
  <si>
    <t>DSM-IV</t>
  </si>
  <si>
    <t>overlap between 2 scales</t>
  </si>
  <si>
    <t>from Psychiatry Centre Atieh, Tehran, Iran</t>
  </si>
  <si>
    <t>some considerations on gender, controll group etc., unclear if minorities were taken inot account but there is a link to the data set</t>
  </si>
  <si>
    <t xml:space="preserve">some considerations on age and gender. </t>
  </si>
  <si>
    <t>additionally someone (authors?) removed noise from the EEG images</t>
  </si>
  <si>
    <t>Predicting Suicides After Psychiatric Hospitalization in US Army Soldiers</t>
  </si>
  <si>
    <t>thye took the data of people who had suicide attempt and labled it as 1. It is not clear how they established that the reason for hospitalization was suicide. But at the ned there is a mention of proffesionals taking part in data collection.</t>
  </si>
  <si>
    <t>unsure</t>
  </si>
  <si>
    <t>hospitilized army soldiers with psychiatric admission diagnosis</t>
  </si>
  <si>
    <t>different psychaitric diagnosis, discussion on inclusion criteria, data on prev. Treatment and sociodemografics</t>
  </si>
  <si>
    <t>Detecting suicidality on Twitter</t>
  </si>
  <si>
    <t>suicide, social media</t>
  </si>
  <si>
    <t>experts and computer scientists</t>
  </si>
  <si>
    <t>yes (5)</t>
  </si>
  <si>
    <t>yes/unsure</t>
  </si>
  <si>
    <t>1 expert and 1 comp. Scientits labeled the same tweets</t>
  </si>
  <si>
    <t>Q11 notes</t>
  </si>
  <si>
    <t>upon disagrement separate expert made the decision</t>
  </si>
  <si>
    <t xml:space="preserve">data from Twitter API "From 18th February 2014 to 23rd April 2014" using </t>
  </si>
  <si>
    <t>Q12 notes</t>
  </si>
  <si>
    <t>no but ethical considerations were made on the research</t>
  </si>
  <si>
    <t>Internet-delivered psychological treatments: from innovation to implementation</t>
  </si>
  <si>
    <t>Accelerated Brain Aging in Schizophrenia and Beyond: A Neuroanatomical Marker of Psychiatric Disorders</t>
  </si>
  <si>
    <t>Hamilton Rating Scale for Depression</t>
  </si>
  <si>
    <t>brain age</t>
  </si>
  <si>
    <t>they used psychologist dignosis and then after a year DSM-IV</t>
  </si>
  <si>
    <t>yes and no</t>
  </si>
  <si>
    <t>Instagram photos reveal predictivemarkers of depression</t>
  </si>
  <si>
    <t>they provided questionnaire text</t>
  </si>
  <si>
    <t>no information on how the questionaire looked</t>
  </si>
  <si>
    <t>Q10 notes</t>
  </si>
  <si>
    <t xml:space="preserve">at least 100 tasks and 95% rating </t>
  </si>
  <si>
    <t>Twitter users from Mturk</t>
  </si>
  <si>
    <t>Instagram users from Mturk</t>
  </si>
  <si>
    <t>they provide demografic data (sex, education, income)</t>
  </si>
  <si>
    <t>overlap between scales and insufficient time to finish the questionaire</t>
  </si>
  <si>
    <t>CES-D &amp; BDI &amp; self-report of depression</t>
  </si>
  <si>
    <t>CES-D and self-reports of depression</t>
  </si>
  <si>
    <t>An empathy-driven, conversational artificial intelligence agent (Wysa) for digital mental well-being: Real-world data evaluation mixed-methods study</t>
  </si>
  <si>
    <t>noise on EEG images removed by an expert</t>
  </si>
  <si>
    <t>Using deep learning to examine street view green and blue spaces and their associations with geriatric depression in Beijing, China</t>
  </si>
  <si>
    <t>influances of depression</t>
  </si>
  <si>
    <t>not clear</t>
  </si>
  <si>
    <t>no for depression, yes for green spaces</t>
  </si>
  <si>
    <t>GDS-15</t>
  </si>
  <si>
    <t>addionally they rpvide different variables (age, sex) that can correlate with depression and inlcude them in model variables</t>
  </si>
  <si>
    <t>external to 10.1016/j.envint.2019.02.013</t>
  </si>
  <si>
    <t>Scene Parsing through ADE20K Dataset</t>
  </si>
  <si>
    <t>http://people.csail.mit.edu/bzhou/publication/scene-parse-camera-ready.pdf</t>
  </si>
  <si>
    <t>yes (1)</t>
  </si>
  <si>
    <t>expert (as stated by the paper, not sure what it means in the context of image annotation)</t>
  </si>
  <si>
    <t xml:space="preserve">relabeling 61 ranodm images after 6 moths. 82.4% same label </t>
  </si>
  <si>
    <t>2 external annotators on 20 images with 58.5% and 75% agreement</t>
  </si>
  <si>
    <t xml:space="preserve"> 58.5% and 75% agreement</t>
  </si>
  <si>
    <t>http://groups.csail.mit.edu/vision/datasets/ADE20K/</t>
  </si>
  <si>
    <t>yes, both for depression and green spaces.</t>
  </si>
  <si>
    <t>Flexible three-dimensional artificial synapse networks with correlated learning and trainable memory capability</t>
  </si>
  <si>
    <t>Recognizing depression from twitter activity</t>
  </si>
  <si>
    <t>CES-D</t>
  </si>
  <si>
    <t xml:space="preserve">questionaire in japaneese, not mentioned who translated it, provided screenshot of the website with english version </t>
  </si>
  <si>
    <t>CES-D and BDI</t>
  </si>
  <si>
    <t>overlap between scales(when the results were different the user was exluded) and insufficient time to finish the questionaire</t>
  </si>
  <si>
    <t>participants were surveyed on "ender, age,occupation, and history of depression" but unsure about the results</t>
  </si>
  <si>
    <t>Twitter volunteers through survey "Experiment participants were able totweet the message displayed, which made it possible to pro-mote the website over Twitter by word-of-mouth in a type ofsnowball sampling."</t>
  </si>
  <si>
    <t>Prediction Models of Functional Outcomes for Individuals in the Clinical High-Risk State for Psychosis or with Recent-Onset Depression: A Multimodal, Multisite Machine Learning Analysis</t>
  </si>
  <si>
    <t>Forecasting the onset and course of mental illness with Twitter data</t>
  </si>
  <si>
    <t>provided demografic data about the users age and sex, number of depressed participants</t>
  </si>
  <si>
    <t>inspired by 10.1140/epjds/s13688-017-0110-z</t>
  </si>
  <si>
    <t xml:space="preserve">they added other questions on the history of depression and demograpfic data </t>
  </si>
  <si>
    <t>Prediction of individual response to electroconvulsive therapy via machine learning on structural magnetic resonance imaging data</t>
  </si>
  <si>
    <t>BDI as self-evaluation against clinical interview</t>
  </si>
  <si>
    <t>Q7 notes</t>
  </si>
  <si>
    <t>clinical interview suing Hamilton Rating Scale of Depression</t>
  </si>
  <si>
    <t>Department of patients from Psychiatry, University of Muenster</t>
  </si>
  <si>
    <t>yes, tabel with sex age eduction and history of depression</t>
  </si>
  <si>
    <t>autism</t>
  </si>
  <si>
    <t>A small number of abnormal brain connections predicts adult autism spectrum disorder</t>
  </si>
  <si>
    <t>hate speech</t>
  </si>
  <si>
    <t>Hate me, hate me not: Hate speech detection on Facebook</t>
  </si>
  <si>
    <t>Depression detection from social network data using machine learning techniques</t>
  </si>
  <si>
    <t>they used "LIWC is a psycholinguistic vocabulary package made by psychological analysts" with "standard LIWC2015 scales". It seems like LIWC was trained using human annotation (10.1177/0261927X09351676) but it is not clear which version they used.</t>
  </si>
  <si>
    <t>Emotion Recognition from Physiological Signal Analysis: A Review</t>
  </si>
  <si>
    <t>A novel depression diagnosis index using nonlinear features in EEG signals</t>
  </si>
  <si>
    <t>data from the Medical  College Department of Psychiatry, Calicut, Kerala, India</t>
  </si>
  <si>
    <t>no description of patients</t>
  </si>
  <si>
    <t xml:space="preserve">10.1609/icwsm.v7i1.14432 </t>
  </si>
  <si>
    <t>Q1 was the work an original task?</t>
  </si>
  <si>
    <t>Q2a did they use human annotations as labels?</t>
  </si>
  <si>
    <t>Q2b what did they use (except human annotations)</t>
  </si>
  <si>
    <t>Q3 did they use original (human) annotations?</t>
  </si>
  <si>
    <t>Q4 did they use external (human) annotations?</t>
  </si>
  <si>
    <t>Q5 who were the annotators?</t>
  </si>
  <si>
    <t>Q6 did they specify the number of annotators?</t>
  </si>
  <si>
    <t>Q6b did they estimate how many annotators they would need beforehand?</t>
  </si>
  <si>
    <t>Q7 were there formal instructions for the annotators?</t>
  </si>
  <si>
    <t>Q8 was there training for the annotators?</t>
  </si>
  <si>
    <t>Q9 was there pre-screening on the crowd work platforms?</t>
  </si>
  <si>
    <t>Q10 was there multiple annotator overlap?</t>
  </si>
  <si>
    <t>Q11a reported inter-annotator agreement?</t>
  </si>
  <si>
    <t>Q11b or any other metric of label quality?</t>
  </si>
  <si>
    <t>Q12a did they link to the dataset?</t>
  </si>
  <si>
    <t>Q12b could it be possible to retreive the data?</t>
  </si>
  <si>
    <t>Q13 Was there a description of data within the paper?</t>
  </si>
  <si>
    <t>noise removed by expert epileptologist (1?)</t>
  </si>
  <si>
    <t xml:space="preserve">Mobile Sensing and Support for People With Depression: A Pilot Trial in the Wild </t>
  </si>
  <si>
    <t>PHQ-9</t>
  </si>
  <si>
    <t>(male = 10, female = 18) the majority of participants came from Switzerland and Germany</t>
  </si>
  <si>
    <t>PHQ-9 test with &gt;11 score for depressed "At no point, direct contact with members of the research team was necessary."</t>
  </si>
  <si>
    <t>Prognostic prediction of therapeutic response in depression using high-field MR imaging</t>
  </si>
  <si>
    <t>mri and treatment</t>
  </si>
  <si>
    <t>Nonpatient Version Structured Interview from DSM-IV</t>
  </si>
  <si>
    <t>Depression detection via harvesting social media: A multimodal dictionary learning solution</t>
  </si>
  <si>
    <t>Quantifying Mental Health Signals in Twitter</t>
  </si>
  <si>
    <t>https://aclanthology.org/W14-3207/</t>
  </si>
  <si>
    <t>external to 10.24963/ijcai.2017/536</t>
  </si>
  <si>
    <t>tweets</t>
  </si>
  <si>
    <t xml:space="preserve"> depressed: “(I’m/I was/ I am/ I’ve been) diagnosed depression" | non-depressed: no tweet containg a string "depress"</t>
  </si>
  <si>
    <t>possibly</t>
  </si>
  <si>
    <t xml:space="preserve">it might be possible to get the ame data using Titter API as the paper provides dates </t>
  </si>
  <si>
    <t>not really, 1402 depressed users, &gt;300 milion non depressed users, and 36993 depression-candidate</t>
  </si>
  <si>
    <t xml:space="preserve">containing phrase “I was diagnosed with X.” </t>
  </si>
  <si>
    <t>authors</t>
  </si>
  <si>
    <t xml:space="preserve">thye are using twitter API for data fro 2008 to 2013 but due o lack of concrete dates and queries (and randomized selection) it is impossible to retrive </t>
  </si>
  <si>
    <t>441 depressed 5728 non-depressed, no other mention of data</t>
  </si>
  <si>
    <t xml:space="preserve">Using Psychological Artificial Intelligence (Tess) to Relieve Symptoms of Depression and Anxiety: Randomized Controlled Trial </t>
  </si>
  <si>
    <t>perfroming treatment</t>
  </si>
  <si>
    <t>two clinical data sets cross-validated (STAR*D and COMED trial)</t>
  </si>
  <si>
    <t>Reevaluating the efficacy and predictability of antidepressant treatments: A symptom clustering approach</t>
  </si>
  <si>
    <t>https://www.nature.com/articles/s41398-018-0234-3</t>
  </si>
  <si>
    <t>external to 10.1093/bioinformatics/btz470</t>
  </si>
  <si>
    <t>Scaling tree-based automated machine learning to biomedical big data with a feature set selector</t>
  </si>
  <si>
    <t>prediction</t>
  </si>
  <si>
    <t>SCID-I/NP (Structural Clinical Interview for DSM-IV-TR Axis I Disorders)</t>
  </si>
  <si>
    <t>SCID-I/NP; 1 January 2010</t>
  </si>
  <si>
    <t>questionaire confirmed by psychiatrist duirng unstructured interview</t>
  </si>
  <si>
    <t>10.1038/s41398-018-0234-3</t>
  </si>
  <si>
    <t>overlap between psychiatris and psychonometric scale</t>
  </si>
  <si>
    <t>160 participants 50/50 ratio, basic demografic information age sex</t>
  </si>
  <si>
    <t>Identification and replication of RNA-Seq gene network modules associated with depression severity</t>
  </si>
  <si>
    <t>retraceted</t>
  </si>
  <si>
    <t>10.18653/v1/W18-0609</t>
  </si>
  <si>
    <t>Deep Learning for Depression Detection of Twitter Users</t>
  </si>
  <si>
    <t>CLPsych 2015 Shared Task: Depression and PTSD on Twitter</t>
  </si>
  <si>
    <t>10.3115/v1/W15-1204</t>
  </si>
  <si>
    <t>https://aclanthology.org/W15-1204/</t>
  </si>
  <si>
    <t xml:space="preserve">tweets </t>
  </si>
  <si>
    <t>" “I was just diagnosed with X"</t>
  </si>
  <si>
    <t>572 controlls, 327 depressed, controls matched on age and gender</t>
  </si>
  <si>
    <t>10.18653/v1/W17-3104</t>
  </si>
  <si>
    <t>Monitoring Tweets for Depression to Detect At-risk Users</t>
  </si>
  <si>
    <t>Twitter users (&gt;25 tweets &gt;75% English)</t>
  </si>
  <si>
    <t>60User</t>
  </si>
  <si>
    <t>160User</t>
  </si>
  <si>
    <t>yes (10.3115/v1/W15-1204 and 160User 10.18653/v1/W17-3104)</t>
  </si>
  <si>
    <t>external to 10.18653/v1/W17-3104</t>
  </si>
  <si>
    <t>used words like “depressed”, “suffer”, “attempt”, “suicide”, “battle”, “struggle”, “diagnosed”, in addition to first person pronouns</t>
  </si>
  <si>
    <t>tweets pre selected and users labeled as depressed</t>
  </si>
  <si>
    <t>Kappa value - 0.67</t>
  </si>
  <si>
    <t>any tweet labeled by at least one as depressed was considered depressed</t>
  </si>
  <si>
    <t>for further research it is possible to obtain the dataset</t>
  </si>
  <si>
    <t>no, 60 users 30 + 30</t>
  </si>
  <si>
    <t>conflicts resolved by third annotator</t>
  </si>
  <si>
    <t>external to 10.1016/S2215-0366(15)00471-X and 10.1001/jamapsychiatry.2017.0025</t>
  </si>
  <si>
    <t>Testing a machine-learning algorithm to predict the persistence and severity of major depressive disorder from baseline self-reports</t>
  </si>
  <si>
    <t>A test collection for research on depression and language use</t>
  </si>
  <si>
    <t>detection</t>
  </si>
  <si>
    <t>Source title</t>
  </si>
  <si>
    <t>Author Keywords</t>
  </si>
  <si>
    <t>Index Keywords</t>
  </si>
  <si>
    <t>Publication Stage</t>
  </si>
  <si>
    <t>Social media as a measurement tool of depression in populations</t>
  </si>
  <si>
    <t>Proceedings of the 5th Annual ACM Web Science Conference, WebSci'13</t>
  </si>
  <si>
    <t>10.1145/2464464.2464480</t>
  </si>
  <si>
    <t>https://www.scopus.com/inward/record.uri?eid=2-s2.0-84883107600&amp;doi=10.1145%2f2464464.2464480&amp;partnerID=40&amp;md5=425619cb82818b71b15edea03d864f83</t>
  </si>
  <si>
    <t>Behavior; Depression; Emotion; Health; Language; Mental health; Public health; Social media; Twitter; Wellness</t>
  </si>
  <si>
    <t>Health; Public health; Social networking (online); Behavior; Depression; Emotion; Language; Mental health; Social media; Twitter; Wellness; Measurements</t>
  </si>
  <si>
    <t>Final</t>
  </si>
  <si>
    <t>Identifying a clinical signature of suicidality among patients with mood disorders: A pilot study using a machine learning approach</t>
  </si>
  <si>
    <t>Journal of Affective Disorders</t>
  </si>
  <si>
    <t>Big data; Bipolar disorder; Depression; Machine learning; Personalized medicine; Suicide</t>
  </si>
  <si>
    <t>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t>
  </si>
  <si>
    <t>Effects on Symptoms of Agitation and Depression in Persons With Dementia Participating in Robot-Assisted Activity: A Cluster-Randomized Controlled Trial</t>
  </si>
  <si>
    <t>Journal of the American Medical Directors Association</t>
  </si>
  <si>
    <t>Agitation; Dementia; Depression; Group activity; Nursing home; Paro</t>
  </si>
  <si>
    <t>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t>
  </si>
  <si>
    <t>Molecular Psychiatry</t>
  </si>
  <si>
    <t>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t>
  </si>
  <si>
    <t>Validating machine learning algorithms for twitter data against established measures of suicidality</t>
  </si>
  <si>
    <t>JMIR Mental Health</t>
  </si>
  <si>
    <t>Machine learning; Social media; Suicide; Twitter</t>
  </si>
  <si>
    <t>Assessing suicide risk and emotional distress in Chinese social media: A text mining and machine learning study</t>
  </si>
  <si>
    <t>Journal of Medical Internet Research</t>
  </si>
  <si>
    <t>Chinese; Machine learning; Natural language; Psychological stress; Social media; Suicide</t>
  </si>
  <si>
    <t>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t>
  </si>
  <si>
    <t>Discovering shifts to suicidal ideation from mental health content in social media</t>
  </si>
  <si>
    <t>Conference on Human Factors in Computing Systems - Proceedings</t>
  </si>
  <si>
    <t>10.1145/2858036.2858207</t>
  </si>
  <si>
    <t>https://www.scopus.com/inward/record.uri?eid=2-s2.0-84991058188&amp;doi=10.1145%2f2858036.2858207&amp;partnerID=40&amp;md5=409470c2244988b1306719fd38fb149d</t>
  </si>
  <si>
    <t>Mental health; Reddii; Social media; Suicidal ideation</t>
  </si>
  <si>
    <t>Health; Human computer interaction; Human engineering; Social networking (online); Ethical implications; Mental health; Propensity score matching; Reddii; Social media; Statistical approach; Statistical methodologies; Suicidal ideation; Diseases</t>
  </si>
  <si>
    <t>Unsupervised classification of major depression using functional connectivity MRI</t>
  </si>
  <si>
    <t>Human Brain Mapping</t>
  </si>
  <si>
    <t>Functional connectivity magnetic resonance imaging; Major depression; Maximum margin clustering; Resting-state; Subgenual cingulate; Unsupervised classification</t>
  </si>
  <si>
    <t>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t>
  </si>
  <si>
    <t>Computer Methods and Programs in Biomedicine</t>
  </si>
  <si>
    <t>Correlation dimension; Depression; Detrended fluctuation analysis; EEG; Higuchi fractal; Lyapunov exponent</t>
  </si>
  <si>
    <t>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t>
  </si>
  <si>
    <t>Depression; Machine learning; Social media; Twitter</t>
  </si>
  <si>
    <t>Artificial intelligence; Human computer interaction; Human engineering; Learning systems; Construct models; Depression; Ground truth data; Observation data; Observation Period; Social media; Twitter; Web-based questionnaires; Social networking (online)</t>
  </si>
  <si>
    <t>questionaire in japaneese, not mentioned who translated it, provided screenshot of the website with english version</t>
  </si>
  <si>
    <t>Sex differences in gut microbiota in patients with major depressive disorder</t>
  </si>
  <si>
    <t>Neuropsychiatric Disease and Treatment</t>
  </si>
  <si>
    <t>10.2147/NDT.S159322</t>
  </si>
  <si>
    <t>https://www.scopus.com/inward/record.uri?eid=2-s2.0-85044024139&amp;doi=10.2147%2fNDT.S159322&amp;partnerID=40&amp;md5=cb43c38b85c596c98fd3997250c767eb</t>
  </si>
  <si>
    <t>Biomarker; Gut microbiota; Major depressive disorder; MDD</t>
  </si>
  <si>
    <t>Actinobacteria; adult; Article; Bacteroidetes; clinical article; controlled study; feces analysis; female; gene; gene sequence; human; intestine flora; major depression; male; nonhuman; RNA 16S gene; sex factor; species dominance; taxonomy</t>
  </si>
  <si>
    <t>Automatic detection of cyberbullying on social networks based on bullying features</t>
  </si>
  <si>
    <t>ACM International Conference Proceeding Series</t>
  </si>
  <si>
    <t>Bag-of-Words; Cyberbullying detection; Representation learning; Text mining; Word embeddings</t>
  </si>
  <si>
    <t>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t>
  </si>
  <si>
    <t>JAMA Psychiatry</t>
  </si>
  <si>
    <t>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t>
  </si>
  <si>
    <t>Clinical Psychological Science</t>
  </si>
  <si>
    <t>classification; prediction; prevention; suicide prevention</t>
  </si>
  <si>
    <t>Multisite prediction of 4-week and 52-week treatment outcomes in patients with first-episode psychosis: a machine learning approach</t>
  </si>
  <si>
    <t>The Lancet Psychiatry</t>
  </si>
  <si>
    <t>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t>
  </si>
  <si>
    <t>Towards multilevel mental stress assessment using SVM with ECOC: an EEG approach</t>
  </si>
  <si>
    <t>Medical and Biological Engineering and Computing</t>
  </si>
  <si>
    <t>EEG; Neuroimaging modalities; Stress; SVM+ECOC</t>
  </si>
  <si>
    <t>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t>
  </si>
  <si>
    <t>Perception differences between the depressed and non-depressed users in Twitter</t>
  </si>
  <si>
    <t>Proceedings of the 7th International Conference on Weblogs and Social Media, ICWSM 2013</t>
  </si>
  <si>
    <t>Behavioral research; Tools; Design implications; Emotional interactions; Face-to-face interview; Online social medias; Semi-structured; Social awareness; Social networking (online)</t>
  </si>
  <si>
    <t>Autoimmune, atopic, and mental health comorbid conditions associated with alopecia areata in the United States</t>
  </si>
  <si>
    <t>JAMA Dermatology</t>
  </si>
  <si>
    <t>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t>
  </si>
  <si>
    <t>Deep learning for depression detection of Twitter users</t>
  </si>
  <si>
    <t>Proceedings of the 5th Workshop on Computational Linguistics and Clinical Psychology: From Keyboard to Clinic, CLPsych 2018 at the 2018 Conference of the North American Chapter of the Association for Computational Linguistics: Human Language Technologies,</t>
  </si>
  <si>
    <t>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t>
  </si>
  <si>
    <t>International Journal of Environmental Research and Public Health</t>
  </si>
  <si>
    <t>Cognition; Emotion; Mental health; Public health emergencies; Word frequency analysis</t>
  </si>
  <si>
    <t>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t>
  </si>
  <si>
    <t>Evaluating the evidence for biotypes of depression: Methodological replication and extension of Drysdale et al. (2017)</t>
  </si>
  <si>
    <t>NeuroImage: Clinical</t>
  </si>
  <si>
    <t>Anxiety; Clustering; Machine learning; Major depressive disorder; Replication</t>
  </si>
  <si>
    <t>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t>
  </si>
  <si>
    <t>Detection of depression-related posts in reddit social media forum</t>
  </si>
  <si>
    <t>IEEE Access</t>
  </si>
  <si>
    <t>depression; machine learning; Natural language processing; Reddit; social networks</t>
  </si>
  <si>
    <t>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t>
  </si>
  <si>
    <t>Health Information Science and Systems</t>
  </si>
  <si>
    <t>Depression; Emotions; Sentiment analysis; Social network</t>
  </si>
  <si>
    <t>accuracy; anger; anxiety; Article; bipolar disorder; decision tree; depression assessment; emotion; feeling scale; human; interpersonal communication; linguistics; machine learning; mental health; priority journal; sadness; social media; social network</t>
  </si>
  <si>
    <t>Differences in gut microbial composition correlate with regional brain volumes in irritable bowel syndrome</t>
  </si>
  <si>
    <t>Microbiome</t>
  </si>
  <si>
    <t>10.1186/S40168-017-0260-Z</t>
  </si>
  <si>
    <t>https://www.scopus.com/inward/record.uri?eid=2-s2.0-85029714663&amp;doi=10.1186%2fS40168-017-0260-Z&amp;partnerID=40&amp;md5=d5d7aa1d0a8f185d0c9e9248e60eb70e</t>
  </si>
  <si>
    <t>Bacteroidetes; Brain-gut-microbiome axis; Firmicutes; Irritable bowel syndrome; Metagenome</t>
  </si>
  <si>
    <t>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t>
  </si>
  <si>
    <t>Early Detection of Alzheimer’s Disease Using Magnetic Resonance Imaging: A Novel Approach Combining Convolutional Neural Networks and Ensemble Learning</t>
  </si>
  <si>
    <t>Frontiers in Neuroscience</t>
  </si>
  <si>
    <t>Alzheimer’s disease; Alzheimer’s Disease Neuroimaging Initiative; convolutional neural networks; ensemble learning; magnetic resonance imaging; MCI-to-AD conversion; mild cognitive impairment; MRI biomarkers</t>
  </si>
  <si>
    <t>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t>
  </si>
  <si>
    <t>Proceedings of the Annual Meeting of the Association for Computational Linguistics</t>
  </si>
  <si>
    <t>https://www.scopus.com/inward/record.uri?eid=2-s2.0-85147198508&amp;partnerID=40&amp;md5=771fa94fae90c14f4f13e99e9d00f561</t>
  </si>
  <si>
    <t>Diseases; Linguistics; Natural language processing systems; Language processing; Linguistic signals; Mental health; Mental illness; Natural languages; Novel methods; Posttraumatic stress disorder; Processing method; Simple++; Social media; Social networking (online)</t>
  </si>
  <si>
    <t>Developing a practical suicide risk prediction model for targeting high-risk patients in the Veterans health Administration</t>
  </si>
  <si>
    <t>International Journal of Methods in Psychiatric Research</t>
  </si>
  <si>
    <t>assessment/diagnosis; clinical decision support; epidemiology; machine learning; predictive modeling; suicide/self harm</t>
  </si>
  <si>
    <t>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t>
  </si>
  <si>
    <t>Detecting suicidality on twitter</t>
  </si>
  <si>
    <t>Internet Interventions</t>
  </si>
  <si>
    <t>Big data; Machine learning; Online; Prevention; Social media; Suicide; Twitter</t>
  </si>
  <si>
    <t>Article; depression; health program; human; machine learning; medical ethics; mental health; program feasibility; suicide; support vector machine</t>
  </si>
  <si>
    <t>data from Twitter API "From 18th February 2014 to 23rd April 2014" using</t>
  </si>
  <si>
    <t>Nature Communications</t>
  </si>
  <si>
    <t>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t>
  </si>
  <si>
    <t>Lecture Notes in Computer Science (including subseries Lecture Notes in Artificial Intelligence and Lecture Notes in Bioinformatics)</t>
  </si>
  <si>
    <t>Artificial intelligence; Computer science; Computers; Baseline results; Detection algorithm; Detection methods; Detection tasks; Effectiveness measure; Linguistic patterns; Psychological state; Test Collection; Association reactions</t>
  </si>
  <si>
    <t>The growing field of digital psychiatry: current evidence and the future of apps, social media, chatbots, and virtual reality</t>
  </si>
  <si>
    <t>World Psychiatry</t>
  </si>
  <si>
    <t>chatbots; digital health; digital phenotyping; implementation; mental health; mHealth; psychiatry; smartphone apps; social media; virtual reality</t>
  </si>
  <si>
    <t>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t>
  </si>
  <si>
    <t>Polymer Analog Memristive Synapse with Atomic-Scale Conductive Filament for Flexible Neuromorphic Computing System</t>
  </si>
  <si>
    <t>Nano Letters</t>
  </si>
  <si>
    <t>artificial neural network (ANN); electrochemical metallization (ECM); Flexible memristor; neuromorphic system; quantized conductance</t>
  </si>
  <si>
    <t>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t>
  </si>
  <si>
    <t>NeuroImage</t>
  </si>
  <si>
    <t>Brain disorders; Classification; Machine learning; Neuroimaging; Prediction</t>
  </si>
  <si>
    <t>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t>
  </si>
  <si>
    <t>Electronic Notes in Theoretical Computer Science</t>
  </si>
  <si>
    <t>Affective computing; Emotion recognition; Emotional intelligence; Facial recognition; HRV; Review; State of the art</t>
  </si>
  <si>
    <t>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t>
  </si>
  <si>
    <t>Automated depression analysis using convolutional neural networks from speech</t>
  </si>
  <si>
    <t>Journal of Biomedical Informatics</t>
  </si>
  <si>
    <t>Automatic diagnosis; Depression; Median Robust extended Local Binary Patterns(MRELBP); Speech processing</t>
  </si>
  <si>
    <t>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t>
  </si>
  <si>
    <t>Affective and content analysis of online depression communities</t>
  </si>
  <si>
    <t>IEEE Transactions on Affective Computing</t>
  </si>
  <si>
    <t>affective computing; mood; Psychological health</t>
  </si>
  <si>
    <t>Affective Computing; Content analysis; mood; Psychological health</t>
  </si>
  <si>
    <t>Machine learning uncovers the most robust self-report predictors of relationship quality across 43 longitudinal couples studies</t>
  </si>
  <si>
    <t>Proceedings of the National Academy of Sciences of the United States of America</t>
  </si>
  <si>
    <t>Ensemble methods; Machine learning; Random Forests; Relationship quality; Romantic relationships</t>
  </si>
  <si>
    <t>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t>
  </si>
  <si>
    <t>Natural language processing reveals vulnerable mental health support groups and heightened health anxiety on reddit during COVID-19: Observational study</t>
  </si>
  <si>
    <t>ADHD; Anxiety; COVID-19; Eating disorders; Infodemic; Infodemiology; Infoveillance; Mental health; Natural language processing; Psychiatry; Reddit; Social media; Suicidality</t>
  </si>
  <si>
    <t>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t>
  </si>
  <si>
    <t>Supervised Machine Learning: A Brief Primer</t>
  </si>
  <si>
    <t>Behavior Therapy</t>
  </si>
  <si>
    <t>ensemble methods; machine learning; supervised learning</t>
  </si>
  <si>
    <t>Algorithms; Humans; Machine Learning; Supervised Machine Learning; algorithm; article; human; human experiment; supervised machine learning; algorithm; machine learning</t>
  </si>
  <si>
    <t>Automated Depression Diagnosis Based on Deep Networks to Encode Facial Appearance and Dynamics</t>
  </si>
  <si>
    <t>Automated depression diagnosis; deep convolutional neural networks; flow dynamics; nonverbal behavior</t>
  </si>
  <si>
    <t>Automation; Diagnosis; Dynamics; Network coding; Neural networks; Automatic diagnosis; Beck depression inventories; Deep convolutional neural networks; Dynamic information; Flow dynamics; Nonverbal behavior; Prediction performance; Psychiatric disorders; Deep neural networks</t>
  </si>
  <si>
    <t>A clinical risk stratification tool for predicting treatment resistance in major depressive disorder</t>
  </si>
  <si>
    <t>Biological Psychiatry</t>
  </si>
  <si>
    <t>Antidepressant; depression; machine learning; prediction; risk stratification; selective serotonin reuptake inhibitor; treatment-resistant depression</t>
  </si>
  <si>
    <t>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t>
  </si>
  <si>
    <t>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t>
  </si>
  <si>
    <t>Automated Depression Detection Using Deep Representation and Sequence Learning with EEG Signals</t>
  </si>
  <si>
    <t>Journal of Medical Systems</t>
  </si>
  <si>
    <t>CNN-LSTM; Deep learning; Depression detection; EEG signals; Hybrid deep models</t>
  </si>
  <si>
    <t>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t>
  </si>
  <si>
    <t>European Neurology</t>
  </si>
  <si>
    <t>Classifiers; Depression; Detrended fluctuation analysis; Electroencephalogram signal; Higher order spectra; Hurst's exponent; Largest Lyapunov exponent; Nonlinear analysis; Recurrence quantification analysis; Sample entropy</t>
  </si>
  <si>
    <t>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t>
  </si>
  <si>
    <t>Machine learning approaches for integrating clinical and imaging features in late-life depression classification and response prediction</t>
  </si>
  <si>
    <t>International Journal of Geriatric Psychiatry</t>
  </si>
  <si>
    <t>diagnosis; imaging; late-life depression; learning; prediction; treatment response</t>
  </si>
  <si>
    <t>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t>
  </si>
  <si>
    <t>The clinical characterization of the adult patient with depression aimed at personalization of management</t>
  </si>
  <si>
    <t>clinical staging; clinical subtypes; Depression; dysfunctional cognitive schemas; early environmental exposures; family history; functioning; neurocognition; personality traits; personalization of treatment; physical comorbidities; protective factors; psy</t>
  </si>
  <si>
    <t>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t>
  </si>
  <si>
    <t>A Pervasive Approach to EEG-Based Depression Detection</t>
  </si>
  <si>
    <t>Complexity</t>
  </si>
  <si>
    <t>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t>
  </si>
  <si>
    <t>anxiety disorders; blended treatment; cognitive behaviour therapy; depression; implementation; innovation; Internet interventions; moderators and mediators; negative effects</t>
  </si>
  <si>
    <t>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t>
  </si>
  <si>
    <t>Electroencephalogram (EEG)-based computer-aided technique to diagnose major depressive disorder (MDD)</t>
  </si>
  <si>
    <t>Biomedical Signal Processing and Control</t>
  </si>
  <si>
    <t>EEG alpha interhemispheric asymmetry; EEG spectral power; EEG-based diagnosing of depression; EEG-based linear features; Machine learning techniques for depression; Major depressive disorder; Supervised classification</t>
  </si>
  <si>
    <t>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t>
  </si>
  <si>
    <t>Precise-Spike-Driven synaptic plasticity: Learning hetero-association of spatiotemporal spike patterns</t>
  </si>
  <si>
    <t>PLoS ONE</t>
  </si>
  <si>
    <t>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t>
  </si>
  <si>
    <t>Twitter: A good place to detect health conditions</t>
  </si>
  <si>
    <t>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t>
  </si>
  <si>
    <t>2nd Computational Linguistics and Clinical Psychology: From Linguistic Signal to Clinical Reality, CLPsych 2015 - Proceedings of the Workshop</t>
  </si>
  <si>
    <t>https://www.scopus.com/inward/record.uri?eid=2-s2.0-85110674457&amp;partnerID=40&amp;md5=44ce99fd51f573efe0f560e909e4de9b</t>
  </si>
  <si>
    <t>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t>
  </si>
  <si>
    <t>Machine learning framework for the detection of mental stress at multiple levels</t>
  </si>
  <si>
    <t>Absolute power; amplitude asymmetry; coherence; EEG; machine learning; mental stress levels; phase lag; relative power; support vector machine; t-test</t>
  </si>
  <si>
    <t>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t>
  </si>
  <si>
    <t>Predicting suicide attempts in adolescents with longitudinal clinical data and machine learning</t>
  </si>
  <si>
    <t>Journal of Child Psychology and Psychiatry and Allied Disciplines</t>
  </si>
  <si>
    <t>adolescent; attempted; decision support techniques; electronic health records; machine learning; Suicide</t>
  </si>
  <si>
    <t>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t>
  </si>
  <si>
    <t>Global evolution of research in artificial intelligence in health and medicine: A bibliometric study</t>
  </si>
  <si>
    <t>Journal of Clinical Medicine</t>
  </si>
  <si>
    <t>AI ethics; Artificial intelligence; Bibliometric analysis; Global; Health; Mapping; Medicine</t>
  </si>
  <si>
    <t>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t>
  </si>
  <si>
    <t>Bioinformatics</t>
  </si>
  <si>
    <t>Big Data; Computational Biology; Computer Simulation; Depressive Disorder, Major; Genome; Humans; Machine Learning; Software; biology; computer simulation; genome; human; machine learning; major depression; procedures; software</t>
  </si>
  <si>
    <t>Exploratory analysis of social media prior to a suicide attempt</t>
  </si>
  <si>
    <t>Proceedings of the 3rd Workshop on Computational Linguistics and Clinical Psychology: From Linguistic Signal to Clinical Reality, CLPsych 2016 at the 2016 Conference of the North American Chapter of the Association for Computational Linguistics: Human Lan</t>
  </si>
  <si>
    <t>Social networking (online); Data and information; Exploratory analysis; Matched controls; Performance; Scientific exploration; Screening process; Simple++; Social media; Social media datum; Learning systems</t>
  </si>
  <si>
    <t>CEUR Workshop Proceedings</t>
  </si>
  <si>
    <t>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t>
  </si>
  <si>
    <t>Sparse network-based models for patient classification using fMRI</t>
  </si>
  <si>
    <t>Classification; fMRI; Functional connectivity; Gaussian graphical models; Graphical LASSO; L1-norm SVM; Major depressive disorder; Reproducibility/stability; Sparse models</t>
  </si>
  <si>
    <t>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t>
  </si>
  <si>
    <t>IJCAI International Joint Conference on Artificial Intelligence</t>
  </si>
  <si>
    <t>Artificial intelligence; Deterioration; Large dataset; Clinical depression; Dictionary learning; Face to face; Feature groups; Large-scale dataset; Mental disease; Online behavior; Social media datum; Social networking (online)</t>
  </si>
  <si>
    <t>depressed: “(I’m/I was/ I am/ I’ve been) diagnosed depression" | non-depressed: no tweet containg a string "depress"</t>
  </si>
  <si>
    <t>it might be possible to get the ame data using Titter API as the paper provides dates</t>
  </si>
  <si>
    <t>Feature-level fusion approaches based on multimodal EEG data for depression recognition</t>
  </si>
  <si>
    <t>Information Fusion</t>
  </si>
  <si>
    <t>Audio stimulus; Depression recognition; EEG; Fusion; Multimodal</t>
  </si>
  <si>
    <t>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t>
  </si>
  <si>
    <t>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t>
  </si>
  <si>
    <t>Towards Assessing Changes in Degree of Depression through Facebook</t>
  </si>
  <si>
    <t>https://www.scopus.com/inward/record.uri?eid=2-s2.0-85130793558&amp;partnerID=40&amp;md5=c05913557d2e639feec54e98849d13fa</t>
  </si>
  <si>
    <t>Natural language processing systems; Regression analysis; Social networking (online); Environmental factors; Facebook; Highly-correlated; In-Degree; Individual levels; Life events; Predictive accuracy; Regression modelling; Status updates; User levels; Surveys</t>
  </si>
  <si>
    <t>An electroencephalographic signature predicts antidepressant response in major depression</t>
  </si>
  <si>
    <t>Nature Biotechnology</t>
  </si>
  <si>
    <t>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t>
  </si>
  <si>
    <t>Psycho-Informatics: Big Data shaping modern psychometrics</t>
  </si>
  <si>
    <t>Medical Hypotheses</t>
  </si>
  <si>
    <t>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t>
  </si>
  <si>
    <t>Gaussian process classification of Alzheimer's disease and mild cognitive impairment from resting-state fMRI</t>
  </si>
  <si>
    <t>Dementia; Functional connectivity; Machine learning</t>
  </si>
  <si>
    <t>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t>
  </si>
  <si>
    <t>Mobile sensing and support for people with depression: A pilot trial in the wild</t>
  </si>
  <si>
    <t>JMIR mHealth and uHealth</t>
  </si>
  <si>
    <t>Activities of daily living; Classification; Cognitive behavioral therapy; Context awareness; Depression; MHealth</t>
  </si>
  <si>
    <t>Combining clinical variables to optimize prediction of antidepressant treatment outcomes</t>
  </si>
  <si>
    <t>Journal of Psychiatric Research</t>
  </si>
  <si>
    <t>Antidepressant; Depression; Machine learning; Outcome; Prediction; Statistical learning</t>
  </si>
  <si>
    <t>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t>
  </si>
  <si>
    <t>Classification (of information); Antidepressant medication; Clinical depression; Linguistic styles; Major depressions; Negative affects; Social activities; Social engagement; Statistical classifier; Social networking (online)</t>
  </si>
  <si>
    <t>Depression detection using emotion artificial intelligence</t>
  </si>
  <si>
    <t>Proceedings of the International Conference on Intelligent Sustainable Systems, ICISS 2017</t>
  </si>
  <si>
    <t>Depression Detection; Emotion Artificial Intelligence; Machine Learning; Naive Bayes; Natural Language Processing; Support Vector Machine</t>
  </si>
  <si>
    <t>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t>
  </si>
  <si>
    <t>Environment International</t>
  </si>
  <si>
    <t>China; Deep learning; Depression; Exposures; Natural environments; Street view data; The elderly</t>
  </si>
  <si>
    <t>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t>
  </si>
  <si>
    <t>58.5% and 75% agreement</t>
  </si>
  <si>
    <t>relabeling 61 ranodm images after 6 moths. 82.4% same label</t>
  </si>
  <si>
    <t>An adaptive longitudinal driving assistance system based on driver characteristics</t>
  </si>
  <si>
    <t>IEEE Transactions on Intelligent Transportation Systems</t>
  </si>
  <si>
    <t>10.1109/TITS.2012.2205143</t>
  </si>
  <si>
    <t>https://www.scopus.com/inward/record.uri?eid=2-s2.0-84879295795&amp;doi=10.1109%2fTITS.2012.2205143&amp;partnerID=40&amp;md5=1066d4876c63d4796f4897ff3bf57ad9</t>
  </si>
  <si>
    <t>Car following; driver characteristics; driving-assistance systems; self-learning algorithm</t>
  </si>
  <si>
    <t>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t>
  </si>
  <si>
    <t>ENIGMA and the individual: Predicting factors that affect the brain in 35 countries worldwide</t>
  </si>
  <si>
    <t>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t>
  </si>
  <si>
    <t>Using psychological artificial intelligence (tess) to relieve symptoms of depression and anxiety: Randomized controlled trial</t>
  </si>
  <si>
    <t>Anxiety; Artificial intelligence; Depression; Mental health services; Students</t>
  </si>
  <si>
    <t>Thalamocortical dysrhythmia detected by machine learning</t>
  </si>
  <si>
    <t>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t>
  </si>
  <si>
    <t>Predicting suicides after outpatient mental health visits in the Army Study to Assess Risk and Resilience in Servicemembers (Army STARRS)</t>
  </si>
  <si>
    <t>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t>
  </si>
  <si>
    <t>Examining thematic similarity, difference, and membership in three online mental health communities from reddit: A text mining and visualization approach</t>
  </si>
  <si>
    <t>Computers in Human Behavior</t>
  </si>
  <si>
    <t>Anxiety disorders; Consumer health information; Consumer health information; Depression; Post-traumatic; Stress disorders; Unsupervised machine learning</t>
  </si>
  <si>
    <t>Data mining; Education; Learning systems; Social networking (online); Visualization; Anxiety disorders; Consumer health information; Depression; Post-traumatic; Stress disorders; Unsupervised machine learning; Health</t>
  </si>
  <si>
    <t>Vocal and facial biomarkers of depression based on motor incoordination and timing</t>
  </si>
  <si>
    <t>AVEC 2014 - Proceedings of the 4th International Workshop on Audio/Visual Emotion Challenge, Workshop of MM 2014</t>
  </si>
  <si>
    <t>Correlation structure; Extreme learning machine; Facial biomarker; Gaussian mixture model; Incoordination and timing; Major depressive disorder; Motor control; Vocal biomarker</t>
  </si>
  <si>
    <t>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t>
  </si>
  <si>
    <t>A neuroimaging biomarker for striatal dysfunction in schizophrenia</t>
  </si>
  <si>
    <t>Nature Medicine</t>
  </si>
  <si>
    <t>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t>
  </si>
  <si>
    <t>Accelerated brain aging in schizophrenia and beyond: A neuroanatomical marker of psychiatric disorders</t>
  </si>
  <si>
    <t>Schizophrenia Bulletin</t>
  </si>
  <si>
    <t>Accelerated aging; Biomarker; Borderline personality disorder; Depression; Machine learning; Neuroanatomical dysmaturation; Schizophr enia</t>
  </si>
  <si>
    <t>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t>
  </si>
  <si>
    <t>Extraction of relations between genes and diseases from text and large-scale data analysis: Implications for translational research</t>
  </si>
  <si>
    <t>BMC Bioinformatics</t>
  </si>
  <si>
    <t>Big data; Biocuration; Corpus development; Disease; Information extraction; Machine learning; Text mining; Translational bioinformatics</t>
  </si>
  <si>
    <t>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t>
  </si>
  <si>
    <t>Scientific Reports</t>
  </si>
  <si>
    <t>Depression; Disease Progression; Humans; Social Media; Stress Disorders, Post-Traumatic; depression; disease exacerbation; human; posttraumatic stress disorder; social media</t>
  </si>
  <si>
    <t>they added other questions on the history of depression and demograpfic data</t>
  </si>
  <si>
    <t>at least 100 tasks and 95% rating</t>
  </si>
  <si>
    <t>Instagram photos reveal predictive markers of depression</t>
  </si>
  <si>
    <t>EPJ Data Science</t>
  </si>
  <si>
    <t>computational social science; depression; machine learning; psychology; social media</t>
  </si>
  <si>
    <t>Artificial intelligence; Diseases; Learning systems; Applied machine learning; Computational social science; depression; General practitioners; Mental illness; psychology; Social media; Statistical features; Face recognition</t>
  </si>
  <si>
    <t>Discovering biomarkers for antidepressant response: Protocol from the Canadian biomarker integration network in depression (CAN-BIND) and clinical characteristics of the first patient cohort</t>
  </si>
  <si>
    <t>BMC Psychiatry</t>
  </si>
  <si>
    <t>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t>
  </si>
  <si>
    <t>The Role of Personality, Age and Gender in Tweeting about Mental Illnesses</t>
  </si>
  <si>
    <t>https://www.scopus.com/inward/record.uri?eid=2-s2.0-85122826098&amp;partnerID=40&amp;md5=3469449b9992ef66a826e462c2a8e186</t>
  </si>
  <si>
    <t>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t>
  </si>
  <si>
    <t>Convolutional neural network; Deep learning; Depression; EEG; Electroencephalogram</t>
  </si>
  <si>
    <t>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t>
  </si>
  <si>
    <t>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t>
  </si>
  <si>
    <t>Voice analysis as an objective state marker in bipolar disorder</t>
  </si>
  <si>
    <t>Translational Psychiatry</t>
  </si>
  <si>
    <t>10.1038/TP.2016.123</t>
  </si>
  <si>
    <t>https://www.scopus.com/inward/record.uri?eid=2-s2.0-85020144569&amp;doi=10.1038%2fTP.2016.123&amp;partnerID=40&amp;md5=0287fa4d4be7b3bb5606784794192bdd</t>
  </si>
  <si>
    <t>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t>
  </si>
  <si>
    <t>Depression and self-harm risk assessment in online forums</t>
  </si>
  <si>
    <t>EMNLP 2017 - Conference on Empirical Methods in Natural Language Processing, Proceedings</t>
  </si>
  <si>
    <t>10.18653/v1/d17-1322</t>
  </si>
  <si>
    <t>https://www.scopus.com/inward/record.uri?eid=2-s2.0-85073151990&amp;doi=10.18653%2fv1%2fd17-1322&amp;partnerID=40&amp;md5=ae91554dfb6b4e8d7004df0e4dbd5b0f</t>
  </si>
  <si>
    <t>Large dataset; Natural language processing systems; Social networking (online); Mental health; Online forums; Online resources; Online support; Risk assessment</t>
  </si>
  <si>
    <t>Machine learning of neural representations of suicide and emotion concepts identifies suicidal youth</t>
  </si>
  <si>
    <t>Nature Human Behaviour</t>
  </si>
  <si>
    <t>Predicting the risk of suicide by analyzing the text of clinical notes</t>
  </si>
  <si>
    <t>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t>
  </si>
  <si>
    <t>Beyond LDA: Exploring Supervised Topic Modeling for Depression-Related Language in Twitter</t>
  </si>
  <si>
    <t>https://www.scopus.com/inward/record.uri?eid=2-s2.0-85110621337&amp;partnerID=40&amp;md5=5fd791a99a0ce51dc39c7c8453ffb0ea</t>
  </si>
  <si>
    <t>Computational linguistics; Natural language processing systems; Signal analysis; Linguistic signals; Topic Modeling; Modeling languages</t>
  </si>
  <si>
    <t>Artificial intelligence; Chatbots; Conversational agents; Coping skills; Depression; Emotions; Empathy; Mental health; mHealth; Psychological; Resilience</t>
  </si>
  <si>
    <t>Learning vector representation of medical objects via EMR-driven nonnegative restricted Boltzmann machines (eNRBM)</t>
  </si>
  <si>
    <t>Electronic medical records; Feature grouping; Medical objects embedding; Suicide risk stratification; Vector representation</t>
  </si>
  <si>
    <t>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t>
  </si>
  <si>
    <t>Artificial intelligence in health care: Bibliometric analysis</t>
  </si>
  <si>
    <t>Artificial intelligence; Bibliometric analysis; Health care; Machine learning; Neural networks; Telehealth</t>
  </si>
  <si>
    <t>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t>
  </si>
  <si>
    <t>Using text mining to extract depressive symptoms and to validate the diagnosis of major depressive disorder from electronic health records</t>
  </si>
  <si>
    <t>Information extraction; Major depressive disorder; Text mining</t>
  </si>
  <si>
    <t>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t>
  </si>
  <si>
    <t>Type and timing of adverse childhood experiences differentially affect severity of PTSD, dissociative and depressive symptoms in adult inpatients</t>
  </si>
  <si>
    <t>10.1186/s12888-016-1004-5</t>
  </si>
  <si>
    <t>https://www.scopus.com/inward/record.uri?eid=2-s2.0-84982244556&amp;doi=10.1186%2fs12888-016-1004-5&amp;partnerID=40&amp;md5=1d684708fb29b86dee230d2b6851796f</t>
  </si>
  <si>
    <t>Adult psychopathology; Childhood adversities; Depression; Dose-dependent; PTSD; Shutdown dissociation; Type and timing</t>
  </si>
  <si>
    <t>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t>
  </si>
  <si>
    <t>Predicting suicides after psychiatric hospitalization in US army soldiers: The Army Study to Assess Risk and Resilience in Servicemembers (Army STARRS)</t>
  </si>
  <si>
    <t>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t>
  </si>
  <si>
    <t>Towards a neurophysiological signature for fibromyalgia</t>
  </si>
  <si>
    <t>Pain</t>
  </si>
  <si>
    <t>Brain; Chronic pain; Fibromyalgia; fMRI; Machine learning; Multisensory; Predict; Pressure</t>
  </si>
  <si>
    <t>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t>
  </si>
  <si>
    <t>Predicting Anxiety, Depression and Stress in Modern Life using Machine Learning Algorithms</t>
  </si>
  <si>
    <t>Procedia Computer Science</t>
  </si>
  <si>
    <t>Decision Tree(DT); K-NN; Naïve Bayes(NB); Random Forest Tree(RFT); Support Vector Machine(SVM)</t>
  </si>
  <si>
    <t>Decision trees; Forecasting; Machine learning; Accuracy model; Confusion matrices; F1 scores; Highly accurate; Psychological health; Random forest classifier; Stress scale; Learning algorithms</t>
  </si>
  <si>
    <t>A machine learning approach using EEG data to predict response to SSRI treatment for major depressive disorder</t>
  </si>
  <si>
    <t>Clinical Neurophysiology</t>
  </si>
  <si>
    <t>Antidepressants; Biomarkers; EEG; Machine learning; Major depressive disorder; Mood disorders; Personalized medicine; Prediction</t>
  </si>
  <si>
    <t>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t>
  </si>
  <si>
    <t>Suicidal Ideation Detection: A Review of Machine Learning Methods and Applications</t>
  </si>
  <si>
    <t>IEEE Transactions on Computational Social Systems</t>
  </si>
  <si>
    <t>Deep learning; feature engineering; social content; suicidal ideation detection (SID)</t>
  </si>
  <si>
    <t>Deep learning; Engineering research; Surveys; Automatic Detection; Clinical methods; Domain-specific application; Electronic health record; Feature engineerings; Machine learning methods; Machine learning techniques; Suicidal ideation; Learning systems</t>
  </si>
  <si>
    <t>Electroconvulsive therapy selectively enhanced feedforward connectivity from fusiform face area to amygdala in major depressive disorder</t>
  </si>
  <si>
    <t>Social Cognitive and Affective Neuroscience</t>
  </si>
  <si>
    <t>Amygdala; ECT; Fusiform face area; Major depressive disorder; Multivariate pattern analysis</t>
  </si>
  <si>
    <t>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t>
  </si>
  <si>
    <t>Design and implementation of a standardized framework to generate and evaluate patient-level prediction models using observational healthcare data</t>
  </si>
  <si>
    <t>Journal of the American Medical Informatics Association</t>
  </si>
  <si>
    <t>Observational data; Prediction framework; Prediction model; Prognostic model</t>
  </si>
  <si>
    <t>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t>
  </si>
  <si>
    <t>Salience Network Functional Connectivity Predicts Placebo Effects in Major Depression</t>
  </si>
  <si>
    <t>Biological Psychiatry: Cognitive Neuroscience and Neuroimaging</t>
  </si>
  <si>
    <t>Biomarkers of treatment response; Large-scale connectivity networks; Major depression; Placebo effects; Resting-state functional connectivity</t>
  </si>
  <si>
    <t>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t>
  </si>
  <si>
    <t>Detecting suicidal ideation on forums: Proof-of-concept study</t>
  </si>
  <si>
    <t>Artificial intelligence; Classification model; Detection; Machine learning; Prevention; Suicidal ideation; Suicidal surveillance; Suicidality; Suicide; Text mining</t>
  </si>
  <si>
    <t>Blogging; Female; Humans; Internet; Male; Proof of Concept Study; Suicidal Ideation; blogging; female; human; Internet; male; proof of concept; suicidal ideation; trends</t>
  </si>
  <si>
    <t>A Knowledge-Based Recommendation System That Includes Sentiment Analysis and Deep Learning</t>
  </si>
  <si>
    <t>IEEE Transactions on Industrial Informatics</t>
  </si>
  <si>
    <t>Deep learning; knowledge personalization and customization; recommendation system; sentiment analysis; social networks</t>
  </si>
  <si>
    <t>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t>
  </si>
  <si>
    <t>A machine learning framework involving EEG-based functional connectivity to diagnose major depressive disorder (MDD)</t>
  </si>
  <si>
    <t>Computer-aided diagnosis (CAD) for depression; EEG-based machine learning techniques for depression; Machine learning-based diagnosis; Major depressive disorder; Synchronization likelihood (SL) features</t>
  </si>
  <si>
    <t>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t>
  </si>
  <si>
    <t>Machine-learning identifies substance-specific behavioral markers for opiate and stimulant dependence</t>
  </si>
  <si>
    <t>Drug and Alcohol Dependence</t>
  </si>
  <si>
    <t>Addiction; Amphetamines; Heroin; Impulsivity; Machine-learning; Protracted abstinence</t>
  </si>
  <si>
    <t>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t>
  </si>
  <si>
    <t>Multimodal Depression Detection: Fusion Analysis of Paralinguistic, Head Pose and Eye Gaze Behaviors</t>
  </si>
  <si>
    <t>Depression detection; eye activity; head pose; multimodal fusion; speaking behaviour</t>
  </si>
  <si>
    <t>Diagnosis; Feature extraction; Classification results; Classification system; Eye activities; Feature selection techniques; Head pose; Multi-modal fusion; speaking behaviour; Statistical features; Classification (of information)</t>
  </si>
  <si>
    <t>Visually Interpretable Representation Learning for Depression Recognition from Facial Images</t>
  </si>
  <si>
    <t>deep convolutional neural network; depression activation map; Depression recognition; face recognition</t>
  </si>
  <si>
    <t>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t>
  </si>
  <si>
    <t>A neurocomputational account of how inflammation enhances sensitivity to punishments versus rewards</t>
  </si>
  <si>
    <t>10.1016/j.biopsych.2015.07.018</t>
  </si>
  <si>
    <t>https://www.scopus.com/inward/record.uri?eid=2-s2.0-84940925027&amp;doi=10.1016%2fj.biopsych.2015.07.018&amp;partnerID=40&amp;md5=fe3847652ce7a713754c4c838ef47b12</t>
  </si>
  <si>
    <t>Depression; Imaging; Inflammation; Insula; Reward; Striatum</t>
  </si>
  <si>
    <t>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t>
  </si>
  <si>
    <t>PopTherapy: Coping with stress through pop-culture</t>
  </si>
  <si>
    <t>Proceedings - PERVASIVEHEALTH 2014: 8th International Conference on Pervasive Computing Technologies for Healthcare</t>
  </si>
  <si>
    <t>Behavior change; Contextual; Coping; Crowd therapy; Depression; Interventions; Learning; Machine learning; Mental health; Mobile; Pervasive; Recommender; Stress; Stress awareness</t>
  </si>
  <si>
    <t>Behavioral research; Learning systems; mHealth; Smartphones; Stresses; Ubiquitous computing; Behavior change; Contextual; Coping; Crowd therapy; Depression; Interventions; Learning; Mental health; Mobile; Pervasive; Recommender; Machine learning</t>
  </si>
  <si>
    <t>Artificial Intelligent System for Automatic Depression Level Analysis Through Visual and Vocal Expressions</t>
  </si>
  <si>
    <t>IEEE Transactions on Cognitive and Developmental Systems</t>
  </si>
  <si>
    <t>Artificial system; Beck depression inventory (BDI); deep learning; depression; facial expression; regression; vocal expression</t>
  </si>
  <si>
    <t>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t>
  </si>
  <si>
    <t>Computerized Adaptive Diagnosis and Testing of Mental Health Disorders</t>
  </si>
  <si>
    <t>Annual Review of Clinical Psychology</t>
  </si>
  <si>
    <t>10.1146/annurev-clinpsy-021815-093634</t>
  </si>
  <si>
    <t>https://www.scopus.com/inward/record.uri?eid=2-s2.0-84962143501&amp;doi=10.1146%2fannurev-clinpsy-021815-093634&amp;partnerID=40&amp;md5=f78a2fb7c79b85801af027adf7af0ca3</t>
  </si>
  <si>
    <t>Anxiety; CAT; Computerized adaptive testing; Depression; Differential item functioning; IRT; Item response theory; Mania; Mental health diagnosis; Mental health measurement</t>
  </si>
  <si>
    <t>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t>
  </si>
  <si>
    <t>Sentiment analysis of social networking sites (SNS) data using machine learning approach for the measurement of depression</t>
  </si>
  <si>
    <t>International Conference on Information and Communication Technology Convergence: ICT Convergence Technologies Leading the Fourth Industrial Revolution, ICTC 2017</t>
  </si>
  <si>
    <t>Depression Measurements; Sentiment Analysis; Social Networking Sites (SNS)</t>
  </si>
  <si>
    <t>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t>
  </si>
  <si>
    <t>Differential effects of childhood neglect and abuse during sensitive exposure periods on male and female hippocampus</t>
  </si>
  <si>
    <t>Abuse and neglect; Early life stress; Gender; Hippocampus; Maltreatment; MRI</t>
  </si>
  <si>
    <t>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t>
  </si>
  <si>
    <t>Multi-class machine classification of suicide-related communication on Twitter</t>
  </si>
  <si>
    <t>Online Social Networks and Media</t>
  </si>
  <si>
    <t>Artificial intelligence; Human safety; Suicidal ideation; Text analysis; Web-based interaction</t>
  </si>
  <si>
    <t>Artificial intelligence; Disasters; Risk management; Websites; Classification approach; Classification decision; Classification performance; Human safety; On-line social networks; Suicidal ideation; Text analysis; Web based; Social networking (online)</t>
  </si>
  <si>
    <t>Dysregulation of Prefrontal Cortex-Mediated Slow-Evolving Limbic Dynamics Drives Stress-Induced Emotional Pathology</t>
  </si>
  <si>
    <t>Neuron</t>
  </si>
  <si>
    <t>chronic stress; major depressive disorder; neural networks; oscillations; synchrony</t>
  </si>
  <si>
    <t>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t>
  </si>
  <si>
    <t>Smart Home-Based Prediction of Multidomain Symptoms Related to Alzheimer's Disease</t>
  </si>
  <si>
    <t>IEEE Journal of Biomedical and Health Informatics</t>
  </si>
  <si>
    <t>Activity recognition; Alzheimer's disease; automatic assessment; behavior; multimodal symptoms; older adults; smart homes</t>
  </si>
  <si>
    <t>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t>
  </si>
  <si>
    <t>Investigating voice quality as a speaker-independent indicator of depression and PTSD</t>
  </si>
  <si>
    <t>Proceedings of the Annual Conference of the International Speech Communication Association, INTERSPEECH</t>
  </si>
  <si>
    <t>Psychological distress classification; Virtual human interaction; Voice quality</t>
  </si>
  <si>
    <t>Artificial intelligence; Experiments; Automatic algorithms; Posttraumatic stress disorder; Psychological distress; Semi-structured; Standard machines; Virtual humans; Voice quality; Learning algorithms</t>
  </si>
  <si>
    <t>A deep learning framework for automatic diagnosis of unipolar depression</t>
  </si>
  <si>
    <t>International Journal of Medical Informatics</t>
  </si>
  <si>
    <t>Convolutional neural network for depression; EEG-based deep learning for depression; EEG-based diagnosis of unipolar depression; EEG-based machine learning methods for depression; Long short-term memory classifiers for depression</t>
  </si>
  <si>
    <t>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t>
  </si>
  <si>
    <t>Graph Theory Analysis of Functional Connectivity in Major Depression Disorder with High-Density Resting State EEG Data</t>
  </si>
  <si>
    <t>IEEE Transactions on Neural Systems and Rehabilitation Engineering</t>
  </si>
  <si>
    <t>EEG; functional connectivity; graph theory analysis; major depressive disorder; network metrics; resting state</t>
  </si>
  <si>
    <t>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t>
  </si>
  <si>
    <t>Novel Use of Natural Language Processing (NLP) to Predict Suicidal Ideation and Psychiatric Symptoms in a Text-Based Mental Health Intervention in Madrid</t>
  </si>
  <si>
    <t>Computational and Mathematical Methods in Medicine</t>
  </si>
  <si>
    <t>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t>
  </si>
  <si>
    <t>Automatic emotion detection in text streams by analyzing Twitter data</t>
  </si>
  <si>
    <t>International Journal of Data Science and Analytics</t>
  </si>
  <si>
    <t>Public emotion sensing; Real-time emotion detection; Soft classification; Supervised emotion learning; Text stream classification; Twitter events analysis</t>
  </si>
  <si>
    <t>Data streams; Learning systems; Social networking (online); Dimensional model of affect; Emotion detection; Fuzzy boundary; Off-line training; On-line classification; Online methods; Psychological disorders; Soft classification; Behavioral research</t>
  </si>
  <si>
    <t>An unsupervised text mining method for relation extraction from biomedical literature</t>
  </si>
  <si>
    <t>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t>
  </si>
  <si>
    <t>Mood prediction of patients with mood disorders by machine learning using passive digital phenotypes based on the circadian rhythm: Prospective observational cohort study</t>
  </si>
  <si>
    <t>Circadian rhythm; Digital phenotype; Machine learning; Mood disorder; Projections and predictions; Wearable device</t>
  </si>
  <si>
    <t>Circadian Rhythm; Cohort Studies; Female; Humans; Machine Learning; Male; Mood Disorders; Phenotype; Prospective Studies; circadian rhythm; cohort analysis; female; human; machine learning; male; mood disorder; phenotype; physiology; prospective study</t>
  </si>
  <si>
    <t>Eye movement analysis for depression detection</t>
  </si>
  <si>
    <t>2013 IEEE International Conference on Image Processing, ICIP 2013 - Proceedings</t>
  </si>
  <si>
    <t>active appearance model; affective sensing; Eye movement; shape analysis</t>
  </si>
  <si>
    <t>Image processing; Image recognition; Support vector machines; Active appearance models; affective sensing; Binary classification; Classification performance; Eye movement analysis; Gaussian Mixture Model; Positive and negative emotions; Shape analysis; Eye movements</t>
  </si>
  <si>
    <t>Neurobiology of the major psychoses: a translational perspective on brain structure and function—the FOR2107 consortium</t>
  </si>
  <si>
    <t>European Archives of Psychiatry and Clinical Neuroscience</t>
  </si>
  <si>
    <t>Animal model; Cohort study; Course of illness; Etiology; Mental disorder</t>
  </si>
  <si>
    <t>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t>
  </si>
  <si>
    <t>Detecting Suicidal Ideation in Chinese Microblogs with Psychological Lexicons</t>
  </si>
  <si>
    <t>Proceedings - 2014 IEEE International Conference on Ubiquitous Intelligence and Computing, 2014 IEEE International Conference on Autonomic and Trusted Computing, 2014 IEEE International Conference on Scalable Computing and Communications and Associated Sy</t>
  </si>
  <si>
    <t>Psychological lexicons; Sentiment analysis; Suicidal ideation detection</t>
  </si>
  <si>
    <t>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t>
  </si>
  <si>
    <t>A deep learning approach for predicting antidepressant response in major depression using clinical and genetic biomarkers</t>
  </si>
  <si>
    <t>Frontiers in Psychiatry</t>
  </si>
  <si>
    <t>Antidepressant; Deep learning; Genome-wide association studies; Major depressive disorder; Multilayer feedforward neural networks; Personalized medicine; Single nucleotide polymorphisms</t>
  </si>
  <si>
    <t>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t>
  </si>
  <si>
    <t>Closed-loop neuromodulation in an individual with treatment-resistant depression</t>
  </si>
  <si>
    <t>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t>
  </si>
  <si>
    <t>What about Mood Swings: Identifying Depression on Twitter with Temporal Measures of Emotions</t>
  </si>
  <si>
    <t>The Web Conference 2018 - Companion of the World Wide Web Conference, WWW 2018</t>
  </si>
  <si>
    <t>emotion analysis; machine learning; mental health; social media</t>
  </si>
  <si>
    <t>Risk assessment; World Wide Web; Activity traces; Linguistic styles; Mental disorders; On-line social networks; Predictive power; Psychological state; Research efforts; Temporal analysis; Social networking (online)</t>
  </si>
  <si>
    <t>Altered brain function in persistent postural perceptual dizziness: A study on resting state functional connectivity</t>
  </si>
  <si>
    <t>functional connectivity; persistent postural perceptual dizziness; resting state functional imaging; support vector machine; vertigo</t>
  </si>
  <si>
    <t>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t>
  </si>
  <si>
    <t>Identifying Predictors of Psychological Distress During COVID-19: A Machine Learning Approach</t>
  </si>
  <si>
    <t>Frontiers in Psychology</t>
  </si>
  <si>
    <t>anxiety; COVID-19 pandemic; defense mechanisms; depression; emotion regulation; machine learning; post-traumatic stress; somatization</t>
  </si>
  <si>
    <t>Predicting the naturalistic course of depression from a wide range of clinical, psychological, and biological data: a machine learning approach</t>
  </si>
  <si>
    <t>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t>
  </si>
  <si>
    <t>Topic modeling based multi-modal depression detection</t>
  </si>
  <si>
    <t>AVEC 2017 - Proceedings of the 7th Annual Workshop on Audio/Visual Emotion Challenge, co-located with MM 2017</t>
  </si>
  <si>
    <t>10.1145/3133944.3133945</t>
  </si>
  <si>
    <t>https://www.scopus.com/inward/record.uri?eid=2-s2.0-85035336974&amp;doi=10.1145%2f3133944.3133945&amp;partnerID=40&amp;md5=4a48e50233e6cdeb2c5342e280243508</t>
  </si>
  <si>
    <t>Depression detection; Emotion recognition; Multi-modal; Natural language processing; Topic modeling</t>
  </si>
  <si>
    <t>Natural language processing systems; Context-Aware; Emotion recognition; Mental disorders; Multi-modal; Temporal information; Topic Modeling; Modeling languages</t>
  </si>
  <si>
    <t>EEG-based mild depressive detection using feature selection methods and classifiers</t>
  </si>
  <si>
    <t>Classification algorithms; EEG; Mild depression; Search methods</t>
  </si>
  <si>
    <t>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t>
  </si>
  <si>
    <t>All roads lead to the default-mode network—global source of DMN abnormalities in major depressive disorder</t>
  </si>
  <si>
    <t>Neuropsychopharmacology</t>
  </si>
  <si>
    <t>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t>
  </si>
  <si>
    <t>Responders to rTMS for depression show increased fronto-midline theta and theta connectivity compared to non-responders</t>
  </si>
  <si>
    <t>Brain Stimulation</t>
  </si>
  <si>
    <t>Alpha; Electroencephalography; Response prediction; Theta; Transcranial magnetic stimulation; Treatment resistant depression</t>
  </si>
  <si>
    <t>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t>
  </si>
  <si>
    <t>Long-Term Depression as a Model of Cerebellar Plasticity</t>
  </si>
  <si>
    <t>Progress in Brain Research</t>
  </si>
  <si>
    <t>Albus; Climbing fiber; Long-term depression; Long-term potentiation; LTD; LTP; Marr; Motor learning; Parallel fiber; Perceptron</t>
  </si>
  <si>
    <t>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t>
  </si>
  <si>
    <t>An automated diagnosis of depression using three-channel bandwidth-duration localized wavelet filter bank with EEG signals</t>
  </si>
  <si>
    <t>Cognitive Systems Research</t>
  </si>
  <si>
    <t>Bandwidth-duration localization; Depression; Electroencephalogram (EEG); Three-channel orthogonal wavelet filter bank</t>
  </si>
  <si>
    <t>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t>
  </si>
  <si>
    <t>A text classification framework for simple and effective early depression detection over social media streams</t>
  </si>
  <si>
    <t>Expert Systems with Applications</t>
  </si>
  <si>
    <t>Early depression detection; Early text classification; Explainability; Incremental classification; Interpretability; SS3</t>
  </si>
  <si>
    <t>Classification (of information); Intelligent systems; Machine learning; Social networking (online); Supervised learning; Explainability; Interpretability; Risk detections; Risky decisions; State of the art; State-of-the-art methods; Supervised machine learning; Text classification; Text processing</t>
  </si>
  <si>
    <t>Brain-wide Electrical Spatiotemporal Dynamics Encode Depression Vulnerability</t>
  </si>
  <si>
    <t>Cell</t>
  </si>
  <si>
    <t>brain; depression; electricity; ketamine; networks; oscillations; spatiotemporal dynamics; stress</t>
  </si>
  <si>
    <t>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t>
  </si>
  <si>
    <t>Predicting students' happiness from physiology, phone, mobility, and behavioral data</t>
  </si>
  <si>
    <t>2015 International Conference on Affective Computing and Intelligent Interaction, ACII 2015</t>
  </si>
  <si>
    <t>happiness; machine learning; wellbeing</t>
  </si>
  <si>
    <t>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t>
  </si>
  <si>
    <t>Distinguishing bipolar and major depressive disorders by brain structural morphometry: A pilot study</t>
  </si>
  <si>
    <t>Bipolar disorder; Cortical Thickness; Depression; Support vector machine; Surface area</t>
  </si>
  <si>
    <t>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t>
  </si>
  <si>
    <t>Personalized prediction of antidepressant v. placebo response: Evidence from the EMBARC study</t>
  </si>
  <si>
    <t>Psychological Medicine</t>
  </si>
  <si>
    <t>Antidepressant; depression; endophenotype; machine learning; placebo; precision medicine; prediction</t>
  </si>
  <si>
    <t>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t>
  </si>
  <si>
    <t>Machine Learning and Semantic Sentiment Analysis based Algorithms for Suicide Sentiment Prediction in Social Networks</t>
  </si>
  <si>
    <t>Machine Learning; Semantic Sentiment Analysis; Sentiment Analysis; Social Networks; Suicide; Tweets</t>
  </si>
  <si>
    <t>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t>
  </si>
  <si>
    <t>Electret-Based Organic Synaptic Transistor for Neuromorphic Computing</t>
  </si>
  <si>
    <t>ACS Applied Materials and Interfaces</t>
  </si>
  <si>
    <t>charge trapping; electret-based synaptic transistor; neuromorphic computing; nonlinearity; pattern recognition; synaptic weight update</t>
  </si>
  <si>
    <t>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t>
  </si>
  <si>
    <t>Supervised learning for suicidal ideation detection in online user content</t>
  </si>
  <si>
    <t>Data mining; E-learning; Supervised learning; Early Warning System; Neural network model; Online platforms; Risk factors; Sets of features; Social issues; Suicidal ideation; Supervised classifiers; Machine learning</t>
  </si>
  <si>
    <t>Public trauma after the Sewol ferry disaster: The role of social media in understanding the public mood</t>
  </si>
  <si>
    <t>10.3390/ijerph120910974</t>
  </si>
  <si>
    <t>https://www.scopus.com/inward/record.uri?eid=2-s2.0-84940972525&amp;doi=10.3390%2fijerph120910974&amp;partnerID=40&amp;md5=afdfd2bf2401b79ca1d6f14f11fd6dd9</t>
  </si>
  <si>
    <t>Public mood; Public trauma; Sewol ferry disaster; Social media; Twitter</t>
  </si>
  <si>
    <t>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t>
  </si>
  <si>
    <t>Neurons derived from patients with bipolar disorder divide into intrinsically different sub-populations of neurons, predicting the patients' responsiveness to lithium</t>
  </si>
  <si>
    <t>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t>
  </si>
  <si>
    <t>The combined effect of genetic polymorphisms and clinical parameters on treatment outcome in treatment-resistant depression</t>
  </si>
  <si>
    <t>European Neuropsychopharmacology</t>
  </si>
  <si>
    <t>Clinical factors in depression; Clustering; Genetics in depression; Random forests; Treatment outcome; Treatment-resistant-depression</t>
  </si>
  <si>
    <t>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t>
  </si>
  <si>
    <t>Major depression detection from EEG signals using kernel eigen-filter-bank common spatial patterns</t>
  </si>
  <si>
    <t>Sensors (Switzerland)</t>
  </si>
  <si>
    <t>Brain-computer interface (BCI); Common spatial pattern (CSP); Electroencephalography (EEG); Machine learning; Major depressive disorder</t>
  </si>
  <si>
    <t>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t>
  </si>
  <si>
    <t>Self-Reported Symptoms of Depression and PTSD Are Associated with Reduced Vowel Space in Screening Interviews</t>
  </si>
  <si>
    <t>Depression; post-traumatic stress; psychomotor retardation; unsupervised learning; vowel space</t>
  </si>
  <si>
    <t>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t>
  </si>
  <si>
    <t>Identifying major depressive disorder using Hurst exponent of resting-state brain networks</t>
  </si>
  <si>
    <t>Psychiatry Research - Neuroimaging</t>
  </si>
  <si>
    <t>Classification; Functional magnetic resonance imaging (fMRI); Hurst exponent; Major depressive disorder; Resting-state networks</t>
  </si>
  <si>
    <t>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t>
  </si>
  <si>
    <t>A Machine Learning Approach to Identifying the Thought Markers of Suicidal Subjects: A Prospective Multicenter Trial</t>
  </si>
  <si>
    <t>Suicide and Life-Threatening Behavior</t>
  </si>
  <si>
    <t>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t>
  </si>
  <si>
    <t>Extracting psychiatric stressors for suicide from social media using deep learning</t>
  </si>
  <si>
    <t>BMC Medical Informatics and Decision Making</t>
  </si>
  <si>
    <t>Deep learning; Mental health; Named entity recognition; Psychiatric stressors; Social media; Suicide</t>
  </si>
  <si>
    <t>Algorithms; Deep Learning; Humans; Neural Networks (Computer); Social Media; Stress, Psychological; Suicide; algorithm; artificial neural network; human; mental stress; social media; suicide</t>
  </si>
  <si>
    <t>Stress detection using wearable physiological sensors</t>
  </si>
  <si>
    <t>Assistive technologies; Quality of life technologies; Signal classification; Stress detection; Wearable physiological sensors</t>
  </si>
  <si>
    <t>Artificial intelligence; Behavioral research; Learning systems; Physiology; Stresses; Wearable technology; Assistive technology; Physiological sensors; Quality of life; Signal classification; Stress detection; Wearable sensors</t>
  </si>
  <si>
    <t>Depression diagnosis support system based on eeg signal entropies</t>
  </si>
  <si>
    <t>Journal of Mechanics in Medicine and Biology</t>
  </si>
  <si>
    <t>approximate entropy; bispectral phase entropy; computer-aided diagnosis; decision tree; Depression; fuzzy; Gaussian mixture model; K-nearest neighbor; naive Bayes classification; probabilistic neural network; Renyi entropy; sample entropy; support vector</t>
  </si>
  <si>
    <t>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t>
  </si>
  <si>
    <t>Cortical thickness predicts the first onset of major depression in adolescence</t>
  </si>
  <si>
    <t>International Journal of Developmental Neuroscience</t>
  </si>
  <si>
    <t>Cortical thickness; Depression; Emotion regulation; Machine learning</t>
  </si>
  <si>
    <t>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t>
  </si>
  <si>
    <t>A taxonomy of ethical tensions in inferring mental health states from social media</t>
  </si>
  <si>
    <t>FAT* 2019 - Proceedings of the 2019 Conference on Fairness, Accountability, and Transparency</t>
  </si>
  <si>
    <t>Algorithms; Ethics; Machine learning; Mental health; Social media</t>
  </si>
  <si>
    <t>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t>
  </si>
  <si>
    <t>Prediction of Sex-Specific Suicide Risk Using Machine Learning and Single-Payer Health Care Registry Data from Denmark</t>
  </si>
  <si>
    <t>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t>
  </si>
  <si>
    <t>Multimodal Machine Learning Workflows for Prediction of Psychosis in Patients with Clinical High-Risk Syndromes and Recent-Onset Depression</t>
  </si>
  <si>
    <t>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t>
  </si>
  <si>
    <t>Altered cerebellar-cerebral resting-state functional connectivity reliably identifies major depressive disorder</t>
  </si>
  <si>
    <t>Brain Research</t>
  </si>
  <si>
    <t>Cerebellum; Functional connectivity magnetic resonance imaging; Major depressive disorder; Prefrontal lobe; Resting state; Support vector machine</t>
  </si>
  <si>
    <t>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t>
  </si>
  <si>
    <t>Plasma biosignature and brain pathology related to persistent cognitive impairment in late-life depression</t>
  </si>
  <si>
    <t>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t>
  </si>
  <si>
    <t>Predicting early psychiatric readmission with natural language processing of narrative discharge summaries</t>
  </si>
  <si>
    <t>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t>
  </si>
  <si>
    <t>Using topic modeling to improve prediction of neuroticism and depression in college students</t>
  </si>
  <si>
    <t>EMNLP 2013 - 2013 Conference on Empirical Methods in Natural Language Processing, Proceedings of the Conference</t>
  </si>
  <si>
    <t>https://www.scopus.com/inward/record.uri?eid=2-s2.0-84924360528&amp;partnerID=40&amp;md5=89ad7c9f59bda2529080648f8886a417</t>
  </si>
  <si>
    <t>Computational linguistics; Natural language processing systems; Statistics; Clinical assessments; College students; Latent dirichlet allocations; Text analysis; Topic Modeling; Value add; Students</t>
  </si>
  <si>
    <t>Detection of suicide ideation in social media forums using deep learning</t>
  </si>
  <si>
    <t>Algorithms</t>
  </si>
  <si>
    <t>Deep learning; Early suicide detection; Linguistic metadata; Machine learning; Reddit social media; Suicide ideation; Word embedding</t>
  </si>
  <si>
    <t>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t>
  </si>
  <si>
    <t>Identifying Suicide Ideation and Suicidal Attempts in a Psychiatric Clinical Research Database using Natural Language Processing</t>
  </si>
  <si>
    <t>Data Mining; Databases, Factual; Humans; Natural Language Processing; Suicidal Ideation; Suicide, Attempted; data mining; factual database; human; natural language processing; procedures; suicidal ideation; suicide attempt</t>
  </si>
  <si>
    <t>Predicting Depression Levels Using Social Media Posts</t>
  </si>
  <si>
    <t>Proceedings - 2017 IEEE 13th International Symposium on Autonomous Decentralized Systems, ISADS 2017</t>
  </si>
  <si>
    <t>Social Network Sites (SNS); Support Vector Machine (SVM); User Generated Content (UGC)</t>
  </si>
  <si>
    <t>Diagnosis; Health; Support vector machines; Daily routines; Mental health; Screening tool; Social media; Social network sites( sns); User generated content (UGC); User profile; Younger generations; Social networking (online)</t>
  </si>
  <si>
    <t>A Proposed Sentiment Analysis Deep Learning Algorithm for Analyzing COVID-19 Tweets</t>
  </si>
  <si>
    <t>Information Systems Frontiers</t>
  </si>
  <si>
    <t>COVID-19; Heterogeneous Euclidean overlap metric (H-EOM); Hybrid heterogeneous support vector machine (H-SVM); Recurrent neural network (RCN); Sentiment analysis; Twitter</t>
  </si>
  <si>
    <t>Recurrent neural networks; Sentiment analysis; Social networking (online); Support vector machines; Coronaviruses; Life events; Mental health; Recurrent neural network (RNN); Sentiment classification; Sentiment scores; Social media; Social media datum; Learning algorithms</t>
  </si>
  <si>
    <t>Motivation to persist with internet-based cognitive behavioural treatment using blended care: A qualitative study</t>
  </si>
  <si>
    <t>10.1186/1471-244X-13-296</t>
  </si>
  <si>
    <t>https://www.scopus.com/inward/record.uri?eid=2-s2.0-84887523299&amp;doi=10.1186%2f1471-244X-13-296&amp;partnerID=40&amp;md5=8e2efd2c82bd08b78e385b2b5609fb5b</t>
  </si>
  <si>
    <t>Adherence; Depression; Internet-based cognitive behavioural treatment; Motivation; Primary care; Self-determination theory</t>
  </si>
  <si>
    <t>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t>
  </si>
  <si>
    <t>Using Directed Acyclic Graphs in Epidemiological Research in Psychosis: An Analysis of the Role of Bullying in Psychosis</t>
  </si>
  <si>
    <t>10.1093/schbul/sbx013</t>
  </si>
  <si>
    <t>https://www.scopus.com/inward/record.uri?eid=2-s2.0-85032276843&amp;doi=10.1093%2fschbul%2fsbx013&amp;partnerID=40&amp;md5=b40ee62a59b34e9f3042384489f36438</t>
  </si>
  <si>
    <t>anxiety; bullying; depression; directed acyclic graphs; mediation; persecutory ideation; probabilistic graphical models; psychosis; worry</t>
  </si>
  <si>
    <t>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t>
  </si>
  <si>
    <t>Correlation analysis to identify the effective data in machine learning: Prediction of depressive disorder and emotion states</t>
  </si>
  <si>
    <t>Correlation analysis; Data analytics; Health care; Machine learning</t>
  </si>
  <si>
    <t>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t>
  </si>
  <si>
    <t>Semi-Supervised approach to monitoring clinical depressive symptoms in social media</t>
  </si>
  <si>
    <t>Proceedings of the 2017 IEEE/ACM International Conference on Advances in Social Networks Analysis and Mining, ASONAM 2017</t>
  </si>
  <si>
    <t>Mental health; Natural language processing; Semi-supervised machine learning; Social media</t>
  </si>
  <si>
    <t>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t>
  </si>
  <si>
    <t>Support vector machine classification of major depressive disorder using diffusion-weighted neuroimaging and graph theory</t>
  </si>
  <si>
    <t>Diffusion-weighted imaging; Graph theory; Major depressive disorder; Small world network; Subgenual anterior cingulate cortex; Support vector machine</t>
  </si>
  <si>
    <t>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t>
  </si>
  <si>
    <t>A validated predictive algorithm of post-traumatic stress course following emergency department admission after a traumatic stressor</t>
  </si>
  <si>
    <t>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t>
  </si>
  <si>
    <t>Detecting anxiety on Reddit</t>
  </si>
  <si>
    <t>https://www.scopus.com/inward/record.uri?eid=2-s2.0-85121312975&amp;partnerID=40&amp;md5=80c593a26b49e3bb86ff59b37bd7b613</t>
  </si>
  <si>
    <t>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t>
  </si>
  <si>
    <t>Detection of suicide-related posts in Twitter data streams</t>
  </si>
  <si>
    <t>IBM Journal of Research and Development</t>
  </si>
  <si>
    <t>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t>
  </si>
  <si>
    <t>A machine learning approach predicts future risk to suicidal ideation from social media data</t>
  </si>
  <si>
    <t>npj Digital Medicine</t>
  </si>
  <si>
    <t>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t>
  </si>
  <si>
    <t>Perceptions of built environment and health outcomes for older Chinese in Beijing: A big data approach with street view images and deep learning technique</t>
  </si>
  <si>
    <t>Computers, Environment and Urban Systems</t>
  </si>
  <si>
    <t>Deep learning; Health outcomes; Older adults; Perceived built environment attributes; Tencent street view (TSV)</t>
  </si>
  <si>
    <t>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t>
  </si>
  <si>
    <t>Improving prediction of suicide and accidental death after discharge from general hospitals with natural language processing</t>
  </si>
  <si>
    <t>10.1001/jamapsychiatry.2016.2172</t>
  </si>
  <si>
    <t>https://www.scopus.com/inward/record.uri?eid=2-s2.0-84997796206&amp;doi=10.1001%2fjamapsychiatry.2016.2172&amp;partnerID=40&amp;md5=5aaada581eb065d0d1c387ff5327f2b7</t>
  </si>
  <si>
    <t>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t>
  </si>
  <si>
    <t>Mood recognition in bipolar patients through the PSYCHE platform: Preliminary evaluations and perspectives</t>
  </si>
  <si>
    <t>Artificial Intelligence in Medicine</t>
  </si>
  <si>
    <t>Autonomic nervous system monitoring; Bipolar disorder; Hearth rate variability; Mood recognition; Multilayer perceptron; PSYCHE platform; Respiration; Wearable textile system</t>
  </si>
  <si>
    <t>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t>
  </si>
  <si>
    <t>Behavioral Modeling for Mental Health using Machine Learning Algorithms</t>
  </si>
  <si>
    <t>Behavioral healthcare; Classification; Mental health; Predictive analytics</t>
  </si>
  <si>
    <t>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t>
  </si>
  <si>
    <t>Transdiagnostic symptom clusters and associations with brain, behavior, and daily function in mood, anxiety, and trauma disorders</t>
  </si>
  <si>
    <t>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t>
  </si>
  <si>
    <t>Assessing concerns for the economic consequence of the COVID-19 response and mental health problems associated with economic vulnerability and negative economic shock in Italy, Spain, and the United Kingdom</t>
  </si>
  <si>
    <t>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t>
  </si>
  <si>
    <t>Utilizing Neural Networks and Linguistic Metadata for Early Detection of Depression Indications in Text Sequences</t>
  </si>
  <si>
    <t>IEEE Transactions on Knowledge and Data Engineering</t>
  </si>
  <si>
    <t>convolutional neural network; Depression; early detection; linguistic metadata; word embeddings</t>
  </si>
  <si>
    <t>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t>
  </si>
  <si>
    <t>Plasma metabolites predict severity of depression and suicidal ideation in psychiatric patients-a multicenter pilot analysis</t>
  </si>
  <si>
    <t>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t>
  </si>
  <si>
    <t>Early detection of depression: Social network analysis and random forest techniques</t>
  </si>
  <si>
    <t>Artificial intelligence; Depression; Machine learning; Major depressive disorder; Social media</t>
  </si>
  <si>
    <t>Artificial Intelligence; Depression; Female; Humans; Machine Learning; Male; Remote Sensing Technology; Social Networking; artificial intelligence; depression; female; human; machine learning; male; procedures; psychology; remote sensing; social network</t>
  </si>
  <si>
    <t>Human behaviour-based automatic depression analysis using hand-crafted statistics and deep learned spectral features</t>
  </si>
  <si>
    <t>Proceedings - 13th IEEE International Conference on Automatic Face and Gesture Recognition, FG 2018</t>
  </si>
  <si>
    <t>Automatic depression analysis; Convolution Nerual Networks; Human behaviour signals; Spectrum maps; Statistic</t>
  </si>
  <si>
    <t>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t>
  </si>
  <si>
    <t>Discriminating unipolar and bipolar depression by means of fMRI and pattern classification: A pilot study</t>
  </si>
  <si>
    <t>Amygdala; Bipolar disorder; Depression; fMRI; Machine learning; Pattern classification</t>
  </si>
  <si>
    <t>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t>
  </si>
  <si>
    <t>Discriminating Bipolar Disorder from Major Depression Based on SVM-FoBa: Efficient Feature Selection with Multimodal Brain Imaging Data</t>
  </si>
  <si>
    <t>IEEE Transactions on Autonomous Mental Development</t>
  </si>
  <si>
    <t>Bipolar disorder; classification; feature selection; major depression; Multimodal fusion</t>
  </si>
  <si>
    <t>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t>
  </si>
  <si>
    <t>The relationship between visual enclosure for neighbourhood street walkability and elders’ mental health in China: Using street view images</t>
  </si>
  <si>
    <t>Journal of Transport and Health</t>
  </si>
  <si>
    <t>Anxiety; Depression; Machine learning classification; Older adults; Street walkability</t>
  </si>
  <si>
    <t>Association of Prepubertal and Postpubertal Exposure to Childhood Maltreatment with Adult Amygdala Function</t>
  </si>
  <si>
    <t>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t>
  </si>
  <si>
    <t>Predicting individual responses to the electroconvulsive therapy with hippocampal subfield volumes in major depression disorder</t>
  </si>
  <si>
    <t>Adult; Depressive Disorder, Major; Electroconvulsive Therapy; Female; Hippocampus; Humans; Machine Learning; Male; Organ Size; Treatment Outcome; adult; electroconvulsive therapy; female; hippocampus; human; machine learning; major depression; male; organ size; pathology; treatment outcome</t>
  </si>
  <si>
    <t>A wavelet-based technique to predict treatment outcome for Major Depressive Disorder</t>
  </si>
  <si>
    <t>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t>
  </si>
  <si>
    <t>EMOTHAW: A Novel Database for Emotional State Recognition from Handwriting and Drawing</t>
  </si>
  <si>
    <t>IEEE Transactions on Human-Machine Systems</t>
  </si>
  <si>
    <t>Affective database; anxiety; depression; depression-anxiety-stress scales (DASS); emotional state; handwriting; random forests; stress</t>
  </si>
  <si>
    <t>Database systems; Decision trees; Learning systems; Cross validation; Digitizing tablet; Emotion recognition; Evaluation measures; Machine interfaces; Machine learning methods; Random forest classifier; Stress recognition; Character recognition</t>
  </si>
  <si>
    <t>Hospital Readmission and Social Risk Factors Identified from Physician Notes</t>
  </si>
  <si>
    <t>Health Services Research</t>
  </si>
  <si>
    <t>10.1111/1475-6773.12670</t>
  </si>
  <si>
    <t>https://www.scopus.com/inward/record.uri?eid=2-s2.0-85015193019&amp;doi=10.1111%2f1475-6773.12670&amp;partnerID=40&amp;md5=633c602ee462f447d84badb5311ec629</t>
  </si>
  <si>
    <t>natural language processing; quality of care; readmissions; Social determinants of health</t>
  </si>
  <si>
    <t>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t>
  </si>
  <si>
    <t>CES-D &amp; self-reports of depression</t>
  </si>
  <si>
    <t>CES-D &amp; BDI</t>
  </si>
  <si>
    <t>model</t>
  </si>
  <si>
    <t>scale</t>
  </si>
  <si>
    <t>other</t>
  </si>
  <si>
    <t>what did they use (except human annotations)</t>
  </si>
  <si>
    <t>non-human annotations</t>
  </si>
  <si>
    <t>was the work an original task?</t>
  </si>
  <si>
    <t>provided questionaire text?</t>
  </si>
  <si>
    <t>addionally they provide different variables (age, sex) that can correlate with depression and inlcude them in model variables</t>
  </si>
  <si>
    <t>cut-off criteria provided (how many points to be considered depressed)</t>
  </si>
  <si>
    <t>depressed participants</t>
  </si>
  <si>
    <t>conducted in chinese? no list of questions. Scores were normalized</t>
  </si>
  <si>
    <t>containing phrase “I was diagnosed with X.”</t>
  </si>
  <si>
    <t>10.1016/S2215-0366(15)00471-X, 10.1001/jamapsychiatry.2017.0025</t>
  </si>
  <si>
    <t>&gt;300 milion</t>
  </si>
  <si>
    <t>provided number of annotators</t>
  </si>
  <si>
    <t>who were the annotators?</t>
  </si>
  <si>
    <t>estimated how many annotators they would need before</t>
  </si>
  <si>
    <t>specified formal instructions for the annotators?</t>
  </si>
  <si>
    <t>was there training for the annotators?</t>
  </si>
  <si>
    <t>perfrormed pre-screening on the crowd work platforms?</t>
  </si>
  <si>
    <t>was there multiple annotator overlap?</t>
  </si>
  <si>
    <t>reported inter-annotator agreement?</t>
  </si>
  <si>
    <t>any other metric of label quality?</t>
  </si>
  <si>
    <t>did they link to the dataset?</t>
  </si>
  <si>
    <t>possible to retreive the data?</t>
  </si>
  <si>
    <t>all participants</t>
  </si>
  <si>
    <t>description of data within the paper?</t>
  </si>
  <si>
    <t>quality notes</t>
  </si>
  <si>
    <t>data notes</t>
  </si>
  <si>
    <t>overlap notes</t>
  </si>
  <si>
    <t>prescreening notes</t>
  </si>
  <si>
    <t>instructions notes</t>
  </si>
  <si>
    <t>agreement notes</t>
  </si>
  <si>
    <t>two clinical data sets cross-validated (STAR*D and COMED)</t>
  </si>
  <si>
    <t xml:space="preserve">10.1037/t00742-000 &amp; 10.1001/archpsyc.1961.01710120031004 </t>
  </si>
  <si>
    <t>10.1037/t00742-000 http://www.bcbsm.com/pdf/Depression_CES-D.pdf</t>
  </si>
  <si>
    <t>doi/links from paper/references/google search</t>
  </si>
  <si>
    <t>10.1001/archpsyc.1961.01710120031004 &amp; https://www.worldcat.org/title/kaplan-sadocks-comprehensive-textbook-of-psychiatry/oclc/297801787</t>
  </si>
  <si>
    <t>substring that indicates suicadility (suicidal; suicide; kill myself; my suicide note)</t>
  </si>
  <si>
    <t>10.1177/014662167700100306</t>
  </si>
  <si>
    <t>CES-D (Center for Epidemiologic Studies Depression Scale)</t>
  </si>
  <si>
    <t>10.1002/acr.20556</t>
  </si>
  <si>
    <t>Twitter volunteers through survey "Experiment participants were able to tweet the message displayed, which made it possible to promote the website over Twitter by word-of-mouth in a type ofsnowball sampling."</t>
  </si>
  <si>
    <t>10.1177/014662167700100306 &amp; 10.1001/archpsyc.1961.01710120031004</t>
  </si>
  <si>
    <t>Wittchen  H-U, Wunderlich  U, Gruschwitz  S, Zaudig  M.  Strukturiertes Klinisches Interview Für DSM-IV. Goettingen, Germany: Hogrefe; 1997</t>
  </si>
  <si>
    <t>Beck AT, Steer RA. Beck Depression Inventory: Manual. San Antonio: The Psychological Corporation, Harcourt Brace Jovanovich.; 1987.  &amp; Wittchen  H-U, Wunderlich  U, Gruschwitz  S, Zaudig  M.  Strukturiertes Klinisches Interview Für DSM-IV. Goettingen, Germany: Hogrefe; 1997</t>
  </si>
  <si>
    <t>non-human annotations notes</t>
  </si>
  <si>
    <t xml:space="preserve">subreddits </t>
  </si>
  <si>
    <t>r/SuicideWatch and mental health subreddits</t>
  </si>
  <si>
    <t>experts and non-experts</t>
  </si>
  <si>
    <t>yes (3)</t>
  </si>
  <si>
    <t>Reddit API dates provided</t>
  </si>
  <si>
    <t>10.3115/v1/W14-3207</t>
  </si>
  <si>
    <t>they are using twitter API for data fro 2008 to 2013 but due o lack of concrete dates and queries (and randomized selection) it is impossible to retrive</t>
  </si>
  <si>
    <t>social media suicide</t>
  </si>
  <si>
    <t>medical records</t>
  </si>
  <si>
    <t>medica records from Vanderbilt University Medical Center</t>
  </si>
  <si>
    <t>usnure</t>
  </si>
  <si>
    <t>self-report of depression in the last year at latest 3 months before study</t>
  </si>
  <si>
    <t>10.1111/j.2044-8260.1967.tb00530.x</t>
  </si>
  <si>
    <t>Structured Clinical Interview for DSM-IV &amp; Hamilton Depression Rating Scale</t>
  </si>
  <si>
    <t>consensus between two</t>
  </si>
  <si>
    <t>age</t>
  </si>
  <si>
    <t>driving</t>
  </si>
  <si>
    <t>yes (36)</t>
  </si>
  <si>
    <t>10.1001/jamapsychiatry.2013.1909</t>
  </si>
  <si>
    <t>Intra Class Correlation (ICC) analysis</t>
  </si>
  <si>
    <t xml:space="preserve"> </t>
  </si>
  <si>
    <t>patients from different hospitals in Germany</t>
  </si>
  <si>
    <t>controls matched on age and gender</t>
  </si>
  <si>
    <t>The Psychological Meaning of Words: LIWC and Computerized Text Analysis Methods</t>
  </si>
  <si>
    <t>10.1177/0261927X09351676</t>
  </si>
  <si>
    <t>https://journals.sagepub.com/doi/10.1177/0261927X09351676</t>
  </si>
  <si>
    <t>3 people independently rated items</t>
  </si>
  <si>
    <t>93% to 100%</t>
  </si>
  <si>
    <t>10.1080/01621459.1951.10500769</t>
  </si>
  <si>
    <t>PHQ-9 test with &gt;11 score for depressed "At no point, direct contact with members of the research team was necessary." Wilcoxon signed rank tests</t>
  </si>
  <si>
    <t>MACE Scale and 21-item Hamilton Depression Scale</t>
  </si>
  <si>
    <t xml:space="preserve">MACE </t>
  </si>
  <si>
    <t>10.1371/journal.pone.0117423</t>
  </si>
  <si>
    <t>German version of the Structured Clinical Interview for DSM-IV</t>
  </si>
  <si>
    <t>Name</t>
  </si>
  <si>
    <t>previous dignosis</t>
  </si>
  <si>
    <t xml:space="preserve">two clinical data sets (STAR*D and COMED) and </t>
  </si>
  <si>
    <t>Grand Total</t>
  </si>
  <si>
    <t>https://aclanthology.org/W17-3104/</t>
  </si>
  <si>
    <t>10.18653/v1/W17-3104, 10.18653/v1/W18-0609</t>
  </si>
  <si>
    <t>dataset used by</t>
  </si>
  <si>
    <t>10.3115/v1/W15-1204, 160User 10.18653/v1/W17-3104</t>
  </si>
  <si>
    <t>external</t>
  </si>
  <si>
    <t>10.1002/mpr.33</t>
  </si>
  <si>
    <t>CIDI Version 1.1</t>
  </si>
  <si>
    <t>CIDI 3.0</t>
  </si>
  <si>
    <t>CIDI</t>
  </si>
  <si>
    <t>10.1001/archpsyc.60.11.1117, 10.1001/archpsyc.1994.03950010008002</t>
  </si>
  <si>
    <t>Mild Disorders Should Not Be Eliminated From the DSM-V</t>
  </si>
  <si>
    <t>Lifetime and 12-Month Prevalence of DSM-III-R Psychiatric Disorders in the United States</t>
  </si>
  <si>
    <t>10.1001/archpsyc.60.11.1117</t>
  </si>
  <si>
    <t>https://jamanetwork.com/journals/jamapsychiatry/article-abstract/208028</t>
  </si>
  <si>
    <t>https://jamanetwork.com/journals/jamapsychiatry/article-abstract/496456</t>
  </si>
  <si>
    <t>10.1001/archpsyc.1994.03950010008002</t>
  </si>
  <si>
    <t>reddit posts</t>
  </si>
  <si>
    <t>searches with phrases:  “I was diagnosed with depression” etc.</t>
  </si>
  <si>
    <t>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t>
  </si>
  <si>
    <t>https://tec.citius.usc.es/ir/code/dc.html</t>
  </si>
  <si>
    <t>Count of DOI</t>
  </si>
  <si>
    <t>predicting BDI scores</t>
  </si>
  <si>
    <t>10.1145/2661806.2661807</t>
  </si>
  <si>
    <t>10.1145/2661806.2661807 "audio  and  video  recordings  of subjects performing a human-computer interaction task" "German subjects"</t>
  </si>
  <si>
    <t>AVEC 2014 - 3D dimensional affect and depression recognition challenge</t>
  </si>
  <si>
    <t>https://www.researchgate.net/publication/287702683_AVEC_2014_-_3D_dimensional_affect_and_depression_recognition_challenge</t>
  </si>
  <si>
    <t>BDI-II</t>
  </si>
  <si>
    <t>10.1207/s15327752jpa6703_13</t>
  </si>
  <si>
    <t>predicting BDI-II scores</t>
  </si>
  <si>
    <t>they used subset of this data set - 10.1145/2512530.2512533 and link to the data set - http://avec2013-db.sspnet.eu</t>
  </si>
  <si>
    <t>naïve raters</t>
  </si>
  <si>
    <t>AVEC 2013: the continuous audio/visual emotion and depression recognition challenge</t>
  </si>
  <si>
    <t>AVEC '13: Proceedings of the 3rd ACM international workshop on Audio/visual emotion challenge</t>
  </si>
  <si>
    <t>10.1145/2512530.2512533</t>
  </si>
  <si>
    <t>https://dl.acm.org/doi/10.1145/2512530.2512533</t>
  </si>
  <si>
    <t>data link: http://avec2013-db.sspnet.eu subset of "the audio-visual depressivelanguage corpus (AViD-Corpus)"</t>
  </si>
  <si>
    <t>yes (23)</t>
  </si>
  <si>
    <t>10.3115/v1/W14-3214</t>
  </si>
  <si>
    <t xml:space="preserve">an International Personality Item Pool (IPIP) proxy to the NEO-PI-R </t>
  </si>
  <si>
    <t>number of depressed people seems to be too high given random sample of the population https://sites.google.com/michalkosinski.com/mypersonality the data is not longer maintained</t>
  </si>
  <si>
    <t>https://www.semanticscholar.org/paper/A-broad-bandwidth%2C-public-domain%2C-personality-the-Goldberg/af3fabb831eeffbef6af39588c489cc5d838a404 and https://ipip.ori.org/newMultipleconstructs.htm</t>
  </si>
  <si>
    <t>LiveJurnal communites</t>
  </si>
  <si>
    <t>communities around mental health issues vs normal (painting, dogs, etc.)</t>
  </si>
  <si>
    <t>data from LiveJurnal posts from "CLINICAL" and "CONTROL" comunirties</t>
  </si>
  <si>
    <t>10.1016/j.jbi.2012.04.004</t>
  </si>
  <si>
    <t>The EU-ADR corpus: Annotated drugs, diseases, targets, and their relationships</t>
  </si>
  <si>
    <t>https://www.sciencedirect.com/science/article/pii/S1532046412000573?via%3Dihub</t>
  </si>
  <si>
    <t>genes</t>
  </si>
  <si>
    <t>pre-annotated data</t>
  </si>
  <si>
    <t>http://euadr.erasmusmc.nl/sda/euadr_corpus.tgz</t>
  </si>
  <si>
    <t>BioNER</t>
  </si>
  <si>
    <t>10.1155/2014/253128</t>
  </si>
  <si>
    <t>model used to extract diseses and genes from texts</t>
  </si>
  <si>
    <t>link doesn't work: http://ibi.imim.es/befree/#corpora</t>
  </si>
  <si>
    <t xml:space="preserve">How hard to undersand </t>
  </si>
  <si>
    <t>The Genetic Association Database (GAD) from 10.1186/s12859-015-0472-9</t>
  </si>
  <si>
    <t>https://www.g6g-softwaredirectory.com/bio/cross-omics/dbs-kbs/20314NIAGeneAssocDatabase.php</t>
  </si>
  <si>
    <t>links don't work anymore</t>
  </si>
  <si>
    <t>BAI &amp; IDS</t>
  </si>
  <si>
    <t>https://www.sciencedirect.com/topics/medicine-and-dentistry/beck-anxiety-inventory https://www.sciencedirect.com/science/article/pii/0165178186900600</t>
  </si>
  <si>
    <t>clinical interview against two scales</t>
  </si>
  <si>
    <t>CIDI version 2.1</t>
  </si>
  <si>
    <t>https://doi.org/10.1001/archpsyc.1988.01800360017003</t>
  </si>
  <si>
    <t xml:space="preserve">187 subjects from NESDA (10.1002/mpr.256) and MOTAR(https://www.sciencedirect.com/topics/medicine-and-dentistry/therapeutic-procedure) samples </t>
  </si>
  <si>
    <t>https://onlinelibrary.wiley.com/doi/abs/10.1002/mpr.256</t>
  </si>
  <si>
    <t>The Netherlands Study of Depression and Anxiety (NESDA): rationale, objectives and methods</t>
  </si>
  <si>
    <t>10.1002/mpr.256</t>
  </si>
  <si>
    <t>Identifying Depression on Reddit: The Effect of Training Data</t>
  </si>
  <si>
    <t>10.18653/v1/W18-5903</t>
  </si>
  <si>
    <t>https://aclanthology.org/W18-5903/</t>
  </si>
  <si>
    <t xml:space="preserve">The Psychology of Word Use in Depression Forums in English and in Spanish: Testing Two Text Analytic Approaches </t>
  </si>
  <si>
    <t xml:space="preserve">10.1609/icwsm.v2i1.18623 </t>
  </si>
  <si>
    <t>https://ojs.aaai.org/index.php/ICWSM/article/view/18623</t>
  </si>
  <si>
    <t>10.18653/v1/W18-5903, 10.1109/ACCESS.2019.2909180</t>
  </si>
  <si>
    <t>they used different comunities breast-cancer and depression comunity</t>
  </si>
  <si>
    <t>posts from different forums</t>
  </si>
  <si>
    <t>not found</t>
  </si>
  <si>
    <t>posts from exteranl data set 10.18653/v1/W18-5903  posts are cassified into depression forum and breast cancer forum</t>
  </si>
  <si>
    <t>forum posts</t>
  </si>
  <si>
    <t>forum posts and "I was diognosed" substring</t>
  </si>
  <si>
    <t>posts from forums</t>
  </si>
  <si>
    <t>Anastasia Gorbunova. 2017. Predicting depression from online communication: comparison of three classification techniques. Master’s thesis, University of Tübingen, Tübingen, Germany. from 10.18653/v1/W18-5903</t>
  </si>
  <si>
    <t>gender, matched by IQ</t>
  </si>
  <si>
    <t>Attenuation of the Neural Response to Sad Faces in Major Depressionby Antidepressant TreatmentA Prospective, Event-Related Functional Magnetic Resonance ImagingStudy</t>
  </si>
  <si>
    <t>10.1001/archpsyc.61.9.877</t>
  </si>
  <si>
    <t>mri dignosis</t>
  </si>
  <si>
    <t>Structured Clinical Interview for DSM-IV AxisI Disorders and 17-item Hamilton Rating Scale for Depression(HRSD)</t>
  </si>
  <si>
    <r>
      <t>First  MBSpitzer  RLGibbon  MWilliams  JBW </t>
    </r>
    <r>
      <rPr>
        <i/>
        <sz val="11"/>
        <color theme="1"/>
        <rFont val="Calibri"/>
        <family val="2"/>
        <scheme val="minor"/>
      </rPr>
      <t>Structured Clinical Interview for DSM-IV Axis I Disorders.</t>
    </r>
    <r>
      <rPr>
        <sz val="11"/>
        <color theme="1"/>
        <rFont val="Calibri"/>
        <family val="2"/>
        <scheme val="minor"/>
      </rPr>
      <t>  New York New York State Psychiatric Institute, Biometrics Research1995</t>
    </r>
  </si>
  <si>
    <t>Structured Clinical Interview for DSM-IV AxisI Disorders</t>
  </si>
  <si>
    <t>Gong X, Xie X, Xu R, Luo Y. Psychometric properties of the Chinese versions of DASS-21 in Chinese college students. Chin J Clin Psychol 2010;18(4):443-446.</t>
  </si>
  <si>
    <t>Liang Y, Yang L. Study on reliability and validity of the suicide probability scale. China J Health Psychol 2010;2:225-227</t>
  </si>
  <si>
    <t>The Chinese version of the SPS</t>
  </si>
  <si>
    <t>The Chinese version of the DASS-21</t>
  </si>
  <si>
    <t>additional questions on suicadlility Cronbach alpha coefficient provided, scales from self reports from weibo users</t>
  </si>
  <si>
    <t>Psychiatry Centre Atieh, Tehran, Iran</t>
  </si>
  <si>
    <t>49 depression 190 high suicide risk</t>
  </si>
  <si>
    <t>yes (158)</t>
  </si>
  <si>
    <t>Standard errors of proportions were estimated by using the Taylor series linearization method.3</t>
  </si>
  <si>
    <t>https://www.icpsr.umich.edu/web/ICPSR/studies/6693</t>
  </si>
  <si>
    <t>over 8000</t>
  </si>
  <si>
    <t>https://www.hcp.med.harvard.edu/ncs/index.php</t>
  </si>
  <si>
    <t>DSM-III-R and modified version of the CIDI</t>
  </si>
  <si>
    <t>over 5000</t>
  </si>
  <si>
    <t>Done</t>
  </si>
  <si>
    <t>60User and 160User data set</t>
  </si>
  <si>
    <t>10.1080/01621459.1951.10500769 https://patient.info/doctor/patient-health-questionnaire-phq-9</t>
  </si>
  <si>
    <t>patients with depression vs controlls</t>
  </si>
  <si>
    <t xml:space="preserve">scales probaly used by psychatrist </t>
  </si>
  <si>
    <t>scales as cross reference to psychatrists</t>
  </si>
  <si>
    <t>MMSE</t>
  </si>
  <si>
    <t>https://doi.org/10.1053/apnr.2000.9231</t>
  </si>
  <si>
    <t>self-administered</t>
  </si>
  <si>
    <t>MMSE (10.1053/apnr.2000.9231)</t>
  </si>
  <si>
    <t>scales as corss-reference</t>
  </si>
  <si>
    <t>patients with depression but scale to differiante from anxiety (apparently it might be hard to establish appropriate dignosis)</t>
  </si>
  <si>
    <t>stress</t>
  </si>
  <si>
    <t>suicide reports</t>
  </si>
  <si>
    <t xml:space="preserve">medical records of people who comitted suicide vs those who didn't </t>
  </si>
  <si>
    <t>VHA (Veterans Health Administration) National Suicide Registry random sample via the Dartmouth-Hitchcock Medical Center (DHMC)</t>
  </si>
  <si>
    <t>69 (comitted suicide)</t>
  </si>
  <si>
    <t>10.1016/S0197-2456(03)00112-0</t>
  </si>
  <si>
    <t>Sequenced treatment alternatives to relieve depression (STAR*D): rationale and design</t>
  </si>
  <si>
    <t>10.1016/S2215-0366(15)00471-X, 10.1001/jamapsychiatry.2017.0025, 10.1016/j.biopsych.2012.12.007</t>
  </si>
  <si>
    <t>clinical trial full information: https://doi.org/10.1016/S0193-953X(02)00107-7 | DATA LINK: https://clinicaltrials.gov/ct2/show/NCT00021528</t>
  </si>
  <si>
    <t>10.1177/2167702617691560, 10.1111/jcpp.12916</t>
  </si>
  <si>
    <t>from Psychiatry Centre Atieh, Tehran, Iran 10.1038/clpt.2008.89</t>
  </si>
  <si>
    <t>E95x code</t>
  </si>
  <si>
    <t>third reviewer (CGW) adjudicated disagreement until consensus was reached</t>
  </si>
  <si>
    <t>mood disorders and anxiety symptoms</t>
  </si>
  <si>
    <t>subjects were recruited from the community and psychiatric clinics through flyers, radio, and newspaper advertisements.</t>
  </si>
  <si>
    <t>10.3115/v1/W15-1212</t>
  </si>
  <si>
    <t>data set taken from: 10.3115/v1/W14-3207 they also performed topic modeling with separate data set but feature extraction is not the focus of the project</t>
  </si>
  <si>
    <t>DOI of used data sets</t>
  </si>
  <si>
    <t xml:space="preserve">10.1609/icwsm.v7i1.14425 </t>
  </si>
  <si>
    <t>Depression set from 10.18653/v1/d17-1322</t>
  </si>
  <si>
    <t>CLPsych 2016 Shared Task: Triaging content in online peer-support forums</t>
  </si>
  <si>
    <t>10.18653/v1/W16-0312</t>
  </si>
  <si>
    <t>https://aclanthology.org/W16-0312/</t>
  </si>
  <si>
    <t xml:space="preserve">he three judges achieved a Fleiss’s Kappa of 0.706 and pairwise Cohen’s Kappa scores ranging between 0.674 and 0.761. </t>
  </si>
  <si>
    <t>http://bit.ly/triage-dataset link doesn't work</t>
  </si>
  <si>
    <t>10.18653/v1/W16-0312, self-made</t>
  </si>
  <si>
    <t>ReachOut - forum for mental health support</t>
  </si>
  <si>
    <t>Proceedings of the Third Workshop on Computational Linguistics and Clinical Psychology</t>
  </si>
  <si>
    <t>"I was just diagnosed with depression."</t>
  </si>
  <si>
    <t>non-experts</t>
  </si>
  <si>
    <t>link doesn't work: https://files.pushshift.io/reddit/</t>
  </si>
  <si>
    <t>speech</t>
  </si>
  <si>
    <t>DSI-SS &amp; INQ &amp; ACSS</t>
  </si>
  <si>
    <t>10.1016/s0005-7967(01)00017-1 https://doi.org/10.1037/a0018697 https://doi.org/10.1037/0022-006X.76.1.72</t>
  </si>
  <si>
    <t>4-item scale, they had some "control questions" but the text is not provided</t>
  </si>
  <si>
    <t xml:space="preserve">Twitter users from Mturk </t>
  </si>
  <si>
    <t>ethnicity, education, income</t>
  </si>
  <si>
    <t>500 Human Intelligence Tasks approval rate of &gt; 95% in the US</t>
  </si>
  <si>
    <t>clinical trial data https://nda.nih.gov/edit_collection.html?id=2199</t>
  </si>
  <si>
    <t>psychosis treatment</t>
  </si>
  <si>
    <t>we use the depression facet scores of the “Big 5” | degree of depression (DDep) as the average response to seven depression facet items which are nested within the larger Neuroticism item pool</t>
  </si>
  <si>
    <t>link doesn't work https://www.healthdata.gov/dataset/national-death-index non-controls with weight of 100</t>
  </si>
  <si>
    <t>Pittsburgh's Advanced Center for Intervention and Services Research for Late-Life Mood Disorders and Alzheimer Disease Research Center's healthy controls registry</t>
  </si>
  <si>
    <t>scale to determine severity</t>
  </si>
  <si>
    <t>10.1176/ajp.151.12.1735</t>
  </si>
  <si>
    <t>treatment and dignosis</t>
  </si>
  <si>
    <t>alzheimer</t>
  </si>
  <si>
    <t>10.1145/2661806.2661807, 10.1145/2512530.2512533</t>
  </si>
  <si>
    <t xml:space="preserve">used two datasets from AVEC challenge </t>
  </si>
  <si>
    <t>10.3115/v1/W15-1203</t>
  </si>
  <si>
    <t>10.3115/v1/W15-1204, 10.18653/v1/W17-3104</t>
  </si>
  <si>
    <t>outpatient clinic of hospital Universiti Sains Malaysia</t>
  </si>
  <si>
    <t>cyberbullying</t>
  </si>
  <si>
    <t>BDI-II as biwekly assesment of depressive symptoms</t>
  </si>
  <si>
    <t>MADRS</t>
  </si>
  <si>
    <t>Department of Psychiatry and Psychotherapy at the University Hospital of Bonn</t>
  </si>
  <si>
    <t>keywords</t>
  </si>
  <si>
    <t>The training word-list comprised of curated list of words suggesting depression tendencies like ‘depressed’, ‘hopeless', ‘suicide’.</t>
  </si>
  <si>
    <t>Tweets</t>
  </si>
  <si>
    <t>relationship</t>
  </si>
  <si>
    <t>DASS 21</t>
  </si>
  <si>
    <t xml:space="preserve">predicting sympotms based on serverity? </t>
  </si>
  <si>
    <t>symptoms prediction</t>
  </si>
  <si>
    <t>10.1001/archpsyc.1961.01710120031004 &amp; 10.1111/j.2044-8260.1967.tb00530.x</t>
  </si>
  <si>
    <t>BDI-II mostly pessimism and indecisiveness items used</t>
  </si>
  <si>
    <t xml:space="preserve">Montgomery–Åsberg Depression Rating Scale (MADRS) </t>
  </si>
  <si>
    <t>https://doi.org/10.1192/bjp.134.4.382</t>
  </si>
  <si>
    <t>high inter-rater reliability</t>
  </si>
  <si>
    <t>Genome-based Therapeutic Drugs for Depression (GENDEP) treatment-seeking adults of White-European ethnicity from nine centers</t>
  </si>
  <si>
    <t>age, gender, bmi, medical history</t>
  </si>
  <si>
    <t>Establishing moderators and biosignatures of antidepressant response in clinical care (EMBARC): Rationale and design</t>
  </si>
  <si>
    <t xml:space="preserve">10.1016/j.jpsychires.2016.03.001 </t>
  </si>
  <si>
    <t>Third depression study cohort from 10.1038/s41587-019-0397-3</t>
  </si>
  <si>
    <t xml:space="preserve">Simultaneous rTMS and psychotherapy in major depressive disorder: Clinical outcomes and predictors from a large naturalistic study </t>
  </si>
  <si>
    <t xml:space="preserve">10.1016/j.brs.2017.11.004 </t>
  </si>
  <si>
    <t>https://pubmed.ncbi.nlm.nih.gov/29174304/</t>
  </si>
  <si>
    <t>https://pubmed.ncbi.nlm.nih.gov/27038550/</t>
  </si>
  <si>
    <t>university students</t>
  </si>
  <si>
    <t>age, gender, race, students</t>
  </si>
  <si>
    <t>Chinese version of the SPS &amp; The Chinese version of the DASS-21 &amp; Chinese version of Big 5</t>
  </si>
  <si>
    <t>gender, education, marital status, living status, age</t>
  </si>
  <si>
    <t>Weibo users, more information at https://doi.org/10.3390/ijerph120911506</t>
  </si>
  <si>
    <t>BDI &amp; other</t>
  </si>
  <si>
    <t>CIDI &amp; MINI &amp; SCID &amp; other</t>
  </si>
  <si>
    <t xml:space="preserve">interviews taped and acessed variance </t>
  </si>
  <si>
    <t>yes (&gt;40)</t>
  </si>
  <si>
    <t>https://www.nesda.nl/</t>
  </si>
  <si>
    <t>over 1300</t>
  </si>
  <si>
    <t xml:space="preserve">soldiers who commited suicide </t>
  </si>
  <si>
    <t>10.1002/mpr.1401</t>
  </si>
  <si>
    <t>10.1007/s10115-014-0740-4 Barwon Mental Health, Drugs and Alcohol Services</t>
  </si>
  <si>
    <t>Future outcomes are broadly classified into three levels of risk, based on a senior psychiatrist at Barwon Health</t>
  </si>
  <si>
    <t>ICD-10</t>
  </si>
  <si>
    <t>substring that indicates depression (depress*, problem, mental health)</t>
  </si>
  <si>
    <t>three categories positive/negative/undecided</t>
  </si>
  <si>
    <t>agreement on tweets</t>
  </si>
  <si>
    <t>https://doi.org/10.1016/S0006-3223(02)01866-8</t>
  </si>
  <si>
    <t>GAD-7</t>
  </si>
  <si>
    <t>scales as addition to clinical interviews</t>
  </si>
  <si>
    <t>MADRS &amp; other</t>
  </si>
  <si>
    <t>but it was assessed</t>
  </si>
  <si>
    <t>https://clinicaltrials.gov/ct2/show/NCT01655706</t>
  </si>
  <si>
    <t>age, gender, ethnicity, marital status, occupational status, disease statistics</t>
  </si>
  <si>
    <t>10.18653/v1/W16-0311</t>
  </si>
  <si>
    <t>[1] the user’s statement of attempting to take their life appeared genuine1 [2] the user is speaking about their own suicide attempt, and [3] that the suicide attempt could be localized in time.</t>
  </si>
  <si>
    <t>Twitter users</t>
  </si>
  <si>
    <t>age, gender</t>
  </si>
  <si>
    <t>facial expression</t>
  </si>
  <si>
    <t>10.1145/2661806.2661807, 10.1145/2661806.2661809, 10.1016/j.jbi.2018.05.007, 10.1109/TAFFC.2017.2650899</t>
  </si>
  <si>
    <t>schizophrenia</t>
  </si>
  <si>
    <t>readmission</t>
  </si>
  <si>
    <t>inflamation</t>
  </si>
  <si>
    <t>National Taiwan University Hospital (NTUH), Taipei, Taiwan</t>
  </si>
  <si>
    <t>DSM-IV-TR &amp; MINI</t>
  </si>
  <si>
    <t>Inter-rater correlation coefficients (ICC) have been calculated using a combination of Pearson’s r and RMSE</t>
  </si>
  <si>
    <t>two scales</t>
  </si>
  <si>
    <t>Massachusetts General Hospital with a principal diagnosis of major depressive disorder</t>
  </si>
  <si>
    <t>sentences</t>
  </si>
  <si>
    <t>“hate my life,” “feeling sad,” “I am stressed,” among others.</t>
  </si>
  <si>
    <t xml:space="preserve"> Portuguese native-speaking assessors</t>
  </si>
  <si>
    <t>age, gender, higer education</t>
  </si>
  <si>
    <t>only mild depression</t>
  </si>
  <si>
    <t>undergraduates</t>
  </si>
  <si>
    <t>they mention CLEF eRisk2017 challenge and I was able to find it but the data is from 2016 challenge (https://tec.citius.usc.es/ir/code/dc.html)</t>
  </si>
  <si>
    <t>17-item Hamilton Depression Rating Scale &amp; Clinical Dementia Rating &amp; Informant Questionnaire on Cognitive Decline in the Elderly</t>
  </si>
  <si>
    <t>supervised by a senior neuropsychologist and multipale scales</t>
  </si>
  <si>
    <t>University of Pittsburgh’s NIMH-sponsored Advanced Center for Intervention and Services Research for Late-Life Mood Disorders</t>
  </si>
  <si>
    <t>age, gender, education</t>
  </si>
  <si>
    <t>10.21437/Interspeech.2013-240</t>
  </si>
  <si>
    <t>Likert scale</t>
  </si>
  <si>
    <t>Krippendorff α of 0.86</t>
  </si>
  <si>
    <t>similarly structured as the large human-human Distress Assessment Interview Corpus (DAIC)</t>
  </si>
  <si>
    <t>Department of Psychiatry, Government Medical College, Kozhikode, Kerala, India</t>
  </si>
  <si>
    <t>mice</t>
  </si>
  <si>
    <t>tweets &amp; reddit posts</t>
  </si>
  <si>
    <t>“suicide,” “die,” and “end my life.”</t>
  </si>
  <si>
    <t>table with 5 examples</t>
  </si>
  <si>
    <t>Twitter and Reddit data available from the first author upon request (email: shaoxiong.ji@uq.edu.au).</t>
  </si>
  <si>
    <t>&gt;10000</t>
  </si>
  <si>
    <t>&gt;4000</t>
  </si>
  <si>
    <t>nlp</t>
  </si>
  <si>
    <t>ID</t>
  </si>
  <si>
    <t>yes (14)</t>
  </si>
  <si>
    <t>“decide how at-risk this person might be for depression”</t>
  </si>
  <si>
    <t>Krippendorff’s α 0.722</t>
  </si>
  <si>
    <t>eye movement</t>
  </si>
  <si>
    <t>bipolar disorder</t>
  </si>
  <si>
    <t>speech and visual</t>
  </si>
  <si>
    <t>10.1145/2661806.2661809, 10.1016/j.jbi.2018.05.007, 10.1109/TAFFC.2017.2650899, 10.1109/TCDS.2017.2721552</t>
  </si>
  <si>
    <t>performing treatment</t>
  </si>
  <si>
    <t>10.1001/archpsyc.61.9.877, 10.1016/j.biopsych.2007.08.020</t>
  </si>
  <si>
    <t>10.1016/j.biopsych.2007.08.020</t>
  </si>
  <si>
    <t>Pattern Classification of Sad Facial Processing: Toward the Development of Neurobiological Markers in Depression</t>
  </si>
  <si>
    <t>https://www.sciencedirect.com/science/article/pii/S0006322307008773</t>
  </si>
  <si>
    <t>https://jamanetwork.com/journals/jamapsychiatry/fullarticle/482058</t>
  </si>
  <si>
    <t>clinical trial</t>
  </si>
  <si>
    <t>clinical trial https://nda.nih.gov/edit_collection.html?id=2199</t>
  </si>
  <si>
    <t>scales against interview</t>
  </si>
  <si>
    <t>multiple scales</t>
  </si>
  <si>
    <t>Mini-International Neuropsychiatric Interview</t>
  </si>
  <si>
    <t>Comprehensive phenotyping of depression disease trajectory and risk: rationale and design of Texas Resilience Against Depression study (T-RAD)</t>
  </si>
  <si>
    <t>10.1016/j.jpsychires.2019.12.004</t>
  </si>
  <si>
    <t>https://www.sciencedirect.com/science/article/pii/S0022395619308738?via%3Dihub</t>
  </si>
  <si>
    <t>age, gender, race, ethnicity</t>
  </si>
  <si>
    <t>age, gender, race, marital status, employment, education, income</t>
  </si>
  <si>
    <t>SCID</t>
  </si>
  <si>
    <t>BDI-II-NL &amp; DASS</t>
  </si>
  <si>
    <t>tweets &amp; PHQ-9 &amp; Big Huge Thesaurus</t>
  </si>
  <si>
    <t xml:space="preserve">they clasify tweets based on the scale they don't use it as questionaire </t>
  </si>
  <si>
    <t>they used PHQ-9 but it is a questinaire so it does not include "formal instruction" for labeling tweets</t>
  </si>
  <si>
    <t>https://aclanthology.org/D13-1133/</t>
  </si>
  <si>
    <t>they used other scales as well in original data set but this paper only examines BDI</t>
  </si>
  <si>
    <t>essays 10.1080/02699930441000030</t>
  </si>
  <si>
    <t>Black Dog Institute, a clinical research facility in Sydney, Australia, offering specialist expertise in depression and bipolar disorder</t>
  </si>
  <si>
    <t>SCID, HAM-D and HAM-A</t>
  </si>
  <si>
    <t>Cohen’s k value - 0.8</t>
  </si>
  <si>
    <t>clinical trial NCT00384020</t>
  </si>
  <si>
    <t>BDI-II &amp; HADS</t>
  </si>
  <si>
    <t>eeg treatment</t>
  </si>
  <si>
    <t>clinical trial tertiary Mood Disorders Clinic</t>
  </si>
  <si>
    <t>HAM-D-17</t>
  </si>
  <si>
    <t>age, gender, ilness</t>
  </si>
  <si>
    <t>participants recruited for brain scans</t>
  </si>
  <si>
    <t>Weibo users</t>
  </si>
  <si>
    <t>10.1016/S0197-2456(03)00112-0,  10.1176/appi.ajp.2011.10111645</t>
  </si>
  <si>
    <t>Combining medications to enhance depression outcomes (CO-MED): acute and long-term outcomes of a single-blind randomized study</t>
  </si>
  <si>
    <t>10.1176/appi.ajp.2011.10111645</t>
  </si>
  <si>
    <t>https://pubmed.ncbi.nlm.nih.gov/21536692/</t>
  </si>
  <si>
    <t>clinical trial available at: https://clinicaltrials.gov/ct2/show/NCT00590863</t>
  </si>
  <si>
    <t>age, gender, race, hispanic, emplyment, education</t>
  </si>
  <si>
    <t>QIDS-C &amp; HAM-D</t>
  </si>
  <si>
    <t>external data set 10.1038/s41398-018-0234-3</t>
  </si>
  <si>
    <t>10.1176/appi.ajp.2011.10111645, 10.1016/S0197-2456(03)00112-0</t>
  </si>
  <si>
    <t>IDS-C &amp; HAM-D</t>
  </si>
  <si>
    <t>there were supervisors</t>
  </si>
  <si>
    <t>videotaped different scales</t>
  </si>
  <si>
    <t>gender, region</t>
  </si>
  <si>
    <t>gender, the majority of participants came from Switzerland and Germany</t>
  </si>
  <si>
    <t>age, gender, race, income, education, region</t>
  </si>
  <si>
    <t>age, gender, scale scores</t>
  </si>
  <si>
    <t>yes, multiple</t>
  </si>
  <si>
    <t>self-made (2)</t>
  </si>
  <si>
    <t>external, multiple</t>
  </si>
  <si>
    <t>10.1016/j.jbi.2012.04.004, self made</t>
  </si>
  <si>
    <t>10.1609/icwsm.v2i1.18623, not found</t>
  </si>
  <si>
    <t>recruited through local newspaper advertisements</t>
  </si>
  <si>
    <t>(Multiple Items)</t>
  </si>
  <si>
    <t>no DOI (from 10.1038/s41587-019-0397-3)</t>
  </si>
  <si>
    <t>10.1016/j.jpsychires.2016.03.001, 10.1016/j.jpsychires.2019.12.004, 10.1016/j.brs.2017.11.004, no DOI</t>
  </si>
  <si>
    <t>no DOI (from 10.18653/v1/d17-1322)</t>
  </si>
  <si>
    <t>no DOI (from 10.1186/s12859-015-0472-9)</t>
  </si>
  <si>
    <t>no DOI  (from 10.18653/v1/W17-3104)</t>
  </si>
  <si>
    <t>GHQ-12 &amp; question</t>
  </si>
  <si>
    <t xml:space="preserve">“Ha sentido que no tenı  ́a ganas de vivir?,” translated in English as “Have you felt that you do not have the will to live?” Spanish langauge but they mention english questioanire </t>
  </si>
  <si>
    <t>Adults discharged after self-harm from emergency services or after a short hospitalization in a hospital system in Madrid, Spain</t>
  </si>
  <si>
    <t>Group1</t>
  </si>
  <si>
    <t>Group2</t>
  </si>
  <si>
    <t>age, gender, race</t>
  </si>
  <si>
    <t>age, gender, eduction history of depression</t>
  </si>
  <si>
    <t>age, gender, education, clinical charcteristics, symptoms</t>
  </si>
  <si>
    <t>age, gender, race, education, disorders</t>
  </si>
  <si>
    <t>gender, education, income</t>
  </si>
  <si>
    <t>education, gender, marital status, living area, etc</t>
  </si>
  <si>
    <t>gender</t>
  </si>
  <si>
    <t>age, gender, depression scores</t>
  </si>
  <si>
    <t xml:space="preserve">age, gender, caucasian, insurance  </t>
  </si>
  <si>
    <t>age, gender, ethnicity, place of living, household composition</t>
  </si>
  <si>
    <t>what did they use (except human annotations)2</t>
  </si>
  <si>
    <t>Group1 Total</t>
  </si>
  <si>
    <t>informal annotation and triage criteria provided by Reachout</t>
  </si>
  <si>
    <t>Group3</t>
  </si>
  <si>
    <t>Structured Clinical Interview for DSM-IV, HDRS &amp; HAM-D</t>
  </si>
  <si>
    <t>MADRS 10.1192/bjp.134.4.382 &amp; HRSD or HAM-D</t>
  </si>
  <si>
    <t xml:space="preserve">DSM-IV interview </t>
  </si>
  <si>
    <t>clinical interview suing Hamilton Rating Scale of Depression &amp;  German version of the Structured Clinical Interview for DSM-IV</t>
  </si>
  <si>
    <t>Structural Clinical Interview for DSM-IV-TR Axis I Disorders</t>
  </si>
  <si>
    <t>CGI</t>
  </si>
  <si>
    <t xml:space="preserve">QIDS-SR &amp; other </t>
  </si>
  <si>
    <t>SCID-I &amp; HRSD &amp; CGI &amp; possibly others</t>
  </si>
  <si>
    <t>PHQ-9 &amp; other</t>
  </si>
  <si>
    <t>MINI</t>
  </si>
  <si>
    <t>Hamilton Rating Scale for Depression (HDRS)</t>
  </si>
  <si>
    <t>suicide history</t>
  </si>
  <si>
    <t>Structured Clinical Interview for DSM-IV axis-I Disorders &amp; HDRS &amp; YMRS &amp; HARS</t>
  </si>
  <si>
    <t>PHQ-9 &amp; GAD-7 &amp; other</t>
  </si>
  <si>
    <t>PHQ &amp; GAD-7  &amp; other</t>
  </si>
  <si>
    <t>QIDS-SR &amp; GAD-7 &amp; other</t>
  </si>
  <si>
    <t>DASS or DASS-21</t>
  </si>
  <si>
    <t>BDI or BDI-II</t>
  </si>
  <si>
    <t>Scales</t>
  </si>
  <si>
    <t>Based only on scale</t>
  </si>
  <si>
    <t>Also human annotations</t>
  </si>
  <si>
    <t>Self-report</t>
  </si>
  <si>
    <t>Clinical interview</t>
  </si>
  <si>
    <t>DSM-IV (Structured Clinical Interview)</t>
  </si>
  <si>
    <t>Hamilton Rating Scale of Depression</t>
  </si>
  <si>
    <t>First Author Department</t>
  </si>
  <si>
    <t>Psychology</t>
  </si>
  <si>
    <t>Microsoft Research</t>
  </si>
  <si>
    <t>Computer Science</t>
  </si>
  <si>
    <t>Interactive Computing</t>
  </si>
  <si>
    <t>Medical</t>
  </si>
  <si>
    <t>Human Language Technology</t>
  </si>
  <si>
    <t>Artificial Intelligence</t>
  </si>
  <si>
    <t>Medicine</t>
  </si>
  <si>
    <t>Biomedical Engineering</t>
  </si>
  <si>
    <t>Health Care Policy</t>
  </si>
  <si>
    <t>Black Dog Institute (E-health)</t>
  </si>
  <si>
    <t>Psychiatry</t>
  </si>
  <si>
    <t>Human Geography and Spatial Planning</t>
  </si>
  <si>
    <t>Systems and Information Engineering</t>
  </si>
  <si>
    <t>Qntfy (Human Language Technology)</t>
  </si>
  <si>
    <t>Management, Technology, and Economics</t>
  </si>
  <si>
    <t>Biomedical Informatics</t>
  </si>
  <si>
    <t>Social Research</t>
  </si>
  <si>
    <t>Human Health &amp; Performance Systems</t>
  </si>
  <si>
    <t>Pattern Recognition and Data Analytics</t>
  </si>
  <si>
    <t>Psychology and Computer and Information Science</t>
  </si>
  <si>
    <t>Medical Informatics</t>
  </si>
  <si>
    <t>Electronic Information and Electrical Engineering</t>
  </si>
  <si>
    <t>Linguistics</t>
  </si>
  <si>
    <t>Suicide Research and Prevention</t>
  </si>
  <si>
    <t>Psychiatry and Behavioral Sciences</t>
  </si>
  <si>
    <t>Computational Health Science (Psychology)</t>
  </si>
  <si>
    <t>Automation Science and Engineering</t>
  </si>
  <si>
    <t>Cognitive Neuroscience</t>
  </si>
  <si>
    <t>Bioengineering</t>
  </si>
  <si>
    <t>Intelligent Signal and Imaging Research</t>
  </si>
  <si>
    <t>Mental Health (Medicine)</t>
  </si>
  <si>
    <t>Creative Technologies</t>
  </si>
  <si>
    <t>Electrical Engineering</t>
  </si>
  <si>
    <t>First Author Department2</t>
  </si>
  <si>
    <t>Group2 Total</t>
  </si>
  <si>
    <t>Group3 Total</t>
  </si>
  <si>
    <t>Count of all participants</t>
  </si>
  <si>
    <t>Count of depressed participants</t>
  </si>
  <si>
    <t>original annotations</t>
  </si>
  <si>
    <t>external annotations</t>
  </si>
  <si>
    <t>human annotations as labels?</t>
  </si>
  <si>
    <t>Annotators</t>
  </si>
  <si>
    <t>Other</t>
  </si>
  <si>
    <t>Medicince and Psychiatry</t>
  </si>
  <si>
    <t>description of data within the paper?2</t>
  </si>
  <si>
    <t>age, gender and other</t>
  </si>
  <si>
    <t>Instructions</t>
  </si>
  <si>
    <t>Training</t>
  </si>
  <si>
    <t>Domain</t>
  </si>
  <si>
    <t>Medicine and Psychiatry</t>
  </si>
  <si>
    <t>All</t>
  </si>
  <si>
    <t>Inter-annotator agreement</t>
  </si>
  <si>
    <t>Other metric to label quality</t>
  </si>
  <si>
    <t>Annotator Overlap</t>
  </si>
  <si>
    <t>provided number of annotators2</t>
  </si>
  <si>
    <t>yes (&lt;5)</t>
  </si>
  <si>
    <t>citation</t>
  </si>
  <si>
    <t>title2</t>
  </si>
  <si>
    <t>latex citation</t>
  </si>
  <si>
    <t>jamil_monitoring_2017</t>
  </si>
  <si>
    <t>koutsouleris_prediction_2018</t>
  </si>
  <si>
    <t>Prediction Models of Functional Outcomes for Individuals in the Clinical High-Risk State for Psychosis or With Recent-Onset Depression: A Multimodal, Multisite Machine Learning Analysis</t>
  </si>
  <si>
    <t>islam_depression_2018</t>
  </si>
  <si>
    <t>tausczik_psychological_2010</t>
  </si>
  <si>
    <t>The Psychological Meaning of Words: {LIWC} and Computerized Text Analysis Methods</t>
  </si>
  <si>
    <t>wahle_mobile_2016</t>
  </si>
  <si>
    <t>Mobile Sensing and Support for People With Depression: A Pilot Trial in the Wild</t>
  </si>
  <si>
    <t>schalinski_type_2016</t>
  </si>
  <si>
    <t>Type and timing of adverse childhood experiences differentially affect severity of {PTSD}, dissociative and depressive symptoms in adult inpatients</t>
  </si>
  <si>
    <t>chekroud_reevaluating_2017</t>
  </si>
  <si>
    <t>Reevaluating the Efficacy and Predictability of Antidepressant Treatments: A Symptom Clustering Approach</t>
  </si>
  <si>
    <t>orabi_deep_2018</t>
  </si>
  <si>
    <t>Deep Learning for Depression Detection of Twitter Users - {ACL} Anthology</t>
  </si>
  <si>
    <t>kessler_testing_2016</t>
  </si>
  <si>
    <t>williamson_vocal_2014</t>
  </si>
  <si>
    <t>Vocal and Facial Biomarkers of Depression based on Motor Incoordination and Timing</t>
  </si>
  <si>
    <t>valstar_avec_2014</t>
  </si>
  <si>
    <t>{AVEC} 2014 - 3D dimensional affect and depression recognition challenge</t>
  </si>
  <si>
    <t>valstar_avec_2013</t>
  </si>
  <si>
    <t>{AVEC} 2013: the continuous audio/visual emotion and depression recognition challenge</t>
  </si>
  <si>
    <t>schwartz_towards_2014</t>
  </si>
  <si>
    <t>nguyen_affective_2014</t>
  </si>
  <si>
    <t>Affective and Content Analysis of Online Depression Communities</t>
  </si>
  <si>
    <t>bravo_extraction_2015</t>
  </si>
  <si>
    <t>Extraction of relations between genes and diseases from text and large-scale data analysis: implications for translational research</t>
  </si>
  <si>
    <t>choudhury_predicting_2013</t>
  </si>
  <si>
    <t>Predicting Depression via Social Media</t>
  </si>
  <si>
    <t>van_mulligen_eu-adr_2012</t>
  </si>
  <si>
    <t>The {EU}-{ADR} corpus: Annotated drugs, diseases, targets, and their relationships</t>
  </si>
  <si>
    <t>noauthor_genetic_nodate</t>
  </si>
  <si>
    <t>Genetic Association Database ({GAD}) - G6G Directory of Omics and Intelligent Software</t>
  </si>
  <si>
    <t>dinga_evaluating_2019</t>
  </si>
  <si>
    <t>penninx_netherlands_2008</t>
  </si>
  <si>
    <t>The Netherlands Study of Depression and Anxiety ({NESDA}): rationale, objectives and methods</t>
  </si>
  <si>
    <t>tadesse_detection_2019</t>
  </si>
  <si>
    <t>Detection of Depression-Related Posts in Reddit Social Media Forum</t>
  </si>
  <si>
    <t>pirina_identifying_2018</t>
  </si>
  <si>
    <t>ramirez-esparza_psychology_2008</t>
  </si>
  <si>
    <t>The Psychology of Word Use in Depression Forums in English and in Spanish: Testing Two Text Analytic Approaches</t>
  </si>
  <si>
    <t>rosa_sparse_2015</t>
  </si>
  <si>
    <t>Sparse network-based models for patient classification using {fMRI}</t>
  </si>
  <si>
    <t>fu_attenuation_2004</t>
  </si>
  <si>
    <t>Attenuation of the Neural Response to Sad Faces in Major Depressionby Antidepressant Treatment: A Prospective, Event-Related Functional Magnetic Resonance {ImagingStudy}</t>
  </si>
  <si>
    <t>cheng_assessing_2017</t>
  </si>
  <si>
    <t>Assessing Suicide Risk and Emotional Distress in Chinese Social Media: A Text Mining and Machine Learning Study</t>
  </si>
  <si>
    <t>kessler_mild_2003</t>
  </si>
  <si>
    <t>Mild Disorders Should Not Be Eliminated From the {DSM}-V</t>
  </si>
  <si>
    <t>kessler_lifetime_1994</t>
  </si>
  <si>
    <t>Lifetime and 12-Month Prevalence of {DSM}-{III}-R Psychiatric Disorders in the United States: Results From the National Comorbidity Survey</t>
  </si>
  <si>
    <t>cai_feature-level_2020</t>
  </si>
  <si>
    <t>Feature-level fusion approaches based on multimodal {EEG} data for depression recognition</t>
  </si>
  <si>
    <t>cai_pervasive_2018</t>
  </si>
  <si>
    <t>A Pervasive Approach to {EEG}-Based Depression Detection</t>
  </si>
  <si>
    <t>rush_sequenced_2004</t>
  </si>
  <si>
    <t>Sequenced treatment alternatives to relieve depression ({STAR}*D): rationale and design</t>
  </si>
  <si>
    <t>walsh_predicting_2018</t>
  </si>
  <si>
    <t>roden_development_2008</t>
  </si>
  <si>
    <t>Development of a large-scale de-identified {DNA} biobank to enable personalized medicine</t>
  </si>
  <si>
    <t>perlis_clinical_2013</t>
  </si>
  <si>
    <t>A Clinical Risk Stratification Tool for Predicting Treatment Resistance in Major Depressive Disorder</t>
  </si>
  <si>
    <t>passos_identifying_2016</t>
  </si>
  <si>
    <t>ay_automated_2019</t>
  </si>
  <si>
    <t>Automated Depression Detection Using Deep Representation and Sequence Learning with {EEG} Signals</t>
  </si>
  <si>
    <t>resnik_beyond_2015</t>
  </si>
  <si>
    <t>Beyond {LDA}: Exploring Supervised Topic Modeling for Depression-Related Language in Twitter</t>
  </si>
  <si>
    <t>yates_depression_2017</t>
  </si>
  <si>
    <t>Depression and Self-Harm Risk Assessment in Online Forums</t>
  </si>
  <si>
    <t>milne_clpsych_2016</t>
  </si>
  <si>
    <t>{CLPsych} 2016 Shared Task: Triaging content in online peer-support forums</t>
  </si>
  <si>
    <t>braithwaite_validating_2016</t>
  </si>
  <si>
    <t>Validating Machine Learning Algorithms for Twitter Data Against Established Measures of Suicidality</t>
  </si>
  <si>
    <t>kessler_developing_2017</t>
  </si>
  <si>
    <t>patel_machine_2015</t>
  </si>
  <si>
    <t>he_automated_2018</t>
  </si>
  <si>
    <t>preotiuc-pietro_role_2015</t>
  </si>
  <si>
    <t>The role of personality, age, and gender in tweeting about mental illness</t>
  </si>
  <si>
    <t>mumtaz_electroencephalogram_2017</t>
  </si>
  <si>
    <t>Electroencephalogram ({EEG})-based computer-aided technique to diagnose major depressive disorder ({MDD})</t>
  </si>
  <si>
    <t>markowetz_psycho-informatics_2014</t>
  </si>
  <si>
    <t>deshpande_depression_2017</t>
  </si>
  <si>
    <t>priya_predicting_2020</t>
  </si>
  <si>
    <t>iniesta_combining_2016</t>
  </si>
  <si>
    <t>wu_electroencephalographic_2020</t>
  </si>
  <si>
    <t>trivedi_establishing_2016</t>
  </si>
  <si>
    <t>Establishing moderators and biosignatures of antidepressant response in clinical care ({EMBARC}): Rationale and design</t>
  </si>
  <si>
    <t>donse_simultaneous_2018</t>
  </si>
  <si>
    <t>Simultaneous {rTMS} and psychotherapy in major depressive disorder: Clinical outcomes and predictors from a large naturalistic study</t>
  </si>
  <si>
    <t>kessler_predicting_2017</t>
  </si>
  <si>
    <t>Predicting suicides after outpatient mental health visits in the Army Study to Assess Risk and Resilience in Servicemembers (Army {STARRS})</t>
  </si>
  <si>
    <t>lam_discovering_2016</t>
  </si>
  <si>
    <t>Discovering biomarkers for antidepressant response: protocol from the Canadian biomarker integration network in depression ({CAN}-{BIND}) and clinical characteristics of the first patient cohort</t>
  </si>
  <si>
    <t>coppersmith_exploratory_2016</t>
  </si>
  <si>
    <t>Exploratory Analysis of Social Media Prior to a Suicide Attempt</t>
  </si>
  <si>
    <t>zhu_automated_2018</t>
  </si>
  <si>
    <t>liao_major_2017</t>
  </si>
  <si>
    <t>Major Depression Detection from {EEG} Signals Using Kernel Eigen-Filter-Bank Common Spatial Patterns</t>
  </si>
  <si>
    <t>rumshisky_predicting_2016</t>
  </si>
  <si>
    <t>li_eeg-based_2016</t>
  </si>
  <si>
    <t>{EEG}-based mild depressive detection using feature selection methods and classifiers</t>
  </si>
  <si>
    <t>rosa_knowledge-based_2019</t>
  </si>
  <si>
    <t>burdisso_text_2019</t>
  </si>
  <si>
    <t>diniz_plasma_2015</t>
  </si>
  <si>
    <t>scherer_investigating_2013</t>
  </si>
  <si>
    <t>Investigating voice quality as a speaker-independent indicator of depression and {PTSD}</t>
  </si>
  <si>
    <t>sharma_automated_2018</t>
  </si>
  <si>
    <t>An automated diagnosis of depression using three-channel bandwidth-duration localized wavelet filter bank with {EEG} signals</t>
  </si>
  <si>
    <t>ji_supervised_2018</t>
  </si>
  <si>
    <t>Supervised Learning for Suicidal Ideation Detection in Online User Content</t>
  </si>
  <si>
    <t>resnik_using_2013</t>
  </si>
  <si>
    <t>Using Topic Modeling to Improve Prediction of Neuroticism and Depression in College Students</t>
  </si>
  <si>
    <t>lin_deep_2018</t>
  </si>
  <si>
    <t>mumtaz_wavelet-based_2017</t>
  </si>
  <si>
    <t>yazdavar_semi-supervised_2017</t>
  </si>
  <si>
    <t>Semi-Supervised Approach to Monitoring Clinical Depressive Symptoms in Social Media</t>
  </si>
  <si>
    <t>khodayari-rostamabad_machine_2013</t>
  </si>
  <si>
    <t>A machine learning approach using {EEG} data to predict response to {SSRI} treatment for major depressive disorder</t>
  </si>
  <si>
    <t>jan_artificial_2018</t>
  </si>
  <si>
    <t>cook_novel_2016</t>
  </si>
  <si>
    <t>Novel Use of Natural Language Processing ({NLP}) to Predict Suicidal Ideation and Psychiatric Symptoms in a Text-Based Mental Health Intervention in Madrid</t>
  </si>
  <si>
    <t>mccoy_improving_2016</t>
  </si>
  <si>
    <t>Improving Prediction of Suicide and Accidental Death After Discharge From General Hospitals With Natural Language Processing</t>
  </si>
  <si>
    <t>trivedi_comprehensive_2020</t>
  </si>
  <si>
    <t>Comprehensive phenotyping of depression disease trajectory and risk: Rationale and design of Texas Resilience Against Depression study (T-{RAD})</t>
  </si>
  <si>
    <t>rude_language_2004</t>
  </si>
  <si>
    <t>Language use of depressed and depression-vulnerable college students</t>
  </si>
  <si>
    <t>alghowinem_eye_2013</t>
  </si>
  <si>
    <t>lin_cyp1a2_2010</t>
  </si>
  <si>
    <t>{CYP}1A2 genetic polymorphisms are associated with treatment response to the antidepressant paroxetine</t>
  </si>
  <si>
    <t>biernacka_international_2015</t>
  </si>
  <si>
    <t>The International {SSRI} Pharmacogenomics Consortium ({ISPC}): a genome-wide association study of antidepressant treatment response</t>
  </si>
  <si>
    <t>hao_predicting_2013</t>
  </si>
  <si>
    <t>rush_combining_2011</t>
  </si>
  <si>
    <t>Combining medications to enhance depression outcomes ({CO}-{MED}): acute and long-term outcomes of a single-blind randomized study</t>
  </si>
  <si>
    <t>le_scaling_2020</t>
  </si>
  <si>
    <t>fu_pattern_2008</t>
  </si>
  <si>
    <t>acharya_novel_2015</t>
  </si>
  <si>
    <t>A novel depression diagnosis index using nonlinear features in {EEG} signals</t>
  </si>
  <si>
    <t>koutsouleris_accelerated_2014</t>
  </si>
  <si>
    <t>acharya_automated_2018</t>
  </si>
  <si>
    <t>Automated {EEG}-based screening of depression using deep convolutional neural network</t>
  </si>
  <si>
    <t>karstoft_bridging_2015</t>
  </si>
  <si>
    <t>Bridging a translational gap: Using machine learning to improve the prediction of {PTSD}</t>
  </si>
  <si>
    <t>hosseinifard_classifying_2013</t>
  </si>
  <si>
    <t>Classifying depression patients and normal subjects using machine learning techniques and nonlinear features from {EEG} signal</t>
  </si>
  <si>
    <t>coppersmith_clpsych_2015</t>
  </si>
  <si>
    <t>{CLPsych} 2015 Shared Task: Depression and {PTSD} on Twitter</t>
  </si>
  <si>
    <t>chekroud_cross-trial_2016</t>
  </si>
  <si>
    <t>cohn_detecting_2009</t>
  </si>
  <si>
    <t>Detecting depression from facial actions and vocal prosody</t>
  </si>
  <si>
    <t>odea_detecting_2015</t>
  </si>
  <si>
    <t>choudhury_discovering_2016</t>
  </si>
  <si>
    <t>reece_forecasting_2017</t>
  </si>
  <si>
    <t>le_identification_2018</t>
  </si>
  <si>
    <t>Identification and replication of {RNA}-Seq gene network modules associated with depression severity</t>
  </si>
  <si>
    <t>reece_instagram_2017</t>
  </si>
  <si>
    <t>hao_predicting_2013-1</t>
  </si>
  <si>
    <t>Predicting mental health status on social media a preliminary study on microblog</t>
  </si>
  <si>
    <t>walsh_predicting_2017</t>
  </si>
  <si>
    <t>kessler_predicting_2015</t>
  </si>
  <si>
    <t>Predicting Suicides After Psychiatric Hospitalization in {US} Army Soldiers: The Army Study to Assess Risk and Resilience in Servicemembers (Army {STARRS})</t>
  </si>
  <si>
    <t>coppersmith_quantifying_2014</t>
  </si>
  <si>
    <t>tsugawa_recognizing_2015</t>
  </si>
  <si>
    <t>zhou_scene_nodate</t>
  </si>
  <si>
    <t>Scene Parsing through {ADE}20K Dataset</t>
  </si>
  <si>
    <t>choudhury_social_2013</t>
  </si>
  <si>
    <t>li_impact_2020</t>
  </si>
  <si>
    <t>helbich_using_2019</t>
  </si>
  <si>
    <t>losada_test_2016</t>
  </si>
  <si>
    <t>A Test Collection for Research on Depression and Language Use</t>
  </si>
  <si>
    <t>tran_learning_2015</t>
  </si>
  <si>
    <t>Learning vector representation of medical objects via {EMR}-driven nonnegative restricted Boltzmann machines ({eNRBM})</t>
  </si>
  <si>
    <t>shen_depression_2017</t>
  </si>
  <si>
    <t>Depression Detection via Harvesting Social Media: A Multimodal Dictionary Learning Solution</t>
  </si>
  <si>
    <t>latex table</t>
  </si>
  <si>
    <t>Jamil, Zunaira</t>
  </si>
  <si>
    <t>Koutsouleris, Nikolaos</t>
  </si>
  <si>
    <t>Islam, Md. Rafiqul</t>
  </si>
  <si>
    <t>Tausczik, Yla R.</t>
  </si>
  <si>
    <t>Wahle, Fabian</t>
  </si>
  <si>
    <t>Schalinski, Inga</t>
  </si>
  <si>
    <t>Chekroud, Adam M.</t>
  </si>
  <si>
    <t>Orabi, Ahmed Husseini</t>
  </si>
  <si>
    <t>Kessler, R. C.</t>
  </si>
  <si>
    <t>Williamson, James R.</t>
  </si>
  <si>
    <t>Valstar, Michel</t>
  </si>
  <si>
    <t>Schwartz, H. Andrew</t>
  </si>
  <si>
    <t>Nguyen, Thin</t>
  </si>
  <si>
    <t>Bravo, Àlex</t>
  </si>
  <si>
    <t>Choudhury, Munmun De</t>
  </si>
  <si>
    <t>van Mulligen, Erik M.</t>
  </si>
  <si>
    <t>Dinga, Richard</t>
  </si>
  <si>
    <t>Penninx, Brenda W.J.H.</t>
  </si>
  <si>
    <t>Tadesse, Michael M.</t>
  </si>
  <si>
    <t>Pirina, Inna</t>
  </si>
  <si>
    <t>Ramirez-Esparza, Nairan</t>
  </si>
  <si>
    <t>Rosa, Maria J.</t>
  </si>
  <si>
    <t>Fu, Cynthia H. Y.</t>
  </si>
  <si>
    <t>Cheng, Qijin</t>
  </si>
  <si>
    <t>Kessler, Ronald C.</t>
  </si>
  <si>
    <t>Cai, Hanshu</t>
  </si>
  <si>
    <t>Rush, A. John</t>
  </si>
  <si>
    <t>Walsh, Colin G.</t>
  </si>
  <si>
    <t>Roden, D. M.</t>
  </si>
  <si>
    <t>Perlis, Roy H.</t>
  </si>
  <si>
    <t>Passos, Ives Cavalcante</t>
  </si>
  <si>
    <t>Ay, Betul</t>
  </si>
  <si>
    <t>Resnik, Philip</t>
  </si>
  <si>
    <t>Yates, Andrew</t>
  </si>
  <si>
    <t>Milne, David N.</t>
  </si>
  <si>
    <t>Braithwaite, Scott R.</t>
  </si>
  <si>
    <t>Patel, Meenal J.</t>
  </si>
  <si>
    <t>He, Lang</t>
  </si>
  <si>
    <t>Preoţiuc-Pietro, Daniel</t>
  </si>
  <si>
    <t>Mumtaz, Wajid</t>
  </si>
  <si>
    <t>Markowetz, Alexander</t>
  </si>
  <si>
    <t>Deshpande, Mandar</t>
  </si>
  <si>
    <t>Priya, Anu</t>
  </si>
  <si>
    <t>Iniesta, Raquel</t>
  </si>
  <si>
    <t>Wu, Wei</t>
  </si>
  <si>
    <t>Trivedi, Madhukar H.</t>
  </si>
  <si>
    <t>Donse, Lana</t>
  </si>
  <si>
    <t>Lam, Raymond W.</t>
  </si>
  <si>
    <t>Coppersmith, Glen</t>
  </si>
  <si>
    <t>Zhu, Yu</t>
  </si>
  <si>
    <t>Liao, Shih-Cheng</t>
  </si>
  <si>
    <t>Rumshisky, A.</t>
  </si>
  <si>
    <t>Li, Xiaowei</t>
  </si>
  <si>
    <t>Rosa, Renata Lopes</t>
  </si>
  <si>
    <t>Burdisso, Sergio G.</t>
  </si>
  <si>
    <t>Diniz, B. S.</t>
  </si>
  <si>
    <t>Scherer, Stefan</t>
  </si>
  <si>
    <t>Sharma, Manish</t>
  </si>
  <si>
    <t>Ji, Shaoxiong</t>
  </si>
  <si>
    <t>Lin, E.</t>
  </si>
  <si>
    <t>Yazdavar, Amir Hossein</t>
  </si>
  <si>
    <t>Khodayari-Rostamabad, Ahmad</t>
  </si>
  <si>
    <t>Jan, Asim</t>
  </si>
  <si>
    <t>Cook, Benjamin L.</t>
  </si>
  <si>
    <t>McCoy, Thomas H., Jr</t>
  </si>
  <si>
    <t>Rude, Stephanie</t>
  </si>
  <si>
    <t>Alghowinem, Sharifa</t>
  </si>
  <si>
    <t>Lin, Keh-Ming</t>
  </si>
  <si>
    <t>Biernacka, J. M.</t>
  </si>
  <si>
    <t>Hao, Bibo</t>
  </si>
  <si>
    <t>Le, Trang T</t>
  </si>
  <si>
    <t>Acharya, U. Rajendra</t>
  </si>
  <si>
    <t>Karstoft, Karen Inge</t>
  </si>
  <si>
    <t>Hosseinifard, Behshad</t>
  </si>
  <si>
    <t>Chekroud, Adam Mourad</t>
  </si>
  <si>
    <t>Cohn, Jeffrey F.</t>
  </si>
  <si>
    <t>O'Dea, Bridianne</t>
  </si>
  <si>
    <t>Reece, Andrew G.</t>
  </si>
  <si>
    <t>Le, Trang T.</t>
  </si>
  <si>
    <t>Tsugawa, Sho</t>
  </si>
  <si>
    <t>Zhou, Bolei</t>
  </si>
  <si>
    <t>Li, Sijia</t>
  </si>
  <si>
    <t>Helbich, Marco</t>
  </si>
  <si>
    <t>Losada, David E.</t>
  </si>
  <si>
    <t>Tran, Truyen</t>
  </si>
  <si>
    <t>Shen, Guangyao</t>
  </si>
  <si>
    <t>Column1</t>
  </si>
  <si>
    <t>Column2</t>
  </si>
  <si>
    <t>not_references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</si>
</sst>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8"/>
      <name val="Calibri"/>
      <family val="2"/>
      <scheme val="minor"/>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18" fillId="0" borderId="0" xfId="42"/>
    <xf numFmtId="0" fontId="19" fillId="33" borderId="0" xfId="0" applyFont="1" applyFill="1"/>
    <xf numFmtId="0" fontId="0" fillId="33" borderId="0" xfId="0" applyFill="1"/>
    <xf numFmtId="0" fontId="0" fillId="34" borderId="10" xfId="0" applyFill="1" applyBorder="1"/>
    <xf numFmtId="0" fontId="19" fillId="0" borderId="0" xfId="42" applyNumberFormat="1" applyFont="1"/>
    <xf numFmtId="0" fontId="19" fillId="0" borderId="0" xfId="42" applyFont="1"/>
    <xf numFmtId="2" fontId="0" fillId="0" borderId="0" xfId="0" applyNumberFormat="1"/>
    <xf numFmtId="0" fontId="7" fillId="3" borderId="0" xfId="7"/>
    <xf numFmtId="2" fontId="7" fillId="3" borderId="0" xfId="7" applyNumberFormat="1"/>
    <xf numFmtId="0" fontId="0" fillId="0" borderId="0" xfId="0" applyAlignment="1">
      <alignment vertical="center" wrapText="1"/>
    </xf>
    <xf numFmtId="0" fontId="8" fillId="4" borderId="0" xfId="8"/>
    <xf numFmtId="2" fontId="8" fillId="4" borderId="0" xfId="8" applyNumberFormat="1"/>
    <xf numFmtId="0" fontId="0" fillId="0" borderId="0" xfId="0" pivotButton="1"/>
    <xf numFmtId="0" fontId="0" fillId="0" borderId="0" xfId="0" applyAlignment="1">
      <alignment wrapText="1"/>
    </xf>
    <xf numFmtId="0" fontId="1" fillId="0" borderId="0" xfId="42" applyFont="1"/>
    <xf numFmtId="0" fontId="18" fillId="4" borderId="0" xfId="42" applyFill="1"/>
    <xf numFmtId="0" fontId="8" fillId="35" borderId="0" xfId="8" applyFill="1"/>
    <xf numFmtId="0" fontId="0" fillId="35" borderId="0" xfId="0" applyFill="1"/>
    <xf numFmtId="0" fontId="0" fillId="36" borderId="0" xfId="0" applyFill="1"/>
    <xf numFmtId="0" fontId="16" fillId="37" borderId="11" xfId="0" applyFont="1" applyFill="1" applyBorder="1"/>
    <xf numFmtId="0" fontId="16" fillId="37" borderId="0" xfId="0" applyFont="1" applyFill="1"/>
    <xf numFmtId="0" fontId="16" fillId="37" borderId="12" xfId="0" applyFont="1" applyFill="1" applyBorder="1"/>
    <xf numFmtId="0" fontId="0" fillId="0" borderId="10" xfId="0" applyBorder="1"/>
    <xf numFmtId="0" fontId="16" fillId="37" borderId="10" xfId="0" applyFont="1" applyFill="1" applyBorder="1"/>
    <xf numFmtId="0" fontId="0" fillId="38" borderId="0" xfId="0" applyFill="1"/>
    <xf numFmtId="0" fontId="0" fillId="35" borderId="10" xfId="0" applyFill="1" applyBorder="1" applyAlignment="1">
      <alignment horizontal="center"/>
    </xf>
    <xf numFmtId="0" fontId="0" fillId="35" borderId="13" xfId="0" applyFill="1" applyBorder="1" applyAlignment="1">
      <alignment horizontal="center"/>
    </xf>
    <xf numFmtId="0" fontId="0" fillId="35" borderId="14" xfId="0" applyFill="1" applyBorder="1" applyAlignment="1">
      <alignment horizontal="center"/>
    </xf>
    <xf numFmtId="0" fontId="0" fillId="35" borderId="15" xfId="0" applyFill="1" applyBorder="1" applyAlignment="1">
      <alignment horizontal="center"/>
    </xf>
    <xf numFmtId="0" fontId="0" fillId="0" borderId="0" xfId="0" applyAlignment="1">
      <alignment horizontal="center"/>
    </xf>
    <xf numFmtId="0" fontId="0" fillId="0" borderId="11"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9" tint="0.59996337778862885"/>
        </patternFill>
      </fill>
    </dxf>
    <dxf>
      <fill>
        <patternFill>
          <bgColor rgb="FFF38585"/>
        </patternFill>
      </fill>
    </dxf>
    <dxf>
      <numFmt numFmtId="2" formatCode="0.00"/>
    </dxf>
    <dxf>
      <numFmt numFmtId="2" formatCode="0.00"/>
    </dxf>
    <dxf>
      <numFmt numFmtId="0" formatCode="General"/>
    </dxf>
    <dxf>
      <numFmt numFmtId="0" formatCode="General"/>
    </dxf>
  </dxfs>
  <tableStyles count="0" defaultTableStyle="TableStyleMedium2" defaultPivotStyle="PivotStyleLight16"/>
  <colors>
    <mruColors>
      <color rgb="FFF3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Information on demographics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7.5783161294643117E-2"/>
          <c:y val="0.17358710610407488"/>
          <c:w val="0.50006410529300593"/>
          <c:h val="0.64255610039669941"/>
        </c:manualLayout>
      </c:layout>
      <c:barChart>
        <c:barDir val="col"/>
        <c:grouping val="stacked"/>
        <c:varyColors val="0"/>
        <c:ser>
          <c:idx val="4"/>
          <c:order val="0"/>
          <c:tx>
            <c:strRef>
              <c:f>'stats - basic'!$AK$11</c:f>
              <c:strCache>
                <c:ptCount val="1"/>
                <c:pt idx="0">
                  <c:v>age, gender and other</c:v>
                </c:pt>
              </c:strCache>
            </c:strRef>
          </c:tx>
          <c:spPr>
            <a:solidFill>
              <a:schemeClr val="accent5"/>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basic'!$AK$12:$AK$15</c15:sqref>
                  </c15:fullRef>
                </c:ext>
              </c:extLst>
              <c:f>'stats - basic'!$AK$12:$AK$14</c:f>
              <c:numCache>
                <c:formatCode>General</c:formatCode>
                <c:ptCount val="3"/>
                <c:pt idx="0">
                  <c:v>4</c:v>
                </c:pt>
                <c:pt idx="1">
                  <c:v>5</c:v>
                </c:pt>
                <c:pt idx="2">
                  <c:v>13</c:v>
                </c:pt>
              </c:numCache>
            </c:numRef>
          </c:val>
          <c:extLst>
            <c:ext xmlns:c16="http://schemas.microsoft.com/office/drawing/2014/chart" uri="{C3380CC4-5D6E-409C-BE32-E72D297353CC}">
              <c16:uniqueId val="{00000004-AF33-4809-BCBA-B48868B8C296}"/>
            </c:ext>
          </c:extLst>
        </c:ser>
        <c:ser>
          <c:idx val="6"/>
          <c:order val="1"/>
          <c:tx>
            <c:strRef>
              <c:f>'stats - basic'!$AM$11</c:f>
              <c:strCache>
                <c:ptCount val="1"/>
                <c:pt idx="0">
                  <c:v>ethnicity, education, income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basic'!$AM$12:$AM$15</c15:sqref>
                  </c15:fullRef>
                </c:ext>
              </c:extLst>
              <c:f>'stats - basic'!$AM$12:$AM$14</c:f>
              <c:numCache>
                <c:formatCode>General</c:formatCode>
                <c:ptCount val="3"/>
                <c:pt idx="1">
                  <c:v>1</c:v>
                </c:pt>
              </c:numCache>
            </c:numRef>
          </c:val>
          <c:extLst>
            <c:ext xmlns:c16="http://schemas.microsoft.com/office/drawing/2014/chart" uri="{C3380CC4-5D6E-409C-BE32-E72D297353CC}">
              <c16:uniqueId val="{00000006-AF33-4809-BCBA-B48868B8C296}"/>
            </c:ext>
          </c:extLst>
        </c:ser>
        <c:ser>
          <c:idx val="3"/>
          <c:order val="2"/>
          <c:tx>
            <c:strRef>
              <c:f>'stats - basic'!$AJ$11</c:f>
              <c:strCache>
                <c:ptCount val="1"/>
                <c:pt idx="0">
                  <c:v>age, gender</c:v>
                </c:pt>
              </c:strCache>
            </c:strRef>
          </c:tx>
          <c:spPr>
            <a:solidFill>
              <a:schemeClr val="accent4"/>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basic'!$AJ$12:$AJ$15</c15:sqref>
                  </c15:fullRef>
                </c:ext>
              </c:extLst>
              <c:f>'stats - basic'!$AJ$12:$AJ$14</c:f>
              <c:numCache>
                <c:formatCode>General</c:formatCode>
                <c:ptCount val="3"/>
                <c:pt idx="0">
                  <c:v>4</c:v>
                </c:pt>
                <c:pt idx="1">
                  <c:v>4</c:v>
                </c:pt>
                <c:pt idx="2">
                  <c:v>5</c:v>
                </c:pt>
              </c:numCache>
            </c:numRef>
          </c:val>
          <c:extLst>
            <c:ext xmlns:c16="http://schemas.microsoft.com/office/drawing/2014/chart" uri="{C3380CC4-5D6E-409C-BE32-E72D297353CC}">
              <c16:uniqueId val="{00000003-AF33-4809-BCBA-B48868B8C296}"/>
            </c:ext>
          </c:extLst>
        </c:ser>
        <c:ser>
          <c:idx val="5"/>
          <c:order val="3"/>
          <c:tx>
            <c:strRef>
              <c:f>'stats - basic'!$AL$11</c:f>
              <c:strCache>
                <c:ptCount val="1"/>
                <c:pt idx="0">
                  <c:v>gender, region</c:v>
                </c:pt>
              </c:strCache>
            </c:strRef>
          </c:tx>
          <c:spPr>
            <a:solidFill>
              <a:schemeClr val="accent6"/>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basic'!$AL$12:$AL$15</c15:sqref>
                  </c15:fullRef>
                </c:ext>
              </c:extLst>
              <c:f>'stats - basic'!$AL$12:$AL$14</c:f>
              <c:numCache>
                <c:formatCode>General</c:formatCode>
                <c:ptCount val="3"/>
                <c:pt idx="1">
                  <c:v>1</c:v>
                </c:pt>
              </c:numCache>
            </c:numRef>
          </c:val>
          <c:extLst>
            <c:ext xmlns:c16="http://schemas.microsoft.com/office/drawing/2014/chart" uri="{C3380CC4-5D6E-409C-BE32-E72D297353CC}">
              <c16:uniqueId val="{00000005-AF33-4809-BCBA-B48868B8C296}"/>
            </c:ext>
          </c:extLst>
        </c:ser>
        <c:ser>
          <c:idx val="2"/>
          <c:order val="4"/>
          <c:tx>
            <c:strRef>
              <c:f>'stats - basic'!$AI$11</c:f>
              <c:strCache>
                <c:ptCount val="1"/>
                <c:pt idx="0">
                  <c:v>gender</c:v>
                </c:pt>
              </c:strCache>
            </c:strRef>
          </c:tx>
          <c:spPr>
            <a:solidFill>
              <a:schemeClr val="accent3"/>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basic'!$AI$12:$AI$15</c15:sqref>
                  </c15:fullRef>
                </c:ext>
              </c:extLst>
              <c:f>'stats - basic'!$AI$12:$AI$14</c:f>
              <c:numCache>
                <c:formatCode>General</c:formatCode>
                <c:ptCount val="3"/>
                <c:pt idx="1">
                  <c:v>1</c:v>
                </c:pt>
                <c:pt idx="2">
                  <c:v>3</c:v>
                </c:pt>
              </c:numCache>
            </c:numRef>
          </c:val>
          <c:extLst>
            <c:ext xmlns:c16="http://schemas.microsoft.com/office/drawing/2014/chart" uri="{C3380CC4-5D6E-409C-BE32-E72D297353CC}">
              <c16:uniqueId val="{00000002-AF33-4809-BCBA-B48868B8C296}"/>
            </c:ext>
          </c:extLst>
        </c:ser>
        <c:ser>
          <c:idx val="1"/>
          <c:order val="5"/>
          <c:tx>
            <c:strRef>
              <c:f>'stats - basic'!$AH$11</c:f>
              <c:strCache>
                <c:ptCount val="1"/>
                <c:pt idx="0">
                  <c:v>age</c:v>
                </c:pt>
              </c:strCache>
            </c:strRef>
          </c:tx>
          <c:spPr>
            <a:solidFill>
              <a:schemeClr val="accent2"/>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basic'!$AH$12:$AH$15</c15:sqref>
                  </c15:fullRef>
                </c:ext>
              </c:extLst>
              <c:f>'stats - basic'!$AH$12:$AH$14</c:f>
              <c:numCache>
                <c:formatCode>General</c:formatCode>
                <c:ptCount val="3"/>
                <c:pt idx="1">
                  <c:v>1</c:v>
                </c:pt>
                <c:pt idx="2">
                  <c:v>1</c:v>
                </c:pt>
              </c:numCache>
            </c:numRef>
          </c:val>
          <c:extLst>
            <c:ext xmlns:c16="http://schemas.microsoft.com/office/drawing/2014/chart" uri="{C3380CC4-5D6E-409C-BE32-E72D297353CC}">
              <c16:uniqueId val="{00000001-AF33-4809-BCBA-B48868B8C296}"/>
            </c:ext>
          </c:extLst>
        </c:ser>
        <c:ser>
          <c:idx val="0"/>
          <c:order val="6"/>
          <c:tx>
            <c:strRef>
              <c:f>'stats - basic'!$AG$11</c:f>
              <c:strCache>
                <c:ptCount val="1"/>
                <c:pt idx="0">
                  <c:v>no</c:v>
                </c:pt>
              </c:strCache>
            </c:strRef>
          </c:tx>
          <c:spPr>
            <a:solidFill>
              <a:schemeClr val="accent1"/>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basic'!$AG$12:$AG$15</c15:sqref>
                  </c15:fullRef>
                </c:ext>
              </c:extLst>
              <c:f>'stats - basic'!$AG$12:$AG$14</c:f>
              <c:numCache>
                <c:formatCode>General</c:formatCode>
                <c:ptCount val="3"/>
                <c:pt idx="0">
                  <c:v>34</c:v>
                </c:pt>
                <c:pt idx="1">
                  <c:v>9</c:v>
                </c:pt>
                <c:pt idx="2">
                  <c:v>9</c:v>
                </c:pt>
              </c:numCache>
            </c:numRef>
          </c:val>
          <c:extLst>
            <c:ext xmlns:c16="http://schemas.microsoft.com/office/drawing/2014/chart" uri="{C3380CC4-5D6E-409C-BE32-E72D297353CC}">
              <c16:uniqueId val="{00000000-AF33-4809-BCBA-B48868B8C296}"/>
            </c:ext>
          </c:extLst>
        </c:ser>
        <c:dLbls>
          <c:showLegendKey val="0"/>
          <c:showVal val="0"/>
          <c:showCatName val="0"/>
          <c:showSerName val="0"/>
          <c:showPercent val="0"/>
          <c:showBubbleSize val="0"/>
        </c:dLbls>
        <c:gapWidth val="55"/>
        <c:overlap val="100"/>
        <c:axId val="613554735"/>
        <c:axId val="613550895"/>
        <c:extLst>
          <c:ext xmlns:c15="http://schemas.microsoft.com/office/drawing/2012/chart" uri="{02D57815-91ED-43cb-92C2-25804820EDAC}">
            <c15:filteredBarSeries>
              <c15:ser>
                <c:idx val="7"/>
                <c:order val="7"/>
                <c:tx>
                  <c:strRef>
                    <c:extLst>
                      <c:ext uri="{02D57815-91ED-43cb-92C2-25804820EDAC}">
                        <c15:formulaRef>
                          <c15:sqref>'stats - basic'!$AN$11</c15:sqref>
                        </c15:formulaRef>
                      </c:ext>
                    </c:extLst>
                    <c:strCache>
                      <c:ptCount val="1"/>
                    </c:strCache>
                  </c:strRef>
                </c:tx>
                <c:spPr>
                  <a:solidFill>
                    <a:schemeClr val="accent2">
                      <a:lumMod val="60000"/>
                    </a:schemeClr>
                  </a:solidFill>
                  <a:ln>
                    <a:noFill/>
                  </a:ln>
                  <a:effectLst/>
                </c:spPr>
                <c:invertIfNegative val="0"/>
                <c:cat>
                  <c:strRef>
                    <c:extLst>
                      <c:ext uri="{02D57815-91ED-43cb-92C2-25804820EDAC}">
                        <c15:fullRef>
                          <c15:sqref>'stats - basic'!$AF$12:$AF$15</c15:sqref>
                        </c15:fullRef>
                        <c15:formulaRef>
                          <c15:sqref>'stats - basic'!$AF$12:$AF$14</c15:sqref>
                        </c15:formulaRef>
                      </c:ext>
                    </c:extLst>
                    <c:strCache>
                      <c:ptCount val="3"/>
                      <c:pt idx="0">
                        <c:v>Computer Science</c:v>
                      </c:pt>
                      <c:pt idx="1">
                        <c:v>Other</c:v>
                      </c:pt>
                      <c:pt idx="2">
                        <c:v>Medicine and Psychiatry</c:v>
                      </c:pt>
                    </c:strCache>
                  </c:strRef>
                </c:cat>
                <c:val>
                  <c:numRef>
                    <c:extLst>
                      <c:ext uri="{02D57815-91ED-43cb-92C2-25804820EDAC}">
                        <c15:fullRef>
                          <c15:sqref>'stats - basic'!$AN$12:$AN$15</c15:sqref>
                        </c15:fullRef>
                        <c15:formulaRef>
                          <c15:sqref>'stats - basic'!$AN$12:$AN$14</c15:sqref>
                        </c15:formulaRef>
                      </c:ext>
                    </c:extLst>
                    <c:numCache>
                      <c:formatCode>General</c:formatCode>
                      <c:ptCount val="3"/>
                    </c:numCache>
                  </c:numRef>
                </c:val>
                <c:extLst>
                  <c:ext xmlns:c16="http://schemas.microsoft.com/office/drawing/2014/chart" uri="{C3380CC4-5D6E-409C-BE32-E72D297353CC}">
                    <c16:uniqueId val="{00000007-AF33-4809-BCBA-B48868B8C296}"/>
                  </c:ext>
                </c:extLst>
              </c15:ser>
            </c15:filteredBarSeries>
          </c:ext>
        </c:extLst>
      </c:barChart>
      <c:catAx>
        <c:axId val="61355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613550895"/>
        <c:crosses val="autoZero"/>
        <c:auto val="1"/>
        <c:lblAlgn val="ctr"/>
        <c:lblOffset val="100"/>
        <c:noMultiLvlLbl val="0"/>
      </c:catAx>
      <c:valAx>
        <c:axId val="613550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3554735"/>
        <c:crosses val="autoZero"/>
        <c:crossBetween val="between"/>
      </c:valAx>
      <c:spPr>
        <a:noFill/>
        <a:ln>
          <a:noFill/>
        </a:ln>
        <a:effectLst/>
      </c:spPr>
    </c:plotArea>
    <c:legend>
      <c:legendPos val="r"/>
      <c:layout>
        <c:manualLayout>
          <c:xMode val="edge"/>
          <c:yMode val="edge"/>
          <c:x val="0.61378764194343349"/>
          <c:y val="0.15929911061112517"/>
          <c:w val="0.36724217037867435"/>
          <c:h val="0.8003010680919854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 availability</a:t>
            </a:r>
          </a:p>
        </c:rich>
      </c:tx>
      <c:layout>
        <c:manualLayout>
          <c:xMode val="edge"/>
          <c:yMode val="edge"/>
          <c:x val="0.3759234470691163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basic'!$X$32</c:f>
              <c:strCache>
                <c:ptCount val="1"/>
                <c:pt idx="0">
                  <c:v>yes</c:v>
                </c:pt>
              </c:strCache>
            </c:strRef>
          </c:tx>
          <c:spPr>
            <a:solidFill>
              <a:schemeClr val="accent1"/>
            </a:solidFill>
            <a:ln>
              <a:noFill/>
            </a:ln>
            <a:effectLst/>
          </c:spPr>
          <c:invertIfNegative val="0"/>
          <c:cat>
            <c:strRef>
              <c:f>'stats - basic'!$W$33:$W$35</c:f>
              <c:strCache>
                <c:ptCount val="3"/>
                <c:pt idx="0">
                  <c:v>Computer Science</c:v>
                </c:pt>
                <c:pt idx="1">
                  <c:v>Other</c:v>
                </c:pt>
                <c:pt idx="2">
                  <c:v>Medicine and Psychiatry</c:v>
                </c:pt>
              </c:strCache>
            </c:strRef>
          </c:cat>
          <c:val>
            <c:numRef>
              <c:f>'stats - basic'!$X$33:$X$35</c:f>
              <c:numCache>
                <c:formatCode>General</c:formatCode>
                <c:ptCount val="3"/>
                <c:pt idx="0">
                  <c:v>6</c:v>
                </c:pt>
                <c:pt idx="1">
                  <c:v>3</c:v>
                </c:pt>
                <c:pt idx="2">
                  <c:v>8</c:v>
                </c:pt>
              </c:numCache>
            </c:numRef>
          </c:val>
          <c:extLst>
            <c:ext xmlns:c16="http://schemas.microsoft.com/office/drawing/2014/chart" uri="{C3380CC4-5D6E-409C-BE32-E72D297353CC}">
              <c16:uniqueId val="{00000000-901D-436C-A781-F63B8B050E8E}"/>
            </c:ext>
          </c:extLst>
        </c:ser>
        <c:ser>
          <c:idx val="1"/>
          <c:order val="1"/>
          <c:tx>
            <c:strRef>
              <c:f>'stats - basic'!$Y$32</c:f>
              <c:strCache>
                <c:ptCount val="1"/>
                <c:pt idx="0">
                  <c:v>possibly</c:v>
                </c:pt>
              </c:strCache>
            </c:strRef>
          </c:tx>
          <c:spPr>
            <a:solidFill>
              <a:schemeClr val="accent2"/>
            </a:solidFill>
            <a:ln>
              <a:noFill/>
            </a:ln>
            <a:effectLst/>
          </c:spPr>
          <c:invertIfNegative val="0"/>
          <c:cat>
            <c:strRef>
              <c:f>'stats - basic'!$W$33:$W$35</c:f>
              <c:strCache>
                <c:ptCount val="3"/>
                <c:pt idx="0">
                  <c:v>Computer Science</c:v>
                </c:pt>
                <c:pt idx="1">
                  <c:v>Other</c:v>
                </c:pt>
                <c:pt idx="2">
                  <c:v>Medicine and Psychiatry</c:v>
                </c:pt>
              </c:strCache>
            </c:strRef>
          </c:cat>
          <c:val>
            <c:numRef>
              <c:f>'stats - basic'!$Y$33:$Y$35</c:f>
              <c:numCache>
                <c:formatCode>General</c:formatCode>
                <c:ptCount val="3"/>
                <c:pt idx="0">
                  <c:v>3</c:v>
                </c:pt>
                <c:pt idx="2">
                  <c:v>2</c:v>
                </c:pt>
              </c:numCache>
            </c:numRef>
          </c:val>
          <c:extLst>
            <c:ext xmlns:c16="http://schemas.microsoft.com/office/drawing/2014/chart" uri="{C3380CC4-5D6E-409C-BE32-E72D297353CC}">
              <c16:uniqueId val="{00000001-901D-436C-A781-F63B8B050E8E}"/>
            </c:ext>
          </c:extLst>
        </c:ser>
        <c:ser>
          <c:idx val="2"/>
          <c:order val="2"/>
          <c:tx>
            <c:strRef>
              <c:f>'stats - basic'!$Z$32</c:f>
              <c:strCache>
                <c:ptCount val="1"/>
                <c:pt idx="0">
                  <c:v>no</c:v>
                </c:pt>
              </c:strCache>
            </c:strRef>
          </c:tx>
          <c:spPr>
            <a:solidFill>
              <a:schemeClr val="accent3"/>
            </a:solidFill>
            <a:ln>
              <a:noFill/>
            </a:ln>
            <a:effectLst/>
          </c:spPr>
          <c:invertIfNegative val="0"/>
          <c:cat>
            <c:strRef>
              <c:f>'stats - basic'!$W$33:$W$35</c:f>
              <c:strCache>
                <c:ptCount val="3"/>
                <c:pt idx="0">
                  <c:v>Computer Science</c:v>
                </c:pt>
                <c:pt idx="1">
                  <c:v>Other</c:v>
                </c:pt>
                <c:pt idx="2">
                  <c:v>Medicine and Psychiatry</c:v>
                </c:pt>
              </c:strCache>
            </c:strRef>
          </c:cat>
          <c:val>
            <c:numRef>
              <c:f>'stats - basic'!$Z$33:$Z$35</c:f>
              <c:numCache>
                <c:formatCode>General</c:formatCode>
                <c:ptCount val="3"/>
                <c:pt idx="0">
                  <c:v>33</c:v>
                </c:pt>
                <c:pt idx="1">
                  <c:v>19</c:v>
                </c:pt>
                <c:pt idx="2">
                  <c:v>21</c:v>
                </c:pt>
              </c:numCache>
            </c:numRef>
          </c:val>
          <c:extLst>
            <c:ext xmlns:c16="http://schemas.microsoft.com/office/drawing/2014/chart" uri="{C3380CC4-5D6E-409C-BE32-E72D297353CC}">
              <c16:uniqueId val="{00000002-901D-436C-A781-F63B8B050E8E}"/>
            </c:ext>
          </c:extLst>
        </c:ser>
        <c:dLbls>
          <c:showLegendKey val="0"/>
          <c:showVal val="0"/>
          <c:showCatName val="0"/>
          <c:showSerName val="0"/>
          <c:showPercent val="0"/>
          <c:showBubbleSize val="0"/>
        </c:dLbls>
        <c:gapWidth val="150"/>
        <c:overlap val="100"/>
        <c:axId val="797681071"/>
        <c:axId val="797679151"/>
      </c:barChart>
      <c:catAx>
        <c:axId val="79768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NL"/>
          </a:p>
        </c:txPr>
        <c:crossAx val="797679151"/>
        <c:crosses val="autoZero"/>
        <c:auto val="1"/>
        <c:lblAlgn val="ctr"/>
        <c:lblOffset val="100"/>
        <c:noMultiLvlLbl val="0"/>
      </c:catAx>
      <c:valAx>
        <c:axId val="79767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7681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Human Annotations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basic'!$I$27</c:f>
              <c:strCache>
                <c:ptCount val="1"/>
                <c:pt idx="0">
                  <c:v>yes</c:v>
                </c:pt>
              </c:strCache>
            </c:strRef>
          </c:tx>
          <c:spPr>
            <a:solidFill>
              <a:schemeClr val="accent1"/>
            </a:solidFill>
            <a:ln>
              <a:noFill/>
            </a:ln>
            <a:effectLst/>
          </c:spPr>
          <c:invertIfNegative val="0"/>
          <c:cat>
            <c:strRef>
              <c:f>'stats - basic'!$H$28:$H$30</c:f>
              <c:strCache>
                <c:ptCount val="3"/>
                <c:pt idx="0">
                  <c:v>Computer Science</c:v>
                </c:pt>
                <c:pt idx="1">
                  <c:v>Other</c:v>
                </c:pt>
                <c:pt idx="2">
                  <c:v>Medicine and Psychiatry</c:v>
                </c:pt>
              </c:strCache>
            </c:strRef>
          </c:cat>
          <c:val>
            <c:numRef>
              <c:f>'stats - basic'!$I$28:$I$30</c:f>
              <c:numCache>
                <c:formatCode>General</c:formatCode>
                <c:ptCount val="3"/>
                <c:pt idx="0">
                  <c:v>27</c:v>
                </c:pt>
                <c:pt idx="1">
                  <c:v>12</c:v>
                </c:pt>
                <c:pt idx="2">
                  <c:v>25</c:v>
                </c:pt>
              </c:numCache>
            </c:numRef>
          </c:val>
          <c:extLst>
            <c:ext xmlns:c16="http://schemas.microsoft.com/office/drawing/2014/chart" uri="{C3380CC4-5D6E-409C-BE32-E72D297353CC}">
              <c16:uniqueId val="{00000000-9622-4031-B38F-A5189247C962}"/>
            </c:ext>
          </c:extLst>
        </c:ser>
        <c:ser>
          <c:idx val="1"/>
          <c:order val="1"/>
          <c:tx>
            <c:strRef>
              <c:f>'stats - basic'!$J$27</c:f>
              <c:strCache>
                <c:ptCount val="1"/>
                <c:pt idx="0">
                  <c:v>no</c:v>
                </c:pt>
              </c:strCache>
            </c:strRef>
          </c:tx>
          <c:spPr>
            <a:solidFill>
              <a:schemeClr val="accent2"/>
            </a:solidFill>
            <a:ln>
              <a:noFill/>
            </a:ln>
            <a:effectLst/>
          </c:spPr>
          <c:invertIfNegative val="0"/>
          <c:cat>
            <c:strRef>
              <c:f>'stats - basic'!$H$28:$H$30</c:f>
              <c:strCache>
                <c:ptCount val="3"/>
                <c:pt idx="0">
                  <c:v>Computer Science</c:v>
                </c:pt>
                <c:pt idx="1">
                  <c:v>Other</c:v>
                </c:pt>
                <c:pt idx="2">
                  <c:v>Medicine and Psychiatry</c:v>
                </c:pt>
              </c:strCache>
            </c:strRef>
          </c:cat>
          <c:val>
            <c:numRef>
              <c:f>'stats - basic'!$J$28:$J$30</c:f>
              <c:numCache>
                <c:formatCode>General</c:formatCode>
                <c:ptCount val="3"/>
                <c:pt idx="0">
                  <c:v>8</c:v>
                </c:pt>
                <c:pt idx="1">
                  <c:v>8</c:v>
                </c:pt>
                <c:pt idx="2">
                  <c:v>3</c:v>
                </c:pt>
              </c:numCache>
            </c:numRef>
          </c:val>
          <c:extLst>
            <c:ext xmlns:c16="http://schemas.microsoft.com/office/drawing/2014/chart" uri="{C3380CC4-5D6E-409C-BE32-E72D297353CC}">
              <c16:uniqueId val="{00000001-9622-4031-B38F-A5189247C962}"/>
            </c:ext>
          </c:extLst>
        </c:ser>
        <c:ser>
          <c:idx val="2"/>
          <c:order val="2"/>
          <c:tx>
            <c:strRef>
              <c:f>'stats - basic'!$K$27</c:f>
              <c:strCache>
                <c:ptCount val="1"/>
                <c:pt idx="0">
                  <c:v>unsure</c:v>
                </c:pt>
              </c:strCache>
            </c:strRef>
          </c:tx>
          <c:spPr>
            <a:solidFill>
              <a:schemeClr val="accent3"/>
            </a:solidFill>
            <a:ln>
              <a:noFill/>
            </a:ln>
            <a:effectLst/>
          </c:spPr>
          <c:invertIfNegative val="0"/>
          <c:cat>
            <c:strRef>
              <c:f>'stats - basic'!$H$28:$H$30</c:f>
              <c:strCache>
                <c:ptCount val="3"/>
                <c:pt idx="0">
                  <c:v>Computer Science</c:v>
                </c:pt>
                <c:pt idx="1">
                  <c:v>Other</c:v>
                </c:pt>
                <c:pt idx="2">
                  <c:v>Medicine and Psychiatry</c:v>
                </c:pt>
              </c:strCache>
            </c:strRef>
          </c:cat>
          <c:val>
            <c:numRef>
              <c:f>'stats - basic'!$K$28:$K$30</c:f>
              <c:numCache>
                <c:formatCode>General</c:formatCode>
                <c:ptCount val="3"/>
                <c:pt idx="0">
                  <c:v>7</c:v>
                </c:pt>
                <c:pt idx="1">
                  <c:v>2</c:v>
                </c:pt>
                <c:pt idx="2">
                  <c:v>3</c:v>
                </c:pt>
              </c:numCache>
            </c:numRef>
          </c:val>
          <c:extLst>
            <c:ext xmlns:c16="http://schemas.microsoft.com/office/drawing/2014/chart" uri="{C3380CC4-5D6E-409C-BE32-E72D297353CC}">
              <c16:uniqueId val="{00000002-9622-4031-B38F-A5189247C962}"/>
            </c:ext>
          </c:extLst>
        </c:ser>
        <c:dLbls>
          <c:showLegendKey val="0"/>
          <c:showVal val="0"/>
          <c:showCatName val="0"/>
          <c:showSerName val="0"/>
          <c:showPercent val="0"/>
          <c:showBubbleSize val="0"/>
        </c:dLbls>
        <c:gapWidth val="219"/>
        <c:overlap val="100"/>
        <c:axId val="2086015087"/>
        <c:axId val="2086000207"/>
      </c:barChart>
      <c:catAx>
        <c:axId val="20860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86000207"/>
        <c:crosses val="autoZero"/>
        <c:auto val="1"/>
        <c:lblAlgn val="ctr"/>
        <c:lblOffset val="100"/>
        <c:noMultiLvlLbl val="0"/>
      </c:catAx>
      <c:valAx>
        <c:axId val="208600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860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Non-human annotations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basic'!$H$33</c:f>
              <c:strCache>
                <c:ptCount val="1"/>
                <c:pt idx="0">
                  <c:v>no</c:v>
                </c:pt>
              </c:strCache>
            </c:strRef>
          </c:tx>
          <c:spPr>
            <a:solidFill>
              <a:schemeClr val="accent1"/>
            </a:solidFill>
            <a:ln>
              <a:noFill/>
            </a:ln>
            <a:effectLst/>
          </c:spPr>
          <c:invertIfNegative val="0"/>
          <c:cat>
            <c:strRef>
              <c:f>'stats - basic'!$I$32:$K$32</c:f>
              <c:strCache>
                <c:ptCount val="3"/>
                <c:pt idx="0">
                  <c:v>Computer Science</c:v>
                </c:pt>
                <c:pt idx="1">
                  <c:v>Other</c:v>
                </c:pt>
                <c:pt idx="2">
                  <c:v>Medicine and Psychiatry</c:v>
                </c:pt>
              </c:strCache>
            </c:strRef>
          </c:cat>
          <c:val>
            <c:numRef>
              <c:f>'stats - basic'!$I$33:$K$33</c:f>
              <c:numCache>
                <c:formatCode>General</c:formatCode>
                <c:ptCount val="3"/>
                <c:pt idx="0">
                  <c:v>6</c:v>
                </c:pt>
                <c:pt idx="1">
                  <c:v>2</c:v>
                </c:pt>
                <c:pt idx="2">
                  <c:v>7</c:v>
                </c:pt>
              </c:numCache>
            </c:numRef>
          </c:val>
          <c:extLst>
            <c:ext xmlns:c16="http://schemas.microsoft.com/office/drawing/2014/chart" uri="{C3380CC4-5D6E-409C-BE32-E72D297353CC}">
              <c16:uniqueId val="{00000000-8BBF-46AD-8FD1-98BDA9B8B842}"/>
            </c:ext>
          </c:extLst>
        </c:ser>
        <c:ser>
          <c:idx val="1"/>
          <c:order val="1"/>
          <c:tx>
            <c:strRef>
              <c:f>'stats - basic'!$H$34</c:f>
              <c:strCache>
                <c:ptCount val="1"/>
                <c:pt idx="0">
                  <c:v>model</c:v>
                </c:pt>
              </c:strCache>
            </c:strRef>
          </c:tx>
          <c:spPr>
            <a:solidFill>
              <a:schemeClr val="accent2"/>
            </a:solidFill>
            <a:ln>
              <a:noFill/>
            </a:ln>
            <a:effectLst/>
          </c:spPr>
          <c:invertIfNegative val="0"/>
          <c:cat>
            <c:strRef>
              <c:f>'stats - basic'!$I$32:$K$32</c:f>
              <c:strCache>
                <c:ptCount val="3"/>
                <c:pt idx="0">
                  <c:v>Computer Science</c:v>
                </c:pt>
                <c:pt idx="1">
                  <c:v>Other</c:v>
                </c:pt>
                <c:pt idx="2">
                  <c:v>Medicine and Psychiatry</c:v>
                </c:pt>
              </c:strCache>
            </c:strRef>
          </c:cat>
          <c:val>
            <c:numRef>
              <c:f>'stats - basic'!$I$34:$K$34</c:f>
              <c:numCache>
                <c:formatCode>General</c:formatCode>
                <c:ptCount val="3"/>
                <c:pt idx="0">
                  <c:v>1</c:v>
                </c:pt>
                <c:pt idx="1">
                  <c:v>1</c:v>
                </c:pt>
                <c:pt idx="2">
                  <c:v>1</c:v>
                </c:pt>
              </c:numCache>
            </c:numRef>
          </c:val>
          <c:extLst>
            <c:ext xmlns:c16="http://schemas.microsoft.com/office/drawing/2014/chart" uri="{C3380CC4-5D6E-409C-BE32-E72D297353CC}">
              <c16:uniqueId val="{00000001-8BBF-46AD-8FD1-98BDA9B8B842}"/>
            </c:ext>
          </c:extLst>
        </c:ser>
        <c:ser>
          <c:idx val="2"/>
          <c:order val="2"/>
          <c:tx>
            <c:strRef>
              <c:f>'stats - basic'!$H$35</c:f>
              <c:strCache>
                <c:ptCount val="1"/>
                <c:pt idx="0">
                  <c:v>scale</c:v>
                </c:pt>
              </c:strCache>
            </c:strRef>
          </c:tx>
          <c:spPr>
            <a:solidFill>
              <a:schemeClr val="accent3"/>
            </a:solidFill>
            <a:ln>
              <a:noFill/>
            </a:ln>
            <a:effectLst/>
          </c:spPr>
          <c:invertIfNegative val="0"/>
          <c:cat>
            <c:strRef>
              <c:f>'stats - basic'!$I$32:$K$32</c:f>
              <c:strCache>
                <c:ptCount val="3"/>
                <c:pt idx="0">
                  <c:v>Computer Science</c:v>
                </c:pt>
                <c:pt idx="1">
                  <c:v>Other</c:v>
                </c:pt>
                <c:pt idx="2">
                  <c:v>Medicine and Psychiatry</c:v>
                </c:pt>
              </c:strCache>
            </c:strRef>
          </c:cat>
          <c:val>
            <c:numRef>
              <c:f>'stats - basic'!$I$35:$K$35</c:f>
              <c:numCache>
                <c:formatCode>General</c:formatCode>
                <c:ptCount val="3"/>
                <c:pt idx="0">
                  <c:v>14</c:v>
                </c:pt>
                <c:pt idx="1">
                  <c:v>9</c:v>
                </c:pt>
                <c:pt idx="2">
                  <c:v>7</c:v>
                </c:pt>
              </c:numCache>
            </c:numRef>
          </c:val>
          <c:extLst>
            <c:ext xmlns:c16="http://schemas.microsoft.com/office/drawing/2014/chart" uri="{C3380CC4-5D6E-409C-BE32-E72D297353CC}">
              <c16:uniqueId val="{00000002-8BBF-46AD-8FD1-98BDA9B8B842}"/>
            </c:ext>
          </c:extLst>
        </c:ser>
        <c:ser>
          <c:idx val="3"/>
          <c:order val="3"/>
          <c:tx>
            <c:strRef>
              <c:f>'stats - basic'!$H$36</c:f>
              <c:strCache>
                <c:ptCount val="1"/>
                <c:pt idx="0">
                  <c:v>other</c:v>
                </c:pt>
              </c:strCache>
            </c:strRef>
          </c:tx>
          <c:spPr>
            <a:solidFill>
              <a:schemeClr val="accent4"/>
            </a:solidFill>
            <a:ln>
              <a:noFill/>
            </a:ln>
            <a:effectLst/>
          </c:spPr>
          <c:invertIfNegative val="0"/>
          <c:cat>
            <c:strRef>
              <c:f>'stats - basic'!$I$32:$K$32</c:f>
              <c:strCache>
                <c:ptCount val="3"/>
                <c:pt idx="0">
                  <c:v>Computer Science</c:v>
                </c:pt>
                <c:pt idx="1">
                  <c:v>Other</c:v>
                </c:pt>
                <c:pt idx="2">
                  <c:v>Medicine and Psychiatry</c:v>
                </c:pt>
              </c:strCache>
            </c:strRef>
          </c:cat>
          <c:val>
            <c:numRef>
              <c:f>'stats - basic'!$I$36:$K$36</c:f>
              <c:numCache>
                <c:formatCode>General</c:formatCode>
                <c:ptCount val="3"/>
                <c:pt idx="0">
                  <c:v>9</c:v>
                </c:pt>
                <c:pt idx="1">
                  <c:v>6</c:v>
                </c:pt>
                <c:pt idx="2">
                  <c:v>5</c:v>
                </c:pt>
              </c:numCache>
            </c:numRef>
          </c:val>
          <c:extLst>
            <c:ext xmlns:c16="http://schemas.microsoft.com/office/drawing/2014/chart" uri="{C3380CC4-5D6E-409C-BE32-E72D297353CC}">
              <c16:uniqueId val="{00000003-8BBF-46AD-8FD1-98BDA9B8B842}"/>
            </c:ext>
          </c:extLst>
        </c:ser>
        <c:ser>
          <c:idx val="4"/>
          <c:order val="4"/>
          <c:tx>
            <c:strRef>
              <c:f>'stats - basic'!$H$37</c:f>
              <c:strCache>
                <c:ptCount val="1"/>
                <c:pt idx="0">
                  <c:v>unsure</c:v>
                </c:pt>
              </c:strCache>
            </c:strRef>
          </c:tx>
          <c:spPr>
            <a:solidFill>
              <a:schemeClr val="accent5"/>
            </a:solidFill>
            <a:ln>
              <a:noFill/>
            </a:ln>
            <a:effectLst/>
          </c:spPr>
          <c:invertIfNegative val="0"/>
          <c:cat>
            <c:strRef>
              <c:f>'stats - basic'!$I$32:$K$32</c:f>
              <c:strCache>
                <c:ptCount val="3"/>
                <c:pt idx="0">
                  <c:v>Computer Science</c:v>
                </c:pt>
                <c:pt idx="1">
                  <c:v>Other</c:v>
                </c:pt>
                <c:pt idx="2">
                  <c:v>Medicine and Psychiatry</c:v>
                </c:pt>
              </c:strCache>
            </c:strRef>
          </c:cat>
          <c:val>
            <c:numRef>
              <c:f>'stats - basic'!$I$37:$K$37</c:f>
              <c:numCache>
                <c:formatCode>General</c:formatCode>
                <c:ptCount val="3"/>
                <c:pt idx="0">
                  <c:v>7</c:v>
                </c:pt>
                <c:pt idx="2">
                  <c:v>1</c:v>
                </c:pt>
              </c:numCache>
            </c:numRef>
          </c:val>
          <c:extLst>
            <c:ext xmlns:c16="http://schemas.microsoft.com/office/drawing/2014/chart" uri="{C3380CC4-5D6E-409C-BE32-E72D297353CC}">
              <c16:uniqueId val="{00000004-8BBF-46AD-8FD1-98BDA9B8B842}"/>
            </c:ext>
          </c:extLst>
        </c:ser>
        <c:dLbls>
          <c:showLegendKey val="0"/>
          <c:showVal val="0"/>
          <c:showCatName val="0"/>
          <c:showSerName val="0"/>
          <c:showPercent val="0"/>
          <c:showBubbleSize val="0"/>
        </c:dLbls>
        <c:gapWidth val="150"/>
        <c:overlap val="100"/>
        <c:axId val="2086019887"/>
        <c:axId val="2086026127"/>
      </c:barChart>
      <c:catAx>
        <c:axId val="208601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86026127"/>
        <c:crosses val="autoZero"/>
        <c:auto val="1"/>
        <c:lblAlgn val="ctr"/>
        <c:lblOffset val="100"/>
        <c:noMultiLvlLbl val="0"/>
      </c:catAx>
      <c:valAx>
        <c:axId val="208602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8601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Type</a:t>
            </a:r>
            <a:r>
              <a:rPr lang="en-GB" baseline="0"/>
              <a:t> of annotators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annotators!$E$2</c:f>
              <c:strCache>
                <c:ptCount val="1"/>
                <c:pt idx="0">
                  <c:v>experts</c:v>
                </c:pt>
              </c:strCache>
            </c:strRef>
          </c:tx>
          <c:spPr>
            <a:solidFill>
              <a:schemeClr val="accent1"/>
            </a:solidFill>
            <a:ln>
              <a:noFill/>
            </a:ln>
            <a:effectLst/>
          </c:spPr>
          <c:invertIfNegative val="0"/>
          <c:cat>
            <c:strRef>
              <c:f>annotators!$F$1:$H$1</c:f>
              <c:strCache>
                <c:ptCount val="3"/>
                <c:pt idx="0">
                  <c:v>Computer Science</c:v>
                </c:pt>
                <c:pt idx="1">
                  <c:v>Other</c:v>
                </c:pt>
                <c:pt idx="2">
                  <c:v>Medicince and Psychiatry</c:v>
                </c:pt>
              </c:strCache>
            </c:strRef>
          </c:cat>
          <c:val>
            <c:numRef>
              <c:f>annotators!$F$2:$H$2</c:f>
              <c:numCache>
                <c:formatCode>General</c:formatCode>
                <c:ptCount val="3"/>
                <c:pt idx="0">
                  <c:v>11</c:v>
                </c:pt>
                <c:pt idx="1">
                  <c:v>4</c:v>
                </c:pt>
                <c:pt idx="2">
                  <c:v>17</c:v>
                </c:pt>
              </c:numCache>
            </c:numRef>
          </c:val>
          <c:extLst>
            <c:ext xmlns:c16="http://schemas.microsoft.com/office/drawing/2014/chart" uri="{C3380CC4-5D6E-409C-BE32-E72D297353CC}">
              <c16:uniqueId val="{00000000-0380-4696-9F1C-498A740CE21A}"/>
            </c:ext>
          </c:extLst>
        </c:ser>
        <c:ser>
          <c:idx val="1"/>
          <c:order val="1"/>
          <c:tx>
            <c:strRef>
              <c:f>annotators!$E$3</c:f>
              <c:strCache>
                <c:ptCount val="1"/>
                <c:pt idx="0">
                  <c:v>experts and non-experts</c:v>
                </c:pt>
              </c:strCache>
            </c:strRef>
          </c:tx>
          <c:spPr>
            <a:solidFill>
              <a:schemeClr val="accent2"/>
            </a:solidFill>
            <a:ln>
              <a:noFill/>
            </a:ln>
            <a:effectLst/>
          </c:spPr>
          <c:invertIfNegative val="0"/>
          <c:cat>
            <c:strRef>
              <c:f>annotators!$F$1:$H$1</c:f>
              <c:strCache>
                <c:ptCount val="3"/>
                <c:pt idx="0">
                  <c:v>Computer Science</c:v>
                </c:pt>
                <c:pt idx="1">
                  <c:v>Other</c:v>
                </c:pt>
                <c:pt idx="2">
                  <c:v>Medicince and Psychiatry</c:v>
                </c:pt>
              </c:strCache>
            </c:strRef>
          </c:cat>
          <c:val>
            <c:numRef>
              <c:f>annotators!$F$3:$H$3</c:f>
              <c:numCache>
                <c:formatCode>General</c:formatCode>
                <c:ptCount val="3"/>
                <c:pt idx="0">
                  <c:v>3</c:v>
                </c:pt>
                <c:pt idx="1">
                  <c:v>1</c:v>
                </c:pt>
                <c:pt idx="2">
                  <c:v>0</c:v>
                </c:pt>
              </c:numCache>
            </c:numRef>
          </c:val>
          <c:extLst>
            <c:ext xmlns:c16="http://schemas.microsoft.com/office/drawing/2014/chart" uri="{C3380CC4-5D6E-409C-BE32-E72D297353CC}">
              <c16:uniqueId val="{00000001-0380-4696-9F1C-498A740CE21A}"/>
            </c:ext>
          </c:extLst>
        </c:ser>
        <c:ser>
          <c:idx val="2"/>
          <c:order val="2"/>
          <c:tx>
            <c:strRef>
              <c:f>annotators!$E$4</c:f>
              <c:strCache>
                <c:ptCount val="1"/>
                <c:pt idx="0">
                  <c:v>non-experts</c:v>
                </c:pt>
              </c:strCache>
            </c:strRef>
          </c:tx>
          <c:spPr>
            <a:solidFill>
              <a:schemeClr val="accent3"/>
            </a:solidFill>
            <a:ln>
              <a:noFill/>
            </a:ln>
            <a:effectLst/>
          </c:spPr>
          <c:invertIfNegative val="0"/>
          <c:cat>
            <c:strRef>
              <c:f>annotators!$F$1:$H$1</c:f>
              <c:strCache>
                <c:ptCount val="3"/>
                <c:pt idx="0">
                  <c:v>Computer Science</c:v>
                </c:pt>
                <c:pt idx="1">
                  <c:v>Other</c:v>
                </c:pt>
                <c:pt idx="2">
                  <c:v>Medicince and Psychiatry</c:v>
                </c:pt>
              </c:strCache>
            </c:strRef>
          </c:cat>
          <c:val>
            <c:numRef>
              <c:f>annotators!$F$4:$H$4</c:f>
              <c:numCache>
                <c:formatCode>General</c:formatCode>
                <c:ptCount val="3"/>
                <c:pt idx="0">
                  <c:v>11</c:v>
                </c:pt>
                <c:pt idx="1">
                  <c:v>3</c:v>
                </c:pt>
                <c:pt idx="2">
                  <c:v>0</c:v>
                </c:pt>
              </c:numCache>
            </c:numRef>
          </c:val>
          <c:extLst>
            <c:ext xmlns:c16="http://schemas.microsoft.com/office/drawing/2014/chart" uri="{C3380CC4-5D6E-409C-BE32-E72D297353CC}">
              <c16:uniqueId val="{00000002-0380-4696-9F1C-498A740CE21A}"/>
            </c:ext>
          </c:extLst>
        </c:ser>
        <c:ser>
          <c:idx val="3"/>
          <c:order val="3"/>
          <c:tx>
            <c:strRef>
              <c:f>annotators!$E$5</c:f>
              <c:strCache>
                <c:ptCount val="1"/>
                <c:pt idx="0">
                  <c:v>unsure</c:v>
                </c:pt>
              </c:strCache>
            </c:strRef>
          </c:tx>
          <c:spPr>
            <a:solidFill>
              <a:schemeClr val="accent4"/>
            </a:solidFill>
            <a:ln>
              <a:noFill/>
            </a:ln>
            <a:effectLst/>
          </c:spPr>
          <c:invertIfNegative val="0"/>
          <c:cat>
            <c:strRef>
              <c:f>annotators!$F$1:$H$1</c:f>
              <c:strCache>
                <c:ptCount val="3"/>
                <c:pt idx="0">
                  <c:v>Computer Science</c:v>
                </c:pt>
                <c:pt idx="1">
                  <c:v>Other</c:v>
                </c:pt>
                <c:pt idx="2">
                  <c:v>Medicince and Psychiatry</c:v>
                </c:pt>
              </c:strCache>
            </c:strRef>
          </c:cat>
          <c:val>
            <c:numRef>
              <c:f>annotators!$F$5:$H$5</c:f>
              <c:numCache>
                <c:formatCode>General</c:formatCode>
                <c:ptCount val="3"/>
                <c:pt idx="0">
                  <c:v>2</c:v>
                </c:pt>
                <c:pt idx="1">
                  <c:v>4</c:v>
                </c:pt>
                <c:pt idx="2">
                  <c:v>8</c:v>
                </c:pt>
              </c:numCache>
            </c:numRef>
          </c:val>
          <c:extLst>
            <c:ext xmlns:c16="http://schemas.microsoft.com/office/drawing/2014/chart" uri="{C3380CC4-5D6E-409C-BE32-E72D297353CC}">
              <c16:uniqueId val="{00000003-0380-4696-9F1C-498A740CE21A}"/>
            </c:ext>
          </c:extLst>
        </c:ser>
        <c:dLbls>
          <c:showLegendKey val="0"/>
          <c:showVal val="0"/>
          <c:showCatName val="0"/>
          <c:showSerName val="0"/>
          <c:showPercent val="0"/>
          <c:showBubbleSize val="0"/>
        </c:dLbls>
        <c:gapWidth val="150"/>
        <c:overlap val="100"/>
        <c:axId val="1718681135"/>
        <c:axId val="380107087"/>
      </c:barChart>
      <c:catAx>
        <c:axId val="17186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380107087"/>
        <c:crosses val="autoZero"/>
        <c:auto val="1"/>
        <c:lblAlgn val="ctr"/>
        <c:lblOffset val="100"/>
        <c:noMultiLvlLbl val="0"/>
      </c:catAx>
      <c:valAx>
        <c:axId val="38010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7186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Reported number of annotators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annotators!$K$23</c:f>
              <c:strCache>
                <c:ptCount val="1"/>
                <c:pt idx="0">
                  <c:v>no</c:v>
                </c:pt>
              </c:strCache>
            </c:strRef>
          </c:tx>
          <c:spPr>
            <a:solidFill>
              <a:schemeClr val="accent1"/>
            </a:solidFill>
            <a:ln>
              <a:noFill/>
            </a:ln>
            <a:effectLst/>
          </c:spPr>
          <c:invertIfNegative val="0"/>
          <c:cat>
            <c:strRef>
              <c:f>annotators!$L$22:$N$22</c:f>
              <c:strCache>
                <c:ptCount val="3"/>
                <c:pt idx="0">
                  <c:v>Computer Science</c:v>
                </c:pt>
                <c:pt idx="1">
                  <c:v>Other</c:v>
                </c:pt>
                <c:pt idx="2">
                  <c:v>Medicine and Psychiatry</c:v>
                </c:pt>
              </c:strCache>
            </c:strRef>
          </c:cat>
          <c:val>
            <c:numRef>
              <c:f>annotators!$L$23:$N$23</c:f>
              <c:numCache>
                <c:formatCode>General</c:formatCode>
                <c:ptCount val="3"/>
                <c:pt idx="0">
                  <c:v>15</c:v>
                </c:pt>
                <c:pt idx="1">
                  <c:v>7</c:v>
                </c:pt>
                <c:pt idx="2">
                  <c:v>18</c:v>
                </c:pt>
              </c:numCache>
            </c:numRef>
          </c:val>
          <c:extLst>
            <c:ext xmlns:c16="http://schemas.microsoft.com/office/drawing/2014/chart" uri="{C3380CC4-5D6E-409C-BE32-E72D297353CC}">
              <c16:uniqueId val="{00000000-E229-48DD-A66E-9478352EA2F0}"/>
            </c:ext>
          </c:extLst>
        </c:ser>
        <c:ser>
          <c:idx val="1"/>
          <c:order val="1"/>
          <c:tx>
            <c:strRef>
              <c:f>annotators!$K$24</c:f>
              <c:strCache>
                <c:ptCount val="1"/>
                <c:pt idx="0">
                  <c:v>yes</c:v>
                </c:pt>
              </c:strCache>
            </c:strRef>
          </c:tx>
          <c:spPr>
            <a:solidFill>
              <a:schemeClr val="accent2"/>
            </a:solidFill>
            <a:ln>
              <a:noFill/>
            </a:ln>
            <a:effectLst/>
          </c:spPr>
          <c:invertIfNegative val="0"/>
          <c:cat>
            <c:strRef>
              <c:f>annotators!$L$22:$N$22</c:f>
              <c:strCache>
                <c:ptCount val="3"/>
                <c:pt idx="0">
                  <c:v>Computer Science</c:v>
                </c:pt>
                <c:pt idx="1">
                  <c:v>Other</c:v>
                </c:pt>
                <c:pt idx="2">
                  <c:v>Medicine and Psychiatry</c:v>
                </c:pt>
              </c:strCache>
            </c:strRef>
          </c:cat>
          <c:val>
            <c:numRef>
              <c:f>annotators!$L$24:$N$24</c:f>
              <c:numCache>
                <c:formatCode>General</c:formatCode>
                <c:ptCount val="3"/>
                <c:pt idx="0">
                  <c:v>12</c:v>
                </c:pt>
                <c:pt idx="1">
                  <c:v>5</c:v>
                </c:pt>
                <c:pt idx="2">
                  <c:v>7</c:v>
                </c:pt>
              </c:numCache>
            </c:numRef>
          </c:val>
          <c:extLst>
            <c:ext xmlns:c16="http://schemas.microsoft.com/office/drawing/2014/chart" uri="{C3380CC4-5D6E-409C-BE32-E72D297353CC}">
              <c16:uniqueId val="{00000001-E229-48DD-A66E-9478352EA2F0}"/>
            </c:ext>
          </c:extLst>
        </c:ser>
        <c:dLbls>
          <c:showLegendKey val="0"/>
          <c:showVal val="0"/>
          <c:showCatName val="0"/>
          <c:showSerName val="0"/>
          <c:showPercent val="0"/>
          <c:showBubbleSize val="0"/>
        </c:dLbls>
        <c:gapWidth val="150"/>
        <c:overlap val="100"/>
        <c:axId val="1807684496"/>
        <c:axId val="1807681616"/>
      </c:barChart>
      <c:catAx>
        <c:axId val="180768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1807681616"/>
        <c:crosses val="autoZero"/>
        <c:auto val="1"/>
        <c:lblAlgn val="ctr"/>
        <c:lblOffset val="100"/>
        <c:noMultiLvlLbl val="0"/>
      </c:catAx>
      <c:valAx>
        <c:axId val="180768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1807684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a:t>Formal instructions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'instructions training'!$G$2</c:f>
              <c:strCache>
                <c:ptCount val="1"/>
                <c:pt idx="0">
                  <c:v>yes</c:v>
                </c:pt>
              </c:strCache>
            </c:strRef>
          </c:tx>
          <c:spPr>
            <a:solidFill>
              <a:schemeClr val="accent1"/>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training'!$G$3:$G$5</c:f>
              <c:numCache>
                <c:formatCode>General</c:formatCode>
                <c:ptCount val="3"/>
                <c:pt idx="0">
                  <c:v>9</c:v>
                </c:pt>
                <c:pt idx="1">
                  <c:v>5</c:v>
                </c:pt>
                <c:pt idx="2">
                  <c:v>23</c:v>
                </c:pt>
              </c:numCache>
            </c:numRef>
          </c:val>
          <c:extLst>
            <c:ext xmlns:c16="http://schemas.microsoft.com/office/drawing/2014/chart" uri="{C3380CC4-5D6E-409C-BE32-E72D297353CC}">
              <c16:uniqueId val="{00000000-193C-4FFE-8760-B637540F8B37}"/>
            </c:ext>
          </c:extLst>
        </c:ser>
        <c:ser>
          <c:idx val="1"/>
          <c:order val="1"/>
          <c:tx>
            <c:strRef>
              <c:f>'instructions training'!$H$2</c:f>
              <c:strCache>
                <c:ptCount val="1"/>
                <c:pt idx="0">
                  <c:v>no</c:v>
                </c:pt>
              </c:strCache>
            </c:strRef>
          </c:tx>
          <c:spPr>
            <a:solidFill>
              <a:schemeClr val="accent2"/>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training'!$H$3:$H$5</c:f>
              <c:numCache>
                <c:formatCode>General</c:formatCode>
                <c:ptCount val="3"/>
                <c:pt idx="0">
                  <c:v>9</c:v>
                </c:pt>
                <c:pt idx="1">
                  <c:v>1</c:v>
                </c:pt>
              </c:numCache>
            </c:numRef>
          </c:val>
          <c:extLst>
            <c:ext xmlns:c16="http://schemas.microsoft.com/office/drawing/2014/chart" uri="{C3380CC4-5D6E-409C-BE32-E72D297353CC}">
              <c16:uniqueId val="{00000001-193C-4FFE-8760-B637540F8B37}"/>
            </c:ext>
          </c:extLst>
        </c:ser>
        <c:ser>
          <c:idx val="2"/>
          <c:order val="2"/>
          <c:tx>
            <c:strRef>
              <c:f>'instructions training'!$I$2</c:f>
              <c:strCache>
                <c:ptCount val="1"/>
                <c:pt idx="0">
                  <c:v>unsure</c:v>
                </c:pt>
              </c:strCache>
            </c:strRef>
          </c:tx>
          <c:spPr>
            <a:solidFill>
              <a:schemeClr val="accent3"/>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training'!$I$3:$I$5</c:f>
              <c:numCache>
                <c:formatCode>General</c:formatCode>
                <c:ptCount val="3"/>
                <c:pt idx="0">
                  <c:v>9</c:v>
                </c:pt>
                <c:pt idx="1">
                  <c:v>6</c:v>
                </c:pt>
                <c:pt idx="2">
                  <c:v>2</c:v>
                </c:pt>
              </c:numCache>
            </c:numRef>
          </c:val>
          <c:extLst>
            <c:ext xmlns:c16="http://schemas.microsoft.com/office/drawing/2014/chart" uri="{C3380CC4-5D6E-409C-BE32-E72D297353CC}">
              <c16:uniqueId val="{00000002-193C-4FFE-8760-B637540F8B37}"/>
            </c:ext>
          </c:extLst>
        </c:ser>
        <c:dLbls>
          <c:showLegendKey val="0"/>
          <c:showVal val="0"/>
          <c:showCatName val="0"/>
          <c:showSerName val="0"/>
          <c:showPercent val="0"/>
          <c:showBubbleSize val="0"/>
        </c:dLbls>
        <c:gapWidth val="150"/>
        <c:overlap val="100"/>
        <c:axId val="20340128"/>
        <c:axId val="20318528"/>
      </c:barChart>
      <c:catAx>
        <c:axId val="203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318528"/>
        <c:crosses val="autoZero"/>
        <c:auto val="1"/>
        <c:lblAlgn val="ctr"/>
        <c:lblOffset val="100"/>
        <c:noMultiLvlLbl val="0"/>
      </c:catAx>
      <c:valAx>
        <c:axId val="2031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340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b="0" i="0" u="none" strike="noStrike" baseline="0">
                <a:effectLst/>
              </a:rPr>
              <a:t>Training</a:t>
            </a:r>
            <a:endParaRPr lang="en-GB"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'instructions training'!$G$7</c:f>
              <c:strCache>
                <c:ptCount val="1"/>
                <c:pt idx="0">
                  <c:v>yes</c:v>
                </c:pt>
              </c:strCache>
            </c:strRef>
          </c:tx>
          <c:spPr>
            <a:solidFill>
              <a:schemeClr val="accent1"/>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training'!$G$8:$G$10</c:f>
              <c:numCache>
                <c:formatCode>General</c:formatCode>
                <c:ptCount val="3"/>
                <c:pt idx="0">
                  <c:v>12</c:v>
                </c:pt>
                <c:pt idx="1">
                  <c:v>4</c:v>
                </c:pt>
                <c:pt idx="2">
                  <c:v>18</c:v>
                </c:pt>
              </c:numCache>
            </c:numRef>
          </c:val>
          <c:extLst>
            <c:ext xmlns:c16="http://schemas.microsoft.com/office/drawing/2014/chart" uri="{C3380CC4-5D6E-409C-BE32-E72D297353CC}">
              <c16:uniqueId val="{00000000-A6A0-43E0-8269-0B731671072E}"/>
            </c:ext>
          </c:extLst>
        </c:ser>
        <c:ser>
          <c:idx val="1"/>
          <c:order val="1"/>
          <c:tx>
            <c:strRef>
              <c:f>'instructions training'!$H$7</c:f>
              <c:strCache>
                <c:ptCount val="1"/>
                <c:pt idx="0">
                  <c:v>no</c:v>
                </c:pt>
              </c:strCache>
            </c:strRef>
          </c:tx>
          <c:spPr>
            <a:solidFill>
              <a:schemeClr val="accent2"/>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training'!$H$8:$H$10</c:f>
              <c:numCache>
                <c:formatCode>General</c:formatCode>
                <c:ptCount val="3"/>
                <c:pt idx="0">
                  <c:v>3</c:v>
                </c:pt>
                <c:pt idx="1">
                  <c:v>1</c:v>
                </c:pt>
                <c:pt idx="2">
                  <c:v>7</c:v>
                </c:pt>
              </c:numCache>
            </c:numRef>
          </c:val>
          <c:extLst>
            <c:ext xmlns:c16="http://schemas.microsoft.com/office/drawing/2014/chart" uri="{C3380CC4-5D6E-409C-BE32-E72D297353CC}">
              <c16:uniqueId val="{00000001-A6A0-43E0-8269-0B731671072E}"/>
            </c:ext>
          </c:extLst>
        </c:ser>
        <c:ser>
          <c:idx val="2"/>
          <c:order val="2"/>
          <c:tx>
            <c:strRef>
              <c:f>'instructions training'!$I$7</c:f>
              <c:strCache>
                <c:ptCount val="1"/>
                <c:pt idx="0">
                  <c:v>unsure</c:v>
                </c:pt>
              </c:strCache>
            </c:strRef>
          </c:tx>
          <c:spPr>
            <a:solidFill>
              <a:schemeClr val="accent3"/>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training'!$I$8:$I$10</c:f>
              <c:numCache>
                <c:formatCode>General</c:formatCode>
                <c:ptCount val="3"/>
                <c:pt idx="0">
                  <c:v>12</c:v>
                </c:pt>
                <c:pt idx="1">
                  <c:v>7</c:v>
                </c:pt>
              </c:numCache>
            </c:numRef>
          </c:val>
          <c:extLst>
            <c:ext xmlns:c16="http://schemas.microsoft.com/office/drawing/2014/chart" uri="{C3380CC4-5D6E-409C-BE32-E72D297353CC}">
              <c16:uniqueId val="{00000002-A6A0-43E0-8269-0B731671072E}"/>
            </c:ext>
          </c:extLst>
        </c:ser>
        <c:dLbls>
          <c:showLegendKey val="0"/>
          <c:showVal val="0"/>
          <c:showCatName val="0"/>
          <c:showSerName val="0"/>
          <c:showPercent val="0"/>
          <c:showBubbleSize val="0"/>
        </c:dLbls>
        <c:gapWidth val="150"/>
        <c:overlap val="100"/>
        <c:axId val="20325248"/>
        <c:axId val="20332448"/>
      </c:barChart>
      <c:catAx>
        <c:axId val="2032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332448"/>
        <c:crosses val="autoZero"/>
        <c:auto val="1"/>
        <c:lblAlgn val="ctr"/>
        <c:lblOffset val="100"/>
        <c:noMultiLvlLbl val="0"/>
      </c:catAx>
      <c:valAx>
        <c:axId val="2033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325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GB"/>
              <a:t>Multiple annotator overlap</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9.0585707218534858E-2"/>
          <c:y val="0.14281964754405702"/>
          <c:w val="0.81966147220527319"/>
          <c:h val="0.59036597604197105"/>
        </c:manualLayout>
      </c:layout>
      <c:barChart>
        <c:barDir val="col"/>
        <c:grouping val="stacked"/>
        <c:varyColors val="0"/>
        <c:ser>
          <c:idx val="0"/>
          <c:order val="0"/>
          <c:tx>
            <c:strRef>
              <c:f>'metrics quality'!$H$11</c:f>
              <c:strCache>
                <c:ptCount val="1"/>
                <c:pt idx="0">
                  <c:v>yes</c:v>
                </c:pt>
              </c:strCache>
            </c:strRef>
          </c:tx>
          <c:spPr>
            <a:solidFill>
              <a:schemeClr val="accent1"/>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quality'!$H$12:$H$15</c15:sqref>
                  </c15:fullRef>
                </c:ext>
              </c:extLst>
              <c:f>'metrics quality'!$H$13:$H$15</c:f>
              <c:numCache>
                <c:formatCode>General</c:formatCode>
                <c:ptCount val="3"/>
                <c:pt idx="0">
                  <c:v>12</c:v>
                </c:pt>
                <c:pt idx="1">
                  <c:v>3</c:v>
                </c:pt>
                <c:pt idx="2">
                  <c:v>6</c:v>
                </c:pt>
              </c:numCache>
            </c:numRef>
          </c:val>
          <c:extLst>
            <c:ext xmlns:c16="http://schemas.microsoft.com/office/drawing/2014/chart" uri="{C3380CC4-5D6E-409C-BE32-E72D297353CC}">
              <c16:uniqueId val="{00000000-0DB1-46EB-9ADB-F9435EC895CF}"/>
            </c:ext>
          </c:extLst>
        </c:ser>
        <c:ser>
          <c:idx val="1"/>
          <c:order val="1"/>
          <c:tx>
            <c:strRef>
              <c:f>'metrics quality'!$I$11</c:f>
              <c:strCache>
                <c:ptCount val="1"/>
                <c:pt idx="0">
                  <c:v>no</c:v>
                </c:pt>
              </c:strCache>
            </c:strRef>
          </c:tx>
          <c:spPr>
            <a:solidFill>
              <a:schemeClr val="accent2"/>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quality'!$I$12:$I$15</c15:sqref>
                  </c15:fullRef>
                </c:ext>
              </c:extLst>
              <c:f>'metrics quality'!$I$13:$I$15</c:f>
              <c:numCache>
                <c:formatCode>General</c:formatCode>
                <c:ptCount val="3"/>
                <c:pt idx="1">
                  <c:v>1</c:v>
                </c:pt>
              </c:numCache>
            </c:numRef>
          </c:val>
          <c:extLst>
            <c:ext xmlns:c16="http://schemas.microsoft.com/office/drawing/2014/chart" uri="{C3380CC4-5D6E-409C-BE32-E72D297353CC}">
              <c16:uniqueId val="{00000001-0DB1-46EB-9ADB-F9435EC895CF}"/>
            </c:ext>
          </c:extLst>
        </c:ser>
        <c:ser>
          <c:idx val="2"/>
          <c:order val="2"/>
          <c:tx>
            <c:strRef>
              <c:f>'metrics quality'!$J$11</c:f>
              <c:strCache>
                <c:ptCount val="1"/>
                <c:pt idx="0">
                  <c:v>unsure</c:v>
                </c:pt>
              </c:strCache>
            </c:strRef>
          </c:tx>
          <c:spPr>
            <a:solidFill>
              <a:schemeClr val="accent3"/>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quality'!$J$12:$J$15</c15:sqref>
                  </c15:fullRef>
                </c:ext>
              </c:extLst>
              <c:f>'metrics quality'!$J$13:$J$15</c:f>
              <c:numCache>
                <c:formatCode>General</c:formatCode>
                <c:ptCount val="3"/>
                <c:pt idx="0">
                  <c:v>15</c:v>
                </c:pt>
                <c:pt idx="1">
                  <c:v>8</c:v>
                </c:pt>
                <c:pt idx="2">
                  <c:v>19</c:v>
                </c:pt>
              </c:numCache>
            </c:numRef>
          </c:val>
          <c:extLst>
            <c:ext xmlns:c16="http://schemas.microsoft.com/office/drawing/2014/chart" uri="{C3380CC4-5D6E-409C-BE32-E72D297353CC}">
              <c16:uniqueId val="{00000002-0DB1-46EB-9ADB-F9435EC895CF}"/>
            </c:ext>
          </c:extLst>
        </c:ser>
        <c:dLbls>
          <c:showLegendKey val="0"/>
          <c:showVal val="0"/>
          <c:showCatName val="0"/>
          <c:showSerName val="0"/>
          <c:showPercent val="0"/>
          <c:showBubbleSize val="0"/>
        </c:dLbls>
        <c:gapWidth val="150"/>
        <c:overlap val="100"/>
        <c:axId val="613548975"/>
        <c:axId val="613548495"/>
      </c:barChart>
      <c:catAx>
        <c:axId val="61354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613548495"/>
        <c:crosses val="autoZero"/>
        <c:auto val="1"/>
        <c:lblAlgn val="ctr"/>
        <c:lblOffset val="100"/>
        <c:noMultiLvlLbl val="0"/>
      </c:catAx>
      <c:valAx>
        <c:axId val="61354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3548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Inter-annotator agreement              Other metric to label quality </a:t>
            </a:r>
          </a:p>
        </c:rich>
      </c:tx>
      <c:layout>
        <c:manualLayout>
          <c:xMode val="edge"/>
          <c:yMode val="edge"/>
          <c:x val="0.16106287584989448"/>
          <c:y val="4.1491437035469231E-2"/>
        </c:manualLayout>
      </c:layout>
      <c:overlay val="1"/>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6.6580927384076991E-2"/>
          <c:y val="0.16041666666666668"/>
          <c:w val="0.92230796150481187"/>
          <c:h val="0.51567002041411492"/>
        </c:manualLayout>
      </c:layout>
      <c:barChart>
        <c:barDir val="col"/>
        <c:grouping val="stacked"/>
        <c:varyColors val="0"/>
        <c:ser>
          <c:idx val="0"/>
          <c:order val="0"/>
          <c:tx>
            <c:strRef>
              <c:f>'metrics quality'!$H$11</c:f>
              <c:strCache>
                <c:ptCount val="1"/>
                <c:pt idx="0">
                  <c:v>yes</c:v>
                </c:pt>
              </c:strCache>
            </c:strRef>
          </c:tx>
          <c:spPr>
            <a:solidFill>
              <a:schemeClr val="accent1"/>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quality'!$H$17:$H$23</c15:sqref>
                  </c15:fullRef>
                </c:ext>
              </c:extLst>
              <c:f>('metrics quality'!$H$17:$H$19,'metrics quality'!$H$21:$H$23)</c:f>
              <c:numCache>
                <c:formatCode>General</c:formatCode>
                <c:ptCount val="6"/>
                <c:pt idx="0">
                  <c:v>10</c:v>
                </c:pt>
                <c:pt idx="1">
                  <c:v>2</c:v>
                </c:pt>
                <c:pt idx="2">
                  <c:v>3</c:v>
                </c:pt>
                <c:pt idx="3">
                  <c:v>4</c:v>
                </c:pt>
                <c:pt idx="4">
                  <c:v>3</c:v>
                </c:pt>
                <c:pt idx="5">
                  <c:v>11</c:v>
                </c:pt>
              </c:numCache>
            </c:numRef>
          </c:val>
          <c:extLst>
            <c:ext xmlns:c16="http://schemas.microsoft.com/office/drawing/2014/chart" uri="{C3380CC4-5D6E-409C-BE32-E72D297353CC}">
              <c16:uniqueId val="{00000000-ED30-41D9-81D9-7FFE4CE26499}"/>
            </c:ext>
          </c:extLst>
        </c:ser>
        <c:ser>
          <c:idx val="1"/>
          <c:order val="1"/>
          <c:tx>
            <c:strRef>
              <c:f>'metrics quality'!$I$11</c:f>
              <c:strCache>
                <c:ptCount val="1"/>
                <c:pt idx="0">
                  <c:v>no</c:v>
                </c:pt>
              </c:strCache>
            </c:strRef>
          </c:tx>
          <c:spPr>
            <a:solidFill>
              <a:schemeClr val="accent2"/>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quality'!$I$17:$I$23</c15:sqref>
                  </c15:fullRef>
                </c:ext>
              </c:extLst>
              <c:f>('metrics quality'!$I$17:$I$19,'metrics quality'!$I$21:$I$23)</c:f>
              <c:numCache>
                <c:formatCode>General</c:formatCode>
                <c:ptCount val="6"/>
                <c:pt idx="0">
                  <c:v>2</c:v>
                </c:pt>
                <c:pt idx="1">
                  <c:v>1</c:v>
                </c:pt>
                <c:pt idx="2">
                  <c:v>3</c:v>
                </c:pt>
                <c:pt idx="3">
                  <c:v>23</c:v>
                </c:pt>
                <c:pt idx="4">
                  <c:v>9</c:v>
                </c:pt>
                <c:pt idx="5">
                  <c:v>14</c:v>
                </c:pt>
              </c:numCache>
            </c:numRef>
          </c:val>
          <c:extLst>
            <c:ext xmlns:c16="http://schemas.microsoft.com/office/drawing/2014/chart" uri="{C3380CC4-5D6E-409C-BE32-E72D297353CC}">
              <c16:uniqueId val="{00000001-ED30-41D9-81D9-7FFE4CE26499}"/>
            </c:ext>
          </c:extLst>
        </c:ser>
        <c:ser>
          <c:idx val="2"/>
          <c:order val="2"/>
          <c:tx>
            <c:strRef>
              <c:f>'metrics quality'!$J$11</c:f>
              <c:strCache>
                <c:ptCount val="1"/>
                <c:pt idx="0">
                  <c:v>unsure</c:v>
                </c:pt>
              </c:strCache>
            </c:strRef>
          </c:tx>
          <c:spPr>
            <a:solidFill>
              <a:schemeClr val="accent3"/>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quality'!$J$17:$J$23</c15:sqref>
                  </c15:fullRef>
                </c:ext>
              </c:extLst>
              <c:f>('metrics quality'!$J$17:$J$19,'metrics quality'!$J$21:$J$23)</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2-ED30-41D9-81D9-7FFE4CE26499}"/>
            </c:ext>
          </c:extLst>
        </c:ser>
        <c:dLbls>
          <c:showLegendKey val="0"/>
          <c:showVal val="0"/>
          <c:showCatName val="0"/>
          <c:showSerName val="0"/>
          <c:showPercent val="0"/>
          <c:showBubbleSize val="0"/>
        </c:dLbls>
        <c:gapWidth val="150"/>
        <c:overlap val="100"/>
        <c:axId val="374817759"/>
        <c:axId val="374817279"/>
      </c:barChart>
      <c:catAx>
        <c:axId val="37481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374817279"/>
        <c:crosses val="autoZero"/>
        <c:auto val="1"/>
        <c:lblAlgn val="ctr"/>
        <c:lblOffset val="100"/>
        <c:noMultiLvlLbl val="0"/>
      </c:catAx>
      <c:valAx>
        <c:axId val="37481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74817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97977</xdr:colOff>
      <xdr:row>13</xdr:row>
      <xdr:rowOff>180493</xdr:rowOff>
    </xdr:from>
    <xdr:to>
      <xdr:col>4</xdr:col>
      <xdr:colOff>746297</xdr:colOff>
      <xdr:row>27</xdr:row>
      <xdr:rowOff>27071</xdr:rowOff>
    </xdr:to>
    <mc:AlternateContent xmlns:mc="http://schemas.openxmlformats.org/markup-compatibility/2006" xmlns:a14="http://schemas.microsoft.com/office/drawing/2010/main">
      <mc:Choice Requires="a14">
        <xdr:graphicFrame macro="">
          <xdr:nvGraphicFramePr>
            <xdr:cNvPr id="2" name="First Author Department">
              <a:extLst>
                <a:ext uri="{FF2B5EF4-FFF2-40B4-BE49-F238E27FC236}">
                  <a16:creationId xmlns:a16="http://schemas.microsoft.com/office/drawing/2014/main" id="{61D31301-65C3-B2F3-8F93-0AAB9A283384}"/>
                </a:ext>
              </a:extLst>
            </xdr:cNvPr>
            <xdr:cNvGraphicFramePr/>
          </xdr:nvGraphicFramePr>
          <xdr:xfrm>
            <a:off x="0" y="0"/>
            <a:ext cx="0" cy="0"/>
          </xdr:xfrm>
          <a:graphic>
            <a:graphicData uri="http://schemas.microsoft.com/office/drawing/2010/slicer">
              <sle:slicer xmlns:sle="http://schemas.microsoft.com/office/drawing/2010/slicer" name="First Author Department"/>
            </a:graphicData>
          </a:graphic>
        </xdr:graphicFrame>
      </mc:Choice>
      <mc:Fallback xmlns="">
        <xdr:sp macro="" textlink="">
          <xdr:nvSpPr>
            <xdr:cNvPr id="0" name=""/>
            <xdr:cNvSpPr>
              <a:spLocks noTextEdit="1"/>
            </xdr:cNvSpPr>
          </xdr:nvSpPr>
          <xdr:spPr>
            <a:xfrm>
              <a:off x="5788129" y="2549319"/>
              <a:ext cx="2678222" cy="2401432"/>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914400</xdr:colOff>
      <xdr:row>37</xdr:row>
      <xdr:rowOff>152400</xdr:rowOff>
    </xdr:from>
    <xdr:to>
      <xdr:col>31</xdr:col>
      <xdr:colOff>609600</xdr:colOff>
      <xdr:row>52</xdr:row>
      <xdr:rowOff>163288</xdr:rowOff>
    </xdr:to>
    <xdr:graphicFrame macro="">
      <xdr:nvGraphicFramePr>
        <xdr:cNvPr id="13" name="Chart 12">
          <a:extLst>
            <a:ext uri="{FF2B5EF4-FFF2-40B4-BE49-F238E27FC236}">
              <a16:creationId xmlns:a16="http://schemas.microsoft.com/office/drawing/2014/main" id="{7346D2B8-3D63-38AF-9C6D-239BCBAF1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270565</xdr:colOff>
      <xdr:row>37</xdr:row>
      <xdr:rowOff>143014</xdr:rowOff>
    </xdr:from>
    <xdr:to>
      <xdr:col>28</xdr:col>
      <xdr:colOff>776908</xdr:colOff>
      <xdr:row>52</xdr:row>
      <xdr:rowOff>152953</xdr:rowOff>
    </xdr:to>
    <xdr:graphicFrame macro="">
      <xdr:nvGraphicFramePr>
        <xdr:cNvPr id="22" name="Chart 21">
          <a:extLst>
            <a:ext uri="{FF2B5EF4-FFF2-40B4-BE49-F238E27FC236}">
              <a16:creationId xmlns:a16="http://schemas.microsoft.com/office/drawing/2014/main" id="{10D9EC7F-E449-6036-D5F0-AEDE2F147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72120</xdr:colOff>
      <xdr:row>25</xdr:row>
      <xdr:rowOff>117756</xdr:rowOff>
    </xdr:from>
    <xdr:to>
      <xdr:col>14</xdr:col>
      <xdr:colOff>198264</xdr:colOff>
      <xdr:row>40</xdr:row>
      <xdr:rowOff>129600</xdr:rowOff>
    </xdr:to>
    <xdr:graphicFrame macro="">
      <xdr:nvGraphicFramePr>
        <xdr:cNvPr id="4" name="Chart 3">
          <a:extLst>
            <a:ext uri="{FF2B5EF4-FFF2-40B4-BE49-F238E27FC236}">
              <a16:creationId xmlns:a16="http://schemas.microsoft.com/office/drawing/2014/main" id="{DEEBEE74-74F9-B0E3-29F0-571EF0E5A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28990</xdr:colOff>
      <xdr:row>41</xdr:row>
      <xdr:rowOff>53008</xdr:rowOff>
    </xdr:from>
    <xdr:to>
      <xdr:col>14</xdr:col>
      <xdr:colOff>153229</xdr:colOff>
      <xdr:row>56</xdr:row>
      <xdr:rowOff>62947</xdr:rowOff>
    </xdr:to>
    <xdr:graphicFrame macro="">
      <xdr:nvGraphicFramePr>
        <xdr:cNvPr id="5" name="Chart 4">
          <a:extLst>
            <a:ext uri="{FF2B5EF4-FFF2-40B4-BE49-F238E27FC236}">
              <a16:creationId xmlns:a16="http://schemas.microsoft.com/office/drawing/2014/main" id="{2E792E4F-BB97-E5DE-37C9-508DC6054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271077</xdr:colOff>
      <xdr:row>27</xdr:row>
      <xdr:rowOff>149239</xdr:rowOff>
    </xdr:from>
    <xdr:to>
      <xdr:col>8</xdr:col>
      <xdr:colOff>444715</xdr:colOff>
      <xdr:row>42</xdr:row>
      <xdr:rowOff>149239</xdr:rowOff>
    </xdr:to>
    <xdr:graphicFrame macro="">
      <xdr:nvGraphicFramePr>
        <xdr:cNvPr id="3" name="Chart 2">
          <a:extLst>
            <a:ext uri="{FF2B5EF4-FFF2-40B4-BE49-F238E27FC236}">
              <a16:creationId xmlns:a16="http://schemas.microsoft.com/office/drawing/2014/main" id="{69002069-608F-1515-D878-CE1520372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559338</xdr:colOff>
      <xdr:row>27</xdr:row>
      <xdr:rowOff>136187</xdr:rowOff>
    </xdr:from>
    <xdr:to>
      <xdr:col>12</xdr:col>
      <xdr:colOff>697149</xdr:colOff>
      <xdr:row>42</xdr:row>
      <xdr:rowOff>137809</xdr:rowOff>
    </xdr:to>
    <xdr:graphicFrame macro="">
      <xdr:nvGraphicFramePr>
        <xdr:cNvPr id="2" name="Chart 1">
          <a:extLst>
            <a:ext uri="{FF2B5EF4-FFF2-40B4-BE49-F238E27FC236}">
              <a16:creationId xmlns:a16="http://schemas.microsoft.com/office/drawing/2014/main" id="{D6952C8B-561E-2DAD-E932-5CA33A3F1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885264</xdr:colOff>
      <xdr:row>11</xdr:row>
      <xdr:rowOff>62753</xdr:rowOff>
    </xdr:from>
    <xdr:to>
      <xdr:col>12</xdr:col>
      <xdr:colOff>0</xdr:colOff>
      <xdr:row>26</xdr:row>
      <xdr:rowOff>116541</xdr:rowOff>
    </xdr:to>
    <xdr:graphicFrame macro="">
      <xdr:nvGraphicFramePr>
        <xdr:cNvPr id="2" name="Chart 1">
          <a:extLst>
            <a:ext uri="{FF2B5EF4-FFF2-40B4-BE49-F238E27FC236}">
              <a16:creationId xmlns:a16="http://schemas.microsoft.com/office/drawing/2014/main" id="{DAC515E6-8B27-4FBC-42BC-517366ABE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896471</xdr:colOff>
      <xdr:row>27</xdr:row>
      <xdr:rowOff>152400</xdr:rowOff>
    </xdr:from>
    <xdr:to>
      <xdr:col>12</xdr:col>
      <xdr:colOff>0</xdr:colOff>
      <xdr:row>43</xdr:row>
      <xdr:rowOff>26894</xdr:rowOff>
    </xdr:to>
    <xdr:graphicFrame macro="">
      <xdr:nvGraphicFramePr>
        <xdr:cNvPr id="3" name="Chart 2">
          <a:extLst>
            <a:ext uri="{FF2B5EF4-FFF2-40B4-BE49-F238E27FC236}">
              <a16:creationId xmlns:a16="http://schemas.microsoft.com/office/drawing/2014/main" id="{AAE1B6F1-107E-06FC-18CB-0ED378BE2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465426</xdr:colOff>
      <xdr:row>25</xdr:row>
      <xdr:rowOff>87146</xdr:rowOff>
    </xdr:from>
    <xdr:to>
      <xdr:col>10</xdr:col>
      <xdr:colOff>580571</xdr:colOff>
      <xdr:row>40</xdr:row>
      <xdr:rowOff>120952</xdr:rowOff>
    </xdr:to>
    <xdr:graphicFrame macro="">
      <xdr:nvGraphicFramePr>
        <xdr:cNvPr id="4" name="Chart 3">
          <a:extLst>
            <a:ext uri="{FF2B5EF4-FFF2-40B4-BE49-F238E27FC236}">
              <a16:creationId xmlns:a16="http://schemas.microsoft.com/office/drawing/2014/main" id="{67701D7E-6068-8060-58F2-D6A6D4C33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189895</xdr:colOff>
      <xdr:row>25</xdr:row>
      <xdr:rowOff>101539</xdr:rowOff>
    </xdr:from>
    <xdr:to>
      <xdr:col>19</xdr:col>
      <xdr:colOff>435429</xdr:colOff>
      <xdr:row>40</xdr:row>
      <xdr:rowOff>101539</xdr:rowOff>
    </xdr:to>
    <xdr:graphicFrame macro="">
      <xdr:nvGraphicFramePr>
        <xdr:cNvPr id="5" name="Chart 4">
          <a:extLst>
            <a:ext uri="{FF2B5EF4-FFF2-40B4-BE49-F238E27FC236}">
              <a16:creationId xmlns:a16="http://schemas.microsoft.com/office/drawing/2014/main" id="{5DC37454-3DBC-1B4F-F2E2-AD5943A3C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Andrasz" refreshedDate="45093.48655775463" createdVersion="8" refreshedVersion="8" minRefreshableVersion="3" recordCount="226" xr:uid="{F1970D8D-8D04-45ED-A680-DFFCBBA15D42}">
  <cacheSource type="worksheet">
    <worksheetSource name="Table2"/>
  </cacheSource>
  <cacheFields count="48">
    <cacheField name="Title" numFmtId="0">
      <sharedItems/>
    </cacheField>
    <cacheField name="ID" numFmtId="0">
      <sharedItems containsString="0" containsBlank="1" containsNumber="1" containsInteger="1" minValue="1" maxValue="223"/>
    </cacheField>
    <cacheField name="Year" numFmtId="0">
      <sharedItems containsString="0" containsBlank="1" containsNumber="1" containsInteger="1" minValue="1994" maxValue="2021"/>
    </cacheField>
    <cacheField name="Source title" numFmtId="0">
      <sharedItems containsBlank="1"/>
    </cacheField>
    <cacheField name="First Author Department" numFmtId="0">
      <sharedItems containsBlank="1"/>
    </cacheField>
    <cacheField name="Cited by" numFmtId="0">
      <sharedItems containsString="0" containsBlank="1" containsNumber="1" containsInteger="1" minValue="63" maxValue="1004"/>
    </cacheField>
    <cacheField name="DOI" numFmtId="0">
      <sharedItems containsBlank="1"/>
    </cacheField>
    <cacheField name="Link" numFmtId="0">
      <sharedItems containsBlank="1"/>
    </cacheField>
    <cacheField name="Author Keywords" numFmtId="0">
      <sharedItems containsBlank="1"/>
    </cacheField>
    <cacheField name="Index Keywords" numFmtId="0">
      <sharedItems containsBlank="1" longText="1"/>
    </cacheField>
    <cacheField name="Publication Stage" numFmtId="0">
      <sharedItems containsBlank="1"/>
    </cacheField>
    <cacheField name="dataset used by" numFmtId="0">
      <sharedItems containsBlank="1"/>
    </cacheField>
    <cacheField name="Category" numFmtId="0">
      <sharedItems containsBlank="1"/>
    </cacheField>
    <cacheField name="Included" numFmtId="0">
      <sharedItems count="6">
        <s v="yes"/>
        <s v="external"/>
        <s v="no"/>
        <s v="yes, multiple"/>
        <s v="external, multiple"/>
        <s v="unsure"/>
      </sharedItems>
    </cacheField>
    <cacheField name="Done" numFmtId="0">
      <sharedItems containsBlank="1"/>
    </cacheField>
    <cacheField name="was the work an original task?" numFmtId="0">
      <sharedItems containsBlank="1"/>
    </cacheField>
    <cacheField name="human annotations as labels?" numFmtId="0">
      <sharedItems containsBlank="1"/>
    </cacheField>
    <cacheField name="non-human annotations" numFmtId="0">
      <sharedItems containsBlank="1" count="8">
        <s v="model"/>
        <s v="scale"/>
        <m/>
        <s v="other"/>
        <s v="na"/>
        <s v="unsure"/>
        <s v="no"/>
        <s v="not available" u="1"/>
      </sharedItems>
    </cacheField>
    <cacheField name="what did they use (except human annotations)" numFmtId="0">
      <sharedItems containsBlank="1" count="55">
        <s v="ml model"/>
        <s v="SCL-90-R"/>
        <s v="CES-D &amp; BDI &amp; self-report of depression"/>
        <m/>
        <s v="subreddits "/>
        <s v="na"/>
        <s v="QIDS-SR"/>
        <s v="tweets"/>
        <s v="unsure"/>
        <s v="medical records"/>
        <s v="CES-D &amp; self-reports of depression"/>
        <s v="BDI"/>
        <s v="GDS-15"/>
        <s v="CES-D &amp; BDI"/>
        <s v="CES-D"/>
        <s v="PHQ-9"/>
        <s v="previous dignosis"/>
        <s v="reddit posts"/>
        <s v="BDI-II"/>
        <s v="an International Personality Item Pool (IPIP) proxy to the NEO-PI-R "/>
        <s v="LiveJurnal communites"/>
        <s v="BioNER"/>
        <s v="BAI &amp; IDS"/>
        <s v="BDI &amp; other"/>
        <s v="forum posts"/>
        <s v="Chinese version of the SPS &amp; The Chinese version of the DASS-21 &amp; Chinese version of Big 5"/>
        <s v="PHQ-9 &amp; other"/>
        <s v="PHQ-9 &amp; GAD-7 &amp; other"/>
        <s v="suicide reports"/>
        <s v="E95x code"/>
        <s v="suicide history"/>
        <s v="DSI-SS &amp; INQ &amp; ACSS"/>
        <s v="QIDS-SR &amp; other "/>
        <s v="PHQ &amp; GAD-7  &amp; other"/>
        <s v="BDI-II-NL &amp; DASS"/>
        <s v="keywords"/>
        <s v="DASS 21"/>
        <s v="QIDS-SR &amp; GAD-7 &amp; other"/>
        <s v="sentences"/>
        <s v="tweets &amp; reddit posts"/>
        <s v="tweets &amp; PHQ-9 &amp; Big Huge Thesaurus"/>
        <s v="GHQ-12 &amp; question"/>
        <s v="CGI &amp; QIDS-SR &amp; other " u="1"/>
        <s v="M.I.N.I. &amp; PHQ-9 &amp; PSQI &amp; CTQ &amp; EPQ &amp; LES &amp; etc." u="1"/>
        <s v="BDI-II &amp; HRSD or HAM-D?" u="1"/>
        <s v="QIDS-SR &amp; GAD-7 &amp; HCL-32 &amp; other" u="1"/>
        <s v="SCID-I/NP; 1 January 2010" u="1"/>
        <s v="PHQ-9 &amp; LES &amp; PSQI &amp; GAD-7" u="1"/>
        <s v="BDI &amp;  German version of the Structured Clinical Interview for DSM-IV" u="1"/>
        <s v="not available" u="1"/>
        <s v="PHQ &amp; GAD-7 &amp; ATRQ &amp; other" u="1"/>
        <s v="HDRS &amp; YMRS &amp; HARS &amp; suicide history" u="1"/>
        <s v="HDRS &amp; HAM-D" u="1"/>
        <s v="Structured Clinical Interview for DSM-IV &amp; Hamilton Depression Rating Scale" u="1"/>
        <s v="DSM-IV interview &amp; BDI" u="1"/>
      </sharedItems>
      <fieldGroup par="47"/>
    </cacheField>
    <cacheField name="doi/links from paper/references/google search" numFmtId="0">
      <sharedItems containsBlank="1" longText="1"/>
    </cacheField>
    <cacheField name="provided questionaire text?" numFmtId="0">
      <sharedItems containsBlank="1"/>
    </cacheField>
    <cacheField name="cut-off criteria provided (how many points to be considered depressed)" numFmtId="0">
      <sharedItems containsBlank="1"/>
    </cacheField>
    <cacheField name="non-human annotations notes" numFmtId="0">
      <sharedItems containsBlank="1"/>
    </cacheField>
    <cacheField name="original annotations" numFmtId="0">
      <sharedItems containsBlank="1"/>
    </cacheField>
    <cacheField name="external annotations" numFmtId="0">
      <sharedItems containsBlank="1"/>
    </cacheField>
    <cacheField name="who were the annotators?" numFmtId="0">
      <sharedItems containsBlank="1"/>
    </cacheField>
    <cacheField name="provided number of annotators" numFmtId="0">
      <sharedItems containsBlank="1"/>
    </cacheField>
    <cacheField name="estimated how many annotators they would need before" numFmtId="0">
      <sharedItems containsBlank="1"/>
    </cacheField>
    <cacheField name="specified formal instructions for the annotators?" numFmtId="0">
      <sharedItems containsBlank="1" count="6">
        <s v="na"/>
        <m/>
        <s v="unsure"/>
        <s v="yes"/>
        <s v="no"/>
        <s v="kind of" u="1"/>
      </sharedItems>
    </cacheField>
    <cacheField name="instructions notes" numFmtId="0">
      <sharedItems containsBlank="1" count="41" longText="1">
        <s v="na"/>
        <m/>
        <s v="QIDS-C &amp; HAM-D"/>
        <s v="DSM-IV interview "/>
        <s v="Structured Clinical Interview for DSM-IV &amp; Hamilton Depression Rating Scale"/>
        <s v="10.1001/jamapsychiatry.2013.1909"/>
        <s v="clinical interview suing Hamilton Rating Scale of Depression &amp;  German version of the Structured Clinical Interview for DSM-IV"/>
        <s v="MACE Scale and 21-item Hamilton Depression Scale"/>
        <s v="Structural Clinical Interview for DSM-IV-TR Axis I Disorders"/>
        <s v="CIDI"/>
        <s v="DSM-III-R and modified version of the CIDI"/>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s v="CIDI &amp; MINI &amp; SCID &amp; other"/>
        <s v="unsure"/>
        <s v="Hamilton Rating Scale for Depression"/>
        <s v="Structured Clinical Interview for DSM-IV AxisI Disorders and 17-item Hamilton Rating Scale for Depression(HRSD)"/>
        <s v="MINI"/>
        <s v="MMSE (10.1053/apnr.2000.9231)"/>
        <s v="IDS-C &amp; HAM-D"/>
        <s v="Structured Clinical Interview for DSM-IV axis-I Disorders &amp; HDRS &amp; YMRS &amp; HARS"/>
        <s v="informal annotation and triage criteria provided by Reachout"/>
        <s v="SCID-I &amp; HRSD &amp; CGI &amp; possibly others"/>
        <s v="Mini-International Neuropsychiatric Interview"/>
        <s v="SCID"/>
        <s v="Structured Clinical Interview for DSM-IV, HDRS &amp; HAM-D"/>
        <s v="DSM-IV"/>
        <s v="MADRS"/>
        <s v="MADRS 10.1192/bjp.134.4.382 &amp; HRSD or HAM-D"/>
        <s v="ICD-10"/>
        <s v="three categories positive/negative/undecided"/>
        <s v="MADRS &amp; other"/>
        <s v="[1] the user’s statement of attempting to take their life appeared genuine1 [2] the user is speaking about their own suicide attempt, and [3] that the suicide attempt could be localized in time."/>
        <s v="DSM-IV-TR &amp; MINI"/>
        <s v="17-item Hamilton Depression Rating Scale &amp; Clinical Dementia Rating &amp; Informant Questionnaire on Cognitive Decline in the Elderly"/>
        <s v="Likert scale"/>
        <s v="table with 5 examples"/>
        <s v="“decide how at-risk this person might be for depression”"/>
        <s v="SCID, HAM-D and HAM-A"/>
        <s v="BDI-II &amp; HADS"/>
        <s v="they used PHQ-9 but it is a questinaire so it does not include &quot;formal instruction&quot; for labeling tweets"/>
        <s v="HAM-D-17"/>
      </sharedItems>
    </cacheField>
    <cacheField name="was there training for the annotators?" numFmtId="0">
      <sharedItems containsBlank="1"/>
    </cacheField>
    <cacheField name="perfrormed pre-screening on the crowd work platforms?" numFmtId="0">
      <sharedItems containsBlank="1"/>
    </cacheField>
    <cacheField name="prescreening notes" numFmtId="0">
      <sharedItems containsBlank="1"/>
    </cacheField>
    <cacheField name="was there multiple annotator overlap?" numFmtId="0">
      <sharedItems containsBlank="1"/>
    </cacheField>
    <cacheField name="overlap notes" numFmtId="0">
      <sharedItems containsBlank="1"/>
    </cacheField>
    <cacheField name="reported inter-annotator agreement?" numFmtId="0">
      <sharedItems containsBlank="1"/>
    </cacheField>
    <cacheField name="agreement notes" numFmtId="0">
      <sharedItems containsBlank="1"/>
    </cacheField>
    <cacheField name="any other metric of label quality?" numFmtId="0">
      <sharedItems containsBlank="1"/>
    </cacheField>
    <cacheField name="quality notes" numFmtId="0">
      <sharedItems containsBlank="1"/>
    </cacheField>
    <cacheField name="did they link to the dataset?" numFmtId="0">
      <sharedItems containsBlank="1"/>
    </cacheField>
    <cacheField name="possible to retreive the data?" numFmtId="0">
      <sharedItems containsBlank="1"/>
    </cacheField>
    <cacheField name="data notes" numFmtId="0">
      <sharedItems containsBlank="1"/>
    </cacheField>
    <cacheField name="depressed participants" numFmtId="0">
      <sharedItems containsBlank="1" containsMixedTypes="1" containsNumber="1" containsInteger="1" minValue="10" maxValue="9000"/>
    </cacheField>
    <cacheField name="all participants" numFmtId="0">
      <sharedItems containsBlank="1" containsMixedTypes="1" containsNumber="1" containsInteger="1" minValue="20" maxValue="2108496"/>
    </cacheField>
    <cacheField name="description of data within the paper?" numFmtId="0">
      <sharedItems containsBlank="1"/>
    </cacheField>
    <cacheField name="How hard to undersand " numFmtId="0">
      <sharedItems containsString="0" containsBlank="1" containsNumber="1" containsInteger="1" minValue="0" maxValue="4"/>
    </cacheField>
    <cacheField name="DOI of used data sets" numFmtId="0">
      <sharedItems containsBlank="1"/>
    </cacheField>
    <cacheField name="what did they use (except human annotations)2" numFmtId="0" databaseField="0">
      <fieldGroup base="18">
        <discretePr count="55">
          <x v="6"/>
          <x v="5"/>
          <x v="5"/>
          <x v="0"/>
          <x v="6"/>
          <x v="1"/>
          <x v="5"/>
          <x v="6"/>
          <x v="2"/>
          <x v="7"/>
          <x v="5"/>
          <x v="5"/>
          <x v="5"/>
          <x v="5"/>
          <x v="5"/>
          <x v="5"/>
          <x v="7"/>
          <x v="6"/>
          <x v="5"/>
          <x v="5"/>
          <x v="6"/>
          <x v="3"/>
          <x v="5"/>
          <x v="5"/>
          <x v="6"/>
          <x v="5"/>
          <x v="9"/>
          <x v="11"/>
          <x v="7"/>
          <x v="7"/>
          <x v="10"/>
          <x v="5"/>
          <x v="8"/>
          <x v="12"/>
          <x v="5"/>
          <x v="6"/>
          <x v="5"/>
          <x v="13"/>
          <x v="6"/>
          <x v="6"/>
          <x v="5"/>
          <x v="5"/>
          <x v="5"/>
          <x v="5"/>
          <x v="5"/>
          <x v="5"/>
          <x v="5"/>
          <x v="5"/>
          <x v="5"/>
          <x v="4"/>
          <x v="5"/>
          <x v="5"/>
          <x v="5"/>
          <x v="5"/>
          <x v="5"/>
        </discretePr>
        <groupItems count="14">
          <m/>
          <s v="na"/>
          <s v="unsure"/>
          <s v="BioNER"/>
          <s v="not available"/>
          <s v="Group1"/>
          <s v="Group2"/>
          <s v="Group3"/>
          <s v="QIDS-SR &amp; other "/>
          <s v="PHQ-9 &amp; other"/>
          <s v="suicide history"/>
          <s v="PHQ-9 &amp; GAD-7 &amp; other"/>
          <s v="PHQ &amp; GAD-7  &amp; other"/>
          <s v="QIDS-SR &amp; GAD-7 &amp; other"/>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Andrasz" refreshedDate="45097.613420949077" createdVersion="8" refreshedVersion="8" minRefreshableVersion="3" recordCount="226" xr:uid="{AB6191FF-16C1-4CC5-BB44-E9EE114C1659}">
  <cacheSource type="worksheet">
    <worksheetSource name="Table2"/>
  </cacheSource>
  <cacheFields count="51">
    <cacheField name="Title" numFmtId="0">
      <sharedItems/>
    </cacheField>
    <cacheField name="ID" numFmtId="0">
      <sharedItems containsString="0" containsBlank="1" containsNumber="1" containsInteger="1" minValue="1" maxValue="223"/>
    </cacheField>
    <cacheField name="Year" numFmtId="0">
      <sharedItems containsString="0" containsBlank="1" containsNumber="1" containsInteger="1" minValue="1994" maxValue="2021"/>
    </cacheField>
    <cacheField name="Source title" numFmtId="0">
      <sharedItems containsBlank="1"/>
    </cacheField>
    <cacheField name="First Author Department" numFmtId="0">
      <sharedItems containsBlank="1" count="37">
        <s v="Psychology"/>
        <s v="Microsoft Research"/>
        <m/>
        <s v="Interactive Computing"/>
        <s v="Medical"/>
        <s v="Human Language Technology"/>
        <s v="Artificial Intelligence"/>
        <s v="Biomedical Informatics"/>
        <s v="Medicine"/>
        <s v="Biomedical Engineering"/>
        <s v="Health Care Policy"/>
        <s v="Black Dog Institute (E-health)"/>
        <s v="Psychiatry"/>
        <s v="Human Geography and Spatial Planning"/>
        <s v="Systems and Information Engineering"/>
        <s v="Qntfy (Human Language Technology)"/>
        <s v="Computer Science"/>
        <s v="Management, Technology, and Economics"/>
        <s v="Social Research"/>
        <s v="Human Health &amp; Performance Systems"/>
        <s v="Psychology and Computer and Information Science"/>
        <s v="Pattern Recognition and Data Analytics"/>
        <s v="Medical Informatics"/>
        <s v="Electronic Information and Electrical Engineering"/>
        <s v="Linguistics"/>
        <s v="Suicide Research and Prevention"/>
        <s v="Psychiatry and Behavioral Sciences"/>
        <s v="Computational Health Science (Psychology)"/>
        <s v="Automation Science and Engineering"/>
        <s v="Cognitive Neuroscience"/>
        <s v="Bioengineering"/>
        <s v="Intelligent Signal and Imaging Research"/>
        <s v="Mental Health (Medicine)"/>
        <s v="Creative Technologies"/>
        <s v="Electrical Engineering"/>
        <s v="Computer Engineering" u="1"/>
        <s v="Biomedical Informatics, Medicine, Psychiatry" u="1"/>
      </sharedItems>
      <fieldGroup par="48"/>
    </cacheField>
    <cacheField name="Cited by" numFmtId="0">
      <sharedItems containsString="0" containsBlank="1" containsNumber="1" containsInteger="1" minValue="63" maxValue="1004"/>
    </cacheField>
    <cacheField name="DOI" numFmtId="0">
      <sharedItems containsBlank="1"/>
    </cacheField>
    <cacheField name="Link" numFmtId="0">
      <sharedItems containsBlank="1"/>
    </cacheField>
    <cacheField name="Author Keywords" numFmtId="0">
      <sharedItems containsBlank="1"/>
    </cacheField>
    <cacheField name="Index Keywords" numFmtId="0">
      <sharedItems containsBlank="1" longText="1"/>
    </cacheField>
    <cacheField name="Publication Stage" numFmtId="0">
      <sharedItems containsBlank="1"/>
    </cacheField>
    <cacheField name="dataset used by" numFmtId="0">
      <sharedItems containsBlank="1"/>
    </cacheField>
    <cacheField name="Category" numFmtId="0">
      <sharedItems containsBlank="1" count="41">
        <s v="social media"/>
        <s v="survey"/>
        <s v="social media suicide"/>
        <s v="treatment"/>
        <s v="clinical trial"/>
        <s v="eeg dignosis"/>
        <s v="suicide"/>
        <s v="data set"/>
        <s v="brain age"/>
        <s v="performing treatment"/>
        <s v="influances of depression"/>
        <s v="driving"/>
        <m/>
        <s v="autism"/>
        <s v="hate speech"/>
        <s v="ml model"/>
        <s v="prediction"/>
        <s v="retraceted"/>
        <s v="speech"/>
        <s v="speech and visual"/>
        <s v="genes"/>
        <s v="mri dignosis"/>
        <s v="stress"/>
        <s v="other"/>
        <s v="psychosis treatment"/>
        <s v="treatment and dignosis"/>
        <s v="alzheimer"/>
        <s v="cyberbullying"/>
        <s v="detection"/>
        <s v="relationship"/>
        <s v="symptoms prediction"/>
        <s v="facial expression"/>
        <s v="schizophrenia"/>
        <s v="inflamation"/>
        <s v="readmission"/>
        <s v="mice"/>
        <s v="nlp"/>
        <s v="eye movement"/>
        <s v="bipolar disorder"/>
        <s v="eeg treatment"/>
        <s v="perfroming treatment" u="1"/>
      </sharedItems>
      <fieldGroup par="47"/>
    </cacheField>
    <cacheField name="Included" numFmtId="0">
      <sharedItems count="6">
        <s v="yes"/>
        <s v="external"/>
        <s v="no"/>
        <s v="yes, multiple"/>
        <s v="external, multiple"/>
        <s v="unsure"/>
      </sharedItems>
    </cacheField>
    <cacheField name="Done" numFmtId="0">
      <sharedItems containsBlank="1"/>
    </cacheField>
    <cacheField name="was the work an original task?" numFmtId="0">
      <sharedItems containsBlank="1" count="6">
        <s v="yes"/>
        <m/>
        <s v="na"/>
        <s v="no"/>
        <s v="unsure"/>
        <s v="not available" u="1"/>
      </sharedItems>
    </cacheField>
    <cacheField name="human annotations as labels?" numFmtId="0">
      <sharedItems containsBlank="1" count="6">
        <s v="no"/>
        <m/>
        <s v="yes"/>
        <s v="unsure"/>
        <s v=" "/>
        <s v="na"/>
      </sharedItems>
    </cacheField>
    <cacheField name="non-human annotations" numFmtId="0">
      <sharedItems containsBlank="1" count="7">
        <s v="model"/>
        <s v="scale"/>
        <m/>
        <s v="other"/>
        <s v="na"/>
        <s v="unsure"/>
        <s v="no"/>
      </sharedItems>
    </cacheField>
    <cacheField name="what did they use (except human annotations)" numFmtId="0">
      <sharedItems containsBlank="1"/>
    </cacheField>
    <cacheField name="doi/links from paper/references/google search" numFmtId="0">
      <sharedItems containsBlank="1" longText="1"/>
    </cacheField>
    <cacheField name="provided questionaire text?" numFmtId="0">
      <sharedItems containsBlank="1"/>
    </cacheField>
    <cacheField name="cut-off criteria provided (how many points to be considered depressed)" numFmtId="0">
      <sharedItems containsBlank="1"/>
    </cacheField>
    <cacheField name="non-human annotations notes" numFmtId="0">
      <sharedItems containsBlank="1"/>
    </cacheField>
    <cacheField name="original annotations" numFmtId="0">
      <sharedItems containsBlank="1" count="4">
        <s v="yes"/>
        <m/>
        <s v="no"/>
        <s v="unsure"/>
      </sharedItems>
    </cacheField>
    <cacheField name="external annotations" numFmtId="0">
      <sharedItems containsBlank="1" count="4">
        <s v="no"/>
        <m/>
        <s v="yes"/>
        <s v="unsure"/>
      </sharedItems>
    </cacheField>
    <cacheField name="who were the annotators?" numFmtId="0">
      <sharedItems containsBlank="1" count="11">
        <s v="na"/>
        <m/>
        <s v="experts and non-experts"/>
        <s v="experts"/>
        <s v="authors"/>
        <s v="unsure"/>
        <s v="experts and computer scientists"/>
        <s v="non-experts"/>
        <s v="naïve raters"/>
        <s v="not available" u="1"/>
        <s v="research assistants" u="1"/>
      </sharedItems>
    </cacheField>
    <cacheField name="provided number of annotators" numFmtId="0">
      <sharedItems containsBlank="1" count="16">
        <s v="na"/>
        <m/>
        <s v="yes (3)"/>
        <s v="no"/>
        <s v="yes (2)"/>
        <s v="unsure"/>
        <s v="yes (5)"/>
        <s v="yes (1)"/>
        <s v="yes (36)"/>
        <s v="yes (158)"/>
        <s v="yes (23)"/>
        <s v="yes (&gt;40)"/>
        <s v="yes (&lt;5)"/>
        <s v="not available" u="1"/>
        <s v="yes (&lt;10)" u="1"/>
        <s v="yes" u="1"/>
      </sharedItems>
      <fieldGroup par="50"/>
    </cacheField>
    <cacheField name="estimated how many annotators they would need before" numFmtId="0">
      <sharedItems containsBlank="1"/>
    </cacheField>
    <cacheField name="specified formal instructions for the annotators?" numFmtId="0">
      <sharedItems containsBlank="1" count="7">
        <s v="na"/>
        <m/>
        <s v="unsure"/>
        <s v="yes"/>
        <s v="no"/>
        <s v="not available" u="1"/>
        <s v="kind of" u="1"/>
      </sharedItems>
    </cacheField>
    <cacheField name="instructions notes" numFmtId="0">
      <sharedItems containsBlank="1" longText="1"/>
    </cacheField>
    <cacheField name="was there training for the annotators?" numFmtId="0">
      <sharedItems containsBlank="1" count="6">
        <s v="na"/>
        <m/>
        <s v="unsure"/>
        <s v="yes"/>
        <s v="no"/>
        <s v="not available" u="1"/>
      </sharedItems>
    </cacheField>
    <cacheField name="perfrormed pre-screening on the crowd work platforms?" numFmtId="0">
      <sharedItems containsBlank="1" count="5">
        <s v="na"/>
        <s v="yes"/>
        <m/>
        <s v="unsure"/>
        <s v="not available" u="1"/>
      </sharedItems>
    </cacheField>
    <cacheField name="prescreening notes" numFmtId="0">
      <sharedItems containsBlank="1"/>
    </cacheField>
    <cacheField name="was there multiple annotator overlap?" numFmtId="0">
      <sharedItems containsBlank="1" count="7">
        <s v="na"/>
        <m/>
        <s v="unsure"/>
        <s v="yes"/>
        <s v="no"/>
        <s v="not available" u="1"/>
        <s v="yes for some items" u="1"/>
      </sharedItems>
    </cacheField>
    <cacheField name="overlap notes" numFmtId="0">
      <sharedItems containsBlank="1"/>
    </cacheField>
    <cacheField name="reported inter-annotator agreement?" numFmtId="0">
      <sharedItems containsBlank="1" count="6">
        <s v="na"/>
        <m/>
        <s v="no"/>
        <s v="yes"/>
        <s v="unsure"/>
        <s v="not available" u="1"/>
      </sharedItems>
    </cacheField>
    <cacheField name="agreement notes" numFmtId="0">
      <sharedItems containsBlank="1"/>
    </cacheField>
    <cacheField name="any other metric of label quality?" numFmtId="0">
      <sharedItems containsBlank="1" count="6">
        <s v="na"/>
        <s v="yes"/>
        <m/>
        <s v="no"/>
        <s v="unsure"/>
        <s v="not available" u="1"/>
      </sharedItems>
    </cacheField>
    <cacheField name="quality notes" numFmtId="0">
      <sharedItems containsBlank="1"/>
    </cacheField>
    <cacheField name="did they link to the dataset?" numFmtId="0">
      <sharedItems containsBlank="1"/>
    </cacheField>
    <cacheField name="possible to retreive the data?" numFmtId="0">
      <sharedItems containsBlank="1" count="7">
        <s v="no"/>
        <m/>
        <s v="possibly"/>
        <s v="yes"/>
        <s v="na"/>
        <s v="not available" u="1"/>
        <s v="unsure" u="1"/>
      </sharedItems>
    </cacheField>
    <cacheField name="data notes" numFmtId="0">
      <sharedItems containsBlank="1"/>
    </cacheField>
    <cacheField name="depressed participants" numFmtId="0">
      <sharedItems containsBlank="1" containsMixedTypes="1" containsNumber="1" containsInteger="1" minValue="10" maxValue="9000"/>
    </cacheField>
    <cacheField name="all participants" numFmtId="0">
      <sharedItems containsBlank="1" containsMixedTypes="1" containsNumber="1" containsInteger="1" minValue="20" maxValue="2108496"/>
    </cacheField>
    <cacheField name="description of data within the paper?" numFmtId="0">
      <sharedItems containsBlank="1" count="58">
        <s v="gender, region"/>
        <s v="no"/>
        <s v="gender, education, income"/>
        <m/>
        <s v="age, gender, race, hispanic, emplyment, education"/>
        <s v="age, gender, race"/>
        <s v="gender"/>
        <s v="age, gender"/>
        <s v="age"/>
        <s v="education, gender, marital status, living area, etc"/>
        <s v="age, gender, education"/>
        <s v="age, gender, eduction history of depression"/>
        <s v="controls matched on age and gender"/>
        <s v="gender, the majority of participants came from Switzerland and Germany"/>
        <s v="age, gender, race, students"/>
        <s v="age, gender, education, clinical charcteristics, symptoms"/>
        <s v="na"/>
        <s v="age, gender, race, income, education, region"/>
        <s v="age, gender, depression scores"/>
        <s v="age, gender, scale scores"/>
        <s v="age, gender, ethnicity, place of living, household composition"/>
        <s v="gender, matched by IQ"/>
        <s v="gender, education, marital status, living status, age"/>
        <s v="age, gender, race, education, disorders"/>
        <s v="ethnicity, education, income"/>
        <s v="age, gender, race, marital status, employment, education, income"/>
        <s v="age, gender, race, ethnicity"/>
        <s v="age, gender, bmi, medical history"/>
        <s v="age, gender, ethnicity, marital status, occupational status, disease statistics"/>
        <s v="age, gender, caucasian, insurance  "/>
        <s v="age, gender, higer education"/>
        <s v="age, gender, ilness"/>
        <s v="not available" u="1"/>
        <s v="no, but &quot;Care was taken to have similar distributions in_x000a_terms of age, gender, and depression levels for the partitions&quot;" u="1"/>
        <s v="no only who was part of the study not procentages" u="1"/>
        <s v="gender, age, participants were surveyed on &quot;gender, age,occupation, and history of depression&quot; but unsure about the results" u="1"/>
        <s v="gender, age, race" u="1"/>
        <s v="gender age eduction history of depression" u="1"/>
        <s v="gender, age, education, clinical charcteristics. Symptoms" u="1"/>
        <s v="gender, race, age" u="1"/>
        <s v="age, education, gender, race, disorders" u="1"/>
        <s v="age, gender, distribution of depression scores" u="1"/>
        <s v="medical papers" u="1"/>
        <s v="age, gender, education " u="1"/>
        <s v="sex" u="1"/>
        <s v="age, gender, caucasian (yes/no), insurance  " u="1"/>
        <s v="age, gender, race, income, education, region," u="1"/>
        <s v=" age, gender" u="1"/>
        <s v="education, gender, marital status, living area, etc)" u="1"/>
        <s v="no_x000a_terms of age, gender, and depression levels for the partitions&quot;" u="1"/>
        <s v="unsure" u="1"/>
        <s v="no description of patients" u="1"/>
        <s v="age gender" u="1"/>
        <s v="age, gender, ethnicity, place of living, and household composition" u="1"/>
        <s v="gender, education,  income" u="1"/>
        <s v="yes" u="1"/>
        <s v="different psychaitric diagnosis, discussion on inclusion criteria, data on prev. Treatment and sociodemografics" u="1"/>
        <s v="gender age education " u="1"/>
      </sharedItems>
      <fieldGroup par="49"/>
    </cacheField>
    <cacheField name="How hard to undersand " numFmtId="0">
      <sharedItems containsString="0" containsBlank="1" containsNumber="1" containsInteger="1" minValue="0" maxValue="4"/>
    </cacheField>
    <cacheField name="DOI of used data sets" numFmtId="0">
      <sharedItems containsBlank="1"/>
    </cacheField>
    <cacheField name="Category2" numFmtId="0" databaseField="0">
      <fieldGroup base="12">
        <discretePr count="41">
          <x v="18"/>
          <x v="0"/>
          <x v="18"/>
          <x v="19"/>
          <x v="19"/>
          <x v="19"/>
          <x v="19"/>
          <x v="19"/>
          <x v="19"/>
          <x v="1"/>
          <x v="19"/>
          <x v="2"/>
          <x v="3"/>
          <x v="4"/>
          <x v="5"/>
          <x v="18"/>
          <x v="19"/>
          <x v="6"/>
          <x v="18"/>
          <x v="18"/>
          <x v="19"/>
          <x v="19"/>
          <x v="7"/>
          <x v="8"/>
          <x v="9"/>
          <x v="19"/>
          <x v="10"/>
          <x v="11"/>
          <x v="19"/>
          <x v="12"/>
          <x v="19"/>
          <x v="18"/>
          <x v="13"/>
          <x v="14"/>
          <x v="19"/>
          <x v="15"/>
          <x v="18"/>
          <x v="18"/>
          <x v="16"/>
          <x v="19"/>
          <x v="17"/>
        </discretePr>
        <groupItems count="20">
          <s v="survey"/>
          <s v="performing treatment"/>
          <s v="driving"/>
          <m/>
          <s v="autism"/>
          <s v="hate speech"/>
          <s v="retraceted"/>
          <s v="stress"/>
          <s v="other"/>
          <s v="psychosis treatment"/>
          <s v="alzheimer"/>
          <s v="cyberbullying"/>
          <s v="relationship"/>
          <s v="schizophrenia"/>
          <s v="inflamation"/>
          <s v="mice"/>
          <s v="bipolar disorder"/>
          <s v="perfroming treatment"/>
          <s v="Group1"/>
          <s v="Group2"/>
        </groupItems>
      </fieldGroup>
    </cacheField>
    <cacheField name="First Author Department2" numFmtId="0" databaseField="0">
      <fieldGroup base="4">
        <discretePr count="37">
          <x v="4"/>
          <x v="2"/>
          <x v="0"/>
          <x v="2"/>
          <x v="3"/>
          <x v="4"/>
          <x v="2"/>
          <x v="3"/>
          <x v="3"/>
          <x v="3"/>
          <x v="3"/>
          <x v="4"/>
          <x v="3"/>
          <x v="4"/>
          <x v="2"/>
          <x v="4"/>
          <x v="2"/>
          <x v="4"/>
          <x v="4"/>
          <x v="4"/>
          <x v="4"/>
          <x v="2"/>
          <x v="3"/>
          <x v="2"/>
          <x v="4"/>
          <x v="4"/>
          <x v="3"/>
          <x v="4"/>
          <x v="2"/>
          <x v="4"/>
          <x v="4"/>
          <x v="2"/>
          <x v="3"/>
          <x v="4"/>
          <x v="2"/>
          <x v="2"/>
          <x v="1"/>
        </discretePr>
        <groupItems count="5">
          <m/>
          <s v="Biomedical Informatics, Medicine, Psychiatry"/>
          <s v="Group1"/>
          <s v="Group2"/>
          <s v="Group3"/>
        </groupItems>
      </fieldGroup>
    </cacheField>
    <cacheField name="description of data within the paper?2" numFmtId="0" databaseField="0">
      <fieldGroup base="44">
        <discretePr count="58">
          <x v="0"/>
          <x v="32"/>
          <x v="35"/>
          <x v="1"/>
          <x v="35"/>
          <x v="35"/>
          <x v="33"/>
          <x v="34"/>
          <x v="2"/>
          <x v="35"/>
          <x v="35"/>
          <x v="35"/>
          <x v="32"/>
          <x v="33"/>
          <x v="3"/>
          <x v="35"/>
          <x v="4"/>
          <x v="35"/>
          <x v="34"/>
          <x v="34"/>
          <x v="35"/>
          <x v="33"/>
          <x v="35"/>
          <x v="35"/>
          <x v="5"/>
          <x v="35"/>
          <x v="35"/>
          <x v="35"/>
          <x v="35"/>
          <x v="35"/>
          <x v="35"/>
          <x v="35"/>
          <x v="20"/>
          <x v="21"/>
          <x v="22"/>
          <x v="10"/>
          <x v="16"/>
          <x v="31"/>
          <x v="23"/>
          <x v="27"/>
          <x v="29"/>
          <x v="15"/>
          <x v="25"/>
          <x v="12"/>
          <x v="30"/>
          <x v="26"/>
          <x v="11"/>
          <x v="14"/>
          <x v="7"/>
          <x v="6"/>
          <x v="13"/>
          <x v="8"/>
          <x v="17"/>
          <x v="28"/>
          <x v="24"/>
          <x v="18"/>
          <x v="19"/>
          <x v="9"/>
        </discretePr>
        <groupItems count="36">
          <s v="gender, region"/>
          <m/>
          <s v="age"/>
          <s v="age, gender, race, students"/>
          <s v="na"/>
          <s v="ethnicity, education, income"/>
          <s v="no_x000a_terms of age, gender, and depression levels for the partitions&quot;"/>
          <s v="education, gender, marital status, living area, etc)"/>
          <s v="no description of patients"/>
          <s v="gender age education "/>
          <s v="gender, age, participants were surveyed on &quot;gender, age,occupation, and history of depression&quot; but unsure about the results"/>
          <s v="age, gender, race, income, education, region,"/>
          <s v="age, gender, education "/>
          <s v="unsure"/>
          <s v=" age, gender"/>
          <s v="age, gender, distribution of depression scores"/>
          <s v="gender, age, race"/>
          <s v="age gender"/>
          <s v="yes"/>
          <s v="different psychaitric diagnosis, discussion on inclusion criteria, data on prev. Treatment and sociodemografics"/>
          <s v="not available"/>
          <s v="no, but &quot;Care was taken to have similar distributions in_x000a_terms of age, gender, and depression levels for the partitions&quot;"/>
          <s v="no only who was part of the study not procentages"/>
          <s v="gender, age, education, clinical charcteristics. Symptoms"/>
          <s v="gender, education,  income"/>
          <s v="medical papers"/>
          <s v="age, gender, caucasian (yes/no), insurance  "/>
          <s v="gender, race, age"/>
          <s v="age, gender, ethnicity, place of living, and household composition"/>
          <s v="age, education, gender, race, disorders"/>
          <s v="sex"/>
          <s v="gender age eduction history of depression"/>
          <s v="Group1"/>
          <s v="Group2"/>
          <s v="Group3"/>
          <s v="Group4"/>
        </groupItems>
      </fieldGroup>
    </cacheField>
    <cacheField name="provided number of annotators2" numFmtId="0" databaseField="0">
      <fieldGroup base="26">
        <discretePr count="16">
          <x v="0"/>
          <x v="1"/>
          <x v="5"/>
          <x v="2"/>
          <x v="5"/>
          <x v="3"/>
          <x v="5"/>
          <x v="5"/>
          <x v="5"/>
          <x v="5"/>
          <x v="5"/>
          <x v="5"/>
          <x v="7"/>
          <x v="4"/>
          <x v="6"/>
          <x v="5"/>
        </discretePr>
        <groupItems count="8">
          <s v="na"/>
          <m/>
          <s v="no"/>
          <s v="unsure"/>
          <s v="not available"/>
          <s v="Group1"/>
          <s v="yes (&lt;10)"/>
          <s v="yes (&lt;5)"/>
        </groupItems>
      </fieldGroup>
    </cacheField>
  </cacheFields>
  <extLst>
    <ext xmlns:x14="http://schemas.microsoft.com/office/spreadsheetml/2009/9/main" uri="{725AE2AE-9491-48be-B2B4-4EB974FC3084}">
      <x14:pivotCacheDefinition pivotCacheId="1961655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s v="The impact of covid-19 epidemic declaration on psychological consequences: A study on active weibo users"/>
    <n v="1"/>
    <n v="2020"/>
    <s v="International Journal of Environmental Research and Public Health"/>
    <s v="Psychology"/>
    <n v="1004"/>
    <s v="10.3390/ijerph17062032"/>
    <s v="https://www.scopus.com/inward/record.uri?eid=2-s2.0-85082137078&amp;doi=10.3390%2fijerph17062032&amp;partnerID=40&amp;md5=4a1f75d6c389c549a7258eb86a840593"/>
    <s v="Cognition; Emotion; Mental health; Public health emergencies; Word frequency analysis"/>
    <s v="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
    <s v="Final"/>
    <m/>
    <s v="social media"/>
    <x v="0"/>
    <s v="yes"/>
    <s v="yes"/>
    <s v="no"/>
    <x v="0"/>
    <x v="0"/>
    <s v="na"/>
    <s v="na"/>
    <s v="na"/>
    <s v="10.1007/978-3-642-39137-8_12"/>
    <s v="yes"/>
    <s v="no"/>
    <s v="na"/>
    <s v="na"/>
    <s v="na"/>
    <x v="0"/>
    <x v="0"/>
    <s v="na"/>
    <s v="na"/>
    <s v="na"/>
    <s v="na"/>
    <s v="na"/>
    <s v="na"/>
    <s v="na"/>
    <s v="na"/>
    <s v="na"/>
    <s v="no"/>
    <s v="no"/>
    <s v="Weibo data pool, the data was filtered"/>
    <s v="unsure"/>
    <n v="17865"/>
    <s v="gender, region"/>
    <m/>
    <s v="10.1007/978-3-642-39137-8_12"/>
  </r>
  <r>
    <s v="Predicting Mental Health Status on Social Media"/>
    <m/>
    <n v="2013"/>
    <m/>
    <s v="Psychology"/>
    <m/>
    <s v="10.1007/978-3-642-39137-8_12"/>
    <s v="https://link.springer.com/chapter/10.1007/978-3-642-39137-8_12"/>
    <m/>
    <m/>
    <m/>
    <s v="10.3390/ijerph17062032"/>
    <s v="social media"/>
    <x v="1"/>
    <s v="yes"/>
    <s v="yes"/>
    <s v="no"/>
    <x v="1"/>
    <x v="1"/>
    <s v="na"/>
    <s v="no"/>
    <s v="no"/>
    <s v="conducted in chinese? no list of questions. Scores were normalized"/>
    <s v="yes"/>
    <s v="no"/>
    <s v="na"/>
    <s v="na"/>
    <s v="na"/>
    <x v="0"/>
    <x v="0"/>
    <s v="na"/>
    <s v="na"/>
    <s v="na"/>
    <s v="na"/>
    <s v="na"/>
    <s v="na"/>
    <s v="na"/>
    <s v="na"/>
    <s v="na"/>
    <s v="no"/>
    <s v="no"/>
    <s v="Weibo users"/>
    <n v="67"/>
    <n v="448"/>
    <s v="no"/>
    <m/>
    <m/>
  </r>
  <r>
    <s v="Predicting depression via social media"/>
    <n v="2"/>
    <n v="2013"/>
    <s v="Proceedings of the 7th International Conference on Weblogs and Social Media, ICWSM 2013"/>
    <s v="Microsoft Research"/>
    <n v="951"/>
    <s v="10.1609/icwsm.v7i1.14432 "/>
    <s v="https://www.scopus.com/inward/record.uri?eid=2-s2.0-84900027892&amp;partnerID=40&amp;md5=37755eb6e5e5e0639df4438f14bf1c8f"/>
    <m/>
    <s v="Classification (of information); Antidepressant medication; Clinical depression; Linguistic styles; Major depressions; Negative affects; Social activities; Social engagement; Statistical classifier; Social networking (online)"/>
    <s v="Final"/>
    <m/>
    <s v="social media"/>
    <x v="0"/>
    <s v="yes"/>
    <s v="yes"/>
    <s v="no"/>
    <x v="1"/>
    <x v="2"/>
    <s v="10.1037/t00742-000 http://www.bcbsm.com/pdf/Depression_CES-D.pdf"/>
    <s v="no"/>
    <s v="yes"/>
    <s v="no information on how the questionaire looked"/>
    <s v="yes"/>
    <s v="no"/>
    <s v="na"/>
    <s v="na"/>
    <s v="na"/>
    <x v="0"/>
    <x v="0"/>
    <s v="na"/>
    <s v="yes"/>
    <s v="aproval rating &gt;90%"/>
    <s v="na"/>
    <m/>
    <s v="na"/>
    <s v="na"/>
    <s v="yes"/>
    <s v="overlap between scales and insufficient time to finish the questionaire"/>
    <s v="no"/>
    <s v="no"/>
    <s v="Twitter users from Mturk"/>
    <n v="171"/>
    <n v="476"/>
    <s v="gender, education, income"/>
    <m/>
    <m/>
  </r>
  <r>
    <s v="Single subject prediction of brain disorders in neuroimaging: Promises and pitfalls"/>
    <n v="3"/>
    <n v="2017"/>
    <s v="NeuroImage"/>
    <m/>
    <n v="518"/>
    <s v="10.1016/j.neuroimage.2016.02.079"/>
    <s v="https://www.scopus.com/inward/record.uri?eid=2-s2.0-84962787673&amp;doi=10.1016%2fj.neuroimage.2016.02.079&amp;partnerID=40&amp;md5=02c435791465a7d077ad0db2d5ba2137"/>
    <s v="Brain disorders; Classification; Machine learning; Neuroimaging; Prediction"/>
    <s v="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
    <s v="Final"/>
    <m/>
    <s v="survey"/>
    <x v="2"/>
    <m/>
    <m/>
    <m/>
    <x v="2"/>
    <x v="3"/>
    <m/>
    <m/>
    <m/>
    <m/>
    <m/>
    <m/>
    <m/>
    <m/>
    <m/>
    <x v="1"/>
    <x v="1"/>
    <m/>
    <m/>
    <m/>
    <m/>
    <m/>
    <m/>
    <m/>
    <m/>
    <m/>
    <m/>
    <m/>
    <m/>
    <m/>
    <m/>
    <m/>
    <m/>
    <m/>
  </r>
  <r>
    <s v="Discovering shifts to suicidal ideation from mental health content in social media"/>
    <n v="4"/>
    <n v="2016"/>
    <s v="Conference on Human Factors in Computing Systems - Proceedings"/>
    <s v="Interactive Computing"/>
    <n v="386"/>
    <s v="10.1145/2858036.2858207"/>
    <s v="https://www.scopus.com/inward/record.uri?eid=2-s2.0-84991058188&amp;doi=10.1145%2f2858036.2858207&amp;partnerID=40&amp;md5=409470c2244988b1306719fd38fb149d"/>
    <s v="Mental health; Reddii; Social media; Suicidal ideation"/>
    <s v="Health; Human computer interaction; Human engineering; Social networking (online); Ethical implications; Mental health; Propensity score matching; Reddii; Social media; Statistical approach; Statistical methodologies; Suicidal ideation; Diseases"/>
    <s v="Final"/>
    <m/>
    <s v="social media suicide"/>
    <x v="0"/>
    <s v="yes"/>
    <s v="yes"/>
    <s v="yes"/>
    <x v="3"/>
    <x v="4"/>
    <s v="na"/>
    <s v="na"/>
    <s v="na"/>
    <s v="r/SuicideWatch and mental health subreddits"/>
    <s v="yes"/>
    <s v="no"/>
    <s v="experts and non-experts"/>
    <s v="yes (3)"/>
    <s v="unsure"/>
    <x v="2"/>
    <x v="0"/>
    <s v="unsure"/>
    <s v="na"/>
    <s v="na"/>
    <s v="unsure"/>
    <s v="na"/>
    <s v="no"/>
    <s v="na"/>
    <s v="no"/>
    <s v="na"/>
    <s v="no"/>
    <s v="possibly"/>
    <s v="Reddit API dates provided"/>
    <s v="na"/>
    <n v="880"/>
    <s v="no"/>
    <m/>
    <m/>
  </r>
  <r>
    <s v="Cross-trial prediction of treatment outcome in depression: A machine learning approach"/>
    <n v="5"/>
    <n v="2016"/>
    <s v="The Lancet Psychiatry"/>
    <s v="Psychology"/>
    <n v="363"/>
    <s v="10.1016/S2215-0366(15)00471-X"/>
    <s v="https://www.scopus.com/inward/record.uri?eid=2-s2.0-84959571586&amp;doi=10.1016%2fS2215-0366%2815%2900471-X&amp;partnerID=40&amp;md5=bc151352b1d1e17cf0e47f4dfdda1cc9"/>
    <m/>
    <s v="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
    <s v="Final"/>
    <m/>
    <s v="treatment"/>
    <x v="3"/>
    <s v="yes"/>
    <s v="yes"/>
    <s v="yes"/>
    <x v="4"/>
    <x v="5"/>
    <s v="na"/>
    <s v="na"/>
    <s v="na"/>
    <s v="na"/>
    <s v="no"/>
    <s v="yes"/>
    <s v="na"/>
    <s v="na"/>
    <s v="na"/>
    <x v="0"/>
    <x v="0"/>
    <s v="na"/>
    <s v="na"/>
    <s v="na"/>
    <s v="na"/>
    <s v="na"/>
    <s v="na"/>
    <s v="na"/>
    <s v="na"/>
    <s v="na"/>
    <s v="yes"/>
    <s v="yes"/>
    <s v="two clinical data sets cross-validated (STAR*D and COMED)"/>
    <n v="2461"/>
    <s v="na"/>
    <s v="no"/>
    <m/>
    <s v="10.1016/S0197-2456(03)00112-0,  10.1176/appi.ajp.2011.10111645"/>
  </r>
  <r>
    <s v="Combining medications to enhance depression outcomes (CO-MED): acute and long-term outcomes of a single-blind randomized study"/>
    <m/>
    <n v="2011"/>
    <m/>
    <s v="Medical"/>
    <m/>
    <s v="10.1176/appi.ajp.2011.10111645"/>
    <s v="https://pubmed.ncbi.nlm.nih.gov/21536692/"/>
    <m/>
    <m/>
    <m/>
    <s v="10.1016/S2215-0366(15)00471-X, 10.1001/jamapsychiatry.2017.0025"/>
    <s v="clinical trial"/>
    <x v="1"/>
    <s v="yes"/>
    <s v="na"/>
    <s v="yes"/>
    <x v="1"/>
    <x v="6"/>
    <s v="na"/>
    <s v="na"/>
    <s v="yes"/>
    <s v="na"/>
    <s v="yes"/>
    <s v="no"/>
    <s v="experts"/>
    <s v="no"/>
    <s v="unsure"/>
    <x v="3"/>
    <x v="2"/>
    <s v="yes"/>
    <s v="na"/>
    <s v="na"/>
    <s v="unsure"/>
    <s v="na"/>
    <s v="no"/>
    <s v="na"/>
    <s v="no"/>
    <s v="na"/>
    <s v="yes"/>
    <s v="yes"/>
    <s v="clinical trial available at: https://clinicaltrials.gov/ct2/show/NCT00590863"/>
    <n v="665"/>
    <s v="na"/>
    <s v="age, gender, race, hispanic, emplyment, education"/>
    <m/>
    <m/>
  </r>
  <r>
    <s v="Quantifying Mental Health Signals in Twitter"/>
    <n v="6"/>
    <n v="2014"/>
    <s v="Proceedings of the Annual Meeting of the Association for Computational Linguistics"/>
    <s v="Human Language Technology"/>
    <n v="344"/>
    <s v="10.3115/v1/W14-3207"/>
    <s v="https://www.scopus.com/inward/record.uri?eid=2-s2.0-85147198508&amp;partnerID=40&amp;md5=771fa94fae90c14f4f13e99e9d00f561"/>
    <m/>
    <s v="Diseases; Linguistics; Natural language processing systems; Language processing; Linguistic signals; Mental health; Mental illness; Natural languages; Novel methods; Posttraumatic stress disorder; Processing method; Simple++; Social media; Social networking (online)"/>
    <s v="Final"/>
    <s v="10.3115/v1/W15-1212"/>
    <s v="social media"/>
    <x v="0"/>
    <s v="yes"/>
    <s v="yes"/>
    <s v="yes"/>
    <x v="3"/>
    <x v="7"/>
    <s v="na"/>
    <s v="na"/>
    <s v="na"/>
    <s v="containing phrase “I was diagnosed with X.”"/>
    <s v="yes"/>
    <s v="no"/>
    <s v="authors"/>
    <s v="no"/>
    <s v="unsure"/>
    <x v="2"/>
    <x v="0"/>
    <s v="unsure"/>
    <s v="na"/>
    <s v="na"/>
    <s v="unsure"/>
    <s v="na"/>
    <s v="no"/>
    <s v="na"/>
    <s v="no"/>
    <s v="na"/>
    <s v="no"/>
    <s v="no"/>
    <s v="they are using twitter API for data fro 2008 to 2013 but due o lack of concrete dates and queries (and randomized selection) it is impossible to retrive"/>
    <n v="441"/>
    <n v="5728"/>
    <s v="no"/>
    <n v="0"/>
    <m/>
  </r>
  <r>
    <s v="Automated EEG-based screening of depression using deep convolutional neural network"/>
    <n v="7"/>
    <n v="2018"/>
    <s v="Computer Methods and Programs in Biomedicine"/>
    <s v="Artificial Intelligence"/>
    <n v="330"/>
    <s v="10.1016/j.cmpb.2018.04.012"/>
    <s v="https://www.scopus.com/inward/record.uri?eid=2-s2.0-85046376921&amp;doi=10.1016%2fj.cmpb.2018.04.012&amp;partnerID=40&amp;md5=ed5b73eb146d216ef7c863681531b9e8"/>
    <s v="Convolutional neural network; Deep learning; Depression; EEG; Electroencephalogram"/>
    <s v="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
    <s v="Final"/>
    <s v="10.1007/s10916-019-1345-y"/>
    <s v="eeg dignosis"/>
    <x v="0"/>
    <s v="yes"/>
    <s v="yes"/>
    <s v="yes"/>
    <x v="5"/>
    <x v="8"/>
    <s v="na"/>
    <s v="na"/>
    <s v="na"/>
    <s v="noise on EEG images removed by an expert"/>
    <s v="yes"/>
    <s v="no"/>
    <s v="experts"/>
    <s v="no"/>
    <s v="no"/>
    <x v="4"/>
    <x v="0"/>
    <s v="yes"/>
    <s v="na"/>
    <s v="na"/>
    <s v="unsure"/>
    <s v="na"/>
    <s v="no"/>
    <s v="na"/>
    <s v="no"/>
    <s v="na"/>
    <s v="no"/>
    <s v="no"/>
    <s v="confidential"/>
    <n v="15"/>
    <n v="30"/>
    <s v="no"/>
    <m/>
    <m/>
  </r>
  <r>
    <s v="Predicting Risk of Suicide Attempts Over Time Through Machine Learning"/>
    <n v="8"/>
    <n v="2017"/>
    <s v="Clinical Psychological Science"/>
    <s v="Biomedical Informatics"/>
    <n v="324"/>
    <s v="10.1177/2167702617691560"/>
    <s v="https://www.scopus.com/inward/record.uri?eid=2-s2.0-85019953955&amp;doi=10.1177%2f2167702617691560&amp;partnerID=40&amp;md5=1bf7990affbb786dd20147a913c11b73"/>
    <s v="classification; prediction; prevention; suicide prevention"/>
    <m/>
    <s v="Final"/>
    <m/>
    <s v="suicide"/>
    <x v="0"/>
    <s v="yes"/>
    <s v="yes"/>
    <s v="yes"/>
    <x v="3"/>
    <x v="9"/>
    <s v="na"/>
    <s v="na"/>
    <s v="na"/>
    <s v="medica records from Vanderbilt University Medical Center"/>
    <s v="yes"/>
    <s v="yes"/>
    <s v="experts"/>
    <s v="yes (2)"/>
    <s v="unsure"/>
    <x v="3"/>
    <x v="0"/>
    <s v="yes"/>
    <s v="na"/>
    <s v="na"/>
    <s v="yes"/>
    <s v="na"/>
    <s v="yes"/>
    <s v="95% agreement, remaining 5% discussion"/>
    <s v="no"/>
    <s v="na"/>
    <s v="yes"/>
    <s v="possibly"/>
    <s v="10.1038/clpt.2008.89"/>
    <s v="na"/>
    <n v="18238"/>
    <s v="age, gender, race"/>
    <m/>
    <s v="10.1038/clpt.2008.89"/>
  </r>
  <r>
    <s v="Development of a Large-Scale De-Identified DNA Biobank to Enable Personalized Medicine"/>
    <n v="9"/>
    <m/>
    <m/>
    <s v="Medicine"/>
    <m/>
    <s v="10.1038/clpt.2008.89"/>
    <s v="https://ascpt.onlinelibrary.wiley.com/doi/full/10.1038/clpt.2008.89"/>
    <m/>
    <m/>
    <m/>
    <s v="10.1177/2167702617691560, 10.1111/jcpp.12916"/>
    <s v="data set"/>
    <x v="1"/>
    <s v="yes"/>
    <s v="na"/>
    <s v="unsure"/>
    <x v="3"/>
    <x v="9"/>
    <s v="na"/>
    <s v="na"/>
    <s v="na"/>
    <s v="medica records from Vanderbilt University Medical Center"/>
    <s v="yes"/>
    <s v="yes"/>
    <s v="unsure"/>
    <s v="unsure"/>
    <s v="unsure"/>
    <x v="2"/>
    <x v="0"/>
    <s v="unsure"/>
    <s v="na"/>
    <s v="na"/>
    <s v="unsure"/>
    <s v="na"/>
    <s v="no"/>
    <s v="na"/>
    <s v="no"/>
    <s v="na"/>
    <s v="no"/>
    <s v="possibly"/>
    <s v="from Psychiatry Centre Atieh, Tehran, Iran"/>
    <s v="na"/>
    <s v="unsure"/>
    <s v="no"/>
    <m/>
    <m/>
  </r>
  <r>
    <s v="Social media as a measurement tool of depression in populations"/>
    <n v="10"/>
    <n v="2013"/>
    <s v="Proceedings of the 5th Annual ACM Web Science Conference, WebSci'13"/>
    <s v="Microsoft Research"/>
    <n v="323"/>
    <s v="10.1145/2464464.2464480"/>
    <s v="https://www.scopus.com/inward/record.uri?eid=2-s2.0-84883107600&amp;doi=10.1145%2f2464464.2464480&amp;partnerID=40&amp;md5=425619cb82818b71b15edea03d864f83"/>
    <s v="Behavior; Depression; Emotion; Health; Language; Mental health; Public health; Social media; Twitter; Wellness"/>
    <s v="Health; Public health; Social networking (online); Behavior; Depression; Emotion; Language; Mental health; Social media; Twitter; Wellness; Measurements"/>
    <s v="Final"/>
    <m/>
    <s v="social media"/>
    <x v="0"/>
    <s v="yes"/>
    <s v="yes"/>
    <s v="no"/>
    <x v="1"/>
    <x v="10"/>
    <s v="10.1177/014662167700100306"/>
    <s v="yes"/>
    <s v="yes"/>
    <s v="self-report of depression in the last year at latest 3 months before study"/>
    <s v="yes"/>
    <s v="no"/>
    <s v="na"/>
    <s v="na"/>
    <s v="na"/>
    <x v="0"/>
    <x v="0"/>
    <s v="na"/>
    <s v="yes"/>
    <s v="at least 100 tasks and 95% rating"/>
    <s v="na"/>
    <s v="na"/>
    <s v="na"/>
    <s v="na"/>
    <s v="na"/>
    <s v="na"/>
    <s v="no"/>
    <s v="no"/>
    <s v="Twitter users from Mturk"/>
    <n v="117"/>
    <n v="489"/>
    <s v="no"/>
    <m/>
    <m/>
  </r>
  <r>
    <s v="Classifying depression patients and normal subjects using machine learning techniques and nonlinear features from EEG signal"/>
    <n v="11"/>
    <n v="2013"/>
    <s v="Computer Methods and Programs in Biomedicine"/>
    <s v="Biomedical Engineering"/>
    <n v="307"/>
    <s v="10.1016/j.cmpb.2012.10.008"/>
    <s v="https://www.scopus.com/inward/record.uri?eid=2-s2.0-84874239884&amp;doi=10.1016%2fj.cmpb.2012.10.008&amp;partnerID=40&amp;md5=1c086bca5b84c3428cca6e57b81bb86e"/>
    <s v="Correlation dimension; Depression; Detrended fluctuation analysis; EEG; Higuchi fractal; Lyapunov exponent"/>
    <s v="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
    <s v="Final"/>
    <m/>
    <s v="eeg dignosis"/>
    <x v="0"/>
    <s v="yes"/>
    <s v="yes"/>
    <s v="yes"/>
    <x v="1"/>
    <x v="11"/>
    <s v="10.1001/archpsyc.1961.01710120031004 &amp; https://www.worldcat.org/title/kaplan-sadocks-comprehensive-textbook-of-psychiatry/oclc/297801787"/>
    <s v="unsure"/>
    <s v="yes"/>
    <s v="additionally someone (authors?) removed noise from the EEG images"/>
    <s v="unsure"/>
    <s v="unsure"/>
    <s v="unsure"/>
    <s v="no"/>
    <s v="unsure"/>
    <x v="3"/>
    <x v="3"/>
    <s v="unsure"/>
    <s v="na"/>
    <s v="na"/>
    <s v="unsure"/>
    <s v="na"/>
    <s v="no"/>
    <s v="na"/>
    <s v="no"/>
    <s v="na"/>
    <s v="no"/>
    <s v="no"/>
    <s v="Psychiatry Centre Atieh, Tehran, Iran"/>
    <n v="45"/>
    <n v="90"/>
    <s v="gender"/>
    <m/>
    <m/>
  </r>
  <r>
    <s v="Predicting suicides after psychiatric hospitalization in US army soldiers: The Army Study to Assess Risk and Resilience in Servicemembers (Army STARRS)"/>
    <n v="12"/>
    <n v="2015"/>
    <s v="JAMA Psychiatry"/>
    <s v="Health Care Policy"/>
    <n v="297"/>
    <s v="10.1001/jamapsychiatry.2014.1754"/>
    <s v="https://www.scopus.com/inward/record.uri?eid=2-s2.0-84920842240&amp;doi=10.1001%2fjamapsychiatry.2014.1754&amp;partnerID=40&amp;md5=1106d826e777ab18a111289a223d2c38"/>
    <m/>
    <s v="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
    <s v="Final"/>
    <m/>
    <s v="suicide"/>
    <x v="0"/>
    <s v="yes"/>
    <s v="yes"/>
    <s v="unsure"/>
    <x v="5"/>
    <x v="8"/>
    <s v="na"/>
    <s v="no"/>
    <s v="no"/>
    <s v="thye took the data of people who had suicide attempt and labled it as 1. It is not clear how they established that the reason for hospitalization was suicide. But at the ned there is a mention of proffesionals taking part in data collection."/>
    <s v="yes"/>
    <s v="yes"/>
    <s v="unsure"/>
    <s v="unsure"/>
    <s v="unsure"/>
    <x v="2"/>
    <x v="0"/>
    <s v="unsure"/>
    <s v="na"/>
    <s v="na"/>
    <s v="unsure"/>
    <s v="na"/>
    <s v="no"/>
    <s v="na"/>
    <s v="no"/>
    <s v="na"/>
    <s v="no"/>
    <s v="no"/>
    <s v="hospitilized army soldiers with psychiatric admission diagnosis"/>
    <s v="na"/>
    <n v="26478"/>
    <s v="age, gender"/>
    <m/>
    <m/>
  </r>
  <r>
    <s v="Detecting suicidality on twitter"/>
    <n v="13"/>
    <n v="2015"/>
    <s v="Internet Interventions"/>
    <s v="Black Dog Institute (E-health)"/>
    <n v="284"/>
    <s v="10.1016/j.invent.2015.03.005"/>
    <s v="https://www.scopus.com/inward/record.uri?eid=2-s2.0-84928666719&amp;doi=10.1016%2fj.invent.2015.03.005&amp;partnerID=40&amp;md5=7f8addf07a2be1eaaf35d1a987e99b28"/>
    <s v="Big data; Machine learning; Online; Prevention; Social media; Suicide; Twitter"/>
    <s v="Article; depression; health program; human; machine learning; medical ethics; mental health; program feasibility; suicide; support vector machine"/>
    <s v="Final"/>
    <m/>
    <s v="social media suicide"/>
    <x v="0"/>
    <s v="yes"/>
    <s v="yes"/>
    <s v="yes"/>
    <x v="3"/>
    <x v="7"/>
    <s v="na"/>
    <s v="na"/>
    <s v="na"/>
    <s v="substring that indicates suicadility (suicidal; suicide; kill myself; my suicide note)"/>
    <s v="yes"/>
    <s v="no"/>
    <s v="experts and computer scientists"/>
    <s v="yes (5)"/>
    <s v="unsure"/>
    <x v="3"/>
    <x v="0"/>
    <s v="no"/>
    <s v="na"/>
    <s v="na"/>
    <s v="yes"/>
    <s v="1 expert and 1 comp. Scientits labeled the same tweets"/>
    <s v="no"/>
    <s v="na"/>
    <s v="yes"/>
    <s v="upon disagrement separate expert made the decision"/>
    <s v="no"/>
    <s v="yes"/>
    <s v="data from Twitter API &quot;From 18th February 2014 to 23rd April 2014&quot; using"/>
    <s v="na"/>
    <s v="unsure"/>
    <s v="no"/>
    <m/>
    <m/>
  </r>
  <r>
    <s v="Internet-delivered psychological treatments: from innovation to implementation"/>
    <n v="14"/>
    <n v="2019"/>
    <s v="World Psychiatry"/>
    <m/>
    <n v="265"/>
    <s v="10.1002/wps.20610"/>
    <s v="https://www.scopus.com/inward/record.uri?eid=2-s2.0-85059399703&amp;doi=10.1002%2fwps.20610&amp;partnerID=40&amp;md5=3b2507cb6fad869ee3c211bd7710fa98"/>
    <s v="anxiety disorders; blended treatment; cognitive behaviour therapy; depression; implementation; innovation; Internet interventions; moderators and mediators; negative effects"/>
    <s v="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
    <s v="Final"/>
    <m/>
    <s v="survey"/>
    <x v="2"/>
    <s v="yes"/>
    <m/>
    <m/>
    <x v="2"/>
    <x v="3"/>
    <m/>
    <m/>
    <m/>
    <m/>
    <m/>
    <m/>
    <m/>
    <m/>
    <m/>
    <x v="1"/>
    <x v="1"/>
    <m/>
    <m/>
    <m/>
    <m/>
    <m/>
    <m/>
    <m/>
    <m/>
    <m/>
    <m/>
    <m/>
    <m/>
    <m/>
    <m/>
    <m/>
    <m/>
    <m/>
  </r>
  <r>
    <s v="Accelerated brain aging in schizophrenia and beyond: A neuroanatomical marker of psychiatric disorders"/>
    <n v="15"/>
    <n v="2014"/>
    <s v="Schizophrenia Bulletin"/>
    <s v="Psychiatry"/>
    <n v="258"/>
    <s v="10.1093/schbul/sbt142"/>
    <s v="https://www.scopus.com/inward/record.uri?eid=2-s2.0-84903566033&amp;doi=10.1093%2fschbul%2fsbt142&amp;partnerID=40&amp;md5=4264d2d7cbd4a78e2d13f114b3aeb7dc"/>
    <s v="Accelerated aging; Biomarker; Borderline personality disorder; Depression; Machine learning; Neuroanatomical dysmaturation; Schizophr enia"/>
    <s v="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
    <s v="Final"/>
    <m/>
    <s v="brain age"/>
    <x v="0"/>
    <s v="yes"/>
    <s v="yes"/>
    <s v="yes"/>
    <x v="6"/>
    <x v="5"/>
    <s v="10.1111/j.2044-8260.1967.tb00530.x"/>
    <m/>
    <s v="no"/>
    <s v="they used psychologist dignosis and then after a year DSM-IV"/>
    <s v="yes"/>
    <s v="no"/>
    <s v="experts"/>
    <s v="yes (2)"/>
    <s v="unsure"/>
    <x v="3"/>
    <x v="4"/>
    <s v="yes"/>
    <s v="na"/>
    <s v="na"/>
    <s v="yes"/>
    <s v="consensus between two"/>
    <s v="no"/>
    <s v="na"/>
    <s v="no"/>
    <s v="na"/>
    <s v="no"/>
    <s v="no"/>
    <m/>
    <s v="unsure"/>
    <n v="800"/>
    <s v="age"/>
    <m/>
    <m/>
  </r>
  <r>
    <s v="Instagram photos reveal predictive markers of depression"/>
    <n v="16"/>
    <n v="2017"/>
    <s v="EPJ Data Science"/>
    <s v="Psychology"/>
    <n v="252"/>
    <s v="10.1140/epjds/s13688-017-0110-z"/>
    <s v="https://www.scopus.com/inward/record.uri?eid=2-s2.0-85027011738&amp;doi=10.1140%2fepjds%2fs13688-017-0110-z&amp;partnerID=40&amp;md5=12591ab9e3de234208ab344a688f4cec"/>
    <s v="computational social science; depression; machine learning; psychology; social media"/>
    <s v="Artificial intelligence; Diseases; Learning systems; Applied machine learning; Computational social science; depression; General practitioners; Mental illness; psychology; Social media; Statistical features; Face recognition"/>
    <s v="Final"/>
    <m/>
    <s v="social media"/>
    <x v="0"/>
    <s v="yes"/>
    <s v="yes"/>
    <s v="no"/>
    <x v="1"/>
    <x v="10"/>
    <s v="10.1177/014662167700100306"/>
    <m/>
    <s v="yes"/>
    <s v="they provided questionnaire text"/>
    <s v="yes"/>
    <s v="no"/>
    <s v="na"/>
    <s v="na"/>
    <s v="na"/>
    <x v="0"/>
    <x v="0"/>
    <s v="na"/>
    <s v="yes"/>
    <s v="at least 100 tasks and 95% rating"/>
    <s v="na"/>
    <s v="na"/>
    <s v="na"/>
    <s v="na"/>
    <s v="no"/>
    <s v="na"/>
    <s v="no"/>
    <s v="no"/>
    <s v="Instagram users from Mturk"/>
    <s v="unsure"/>
    <n v="166"/>
    <s v="no"/>
    <m/>
    <m/>
  </r>
  <r>
    <s v="An empathy-driven, conversational artificial intelligence agent (Wysa) for digital mental well-being: Real-world data evaluation mixed-methods study"/>
    <n v="17"/>
    <n v="2018"/>
    <s v="JMIR mHealth and uHealth"/>
    <m/>
    <n v="243"/>
    <s v="10.2196/12106"/>
    <s v="https://www.scopus.com/inward/record.uri?eid=2-s2.0-85060334446&amp;doi=10.2196%2f12106&amp;partnerID=40&amp;md5=ee4042f0f43089954f87f8eb3205565f"/>
    <s v="Artificial intelligence; Chatbots; Conversational agents; Coping skills; Depression; Emotions; Empathy; Mental health; mHealth; Psychological; Resilience"/>
    <m/>
    <s v="Final"/>
    <m/>
    <s v="performing treatment"/>
    <x v="2"/>
    <s v="no"/>
    <s v="no"/>
    <s v=" "/>
    <x v="2"/>
    <x v="3"/>
    <m/>
    <m/>
    <m/>
    <m/>
    <m/>
    <m/>
    <m/>
    <m/>
    <m/>
    <x v="1"/>
    <x v="1"/>
    <m/>
    <m/>
    <m/>
    <m/>
    <m/>
    <m/>
    <m/>
    <m/>
    <m/>
    <m/>
    <m/>
    <m/>
    <m/>
    <m/>
    <m/>
    <m/>
    <m/>
  </r>
  <r>
    <s v="Using deep learning to examine street view green and blue spaces and their associations with geriatric depression in Beijing, China"/>
    <n v="18"/>
    <n v="2019"/>
    <s v="Environment International"/>
    <s v="Human Geography and Spatial Planning"/>
    <n v="239"/>
    <s v="10.1016/j.envint.2019.02.013"/>
    <s v="https://www.scopus.com/inward/record.uri?eid=2-s2.0-85061746218&amp;doi=10.1016%2fj.envint.2019.02.013&amp;partnerID=40&amp;md5=ec4118a1d96d456c6ce55ce1f12ef19a"/>
    <s v="China; Deep learning; Depression; Exposures; Natural environments; Street view data; The elderly"/>
    <s v="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
    <s v="Final"/>
    <m/>
    <s v="influances of depression"/>
    <x v="0"/>
    <s v="yes"/>
    <s v="yes"/>
    <s v="yes"/>
    <x v="1"/>
    <x v="12"/>
    <s v="10.1002/acr.20556"/>
    <m/>
    <s v="no"/>
    <s v="addionally they provide different variables (age, sex) that can correlate with depression and inlcude them in model variables"/>
    <s v="no"/>
    <s v="yes"/>
    <s v="experts"/>
    <s v="yes (1)"/>
    <s v="unsure"/>
    <x v="2"/>
    <x v="0"/>
    <s v="yes"/>
    <s v="na"/>
    <s v="na"/>
    <s v="yes"/>
    <s v="2 external annotators on 20 images with 58.5% and 75% agreement"/>
    <s v="yes"/>
    <s v="58.5% and 75% agreement"/>
    <s v="yes"/>
    <s v="relabeling 61 ranodm images after 6 moths. 82.4% same label"/>
    <s v="yes"/>
    <s v="yes"/>
    <s v="http://groups.csail.mit.edu/vision/datasets/ADE20K/"/>
    <s v="unsure"/>
    <n v="1190"/>
    <s v="education, gender, marital status, living area, etc"/>
    <m/>
    <m/>
  </r>
  <r>
    <s v="An adaptive longitudinal driving assistance system based on driver characteristics"/>
    <n v="19"/>
    <n v="2013"/>
    <s v="IEEE Transactions on Intelligent Transportation Systems"/>
    <m/>
    <n v="223"/>
    <s v="10.1109/TITS.2012.2205143"/>
    <s v="https://www.scopus.com/inward/record.uri?eid=2-s2.0-84879295795&amp;doi=10.1109%2fTITS.2012.2205143&amp;partnerID=40&amp;md5=1066d4876c63d4796f4897ff3bf57ad9"/>
    <s v="Car following; driver characteristics; driving-assistance systems; self-learning algorithm"/>
    <s v="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
    <s v="Final"/>
    <m/>
    <s v="driving"/>
    <x v="2"/>
    <s v="yes"/>
    <m/>
    <m/>
    <x v="2"/>
    <x v="3"/>
    <m/>
    <m/>
    <m/>
    <m/>
    <m/>
    <m/>
    <m/>
    <m/>
    <m/>
    <x v="1"/>
    <x v="1"/>
    <m/>
    <m/>
    <m/>
    <m/>
    <m/>
    <m/>
    <m/>
    <m/>
    <m/>
    <m/>
    <m/>
    <m/>
    <m/>
    <m/>
    <m/>
    <m/>
    <m/>
  </r>
  <r>
    <s v="Flexible three-dimensional artificial synapse networks with correlated learning and trainable memory capability"/>
    <n v="20"/>
    <n v="2017"/>
    <s v="Nature Communications"/>
    <m/>
    <n v="211"/>
    <s v="10.1038/s41467-017-00803-1"/>
    <s v="https://www.scopus.com/inward/record.uri?eid=2-s2.0-85030311796&amp;doi=10.1038%2fs41467-017-00803-1&amp;partnerID=40&amp;md5=7057b8a236227edb70d1b5e4a6958ee3"/>
    <m/>
    <s v="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
    <s v="Final"/>
    <m/>
    <m/>
    <x v="2"/>
    <s v="yes"/>
    <m/>
    <m/>
    <x v="2"/>
    <x v="3"/>
    <m/>
    <m/>
    <m/>
    <m/>
    <m/>
    <m/>
    <m/>
    <m/>
    <m/>
    <x v="1"/>
    <x v="1"/>
    <m/>
    <m/>
    <m/>
    <m/>
    <m/>
    <m/>
    <m/>
    <m/>
    <m/>
    <m/>
    <m/>
    <m/>
    <m/>
    <m/>
    <m/>
    <m/>
    <m/>
  </r>
  <r>
    <s v="Recognizing depression from twitter activity"/>
    <n v="21"/>
    <n v="2015"/>
    <s v="Conference on Human Factors in Computing Systems - Proceedings"/>
    <s v="Systems and Information Engineering"/>
    <n v="190"/>
    <s v="10.1145/2702123.2702280"/>
    <s v="https://www.scopus.com/inward/record.uri?eid=2-s2.0-84950994698&amp;doi=10.1145%2f2702123.2702280&amp;partnerID=40&amp;md5=2203c4fae14226bbac43a774408e88c9"/>
    <s v="Depression; Machine learning; Social media; Twitter"/>
    <s v="Artificial intelligence; Human computer interaction; Human engineering; Learning systems; Construct models; Depression; Ground truth data; Observation data; Observation Period; Social media; Twitter; Web-based questionnaires; Social networking (online)"/>
    <s v="Final"/>
    <m/>
    <s v="social media"/>
    <x v="0"/>
    <s v="yes"/>
    <s v="yes"/>
    <s v="no"/>
    <x v="1"/>
    <x v="13"/>
    <s v="10.1177/014662167700100306 &amp; 10.1001/archpsyc.1961.01710120031004"/>
    <s v="no"/>
    <s v="yes"/>
    <s v="questionaire in japaneese, not mentioned who translated it, provided screenshot of the website with english version"/>
    <s v="yes"/>
    <s v="no"/>
    <s v="na"/>
    <s v="na"/>
    <s v="na"/>
    <x v="0"/>
    <x v="0"/>
    <s v="na"/>
    <s v="na"/>
    <s v="na"/>
    <s v="na"/>
    <s v="na"/>
    <s v="no"/>
    <s v="na"/>
    <s v="yes"/>
    <s v="overlap between scales(when the results were different the user was exluded) and insufficient time to finish the questionaire"/>
    <s v="no"/>
    <s v="no"/>
    <s v="Twitter volunteers through survey &quot;Experiment participants were able to tweet the message displayed, which made it possible to promote the website over Twitter by word-of-mouth in a type ofsnowball sampling.&quot;"/>
    <n v="81"/>
    <n v="209"/>
    <s v="age, gender"/>
    <m/>
    <m/>
  </r>
  <r>
    <s v="Prediction Models of Functional Outcomes for Individuals in the Clinical High-Risk State for Psychosis or with Recent-Onset Depression: A Multimodal, Multisite Machine Learning Analysis"/>
    <n v="22"/>
    <n v="2018"/>
    <s v="JAMA Psychiatry"/>
    <s v="Psychiatry"/>
    <n v="188"/>
    <s v="10.1001/jamapsychiatry.2018.2165"/>
    <s v="https://www.scopus.com/inward/record.uri?eid=2-s2.0-85054155287&amp;doi=10.1001%2fjamapsychiatry.2018.2165&amp;partnerID=40&amp;md5=eb5a892b43aaa85818ed95797e9f2078"/>
    <m/>
    <s v="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
    <s v="Final"/>
    <m/>
    <s v="treatment"/>
    <x v="0"/>
    <s v="yes"/>
    <s v="yes"/>
    <s v="yes"/>
    <x v="6"/>
    <x v="5"/>
    <s v="na"/>
    <s v="na"/>
    <s v="na"/>
    <s v="na"/>
    <s v="yes"/>
    <s v="no"/>
    <s v="unsure"/>
    <s v="yes (36)"/>
    <s v="unsure"/>
    <x v="3"/>
    <x v="5"/>
    <s v="yes"/>
    <s v="na"/>
    <s v="na"/>
    <s v="yes"/>
    <s v="na"/>
    <s v="yes"/>
    <s v="Intra Class Correlation (ICC) analysis"/>
    <s v="no"/>
    <s v="na"/>
    <s v="no"/>
    <s v="no"/>
    <s v="patients from different hospitals in Germany"/>
    <n v="120"/>
    <n v="296"/>
    <s v="age, gender, education"/>
    <m/>
    <m/>
  </r>
  <r>
    <s v="Forecasting the onset and course of mental illness with Twitter data"/>
    <n v="23"/>
    <n v="2017"/>
    <s v="Scientific Reports"/>
    <s v="Psychology"/>
    <n v="185"/>
    <s v="10.1038/s41598-017-12961-9"/>
    <s v="https://www.scopus.com/inward/record.uri?eid=2-s2.0-85031096795&amp;doi=10.1038%2fs41598-017-12961-9&amp;partnerID=40&amp;md5=78131f02db14473418501036467d5dbd"/>
    <m/>
    <s v="Depression; Disease Progression; Humans; Social Media; Stress Disorders, Post-Traumatic; depression; disease exacerbation; human; posttraumatic stress disorder; social media"/>
    <s v="Final"/>
    <m/>
    <s v="social media"/>
    <x v="0"/>
    <s v="yes"/>
    <s v="yes"/>
    <s v="no"/>
    <x v="1"/>
    <x v="14"/>
    <s v="na"/>
    <m/>
    <s v="yes"/>
    <s v="they added other questions on the history of depression and demograpfic data"/>
    <s v="yes"/>
    <s v="no"/>
    <s v="na"/>
    <s v="na"/>
    <s v="na"/>
    <x v="0"/>
    <x v="0"/>
    <s v="na"/>
    <s v="yes"/>
    <s v="at least 100 tasks and 95% rating"/>
    <s v="na"/>
    <s v="na"/>
    <s v="no"/>
    <s v="na"/>
    <s v="no"/>
    <s v="na"/>
    <s v="no"/>
    <s v="no"/>
    <s v="Twitter users from Mturk"/>
    <n v="105"/>
    <n v="204"/>
    <s v="age, gender"/>
    <m/>
    <m/>
  </r>
  <r>
    <s v="A small number of abnormal brain connections predicts adult autism spectrum disorder"/>
    <n v="24"/>
    <n v="2016"/>
    <s v="Nature Communications"/>
    <m/>
    <n v="183"/>
    <s v="10.1038/ncomms11254"/>
    <s v="https://www.scopus.com/inward/record.uri?eid=2-s2.0-84964221788&amp;doi=10.1038%2fncomms11254&amp;partnerID=40&amp;md5=e9bf2570ee64df14dd4e5e22f2c91839"/>
    <m/>
    <s v="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
    <s v="Final"/>
    <m/>
    <s v="autism"/>
    <x v="2"/>
    <m/>
    <m/>
    <m/>
    <x v="2"/>
    <x v="3"/>
    <m/>
    <m/>
    <m/>
    <m/>
    <m/>
    <m/>
    <m/>
    <m/>
    <m/>
    <x v="1"/>
    <x v="1"/>
    <m/>
    <m/>
    <m/>
    <m/>
    <m/>
    <m/>
    <m/>
    <m/>
    <m/>
    <m/>
    <m/>
    <m/>
    <m/>
    <m/>
    <m/>
    <m/>
    <m/>
  </r>
  <r>
    <s v="Prediction of individual response to electroconvulsive therapy via machine learning on structural magnetic resonance imaging data"/>
    <n v="25"/>
    <n v="2016"/>
    <s v="JAMA Psychiatry"/>
    <s v="Psychiatry"/>
    <n v="183"/>
    <s v="10.1001/jamapsychiatry.2016.0316"/>
    <s v="https://www.scopus.com/inward/record.uri?eid=2-s2.0-84973304687&amp;doi=10.1001%2fjamapsychiatry.2016.0316&amp;partnerID=40&amp;md5=d1625afd3f63c10950fb8d8bde285f77"/>
    <m/>
    <s v="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
    <s v="Final"/>
    <m/>
    <s v="treatment"/>
    <x v="0"/>
    <s v="yes"/>
    <s v="yes"/>
    <s v="yes"/>
    <x v="1"/>
    <x v="11"/>
    <s v="Beck AT, Steer RA. Beck Depression Inventory: Manual. San Antonio: The Psychological Corporation, Harcourt Brace Jovanovich.; 1987.  &amp; Wittchen  H-U, Wunderlich  U, Gruschwitz  S, Zaudig  M.  Strukturiertes Klinisches Interview Für DSM-IV. Goettingen, Germany: Hogrefe; 1997"/>
    <m/>
    <s v="no"/>
    <s v="BDI as self-evaluation against clinical interview"/>
    <s v="yes"/>
    <s v="yes"/>
    <s v="experts"/>
    <s v="no"/>
    <s v="unsure"/>
    <x v="3"/>
    <x v="6"/>
    <s v="yes"/>
    <s v="na"/>
    <s v="na"/>
    <s v="unsure"/>
    <s v="na"/>
    <s v="no"/>
    <s v="na"/>
    <s v="no"/>
    <s v="na"/>
    <s v="no"/>
    <s v="no"/>
    <s v="Department of patients from Psychiatry, University of Muenster"/>
    <n v="47"/>
    <n v="68"/>
    <s v="age, gender, eduction history of depression"/>
    <m/>
    <m/>
  </r>
  <r>
    <s v="CLPsych 2015 Shared Task: Depression and PTSD on Twitter"/>
    <n v="26"/>
    <n v="2015"/>
    <s v="2nd Computational Linguistics and Clinical Psychology: From Linguistic Signal to Clinical Reality, CLPsych 2015 - Proceedings of the Workshop"/>
    <s v="Qntfy (Human Language Technology)"/>
    <n v="181"/>
    <s v="10.3115/v1/W15-1204"/>
    <s v="https://www.scopus.com/inward/record.uri?eid=2-s2.0-85110674457&amp;partnerID=40&amp;md5=44ce99fd51f573efe0f560e909e4de9b"/>
    <m/>
    <s v="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
    <s v="Final"/>
    <s v="10.18653/v1/W18-0609"/>
    <s v="social media"/>
    <x v="0"/>
    <s v="yes"/>
    <s v="yes"/>
    <s v="yes"/>
    <x v="3"/>
    <x v="7"/>
    <s v="na"/>
    <s v="na"/>
    <s v="na"/>
    <s v="&quot; “I was just diagnosed with X&quot;"/>
    <s v="yes"/>
    <s v="no"/>
    <s v="unsure"/>
    <s v="no"/>
    <s v="unsure"/>
    <x v="2"/>
    <x v="0"/>
    <s v="unsure"/>
    <s v="na"/>
    <s v="na"/>
    <s v="unsure"/>
    <s v="na"/>
    <s v="no"/>
    <s v="na"/>
    <s v="no"/>
    <s v="na"/>
    <s v="no"/>
    <s v="no"/>
    <s v="Twitter users (&gt;25 tweets &gt;75% English)"/>
    <n v="327"/>
    <n v="854"/>
    <s v="controls matched on age and gender"/>
    <m/>
    <m/>
  </r>
  <r>
    <s v="Hate me, hate me not: Hate speech detection on Facebook"/>
    <n v="27"/>
    <n v="2017"/>
    <s v="CEUR Workshop Proceedings"/>
    <m/>
    <n v="174"/>
    <m/>
    <s v="https://www.scopus.com/inward/record.uri?eid=2-s2.0-85017337270&amp;partnerID=40&amp;md5=a02af00703e18b26b0b7bd78c9ad9d87"/>
    <m/>
    <s v="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
    <s v="Final"/>
    <m/>
    <s v="hate speech"/>
    <x v="2"/>
    <m/>
    <m/>
    <m/>
    <x v="2"/>
    <x v="3"/>
    <m/>
    <m/>
    <m/>
    <m/>
    <m/>
    <m/>
    <m/>
    <m/>
    <m/>
    <x v="1"/>
    <x v="1"/>
    <m/>
    <m/>
    <m/>
    <m/>
    <m/>
    <m/>
    <m/>
    <m/>
    <m/>
    <m/>
    <m/>
    <m/>
    <m/>
    <m/>
    <m/>
    <m/>
    <m/>
  </r>
  <r>
    <s v="Depression detection from social network data using machine learning techniques"/>
    <n v="28"/>
    <n v="2018"/>
    <s v="Health Information Science and Systems"/>
    <s v="Computer Science"/>
    <n v="173"/>
    <s v="10.1007/s13755-018-0046-0"/>
    <s v="https://www.scopus.com/inward/record.uri?eid=2-s2.0-85126689484&amp;doi=10.1007%2fs13755-018-0046-0&amp;partnerID=40&amp;md5=f31146f97b5aa8f79d153865d47c9be8"/>
    <s v="Depression; Emotions; Sentiment analysis; Social network"/>
    <s v="accuracy; anger; anxiety; Article; bipolar disorder; decision tree; depression assessment; emotion; feeling scale; human; interpersonal communication; linguistics; machine learning; mental health; priority journal; sadness; social media; social network"/>
    <s v="Final"/>
    <m/>
    <s v="social media"/>
    <x v="0"/>
    <s v="yes"/>
    <s v="yes"/>
    <s v="no"/>
    <x v="0"/>
    <x v="0"/>
    <s v="na"/>
    <s v="na"/>
    <s v="na"/>
    <s v="they used &quot;LIWC is a psycholinguistic vocabulary package made by psychological analysts&quot; with &quot;standard LIWC2015 scales&quot;. It seems like LIWC was trained using human annotation (10.1177/0261927X09351676) but it is not clear which version they used."/>
    <s v="yes"/>
    <s v="no"/>
    <s v="na"/>
    <s v="na"/>
    <s v="na"/>
    <x v="0"/>
    <x v="0"/>
    <s v="na"/>
    <s v="na"/>
    <s v="na"/>
    <s v="na"/>
    <s v="na"/>
    <s v="na"/>
    <s v="na"/>
    <s v="na"/>
    <s v="na"/>
    <s v="no"/>
    <s v="no"/>
    <s v="na"/>
    <s v="unsure"/>
    <s v="unsure"/>
    <s v="no"/>
    <m/>
    <m/>
  </r>
  <r>
    <s v="Emotion Recognition from Physiological Signal Analysis: A Review"/>
    <n v="29"/>
    <n v="2019"/>
    <s v="Electronic Notes in Theoretical Computer Science"/>
    <m/>
    <n v="171"/>
    <s v="10.1016/j.entcs.2019.04.009"/>
    <s v="https://www.scopus.com/inward/record.uri?eid=2-s2.0-85073162689&amp;doi=10.1016%2fj.entcs.2019.04.009&amp;partnerID=40&amp;md5=4d76cda9b5861f052141d79407fe2e9b"/>
    <s v="Affective computing; Emotion recognition; Emotional intelligence; Facial recognition; HRV; Review; State of the art"/>
    <s v="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
    <s v="Final"/>
    <m/>
    <s v="survey"/>
    <x v="2"/>
    <m/>
    <m/>
    <m/>
    <x v="2"/>
    <x v="3"/>
    <m/>
    <m/>
    <m/>
    <m/>
    <m/>
    <m/>
    <m/>
    <m/>
    <m/>
    <x v="1"/>
    <x v="1"/>
    <m/>
    <m/>
    <m/>
    <m/>
    <m/>
    <m/>
    <m/>
    <m/>
    <m/>
    <m/>
    <m/>
    <m/>
    <m/>
    <m/>
    <m/>
    <m/>
    <m/>
  </r>
  <r>
    <s v="Differences in gut microbial composition correlate with regional brain volumes in irritable bowel syndrome"/>
    <n v="30"/>
    <n v="2017"/>
    <s v="Microbiome"/>
    <m/>
    <n v="168"/>
    <s v="10.1186/S40168-017-0260-Z"/>
    <s v="https://www.scopus.com/inward/record.uri?eid=2-s2.0-85029714663&amp;doi=10.1186%2fS40168-017-0260-Z&amp;partnerID=40&amp;md5=d5d7aa1d0a8f185d0c9e9248e60eb70e"/>
    <s v="Bacteroidetes; Brain-gut-microbiome axis; Firmicutes; Irritable bowel syndrome; Metagenome"/>
    <s v="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
    <s v="Final"/>
    <m/>
    <m/>
    <x v="2"/>
    <m/>
    <m/>
    <m/>
    <x v="2"/>
    <x v="3"/>
    <m/>
    <m/>
    <m/>
    <m/>
    <m/>
    <m/>
    <m/>
    <m/>
    <m/>
    <x v="1"/>
    <x v="1"/>
    <m/>
    <m/>
    <m/>
    <m/>
    <m/>
    <m/>
    <m/>
    <m/>
    <m/>
    <m/>
    <m/>
    <m/>
    <m/>
    <m/>
    <m/>
    <m/>
    <m/>
  </r>
  <r>
    <s v="The Psychological Meaning of Words: LIWC and Computerized Text Analysis Methods"/>
    <n v="31"/>
    <n v="2010"/>
    <m/>
    <s v="Computer Science"/>
    <m/>
    <s v="10.1177/0261927X09351676"/>
    <s v="https://journals.sagepub.com/doi/10.1177/0261927X09351676"/>
    <m/>
    <m/>
    <m/>
    <s v="10.1007/s13755-018-0046-0"/>
    <s v="ml model"/>
    <x v="1"/>
    <s v="yes"/>
    <s v="yes"/>
    <s v="yes"/>
    <x v="6"/>
    <x v="5"/>
    <s v="na"/>
    <s v="na"/>
    <s v="na"/>
    <s v="na"/>
    <s v="yes"/>
    <s v="no"/>
    <s v="non-experts"/>
    <s v="no"/>
    <s v="unsure"/>
    <x v="2"/>
    <x v="0"/>
    <s v="unsure"/>
    <s v="na"/>
    <s v="na"/>
    <s v="yes"/>
    <s v="3 people independently rated items"/>
    <s v="yes"/>
    <s v="93% to 100%"/>
    <s v="no"/>
    <s v="na"/>
    <s v="no"/>
    <s v="no"/>
    <s v="na"/>
    <s v="na"/>
    <s v="na"/>
    <s v="no"/>
    <m/>
    <m/>
  </r>
  <r>
    <s v="A novel depression diagnosis index using nonlinear features in EEG signals"/>
    <n v="32"/>
    <n v="2015"/>
    <s v="European Neurology"/>
    <s v="Computer Science"/>
    <n v="167"/>
    <s v="10.1159/000438457"/>
    <s v="https://www.scopus.com/inward/record.uri?eid=2-s2.0-84932197964&amp;doi=10.1159%2f000438457&amp;partnerID=40&amp;md5=644d255a816a640d913c4fc2719ff2ed"/>
    <s v="Classifiers; Depression; Detrended fluctuation analysis; Electroencephalogram signal; Higher order spectra; Hurst's exponent; Largest Lyapunov exponent; Nonlinear analysis; Recurrence quantification analysis; Sample entropy"/>
    <s v="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
    <s v="Final"/>
    <m/>
    <s v="eeg dignosis"/>
    <x v="0"/>
    <s v="yes"/>
    <s v="yes"/>
    <s v="unsure"/>
    <x v="5"/>
    <x v="5"/>
    <s v="na"/>
    <s v="na"/>
    <s v="na"/>
    <s v="noise removed by expert epileptologist (1?)"/>
    <s v="yes"/>
    <s v="unsure"/>
    <s v="unsure"/>
    <s v="no"/>
    <s v="unsure"/>
    <x v="2"/>
    <x v="0"/>
    <s v="unsure"/>
    <s v="na"/>
    <s v="na"/>
    <s v="unsure"/>
    <s v="na"/>
    <s v="no"/>
    <s v="na"/>
    <s v="no"/>
    <s v="na"/>
    <s v="no"/>
    <s v="no"/>
    <s v="data from the Medical  College Department of Psychiatry, Calicut, Kerala, India"/>
    <n v="15"/>
    <n v="30"/>
    <s v="no"/>
    <m/>
    <m/>
  </r>
  <r>
    <s v="Mobile sensing and support for people with depression: A pilot trial in the wild"/>
    <n v="33"/>
    <n v="2016"/>
    <s v="JMIR mHealth and uHealth"/>
    <s v="Management, Technology, and Economics"/>
    <n v="166"/>
    <s v="10.2196/mhealth.5960"/>
    <s v="https://www.scopus.com/inward/record.uri?eid=2-s2.0-85086719384&amp;doi=10.2196%2fmhealth.5960&amp;partnerID=40&amp;md5=5169e6f341cec6f4ea28f3f578b9b72f"/>
    <s v="Activities of daily living; Classification; Cognitive behavioral therapy; Context awareness; Depression; MHealth"/>
    <m/>
    <s v="Final"/>
    <m/>
    <s v="treatment"/>
    <x v="0"/>
    <s v="yes"/>
    <s v="yes"/>
    <s v="no"/>
    <x v="1"/>
    <x v="15"/>
    <s v="10.1080/01621459.1951.10500769"/>
    <s v="no"/>
    <s v="yes"/>
    <s v="PHQ-9 test with &gt;11 score for depressed &quot;At no point, direct contact with members of the research team was necessary.&quot; Wilcoxon signed rank tests"/>
    <s v="yes"/>
    <s v="no"/>
    <s v="na"/>
    <s v="na"/>
    <s v="na"/>
    <x v="0"/>
    <x v="0"/>
    <s v="na"/>
    <s v="na"/>
    <s v="na"/>
    <s v="na"/>
    <s v="na"/>
    <s v="na"/>
    <s v="na"/>
    <s v="na"/>
    <s v="na"/>
    <s v="no"/>
    <s v="no"/>
    <s v="na"/>
    <n v="28"/>
    <n v="28"/>
    <s v="gender, the majority of participants came from Switzerland and Germany"/>
    <m/>
    <m/>
  </r>
  <r>
    <s v="Depression detection via harvesting social media: A multimodal dictionary learning solution"/>
    <n v="34"/>
    <n v="2017"/>
    <s v="IJCAI International Joint Conference on Artificial Intelligence"/>
    <s v="Computer Science"/>
    <n v="164"/>
    <s v="10.24963/ijcai.2017/536"/>
    <s v="https://www.scopus.com/inward/record.uri?eid=2-s2.0-85031927272&amp;doi=10.24963%2fijcai.2017%2f536&amp;partnerID=40&amp;md5=406761e6e772997453ea79de1ae506e1"/>
    <m/>
    <s v="Artificial intelligence; Deterioration; Large dataset; Clinical depression; Dictionary learning; Face to face; Feature groups; Large-scale dataset; Mental disease; Online behavior; Social media datum; Social networking (online)"/>
    <s v="Final"/>
    <m/>
    <s v="social media"/>
    <x v="0"/>
    <s v="yes"/>
    <s v="yes"/>
    <s v="no"/>
    <x v="3"/>
    <x v="7"/>
    <s v="na"/>
    <s v="na"/>
    <s v="na"/>
    <s v="depressed: “(I’m/I was/ I am/ I’ve been) diagnosed depression&quot; | non-depressed: no tweet containg a string &quot;depress&quot;"/>
    <s v="yes"/>
    <s v="yes"/>
    <s v="na"/>
    <s v="na"/>
    <s v="na"/>
    <x v="0"/>
    <x v="0"/>
    <s v="na"/>
    <s v="na"/>
    <s v="na"/>
    <s v="na"/>
    <s v="na"/>
    <s v="na"/>
    <s v="na"/>
    <s v="na"/>
    <s v="na"/>
    <s v="no"/>
    <s v="possibly"/>
    <s v="it might be possible to get the ame data using Titter API as the paper provides dates"/>
    <n v="1402"/>
    <s v="&gt;300 milion"/>
    <s v="no"/>
    <m/>
    <m/>
  </r>
  <r>
    <s v="Using psychological artificial intelligence (tess) to relieve symptoms of depression and anxiety: Randomized controlled trial"/>
    <n v="35"/>
    <n v="2018"/>
    <s v="JMIR Mental Health"/>
    <m/>
    <n v="164"/>
    <s v="10.2196/mental.9782"/>
    <s v="https://www.scopus.com/inward/record.uri?eid=2-s2.0-85107087598&amp;doi=10.2196%2fmental.9782&amp;partnerID=40&amp;md5=db24e70d9a0be9077a7218969eddb4f2"/>
    <s v="Anxiety; Artificial intelligence; Depression; Mental health services; Students"/>
    <m/>
    <s v="Final"/>
    <m/>
    <s v="performing treatment"/>
    <x v="2"/>
    <s v="yes"/>
    <s v="no"/>
    <s v="yes"/>
    <x v="5"/>
    <x v="8"/>
    <s v="na"/>
    <s v="na"/>
    <s v="na"/>
    <s v="na"/>
    <s v="yes"/>
    <s v="unsure"/>
    <s v="experts"/>
    <s v="no"/>
    <s v="unsure"/>
    <x v="2"/>
    <x v="0"/>
    <s v="unsure"/>
    <s v="na"/>
    <s v="na"/>
    <s v="unsure"/>
    <s v="na"/>
    <s v="no"/>
    <s v="na"/>
    <s v="no"/>
    <s v="na"/>
    <s v="no"/>
    <s v="no"/>
    <s v="university students"/>
    <s v="na"/>
    <n v="74"/>
    <s v="age, gender, race, students"/>
    <m/>
    <m/>
  </r>
  <r>
    <s v="Type and timing of adverse childhood experiences differentially affect severity of PTSD, dissociative and depressive symptoms in adult inpatients"/>
    <n v="36"/>
    <n v="2016"/>
    <s v="BMC Psychiatry"/>
    <s v="Psychology"/>
    <n v="163"/>
    <s v="10.1186/s12888-016-1004-5"/>
    <s v="https://www.scopus.com/inward/record.uri?eid=2-s2.0-84982244556&amp;doi=10.1186%2fs12888-016-1004-5&amp;partnerID=40&amp;md5=1d684708fb29b86dee230d2b6851796f"/>
    <s v="Adult psychopathology; Childhood adversities; Depression; Dose-dependent; PTSD; Shutdown dissociation; Type and timing"/>
    <s v="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
    <s v="Final"/>
    <m/>
    <s v="prediction"/>
    <x v="0"/>
    <s v="yes"/>
    <s v="yes"/>
    <s v="yes"/>
    <x v="3"/>
    <x v="16"/>
    <s v="na"/>
    <s v="na"/>
    <s v="na"/>
    <s v="na"/>
    <s v="yes"/>
    <s v="no"/>
    <s v="experts"/>
    <s v="no"/>
    <s v="unsure"/>
    <x v="3"/>
    <x v="7"/>
    <s v="yes"/>
    <s v="na"/>
    <s v="na"/>
    <s v="unsure"/>
    <s v="na"/>
    <s v="no"/>
    <s v="na"/>
    <s v="no"/>
    <s v="na"/>
    <s v="no"/>
    <s v="no"/>
    <s v="no"/>
    <s v="na"/>
    <n v="129"/>
    <s v="age, gender, education, clinical charcteristics, symptoms"/>
    <m/>
    <m/>
  </r>
  <r>
    <s v="Reevaluating the efficacy and predictability of antidepressant treatments: A symptom clustering approach"/>
    <n v="37"/>
    <n v="2017"/>
    <s v="JAMA Psychiatry"/>
    <s v="Psychology"/>
    <n v="162"/>
    <s v="10.1001/jamapsychiatry.2017.0025"/>
    <s v="https://www.scopus.com/inward/record.uri?eid=2-s2.0-85017596150&amp;doi=10.1001%2fjamapsychiatry.2017.0025&amp;partnerID=40&amp;md5=e63d7e8c7f524976abcbd76dd673f039"/>
    <m/>
    <s v="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
    <s v="Final"/>
    <m/>
    <s v="treatment"/>
    <x v="3"/>
    <s v="yes"/>
    <s v="yes"/>
    <s v="na"/>
    <x v="4"/>
    <x v="5"/>
    <s v="na"/>
    <s v="na"/>
    <s v="na"/>
    <s v="na"/>
    <s v="no"/>
    <s v="yes"/>
    <s v="na"/>
    <s v="na"/>
    <s v="na"/>
    <x v="0"/>
    <x v="0"/>
    <s v="na"/>
    <s v="na"/>
    <s v="na"/>
    <s v="na"/>
    <s v="na"/>
    <s v="na"/>
    <s v="na"/>
    <s v="na"/>
    <s v="na"/>
    <s v="na"/>
    <s v="na"/>
    <s v="two clinical data sets (STAR*D and COMED) and "/>
    <s v="na"/>
    <n v="7221"/>
    <s v="na"/>
    <m/>
    <s v="10.1176/appi.ajp.2011.10111645, 10.1016/S0197-2456(03)00112-0"/>
  </r>
  <r>
    <s v="Scaling tree-based automated machine learning to biomedical big data with a feature set selector"/>
    <n v="38"/>
    <n v="2020"/>
    <s v="Bioinformatics"/>
    <s v="Biomedical Informatics"/>
    <n v="159"/>
    <s v="10.1093/bioinformatics/btz470"/>
    <s v="https://www.scopus.com/inward/record.uri?eid=2-s2.0-85077789880&amp;doi=10.1093%2fbioinformatics%2fbtz470&amp;partnerID=40&amp;md5=70e43059304174c0381c2a674a787508"/>
    <m/>
    <s v="Big Data; Computational Biology; Computer Simulation; Depressive Disorder, Major; Genome; Humans; Machine Learning; Software; biology; computer simulation; genome; human; machine learning; major depression; procedures; software"/>
    <s v="Final"/>
    <m/>
    <s v="prediction"/>
    <x v="0"/>
    <s v="yes"/>
    <s v="no"/>
    <s v="yes"/>
    <x v="6"/>
    <x v="5"/>
    <s v="na"/>
    <s v="na"/>
    <s v="na"/>
    <s v="questionaire confirmed by psychiatrist duirng unstructured interview"/>
    <s v="no"/>
    <s v="yes"/>
    <s v="experts"/>
    <s v="yes (1)"/>
    <s v="unsure"/>
    <x v="3"/>
    <x v="8"/>
    <s v="yes"/>
    <s v="na"/>
    <s v="na"/>
    <s v="unsure"/>
    <s v="na"/>
    <s v="no"/>
    <s v="na"/>
    <s v="yes"/>
    <s v="overlap between psychiatris and psychonometric scale"/>
    <s v="yes"/>
    <s v="no"/>
    <s v="external data set 10.1038/s41398-018-0234-3"/>
    <n v="80"/>
    <n v="160"/>
    <s v="age, gender"/>
    <m/>
    <s v="10.1038/s41398-018-0234-3"/>
  </r>
  <r>
    <s v="Machine learning of neural representations of suicide and emotion concepts identifies suicidal youth"/>
    <n v="39"/>
    <n v="2017"/>
    <s v="Nature Human Behaviour"/>
    <m/>
    <n v="159"/>
    <s v="10.1038/s41562-017-0234-y"/>
    <s v="https://www.scopus.com/inward/record.uri?eid=2-s2.0-85042741879&amp;doi=10.1038%2fs41562-017-0234-y&amp;partnerID=40&amp;md5=b260e6950d1114c61adb79433a393a63"/>
    <m/>
    <m/>
    <s v="Final"/>
    <m/>
    <s v="retraceted"/>
    <x v="2"/>
    <m/>
    <m/>
    <m/>
    <x v="2"/>
    <x v="3"/>
    <m/>
    <m/>
    <m/>
    <m/>
    <m/>
    <m/>
    <m/>
    <m/>
    <m/>
    <x v="1"/>
    <x v="1"/>
    <m/>
    <m/>
    <m/>
    <m/>
    <m/>
    <m/>
    <m/>
    <m/>
    <m/>
    <m/>
    <m/>
    <m/>
    <m/>
    <m/>
    <m/>
    <m/>
    <m/>
  </r>
  <r>
    <s v="Global evolution of research in artificial intelligence in health and medicine: A bibliometric study"/>
    <n v="40"/>
    <n v="2019"/>
    <s v="Journal of Clinical Medicine"/>
    <m/>
    <n v="155"/>
    <s v="10.3390/jcm8030360"/>
    <s v="https://www.scopus.com/inward/record.uri?eid=2-s2.0-85068482219&amp;doi=10.3390%2fjcm8030360&amp;partnerID=40&amp;md5=bc8dcf6d97300189749d291c4ca9fd07"/>
    <s v="AI ethics; Artificial intelligence; Bibliometric analysis; Global; Health; Mapping; Medicine"/>
    <s v="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
    <s v="Final"/>
    <m/>
    <s v="survey"/>
    <x v="2"/>
    <m/>
    <m/>
    <m/>
    <x v="2"/>
    <x v="3"/>
    <m/>
    <m/>
    <m/>
    <m/>
    <m/>
    <m/>
    <m/>
    <m/>
    <m/>
    <x v="1"/>
    <x v="1"/>
    <m/>
    <m/>
    <m/>
    <m/>
    <m/>
    <m/>
    <m/>
    <m/>
    <m/>
    <m/>
    <m/>
    <m/>
    <m/>
    <m/>
    <m/>
    <m/>
    <m/>
  </r>
  <r>
    <s v="Deep learning for depression detection of Twitter users"/>
    <n v="41"/>
    <n v="2018"/>
    <s v="Proceedings of the 5th Workshop on Computational Linguistics and Clinical Psychology: From Keyboard to Clinic, CLPsych 2018 at the 2018 Conference of the North American Chapter of the Association for Computational Linguistics: Human Language Technologies,"/>
    <s v="Computer Science"/>
    <n v="154"/>
    <s v="10.18653/v1/W18-0609"/>
    <s v="https://www.scopus.com/inward/record.uri?eid=2-s2.0-85106114131&amp;partnerID=40&amp;md5=821f0189dd99b8aa6c0d86a17342a1e5"/>
    <m/>
    <s v="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
    <s v="Final"/>
    <m/>
    <s v="social media"/>
    <x v="3"/>
    <s v="yes"/>
    <s v="yes"/>
    <s v="yes"/>
    <x v="4"/>
    <x v="5"/>
    <s v="na"/>
    <s v="na"/>
    <s v="na"/>
    <s v="na"/>
    <s v="no"/>
    <s v="yes"/>
    <s v="na"/>
    <s v="na"/>
    <s v="na"/>
    <x v="0"/>
    <x v="0"/>
    <s v="na"/>
    <s v="na"/>
    <s v="na"/>
    <s v="na"/>
    <s v="na"/>
    <s v="na"/>
    <s v="na"/>
    <s v="na"/>
    <s v="na"/>
    <s v="yes"/>
    <s v="na"/>
    <s v="10.3115/v1/W15-1204, 160User 10.18653/v1/W17-3104"/>
    <n v="380"/>
    <n v="1053"/>
    <s v="no"/>
    <m/>
    <s v="10.3115/v1/W15-1204, 10.18653/v1/W17-3104"/>
  </r>
  <r>
    <s v="Monitoring Tweets for Depression to Detect At-risk Users"/>
    <n v="42"/>
    <n v="2017"/>
    <m/>
    <s v="Computer Science"/>
    <m/>
    <s v="10.18653/v1/W17-3104"/>
    <s v="https://aclanthology.org/W17-3104/"/>
    <m/>
    <m/>
    <m/>
    <s v="10.18653/v1/W18-0609"/>
    <s v="social media"/>
    <x v="4"/>
    <s v="yes"/>
    <s v="yes"/>
    <s v="yes"/>
    <x v="4"/>
    <x v="5"/>
    <s v="na"/>
    <s v="na"/>
    <s v="na"/>
    <s v="na"/>
    <s v="yes"/>
    <s v="no"/>
    <s v="na"/>
    <s v="na"/>
    <s v="na"/>
    <x v="0"/>
    <x v="0"/>
    <s v="na"/>
    <s v="na"/>
    <s v="na"/>
    <s v="na"/>
    <s v="na"/>
    <s v="na"/>
    <s v="na"/>
    <s v="na"/>
    <s v="na"/>
    <s v="na"/>
    <s v="na"/>
    <s v="60User and 160User data set"/>
    <s v="na"/>
    <n v="220"/>
    <s v="na"/>
    <m/>
    <s v="self-made (2)"/>
  </r>
  <r>
    <s v="60User"/>
    <n v="43"/>
    <n v="2017"/>
    <m/>
    <s v="Computer Science"/>
    <m/>
    <s v="no DOI  (from 10.18653/v1/W17-3104)"/>
    <s v="https://aclanthology.org/W17-3104/"/>
    <m/>
    <m/>
    <m/>
    <s v="10.18653/v1/W17-3104"/>
    <s v="social media"/>
    <x v="1"/>
    <s v="yes"/>
    <s v="na"/>
    <s v="yes"/>
    <x v="3"/>
    <x v="7"/>
    <s v="na"/>
    <s v="na"/>
    <s v="na"/>
    <s v="tweets pre selected and users labeled as depressed"/>
    <s v="yes"/>
    <s v="no"/>
    <s v="unsure"/>
    <s v="yes (2)"/>
    <s v="unsure"/>
    <x v="2"/>
    <x v="0"/>
    <s v="unsure"/>
    <s v="na"/>
    <s v="na"/>
    <s v="yes"/>
    <s v="na"/>
    <s v="yes"/>
    <s v="Kappa value - 0.67"/>
    <s v="no"/>
    <s v="any tweet labeled by at least one as depressed was considered depressed"/>
    <s v="no"/>
    <s v="yes"/>
    <s v="for further research it is possible to obtain the dataset"/>
    <n v="30"/>
    <n v="60"/>
    <s v="no"/>
    <m/>
    <m/>
  </r>
  <r>
    <s v="160User"/>
    <n v="44"/>
    <n v="2017"/>
    <m/>
    <s v="Computer Science"/>
    <m/>
    <s v="no DOI  (from 10.18653/v1/W17-3104)"/>
    <s v="https://aclanthology.org/W17-3104/"/>
    <m/>
    <m/>
    <m/>
    <s v="10.18653/v1/W17-3104, 10.18653/v1/W18-0609"/>
    <s v="social media"/>
    <x v="1"/>
    <s v="yes"/>
    <s v="na"/>
    <s v="yes"/>
    <x v="3"/>
    <x v="7"/>
    <s v="na"/>
    <s v="na"/>
    <s v="na"/>
    <s v="tweets pre selected and users labeled as depressed"/>
    <s v="yes"/>
    <s v="no"/>
    <s v="unsure"/>
    <s v="yes (2)"/>
    <s v="unsure"/>
    <x v="3"/>
    <x v="0"/>
    <s v="unsure"/>
    <s v="na"/>
    <s v="na"/>
    <s v="yes"/>
    <s v="na"/>
    <s v="no"/>
    <s v="na"/>
    <s v="no"/>
    <s v="conflicts resolved by third annotator"/>
    <s v="no"/>
    <s v="yes"/>
    <s v="for further research it is possible to obtain the dataset"/>
    <s v="unsure"/>
    <s v="unsure"/>
    <s v="no"/>
    <m/>
    <m/>
  </r>
  <r>
    <s v="Testing a machine-learning algorithm to predict the persistence and severity of major depressive disorder from baseline self-reports"/>
    <n v="45"/>
    <n v="2016"/>
    <s v="Molecular Psychiatry"/>
    <s v="Health Care Policy"/>
    <n v="153"/>
    <s v="10.1038/mp.2015.198"/>
    <s v="https://www.scopus.com/inward/record.uri?eid=2-s2.0-85032070787&amp;doi=10.1038%2fmp.2015.198&amp;partnerID=40&amp;md5=22c13e7d4b8846a3b4d3e0b3c0a335f2"/>
    <m/>
    <s v="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
    <s v="Final"/>
    <m/>
    <s v="prediction"/>
    <x v="3"/>
    <s v="yes"/>
    <s v="no"/>
    <s v="yes"/>
    <x v="6"/>
    <x v="5"/>
    <s v="na"/>
    <s v="na"/>
    <s v="na"/>
    <s v="na"/>
    <s v="no"/>
    <s v="yes"/>
    <s v="unsure"/>
    <s v="no"/>
    <s v="unsure"/>
    <x v="3"/>
    <x v="9"/>
    <s v="unsure"/>
    <s v="na"/>
    <s v="na"/>
    <s v="unsure"/>
    <s v="na"/>
    <s v="no"/>
    <s v="na"/>
    <s v="no"/>
    <s v="na"/>
    <s v="yes"/>
    <s v="yes"/>
    <s v="10.1001/archpsyc.60.11.1117, 10.1001/archpsyc.1994.03950010008002"/>
    <n v="1056"/>
    <n v="5001"/>
    <s v="na"/>
    <m/>
    <s v="10.1001/archpsyc.60.11.1117, 10.1001/archpsyc.1994.03950010008002"/>
  </r>
  <r>
    <s v="Mild Disorders Should Not Be Eliminated From the DSM-V"/>
    <n v="46"/>
    <n v="2003"/>
    <m/>
    <s v="Health Care Policy"/>
    <m/>
    <s v="10.1001/archpsyc.60.11.1117"/>
    <s v="https://jamanetwork.com/journals/jamapsychiatry/article-abstract/208028"/>
    <m/>
    <m/>
    <m/>
    <s v="10.1038/mp.2015.198"/>
    <s v="data set"/>
    <x v="1"/>
    <s v="yes"/>
    <s v="na"/>
    <s v="yes"/>
    <x v="6"/>
    <x v="5"/>
    <s v="na"/>
    <s v="na"/>
    <s v="na"/>
    <s v="na"/>
    <s v="yes"/>
    <s v="yes"/>
    <s v="unsure"/>
    <s v="no"/>
    <s v="unsure"/>
    <x v="3"/>
    <x v="10"/>
    <s v="unsure"/>
    <s v="na"/>
    <s v="na"/>
    <s v="unsure"/>
    <s v="na"/>
    <s v="no"/>
    <s v="na"/>
    <s v="no"/>
    <s v="na"/>
    <s v="yes"/>
    <s v="yes"/>
    <s v="https://www.hcp.med.harvard.edu/ncs/index.php"/>
    <s v="unsure"/>
    <s v="over 5000"/>
    <s v="age, gender, race, income, education, region"/>
    <m/>
    <m/>
  </r>
  <r>
    <s v="Lifetime and 12-Month Prevalence of DSM-III-R Psychiatric Disorders in the United States"/>
    <n v="47"/>
    <n v="1994"/>
    <m/>
    <s v="Social Research"/>
    <m/>
    <s v="10.1001/archpsyc.1994.03950010008002"/>
    <s v="https://jamanetwork.com/journals/jamapsychiatry/article-abstract/496456"/>
    <m/>
    <m/>
    <m/>
    <s v="10.1038/mp.2015.198"/>
    <s v="data set"/>
    <x v="1"/>
    <s v="yes"/>
    <s v="na"/>
    <s v="yes"/>
    <x v="6"/>
    <x v="5"/>
    <s v="na"/>
    <s v="na"/>
    <s v="na"/>
    <s v="na"/>
    <s v="yes"/>
    <s v="no"/>
    <s v="experts"/>
    <s v="yes (158)"/>
    <s v="unsure"/>
    <x v="3"/>
    <x v="10"/>
    <s v="yes"/>
    <s v="na"/>
    <s v="na"/>
    <s v="unsure"/>
    <s v="there were supervisors"/>
    <s v="no"/>
    <s v="na"/>
    <s v="yes"/>
    <s v="Standard errors of proportions were estimated by using the Taylor series linearization method.3"/>
    <s v="yes"/>
    <s v="yes"/>
    <s v="https://www.icpsr.umich.edu/web/ICPSR/studies/6693"/>
    <s v="over 1300"/>
    <s v="over 8000"/>
    <s v="age, gender, race, income, education, region"/>
    <n v="1"/>
    <m/>
  </r>
  <r>
    <s v="A test collection for research on depression and language use"/>
    <n v="48"/>
    <n v="2016"/>
    <s v="Lecture Notes in Computer Science (including subseries Lecture Notes in Artificial Intelligence and Lecture Notes in Bioinformatics)"/>
    <s v="Computer Science"/>
    <n v="153"/>
    <s v="10.1007/978-3-319-44564-9_3"/>
    <s v="https://www.scopus.com/inward/record.uri?eid=2-s2.0-84984794011&amp;doi=10.1007%2f978-3-319-44564-9_3&amp;partnerID=40&amp;md5=85a1d5159d7b3e3df471fd093749b7be"/>
    <m/>
    <s v="Artificial intelligence; Computer science; Computers; Baseline results; Detection algorithm; Detection methods; Detection tasks; Effectiveness measure; Linguistic patterns; Psychological state; Test Collection; Association reactions"/>
    <s v="Final"/>
    <s v="10.1016/j.eswa.2019.05.023"/>
    <s v="social media"/>
    <x v="0"/>
    <s v="yes"/>
    <s v="yes"/>
    <s v="yes"/>
    <x v="3"/>
    <x v="17"/>
    <s v="na"/>
    <s v="na"/>
    <s v="na"/>
    <s v="searches with phrases:  “I was diagnosed with depression” etc."/>
    <s v="yes"/>
    <s v="no"/>
    <s v="authors"/>
    <s v="no"/>
    <s v="unsure"/>
    <x v="4"/>
    <x v="11"/>
    <s v="unsure"/>
    <s v="na"/>
    <s v="na"/>
    <s v="unsure"/>
    <s v="na"/>
    <s v="no"/>
    <s v="na"/>
    <s v="no"/>
    <s v="na"/>
    <s v="yes"/>
    <s v="yes"/>
    <s v="https://tec.citius.usc.es/ir/code/dc.html"/>
    <n v="137"/>
    <n v="892"/>
    <s v="no"/>
    <m/>
    <m/>
  </r>
  <r>
    <s v="Effects on Symptoms of Agitation and Depression in Persons With Dementia Participating in Robot-Assisted Activity: A Cluster-Randomized Controlled Trial"/>
    <n v="49"/>
    <n v="2015"/>
    <s v="Journal of the American Medical Directors Association"/>
    <m/>
    <n v="150"/>
    <s v="10.1016/j.jamda.2015.05.002"/>
    <s v="https://www.scopus.com/inward/record.uri?eid=2-s2.0-84944154306&amp;doi=10.1016%2fj.jamda.2015.05.002&amp;partnerID=40&amp;md5=8088a6c7e4d5a8ad76d9f3c35fc08224"/>
    <s v="Agitation; Dementia; Depression; Group activity; Nursing home; Paro"/>
    <s v="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
    <s v="Final"/>
    <m/>
    <m/>
    <x v="2"/>
    <m/>
    <m/>
    <m/>
    <x v="2"/>
    <x v="3"/>
    <m/>
    <m/>
    <m/>
    <m/>
    <m/>
    <m/>
    <m/>
    <m/>
    <m/>
    <x v="1"/>
    <x v="1"/>
    <m/>
    <m/>
    <m/>
    <m/>
    <m/>
    <m/>
    <m/>
    <m/>
    <m/>
    <m/>
    <m/>
    <m/>
    <m/>
    <m/>
    <m/>
    <m/>
    <m/>
  </r>
  <r>
    <s v="Towards a neurophysiological signature for fibromyalgia"/>
    <n v="50"/>
    <n v="2017"/>
    <s v="Pain"/>
    <m/>
    <n v="148"/>
    <s v="10.1097/j.pain.0000000000000707"/>
    <s v="https://www.scopus.com/inward/record.uri?eid=2-s2.0-85007378937&amp;doi=10.1097%2fj.pain.0000000000000707&amp;partnerID=40&amp;md5=2826931853dcd471d5441978dd68a2cd"/>
    <s v="Brain; Chronic pain; Fibromyalgia; fMRI; Machine learning; Multisensory; Predict; Pressure"/>
    <s v="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
    <s v="Final"/>
    <m/>
    <m/>
    <x v="2"/>
    <m/>
    <m/>
    <m/>
    <x v="2"/>
    <x v="3"/>
    <m/>
    <m/>
    <m/>
    <m/>
    <m/>
    <m/>
    <m/>
    <m/>
    <m/>
    <x v="1"/>
    <x v="1"/>
    <m/>
    <m/>
    <m/>
    <m/>
    <m/>
    <m/>
    <m/>
    <m/>
    <m/>
    <m/>
    <m/>
    <m/>
    <m/>
    <m/>
    <m/>
    <m/>
    <m/>
  </r>
  <r>
    <s v="Vocal and facial biomarkers of depression based on motor incoordination and timing"/>
    <n v="51"/>
    <n v="2014"/>
    <s v="AVEC 2014 - Proceedings of the 4th International Workshop on Audio/Visual Emotion Challenge, Workshop of MM 2014"/>
    <s v="Human Health &amp; Performance Systems"/>
    <n v="145"/>
    <s v="10.1145/2661806.2661809"/>
    <s v="https://www.scopus.com/inward/record.uri?eid=2-s2.0-84919327025&amp;doi=10.1145%2f2661806.2661809&amp;partnerID=40&amp;md5=8ba606ccd58f2472bf658e5554025298"/>
    <s v="Correlation structure; Extreme learning machine; Facial biomarker; Gaussian mixture model; Incoordination and timing; Major depressive disorder; Motor control; Vocal biomarker"/>
    <s v="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
    <s v="Final"/>
    <m/>
    <s v="speech"/>
    <x v="3"/>
    <s v="yes"/>
    <s v="yes"/>
    <s v="yes"/>
    <x v="1"/>
    <x v="11"/>
    <s v="no"/>
    <s v="no"/>
    <s v="yes"/>
    <s v="predicting BDI scores"/>
    <s v="no"/>
    <s v="yes"/>
    <s v="na"/>
    <s v="na"/>
    <s v="na"/>
    <x v="0"/>
    <x v="0"/>
    <s v="na"/>
    <s v="na"/>
    <s v="na"/>
    <s v="na"/>
    <s v="na"/>
    <s v="na"/>
    <s v="na"/>
    <s v="na"/>
    <s v="na"/>
    <s v="yes"/>
    <s v="no"/>
    <s v="10.1145/2661806.2661807 &quot;audio  and  video  recordings  of subjects performing a human-computer interaction task&quot; &quot;German subjects&quot;"/>
    <s v="unsure"/>
    <n v="84"/>
    <s v="na"/>
    <m/>
    <s v="10.1145/2661806.2661807"/>
  </r>
  <r>
    <s v="AVEC 2014 - 3D dimensional affect and depression recognition challenge"/>
    <n v="52"/>
    <n v="2014"/>
    <m/>
    <s v="Computer Science"/>
    <m/>
    <s v="10.1145/2661806.2661807"/>
    <s v="https://www.researchgate.net/publication/287702683_AVEC_2014_-_3D_dimensional_affect_and_depression_recognition_challenge"/>
    <m/>
    <m/>
    <m/>
    <s v="10.1145/2661806.2661809, 10.1016/j.jbi.2018.05.007, 10.1109/TAFFC.2017.2650899, 10.1109/TCDS.2017.2721552"/>
    <s v="speech and visual"/>
    <x v="1"/>
    <s v="yes"/>
    <s v="yes"/>
    <s v="yes"/>
    <x v="1"/>
    <x v="18"/>
    <s v="10.1207/s15327752jpa6703_13"/>
    <s v="no"/>
    <s v="yes"/>
    <s v="predicting BDI-II scores"/>
    <s v="yes"/>
    <s v="yes"/>
    <s v="naïve raters"/>
    <s v="yes (5)"/>
    <s v="unsure"/>
    <x v="2"/>
    <x v="0"/>
    <s v="unsure"/>
    <s v="na"/>
    <s v="na"/>
    <s v="yes"/>
    <s v="na"/>
    <s v="yes"/>
    <s v="Inter-rater correlation coefficients (ICC) have been calculated using a combination of Pearson’s r and RMSE"/>
    <s v="no"/>
    <s v="na"/>
    <s v="yes"/>
    <s v="no"/>
    <s v="they used subset of this data set - 10.1145/2512530.2512533 and link to the data set - http://avec2013-db.sspnet.eu"/>
    <s v="usnure"/>
    <n v="84"/>
    <s v="no"/>
    <m/>
    <s v="10.1145/2512530.2512533"/>
  </r>
  <r>
    <s v="AVEC 2013: the continuous audio/visual emotion and depression recognition challenge"/>
    <n v="53"/>
    <n v="2013"/>
    <s v="AVEC '13: Proceedings of the 3rd ACM international workshop on Audio/visual emotion challenge"/>
    <s v="Computer Science"/>
    <m/>
    <s v="10.1145/2512530.2512533"/>
    <s v="https://dl.acm.org/doi/10.1145/2512530.2512533"/>
    <m/>
    <m/>
    <m/>
    <s v="10.1145/2661806.2661807, 10.1145/2661806.2661809, 10.1016/j.jbi.2018.05.007, 10.1109/TAFFC.2017.2650899"/>
    <s v="speech and visual"/>
    <x v="1"/>
    <s v="yes"/>
    <s v="yes"/>
    <s v="yes"/>
    <x v="1"/>
    <x v="18"/>
    <s v="10.1207/s15327752jpa6703_13"/>
    <s v="no"/>
    <s v="yes"/>
    <s v="predicting BDI-II scores"/>
    <s v="yes"/>
    <s v="yes"/>
    <s v="naïve raters"/>
    <s v="yes (23)"/>
    <s v="unsure"/>
    <x v="2"/>
    <x v="0"/>
    <s v="unsure"/>
    <s v="na"/>
    <s v="na"/>
    <s v="yes"/>
    <s v="na"/>
    <s v="yes"/>
    <s v="Inter-rater correlation coefficients (ICC) have been calculated using a combination of Pearson’s r and RMSE"/>
    <s v="no"/>
    <s v="na"/>
    <s v="yes"/>
    <s v="no"/>
    <s v="data link: http://avec2013-db.sspnet.eu subset of &quot;the audio-visual depressivelanguage corpus (AViD-Corpus)&quot;"/>
    <s v="unsure"/>
    <n v="292"/>
    <s v="no"/>
    <m/>
    <m/>
  </r>
  <r>
    <s v="Towards Assessing Changes in Degree of Depression through Facebook"/>
    <n v="54"/>
    <n v="2014"/>
    <s v="Proceedings of the Annual Meeting of the Association for Computational Linguistics"/>
    <s v="Psychology and Computer and Information Science"/>
    <n v="144"/>
    <s v="10.3115/v1/W14-3214"/>
    <s v="https://www.scopus.com/inward/record.uri?eid=2-s2.0-85130793558&amp;partnerID=40&amp;md5=c05913557d2e639feec54e98849d13fa"/>
    <m/>
    <s v="Natural language processing systems; Regression analysis; Social networking (online); Environmental factors; Facebook; Highly-correlated; In-Degree; Individual levels; Life events; Predictive accuracy; Regression modelling; Status updates; User levels; Surveys"/>
    <s v="Final"/>
    <m/>
    <s v="social media"/>
    <x v="0"/>
    <s v="yes"/>
    <s v="yes"/>
    <s v="no"/>
    <x v="1"/>
    <x v="19"/>
    <s v="https://www.semanticscholar.org/paper/A-broad-bandwidth%2C-public-domain%2C-personality-the-Goldberg/af3fabb831eeffbef6af39588c489cc5d838a404 and https://ipip.ori.org/newMultipleconstructs.htm"/>
    <s v="no"/>
    <s v="no"/>
    <s v="we use the depression facet scores of the “Big 5” | degree of depression (DDep) as the average response to seven depression facet items which are nested within the larger Neuroticism item pool"/>
    <s v="no"/>
    <s v="yes"/>
    <s v="na"/>
    <s v="na"/>
    <s v="na"/>
    <x v="0"/>
    <x v="0"/>
    <s v="na"/>
    <s v="na"/>
    <s v="na"/>
    <s v="na"/>
    <s v="na"/>
    <s v="na"/>
    <s v="na"/>
    <s v="na"/>
    <s v="na"/>
    <s v="yes"/>
    <s v="no"/>
    <s v="number of depressed people seems to be too high given random sample of the population https://sites.google.com/michalkosinski.com/mypersonality the data is not longer maintained"/>
    <s v="unsure"/>
    <n v="28749"/>
    <s v="age, gender, depression scores"/>
    <m/>
    <m/>
  </r>
  <r>
    <s v="Autoimmune, atopic, and mental health comorbid conditions associated with alopecia areata in the United States"/>
    <n v="55"/>
    <n v="2013"/>
    <s v="JAMA Dermatology"/>
    <m/>
    <n v="142"/>
    <s v="10.1001/jamadermatol.2013.3049"/>
    <s v="https://www.scopus.com/inward/record.uri?eid=2-s2.0-84880603463&amp;doi=10.1001%2fjamadermatol.2013.3049&amp;partnerID=40&amp;md5=a66227f20a9aabccc042c4fc52f725f6"/>
    <m/>
    <s v="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
    <s v="Final"/>
    <m/>
    <m/>
    <x v="2"/>
    <m/>
    <m/>
    <m/>
    <x v="2"/>
    <x v="3"/>
    <m/>
    <m/>
    <m/>
    <m/>
    <m/>
    <m/>
    <m/>
    <m/>
    <m/>
    <x v="1"/>
    <x v="1"/>
    <m/>
    <m/>
    <m/>
    <m/>
    <m/>
    <m/>
    <m/>
    <m/>
    <m/>
    <m/>
    <m/>
    <m/>
    <m/>
    <m/>
    <m/>
    <m/>
    <m/>
  </r>
  <r>
    <s v="Affective and content analysis of online depression communities"/>
    <n v="56"/>
    <n v="2014"/>
    <s v="IEEE Transactions on Affective Computing"/>
    <s v="Pattern Recognition and Data Analytics"/>
    <n v="141"/>
    <s v="10.1109/TAFFC.2014.2315623"/>
    <s v="https://www.scopus.com/inward/record.uri?eid=2-s2.0-84908459994&amp;doi=10.1109%2fTAFFC.2014.2315623&amp;partnerID=40&amp;md5=d024e0c9ac9a31380ac4e5eae59d9e84"/>
    <s v="affective computing; mood; Psychological health"/>
    <s v="Affective Computing; Content analysis; mood; Psychological health"/>
    <s v="Final"/>
    <m/>
    <s v="social media"/>
    <x v="0"/>
    <s v="yes"/>
    <s v="yes"/>
    <s v="no"/>
    <x v="3"/>
    <x v="20"/>
    <s v="no"/>
    <s v="na"/>
    <s v="na"/>
    <s v="communities around mental health issues vs normal (painting, dogs, etc.)"/>
    <s v="yes"/>
    <s v="no"/>
    <s v="na"/>
    <s v="na"/>
    <s v="na"/>
    <x v="0"/>
    <x v="0"/>
    <s v="na"/>
    <s v="na"/>
    <s v="na"/>
    <s v="na"/>
    <s v="na"/>
    <s v="na"/>
    <s v="na"/>
    <s v="na"/>
    <s v="na"/>
    <s v="no"/>
    <s v="no"/>
    <s v="data from LiveJurnal posts from &quot;CLINICAL&quot; and &quot;CONTROL&quot; comunirties"/>
    <s v="unsure"/>
    <s v="unsure"/>
    <s v="no"/>
    <m/>
    <m/>
  </r>
  <r>
    <s v="Extraction of relations between genes and diseases from text and large-scale data analysis: Implications for translational research"/>
    <n v="57"/>
    <n v="2015"/>
    <s v="BMC Bioinformatics"/>
    <s v="Biomedical Informatics"/>
    <n v="141"/>
    <s v="10.1186/s12859-015-0472-9"/>
    <s v="https://www.scopus.com/inward/record.uri?eid=2-s2.0-84931264092&amp;doi=10.1186%2fs12859-015-0472-9&amp;partnerID=40&amp;md5=18425542a3ad2343d56ec3aafb72fb37"/>
    <s v="Big data; Biocuration; Corpus development; Disease; Information extraction; Machine learning; Text mining; Translational bioinformatics"/>
    <s v="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
    <s v="Final"/>
    <m/>
    <s v="genes"/>
    <x v="3"/>
    <s v="yes"/>
    <s v="yes"/>
    <s v="yes"/>
    <x v="0"/>
    <x v="21"/>
    <s v="10.1155/2014/253128"/>
    <s v="na"/>
    <s v="na"/>
    <s v="model used to extract diseses and genes from texts"/>
    <s v="no"/>
    <s v="yes"/>
    <s v="na"/>
    <s v="na"/>
    <s v="na"/>
    <x v="0"/>
    <x v="0"/>
    <s v="na"/>
    <s v="na"/>
    <s v="na"/>
    <s v="na"/>
    <s v="na"/>
    <s v="na"/>
    <s v="na"/>
    <s v="na"/>
    <s v="na"/>
    <s v="yes"/>
    <s v="no"/>
    <s v="link doesn't work: http://ibi.imim.es/befree/#corpora"/>
    <s v="na"/>
    <s v="na"/>
    <s v="na"/>
    <n v="4"/>
    <s v="10.1016/j.jbi.2012.04.004, self made"/>
  </r>
  <r>
    <s v="The EU-ADR corpus: Annotated drugs, diseases, targets, and their relationships"/>
    <n v="58"/>
    <n v="2012"/>
    <m/>
    <s v="Medical Informatics"/>
    <m/>
    <s v="10.1016/j.jbi.2012.04.004"/>
    <s v="https://www.sciencedirect.com/science/article/pii/S1532046412000573?via%3Dihub"/>
    <m/>
    <m/>
    <m/>
    <s v="10.1186/s12859-015-0472-9"/>
    <s v="data set"/>
    <x v="1"/>
    <s v="yes"/>
    <s v="na"/>
    <s v="yes"/>
    <x v="0"/>
    <x v="0"/>
    <s v="na"/>
    <s v="na"/>
    <s v="na"/>
    <s v="pre-annotated data"/>
    <s v="yes"/>
    <s v="no"/>
    <s v="experts"/>
    <s v="yes (5)"/>
    <s v="unsure"/>
    <x v="3"/>
    <x v="0"/>
    <s v="yes"/>
    <s v="na"/>
    <s v="na"/>
    <s v="yes"/>
    <s v="na"/>
    <s v="yes"/>
    <s v="na"/>
    <s v="no"/>
    <s v="na"/>
    <s v="yes"/>
    <s v="yes"/>
    <s v="http://euadr.erasmusmc.nl/sda/euadr_corpus.tgz"/>
    <s v="na"/>
    <s v="na"/>
    <s v="no"/>
    <n v="0"/>
    <m/>
  </r>
  <r>
    <s v="The Genetic Association Database (GAD) from 10.1186/s12859-015-0472-9"/>
    <n v="59"/>
    <m/>
    <m/>
    <s v="Biomedical Informatics"/>
    <m/>
    <s v="no DOI (from 10.1186/s12859-015-0472-9)"/>
    <s v="https://www.g6g-softwaredirectory.com/bio/cross-omics/dbs-kbs/20314NIAGeneAssocDatabase.php"/>
    <m/>
    <m/>
    <m/>
    <s v="10.1186/s12859-015-0472-9"/>
    <s v="data set"/>
    <x v="1"/>
    <s v="yes"/>
    <s v="na"/>
    <s v="yes"/>
    <x v="6"/>
    <x v="5"/>
    <s v="na"/>
    <s v="na"/>
    <s v="na"/>
    <s v="na"/>
    <s v="yes"/>
    <s v="yes"/>
    <s v="unsure"/>
    <s v="no"/>
    <s v="unsure"/>
    <x v="2"/>
    <x v="0"/>
    <s v="unsure"/>
    <s v="na"/>
    <s v="na"/>
    <s v="unsure"/>
    <s v="na"/>
    <s v="no"/>
    <s v="na"/>
    <s v="no"/>
    <s v="na"/>
    <s v="yes"/>
    <s v="no"/>
    <s v="links don't work anymore"/>
    <s v="na"/>
    <s v="na"/>
    <s v="no"/>
    <m/>
    <m/>
  </r>
  <r>
    <s v="Evaluating the evidence for biotypes of depression: Methodological replication and extension of Drysdale et al. (2017)"/>
    <n v="60"/>
    <n v="2019"/>
    <s v="NeuroImage: Clinical"/>
    <s v="Psychiatry"/>
    <n v="137"/>
    <s v="10.1016/j.nicl.2019.101796"/>
    <s v="https://www.scopus.com/inward/record.uri?eid=2-s2.0-85063528473&amp;doi=10.1016%2fj.nicl.2019.101796&amp;partnerID=40&amp;md5=7872bc2503a542005ae8cb3cbed1bdb0"/>
    <s v="Anxiety; Clustering; Machine learning; Major depressive disorder; Replication"/>
    <s v="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
    <s v="Final"/>
    <m/>
    <s v="mri dignosis"/>
    <x v="0"/>
    <s v="yes"/>
    <s v="yes"/>
    <s v="yes"/>
    <x v="1"/>
    <x v="22"/>
    <s v="https://www.sciencedirect.com/topics/medicine-and-dentistry/beck-anxiety-inventory https://www.sciencedirect.com/science/article/pii/0165178186900600"/>
    <m/>
    <s v="no"/>
    <s v="clinical interview against two scales"/>
    <s v="yes"/>
    <s v="no"/>
    <s v="unsure"/>
    <s v="no"/>
    <s v="unsure"/>
    <x v="3"/>
    <x v="9"/>
    <s v="unsure"/>
    <s v="na"/>
    <s v="na"/>
    <s v="unsure"/>
    <s v="na"/>
    <s v="no"/>
    <s v="na"/>
    <s v="no"/>
    <s v="na"/>
    <s v="no"/>
    <s v="no"/>
    <s v="187 subjects from NESDA (10.1002/mpr.256) and MOTAR(https://www.sciencedirect.com/topics/medicine-and-dentistry/therapeutic-procedure) samples "/>
    <n v="140"/>
    <n v="187"/>
    <s v="age, gender, scale scores"/>
    <m/>
    <m/>
  </r>
  <r>
    <s v="The Netherlands Study of Depression and Anxiety (NESDA): rationale, objectives and methods"/>
    <n v="61"/>
    <n v="2008"/>
    <m/>
    <s v="Psychiatry"/>
    <m/>
    <s v="10.1002/mpr.256"/>
    <s v="https://onlinelibrary.wiley.com/doi/abs/10.1002/mpr.256"/>
    <m/>
    <m/>
    <m/>
    <s v="10.1016/j.nicl.2019.101796"/>
    <s v="clinical trial"/>
    <x v="1"/>
    <s v="yes"/>
    <s v="na"/>
    <s v="yes"/>
    <x v="1"/>
    <x v="23"/>
    <s v="na"/>
    <s v="na"/>
    <s v="yes"/>
    <s v="na"/>
    <s v="yes"/>
    <s v="no"/>
    <s v="experts"/>
    <s v="yes (&gt;40)"/>
    <s v="unsure"/>
    <x v="3"/>
    <x v="12"/>
    <s v="yes"/>
    <s v="na"/>
    <s v="na"/>
    <s v="unsure"/>
    <s v="na"/>
    <s v="no"/>
    <s v="na"/>
    <s v="yes"/>
    <s v="interviews taped and acessed variance "/>
    <s v="yes"/>
    <s v="yes"/>
    <s v="https://www.nesda.nl/"/>
    <n v="2329"/>
    <n v="2981"/>
    <s v="age, gender, ethnicity, place of living, household composition"/>
    <m/>
    <m/>
  </r>
  <r>
    <s v="Detection of depression-related posts in reddit social media forum"/>
    <n v="62"/>
    <n v="2019"/>
    <s v="IEEE Access"/>
    <s v="Electronic Information and Electrical Engineering"/>
    <n v="136"/>
    <s v="10.1109/ACCESS.2019.2909180"/>
    <s v="https://www.scopus.com/inward/record.uri?eid=2-s2.0-85064557211&amp;doi=10.1109%2fACCESS.2019.2909180&amp;partnerID=40&amp;md5=ccf79520765b29da10d3947251a4c38d"/>
    <s v="depression; machine learning; Natural language processing; Reddit; social networks"/>
    <s v="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
    <s v="Final"/>
    <m/>
    <s v="social media"/>
    <x v="0"/>
    <s v="yes"/>
    <s v="yes"/>
    <s v="unsure"/>
    <x v="5"/>
    <x v="5"/>
    <s v="na"/>
    <s v="na"/>
    <s v="na"/>
    <s v="na"/>
    <s v="unsure"/>
    <s v="yes"/>
    <s v="na"/>
    <s v="na"/>
    <s v="na"/>
    <x v="0"/>
    <x v="0"/>
    <s v="na"/>
    <s v="na"/>
    <s v="na"/>
    <s v="na"/>
    <s v="na"/>
    <s v="na"/>
    <s v="na"/>
    <s v="na"/>
    <s v="na"/>
    <s v="yes"/>
    <s v="no"/>
    <s v="posts from exteranl data set 10.18653/v1/W18-5903  posts are cassified into depression forum and breast cancer forum"/>
    <n v="1293"/>
    <n v="1841"/>
    <s v="no"/>
    <m/>
    <m/>
  </r>
  <r>
    <s v="Identifying Depression on Reddit: The Effect of Training Data"/>
    <n v="63"/>
    <n v="2018"/>
    <m/>
    <s v="Linguistics"/>
    <m/>
    <s v="10.18653/v1/W18-5903"/>
    <s v="https://aclanthology.org/W18-5903/"/>
    <m/>
    <m/>
    <m/>
    <s v="10.1109/ACCESS.2019.2909180"/>
    <s v="social media"/>
    <x v="4"/>
    <s v="yes"/>
    <s v="na"/>
    <s v="no"/>
    <x v="3"/>
    <x v="24"/>
    <s v="na"/>
    <s v="na"/>
    <s v="na"/>
    <s v="forum posts and &quot;I was diognosed&quot; substring"/>
    <s v="no"/>
    <s v="yes"/>
    <s v="na"/>
    <s v="na"/>
    <s v="na"/>
    <x v="0"/>
    <x v="0"/>
    <s v="na"/>
    <s v="na"/>
    <s v="na"/>
    <s v="na"/>
    <s v="na"/>
    <s v="na"/>
    <s v="na"/>
    <s v="na"/>
    <s v="na"/>
    <s v="no"/>
    <s v="no"/>
    <s v="posts from forums"/>
    <n v="1200"/>
    <n v="2800"/>
    <s v="no"/>
    <m/>
    <s v="10.1609/icwsm.v2i1.18623, not found"/>
  </r>
  <r>
    <s v="The Psychology of Word Use in Depression Forums in English and in Spanish: Testing Two Text Analytic Approaches "/>
    <n v="64"/>
    <m/>
    <m/>
    <s v="Psychology"/>
    <m/>
    <s v="10.1609/icwsm.v2i1.18623 "/>
    <s v="https://ojs.aaai.org/index.php/ICWSM/article/view/18623"/>
    <m/>
    <m/>
    <m/>
    <s v="10.18653/v1/W18-5903, 10.1109/ACCESS.2019.2909180"/>
    <s v="social media"/>
    <x v="1"/>
    <s v="yes"/>
    <s v="na"/>
    <s v="unsure"/>
    <x v="3"/>
    <x v="24"/>
    <s v="na"/>
    <s v="na"/>
    <s v="na"/>
    <s v="they used different comunities breast-cancer and depression comunity"/>
    <s v="yes"/>
    <s v="no"/>
    <s v="na"/>
    <s v="na"/>
    <s v="na"/>
    <x v="0"/>
    <x v="0"/>
    <s v="na"/>
    <s v="na"/>
    <s v="na"/>
    <s v="na"/>
    <s v="na"/>
    <s v="na"/>
    <s v="na"/>
    <s v="na"/>
    <s v="na"/>
    <s v="no"/>
    <s v="no"/>
    <s v="posts from different forums"/>
    <n v="160"/>
    <n v="320"/>
    <s v="no"/>
    <m/>
    <m/>
  </r>
  <r>
    <s v="Anastasia Gorbunova. 2017. Predicting depression from online communication: comparison of three classification techniques. Master’s thesis, University of Tübingen, Tübingen, Germany. from 10.18653/v1/W18-5903"/>
    <n v="65"/>
    <n v="2017"/>
    <m/>
    <s v="Linguistics"/>
    <m/>
    <s v="not found"/>
    <s v="not found"/>
    <m/>
    <m/>
    <m/>
    <s v="10.18653/v1/W18-5903, 10.1109/ACCESS.2019.2909180"/>
    <s v="social media"/>
    <x v="1"/>
    <s v="yes"/>
    <s v="unsure"/>
    <s v="unsure"/>
    <x v="5"/>
    <x v="8"/>
    <s v="unsure"/>
    <s v="unsure"/>
    <s v="unsure"/>
    <s v="unsure"/>
    <s v="unsure"/>
    <s v="unsure"/>
    <s v="unsure"/>
    <s v="unsure"/>
    <s v="unsure"/>
    <x v="2"/>
    <x v="13"/>
    <s v="unsure"/>
    <s v="unsure"/>
    <s v="unsure"/>
    <s v="unsure"/>
    <s v="unsure"/>
    <s v="unsure"/>
    <s v="unsure"/>
    <s v="unsure"/>
    <s v="unsure"/>
    <s v="no"/>
    <s v="no"/>
    <s v="unsure"/>
    <s v="unsure"/>
    <s v="unsure"/>
    <s v="no"/>
    <m/>
    <m/>
  </r>
  <r>
    <s v="Gaussian process classification of Alzheimer's disease and mild cognitive impairment from resting-state fMRI"/>
    <n v="66"/>
    <n v="2015"/>
    <s v="NeuroImage"/>
    <m/>
    <n v="135"/>
    <s v="10.1016/j.neuroimage.2015.02.037"/>
    <s v="https://www.scopus.com/inward/record.uri?eid=2-s2.0-84937392900&amp;doi=10.1016%2fj.neuroimage.2015.02.037&amp;partnerID=40&amp;md5=20a96dbc38f9cbdf8b0faa0c47f3a8a0"/>
    <s v="Dementia; Functional connectivity; Machine learning"/>
    <s v="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
    <s v="Final"/>
    <m/>
    <m/>
    <x v="2"/>
    <m/>
    <m/>
    <m/>
    <x v="2"/>
    <x v="3"/>
    <m/>
    <m/>
    <m/>
    <m/>
    <m/>
    <m/>
    <m/>
    <m/>
    <m/>
    <x v="1"/>
    <x v="1"/>
    <m/>
    <m/>
    <m/>
    <m/>
    <m/>
    <m/>
    <m/>
    <m/>
    <m/>
    <m/>
    <m/>
    <m/>
    <m/>
    <m/>
    <m/>
    <m/>
    <m/>
  </r>
  <r>
    <s v="Sex differences in gut microbiota in patients with major depressive disorder"/>
    <n v="67"/>
    <n v="2018"/>
    <s v="Neuropsychiatric Disease and Treatment"/>
    <m/>
    <n v="134"/>
    <s v="10.2147/NDT.S159322"/>
    <s v="https://www.scopus.com/inward/record.uri?eid=2-s2.0-85044024139&amp;doi=10.2147%2fNDT.S159322&amp;partnerID=40&amp;md5=cb43c38b85c596c98fd3997250c767eb"/>
    <s v="Biomarker; Gut microbiota; Major depressive disorder; MDD"/>
    <s v="Actinobacteria; adult; Article; Bacteroidetes; clinical article; controlled study; feces analysis; female; gene; gene sequence; human; intestine flora; major depression; male; nonhuman; RNA 16S gene; sex factor; species dominance; taxonomy"/>
    <s v="Final"/>
    <m/>
    <m/>
    <x v="2"/>
    <s v="yes"/>
    <m/>
    <m/>
    <x v="2"/>
    <x v="3"/>
    <m/>
    <m/>
    <m/>
    <m/>
    <m/>
    <m/>
    <m/>
    <m/>
    <m/>
    <x v="1"/>
    <x v="1"/>
    <m/>
    <m/>
    <m/>
    <m/>
    <m/>
    <m/>
    <m/>
    <m/>
    <m/>
    <m/>
    <m/>
    <m/>
    <m/>
    <m/>
    <m/>
    <m/>
    <m/>
  </r>
  <r>
    <s v="Unsupervised classification of major depression using functional connectivity MRI"/>
    <n v="68"/>
    <n v="2014"/>
    <s v="Human Brain Mapping"/>
    <m/>
    <n v="133"/>
    <s v="10.1002/hbm.22278"/>
    <s v="https://www.scopus.com/inward/record.uri?eid=2-s2.0-84896405035&amp;doi=10.1002%2fhbm.22278&amp;partnerID=40&amp;md5=898aecfd249e80c77682c93479dbfebb"/>
    <s v="Functional connectivity magnetic resonance imaging; Major depression; Maximum margin clustering; Resting-state; Subgenual cingulate; Unsupervised classification"/>
    <s v="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
    <s v="Final"/>
    <m/>
    <m/>
    <x v="2"/>
    <m/>
    <m/>
    <m/>
    <x v="2"/>
    <x v="3"/>
    <m/>
    <m/>
    <m/>
    <m/>
    <m/>
    <m/>
    <m/>
    <m/>
    <m/>
    <x v="1"/>
    <x v="1"/>
    <m/>
    <m/>
    <m/>
    <m/>
    <m/>
    <m/>
    <m/>
    <m/>
    <m/>
    <m/>
    <m/>
    <m/>
    <m/>
    <m/>
    <m/>
    <m/>
    <m/>
  </r>
  <r>
    <s v="Voice analysis as an objective state marker in bipolar disorder"/>
    <n v="69"/>
    <n v="2016"/>
    <s v="Translational Psychiatry"/>
    <m/>
    <n v="131"/>
    <s v="10.1038/TP.2016.123"/>
    <s v="https://www.scopus.com/inward/record.uri?eid=2-s2.0-85020144569&amp;doi=10.1038%2fTP.2016.123&amp;partnerID=40&amp;md5=0287fa4d4be7b3bb5606784794192bdd"/>
    <m/>
    <s v="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
    <s v="Final"/>
    <m/>
    <m/>
    <x v="2"/>
    <m/>
    <m/>
    <m/>
    <x v="2"/>
    <x v="3"/>
    <m/>
    <m/>
    <m/>
    <m/>
    <m/>
    <m/>
    <m/>
    <m/>
    <m/>
    <x v="1"/>
    <x v="1"/>
    <m/>
    <m/>
    <m/>
    <m/>
    <m/>
    <m/>
    <m/>
    <m/>
    <m/>
    <m/>
    <m/>
    <m/>
    <m/>
    <m/>
    <m/>
    <m/>
    <m/>
  </r>
  <r>
    <s v="Precise-Spike-Driven synaptic plasticity: Learning hetero-association of spatiotemporal spike patterns"/>
    <n v="70"/>
    <n v="2013"/>
    <s v="PLoS ONE"/>
    <m/>
    <n v="129"/>
    <s v="10.1371/journal.pone.0078318"/>
    <s v="https://www.scopus.com/inward/record.uri?eid=2-s2.0-84892382987&amp;doi=10.1371%2fjournal.pone.0078318&amp;partnerID=40&amp;md5=8dcc73443ec7dd2814b24e9214189672"/>
    <m/>
    <s v="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
    <s v="Final"/>
    <m/>
    <m/>
    <x v="2"/>
    <m/>
    <m/>
    <m/>
    <x v="2"/>
    <x v="3"/>
    <m/>
    <m/>
    <m/>
    <m/>
    <m/>
    <m/>
    <m/>
    <m/>
    <m/>
    <x v="1"/>
    <x v="1"/>
    <m/>
    <m/>
    <m/>
    <m/>
    <m/>
    <m/>
    <m/>
    <m/>
    <m/>
    <m/>
    <m/>
    <m/>
    <m/>
    <m/>
    <m/>
    <m/>
    <m/>
  </r>
  <r>
    <s v="ENIGMA and the individual: Predicting factors that affect the brain in 35 countries worldwide"/>
    <n v="71"/>
    <n v="2017"/>
    <s v="NeuroImage"/>
    <m/>
    <n v="129"/>
    <s v="10.1016/j.neuroimage.2015.11.057"/>
    <s v="https://www.scopus.com/inward/record.uri?eid=2-s2.0-84975760946&amp;doi=10.1016%2fj.neuroimage.2015.11.057&amp;partnerID=40&amp;md5=ebb9f50e3864bf357878dcba39c02103"/>
    <m/>
    <s v="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
    <s v="Final"/>
    <m/>
    <s v="survey"/>
    <x v="2"/>
    <s v="yes"/>
    <m/>
    <m/>
    <x v="2"/>
    <x v="3"/>
    <m/>
    <m/>
    <m/>
    <m/>
    <m/>
    <m/>
    <m/>
    <m/>
    <m/>
    <x v="1"/>
    <x v="1"/>
    <m/>
    <m/>
    <m/>
    <m/>
    <m/>
    <m/>
    <m/>
    <m/>
    <m/>
    <m/>
    <m/>
    <m/>
    <m/>
    <m/>
    <m/>
    <m/>
    <m/>
  </r>
  <r>
    <s v="Sparse network-based models for patient classification using fMRI"/>
    <n v="72"/>
    <n v="2015"/>
    <s v="NeuroImage"/>
    <s v="Computer Science"/>
    <n v="128"/>
    <s v="10.1016/j.neuroimage.2014.11.021"/>
    <s v="https://www.scopus.com/inward/record.uri?eid=2-s2.0-84914821073&amp;doi=10.1016%2fj.neuroimage.2014.11.021&amp;partnerID=40&amp;md5=bd89ed6995e70dfd63ebff5936d3afbd"/>
    <s v="Classification; fMRI; Functional connectivity; Gaussian graphical models; Graphical LASSO; L1-norm SVM; Major depressive disorder; Reproducibility/stability; Sparse models"/>
    <s v="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
    <s v="Final"/>
    <m/>
    <s v="mri dignosis"/>
    <x v="3"/>
    <s v="yes"/>
    <s v="yes"/>
    <s v="yes"/>
    <x v="6"/>
    <x v="5"/>
    <s v="na"/>
    <s v="na"/>
    <s v="na"/>
    <s v="na"/>
    <s v="no"/>
    <s v="yes"/>
    <s v="experts"/>
    <s v="no"/>
    <s v="unsure"/>
    <x v="3"/>
    <x v="14"/>
    <s v="yes"/>
    <s v="na"/>
    <s v="na"/>
    <s v="unsure"/>
    <s v="na"/>
    <s v="no"/>
    <s v="na"/>
    <s v="no"/>
    <s v="na"/>
    <s v="yes"/>
    <s v="no"/>
    <s v="participants recruited for brain scans"/>
    <n v="19"/>
    <n v="38"/>
    <s v="gender, matched by IQ"/>
    <m/>
    <s v="10.1001/archpsyc.61.9.877, 10.1016/j.biopsych.2007.08.020"/>
  </r>
  <r>
    <s v="Attenuation of the Neural Response to Sad Faces in Major Depressionby Antidepressant TreatmentA Prospective, Event-Related Functional Magnetic Resonance ImagingStudy"/>
    <n v="73"/>
    <n v="2004"/>
    <m/>
    <s v="Psychiatry"/>
    <m/>
    <s v="10.1001/archpsyc.61.9.877"/>
    <s v="https://jamanetwork.com/journals/jamapsychiatry/fullarticle/482058"/>
    <m/>
    <m/>
    <m/>
    <s v="10.1016/j.neuroimage.2014.11.021"/>
    <s v="data set"/>
    <x v="1"/>
    <s v="yes"/>
    <s v="na"/>
    <s v="yes"/>
    <x v="6"/>
    <x v="5"/>
    <s v="na"/>
    <s v="na"/>
    <s v="na"/>
    <s v="na"/>
    <s v="yes"/>
    <s v="no"/>
    <s v="unsure"/>
    <s v="no"/>
    <s v="unsure"/>
    <x v="3"/>
    <x v="15"/>
    <s v="unsure"/>
    <s v="na"/>
    <s v="na"/>
    <s v="unsure"/>
    <s v="na"/>
    <s v="no"/>
    <s v="na"/>
    <s v="no"/>
    <s v="na"/>
    <s v="no"/>
    <s v="no"/>
    <s v="recruited through local newspaper advertisements"/>
    <n v="19"/>
    <n v="38"/>
    <s v="gender, matched by IQ"/>
    <m/>
    <m/>
  </r>
  <r>
    <s v="Pattern Classification of Sad Facial Processing: Toward the Development of Neurobiological Markers in Depression"/>
    <m/>
    <m/>
    <m/>
    <s v="Psychiatry"/>
    <m/>
    <s v="10.1016/j.biopsych.2007.08.020"/>
    <s v="https://www.sciencedirect.com/science/article/pii/S0006322307008773"/>
    <m/>
    <m/>
    <m/>
    <s v="10.1016/j.neuroimage.2014.11.021"/>
    <s v="data set"/>
    <x v="1"/>
    <s v="yes"/>
    <s v="na"/>
    <s v="yes"/>
    <x v="6"/>
    <x v="5"/>
    <s v="na"/>
    <s v="na"/>
    <s v="na"/>
    <s v="na"/>
    <s v="yes"/>
    <s v="no"/>
    <s v="experts"/>
    <s v="no"/>
    <s v="unsure"/>
    <x v="3"/>
    <x v="14"/>
    <s v="yes"/>
    <s v="na"/>
    <s v="na"/>
    <s v="unsure"/>
    <s v="na"/>
    <s v="no"/>
    <s v="na"/>
    <s v="no"/>
    <s v="na"/>
    <s v="no"/>
    <s v="no"/>
    <s v="participants recruited for brain scans"/>
    <n v="19"/>
    <n v="38"/>
    <s v="gender, matched by IQ"/>
    <m/>
    <m/>
  </r>
  <r>
    <s v="Assessing suicide risk and emotional distress in Chinese social media: A text mining and machine learning study"/>
    <n v="74"/>
    <n v="2017"/>
    <s v="Journal of Medical Internet Research"/>
    <s v="Suicide Research and Prevention"/>
    <n v="127"/>
    <s v="10.2196/jmir.7276"/>
    <s v="https://www.scopus.com/inward/record.uri?eid=2-s2.0-85026446386&amp;doi=10.2196%2fjmir.7276&amp;partnerID=40&amp;md5=a52b47e9f149dda22eed36685902b5da"/>
    <s v="Chinese; Machine learning; Natural language; Psychological stress; Social media; Suicide"/>
    <s v="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
    <s v="Final"/>
    <m/>
    <s v="social media"/>
    <x v="0"/>
    <s v="yes"/>
    <s v="yes"/>
    <s v="no"/>
    <x v="1"/>
    <x v="25"/>
    <m/>
    <s v="yes"/>
    <s v="yes"/>
    <s v="additional questions on suicadlility Cronbach alpha coefficient provided, scales from self reports from weibo users"/>
    <s v="no"/>
    <s v="yes"/>
    <s v="na"/>
    <s v="na"/>
    <s v="na"/>
    <x v="0"/>
    <x v="0"/>
    <s v="na"/>
    <s v="na"/>
    <s v="na"/>
    <s v="na"/>
    <s v="na"/>
    <s v="na"/>
    <s v="na"/>
    <s v="na"/>
    <s v="na"/>
    <s v="no"/>
    <s v="no"/>
    <s v="Weibo users, more information at https://doi.org/10.3390/ijerph120911506"/>
    <s v="49 depression 190 high suicide risk"/>
    <n v="974"/>
    <s v="gender, education, marital status, living status, age"/>
    <n v="2"/>
    <m/>
  </r>
  <r>
    <s v="Feature-level fusion approaches based on multimodal EEG data for depression recognition"/>
    <n v="75"/>
    <n v="2020"/>
    <s v="Information Fusion"/>
    <s v="Computer Science"/>
    <n v="126"/>
    <s v="10.1016/j.inffus.2020.01.008"/>
    <s v="https://www.scopus.com/inward/record.uri?eid=2-s2.0-85079327800&amp;doi=10.1016%2fj.inffus.2020.01.008&amp;partnerID=40&amp;md5=634bd81780c7c5931cc0b472c183e75a"/>
    <s v="Audio stimulus; Depression recognition; EEG; Fusion; Multimodal"/>
    <s v="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
    <s v="Final"/>
    <m/>
    <s v="eeg dignosis"/>
    <x v="0"/>
    <s v="yes"/>
    <s v="yes"/>
    <s v="yes"/>
    <x v="1"/>
    <x v="26"/>
    <s v="no"/>
    <s v="na"/>
    <s v="yes"/>
    <s v="scales probaly used by psychatrist "/>
    <s v="yes"/>
    <s v="no"/>
    <s v="experts"/>
    <s v="no"/>
    <s v="unsure"/>
    <x v="3"/>
    <x v="16"/>
    <s v="yes"/>
    <s v="na"/>
    <s v="na"/>
    <s v="unsure"/>
    <s v="na"/>
    <s v="no"/>
    <s v="na"/>
    <s v="yes"/>
    <s v="scales as corss-reference"/>
    <s v="no"/>
    <s v="no"/>
    <s v="patients with depression vs controlls"/>
    <n v="86"/>
    <n v="178"/>
    <s v="no"/>
    <m/>
    <m/>
  </r>
  <r>
    <s v="A Pervasive Approach to EEG-Based Depression Detection"/>
    <n v="76"/>
    <n v="2018"/>
    <s v="Complexity"/>
    <s v="Computer Science"/>
    <n v="124"/>
    <s v="10.1155/2018/5238028"/>
    <s v="https://www.scopus.com/inward/record.uri?eid=2-s2.0-85042526659&amp;doi=10.1155%2f2018%2f5238028&amp;partnerID=40&amp;md5=f44ecdcbe0893328c3c8980db5697832"/>
    <m/>
    <m/>
    <s v="Final"/>
    <m/>
    <s v="eeg dignosis"/>
    <x v="0"/>
    <s v="yes"/>
    <s v="yes"/>
    <s v="yes"/>
    <x v="1"/>
    <x v="27"/>
    <s v="no"/>
    <s v="na"/>
    <s v="no"/>
    <s v="scales as cross reference to psychatrists"/>
    <s v="yes"/>
    <s v="no"/>
    <s v="experts"/>
    <s v="no"/>
    <s v="unsure"/>
    <x v="3"/>
    <x v="17"/>
    <s v="yes"/>
    <s v="na"/>
    <s v="na"/>
    <s v="unsure"/>
    <s v="na"/>
    <s v="no"/>
    <s v="na"/>
    <s v="yes"/>
    <s v="scales as corss-reference"/>
    <s v="no"/>
    <s v="no"/>
    <s v="patients with depression but scale to differiante from anxiety (apparently it might be hard to establish appropriate dignosis)"/>
    <n v="92"/>
    <n v="213"/>
    <s v="no"/>
    <m/>
    <m/>
  </r>
  <r>
    <s v="Machine learning framework for the detection of mental stress at multiple levels"/>
    <n v="77"/>
    <n v="2017"/>
    <s v="IEEE Access"/>
    <m/>
    <n v="124"/>
    <s v="10.1109/ACCESS.2017.2723622"/>
    <s v="https://www.scopus.com/inward/record.uri?eid=2-s2.0-85023200977&amp;doi=10.1109%2fACCESS.2017.2723622&amp;partnerID=40&amp;md5=cf17ad669267042737704b5a2063b07c"/>
    <s v="Absolute power; amplitude asymmetry; coherence; EEG; machine learning; mental stress levels; phase lag; relative power; support vector machine; t-test"/>
    <s v="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
    <s v="Final"/>
    <m/>
    <s v="stress"/>
    <x v="2"/>
    <s v="yes"/>
    <m/>
    <m/>
    <x v="2"/>
    <x v="3"/>
    <m/>
    <m/>
    <m/>
    <m/>
    <m/>
    <m/>
    <m/>
    <m/>
    <m/>
    <x v="1"/>
    <x v="1"/>
    <m/>
    <m/>
    <m/>
    <m/>
    <m/>
    <m/>
    <m/>
    <m/>
    <m/>
    <m/>
    <m/>
    <m/>
    <m/>
    <m/>
    <m/>
    <m/>
    <m/>
  </r>
  <r>
    <s v="The clinical characterization of the adult patient with depression aimed at personalization of management"/>
    <n v="78"/>
    <n v="2020"/>
    <s v="World Psychiatry"/>
    <m/>
    <n v="122"/>
    <s v="10.1002/wps.20771"/>
    <s v="https://www.scopus.com/inward/record.uri?eid=2-s2.0-85090947129&amp;doi=10.1002%2fwps.20771&amp;partnerID=40&amp;md5=baaafb076c90a10bc4465f48be9dd1e6"/>
    <s v="clinical staging; clinical subtypes; Depression; dysfunctional cognitive schemas; early environmental exposures; family history; functioning; neurocognition; personality traits; personalization of treatment; physical comorbidities; protective factors; psy"/>
    <s v="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
    <s v="Final"/>
    <m/>
    <s v="survey"/>
    <x v="2"/>
    <s v="yes"/>
    <m/>
    <m/>
    <x v="2"/>
    <x v="3"/>
    <m/>
    <m/>
    <m/>
    <m/>
    <m/>
    <m/>
    <m/>
    <m/>
    <m/>
    <x v="1"/>
    <x v="1"/>
    <m/>
    <m/>
    <m/>
    <m/>
    <m/>
    <m/>
    <m/>
    <m/>
    <m/>
    <m/>
    <m/>
    <m/>
    <m/>
    <m/>
    <m/>
    <m/>
    <m/>
  </r>
  <r>
    <s v="The growing field of digital psychiatry: current evidence and the future of apps, social media, chatbots, and virtual reality"/>
    <n v="79"/>
    <n v="2021"/>
    <s v="World Psychiatry"/>
    <m/>
    <n v="119"/>
    <s v="10.1002/wps.20883"/>
    <s v="https://www.scopus.com/inward/record.uri?eid=2-s2.0-85114667523&amp;doi=10.1002%2fwps.20883&amp;partnerID=40&amp;md5=7acb751197cd0709b37dd5ff97747d0a"/>
    <s v="chatbots; digital health; digital phenotyping; implementation; mental health; mHealth; psychiatry; smartphone apps; social media; virtual reality"/>
    <s v="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
    <s v="Final"/>
    <m/>
    <s v="survey"/>
    <x v="2"/>
    <s v="yes"/>
    <m/>
    <m/>
    <x v="2"/>
    <x v="3"/>
    <m/>
    <m/>
    <m/>
    <m/>
    <m/>
    <m/>
    <m/>
    <m/>
    <m/>
    <x v="1"/>
    <x v="1"/>
    <m/>
    <m/>
    <m/>
    <m/>
    <m/>
    <m/>
    <m/>
    <m/>
    <m/>
    <m/>
    <m/>
    <m/>
    <m/>
    <m/>
    <m/>
    <m/>
    <m/>
  </r>
  <r>
    <s v="Predicting the risk of suicide by analyzing the text of clinical notes"/>
    <n v="80"/>
    <n v="2014"/>
    <s v="PLoS ONE"/>
    <s v="Medicine"/>
    <n v="119"/>
    <s v="10.1371/journal.pone.0085733"/>
    <s v="https://www.scopus.com/inward/record.uri?eid=2-s2.0-84900300097&amp;doi=10.1371%2fjournal.pone.0085733&amp;partnerID=40&amp;md5=81027f0dc627d5d4be0e4c5545d06175"/>
    <m/>
    <s v="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
    <s v="Final"/>
    <m/>
    <s v="suicide"/>
    <x v="0"/>
    <s v="yes"/>
    <s v="yes"/>
    <s v="no"/>
    <x v="3"/>
    <x v="28"/>
    <s v="na"/>
    <s v="na"/>
    <s v="na"/>
    <s v="medical records of people who comitted suicide vs those who didn't "/>
    <s v="no"/>
    <s v="yes"/>
    <s v="na"/>
    <s v="na"/>
    <s v="na"/>
    <x v="0"/>
    <x v="0"/>
    <s v="na"/>
    <s v="na"/>
    <s v="na"/>
    <s v="na"/>
    <s v="na"/>
    <s v="na"/>
    <s v="na"/>
    <s v="na"/>
    <s v="na"/>
    <s v="no"/>
    <s v="no"/>
    <s v="VHA (Veterans Health Administration) National Suicide Registry random sample via the Dartmouth-Hitchcock Medical Center (DHMC)"/>
    <s v="69 (comitted suicide)"/>
    <n v="209"/>
    <s v="no"/>
    <m/>
    <m/>
  </r>
  <r>
    <s v="A clinical risk stratification tool for predicting treatment resistance in major depressive disorder"/>
    <n v="81"/>
    <n v="2013"/>
    <s v="Biological Psychiatry"/>
    <s v="Psychiatry"/>
    <n v="117"/>
    <s v="10.1016/j.biopsych.2012.12.007"/>
    <s v="https://www.scopus.com/inward/record.uri?eid=2-s2.0-84879321551&amp;doi=10.1016%2fj.biopsych.2012.12.007&amp;partnerID=40&amp;md5=7f2c4f8db7d8488acb3195122d0479b4"/>
    <s v="Antidepressant; depression; machine learning; prediction; risk stratification; selective serotonin reuptake inhibitor; treatment-resistant depression"/>
    <s v="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
    <s v="Final"/>
    <m/>
    <s v="treatment"/>
    <x v="0"/>
    <s v="yes"/>
    <s v="yes"/>
    <s v="yes"/>
    <x v="6"/>
    <x v="5"/>
    <s v="na"/>
    <s v="na"/>
    <s v="na"/>
    <s v="na"/>
    <s v="yes"/>
    <s v="no"/>
    <s v="experts"/>
    <s v="no"/>
    <s v="unsure"/>
    <x v="3"/>
    <x v="18"/>
    <s v="yes"/>
    <s v="na"/>
    <s v="na"/>
    <s v="unsure"/>
    <s v="there were supervisors"/>
    <s v="no"/>
    <s v="na"/>
    <s v="yes"/>
    <s v="videotaped different scales"/>
    <s v="yes"/>
    <s v="yes"/>
    <s v="clinical trial full information: https://doi.org/10.1016/S0193-953X(02)00107-7 | DATA LINK: https://clinicaltrials.gov/ct2/show/NCT00021528"/>
    <n v="4000"/>
    <s v="na"/>
    <s v="no"/>
    <n v="4"/>
    <s v="10.1016/S0197-2456(03)00112-0"/>
  </r>
  <r>
    <s v="Sequenced treatment alternatives to relieve depression (STAR*D): rationale and design"/>
    <n v="82"/>
    <n v="2004"/>
    <m/>
    <s v="Psychiatry"/>
    <m/>
    <s v="10.1016/S0197-2456(03)00112-0"/>
    <s v="https://clinicaltrials.gov/ct2/show/NCT00021528"/>
    <m/>
    <m/>
    <m/>
    <s v="10.1016/S2215-0366(15)00471-X, 10.1001/jamapsychiatry.2017.0025, 10.1016/j.biopsych.2012.12.007"/>
    <s v="clinical trial"/>
    <x v="1"/>
    <s v="yes"/>
    <s v="na"/>
    <s v="yes"/>
    <x v="6"/>
    <x v="5"/>
    <s v="na"/>
    <s v="na"/>
    <s v="na"/>
    <s v="na"/>
    <s v="yes"/>
    <s v="no"/>
    <s v="experts"/>
    <s v="no"/>
    <s v="unsure"/>
    <x v="3"/>
    <x v="18"/>
    <s v="yes"/>
    <s v="na"/>
    <s v="na"/>
    <s v="unsure"/>
    <s v="there were supervisors"/>
    <s v="no"/>
    <s v="na"/>
    <s v="yes"/>
    <s v="videotaped different scales"/>
    <s v="yes"/>
    <s v="yes"/>
    <s v="clinical trial full information: https://doi.org/10.1016/S0193-953X(02)00107-7 | DATA LINK: https://clinicaltrials.gov/ct2/show/NCT00021528"/>
    <n v="4000"/>
    <s v="na"/>
    <s v="no"/>
    <n v="4"/>
    <m/>
  </r>
  <r>
    <s v="Predicting suicide attempts in adolescents with longitudinal clinical data and machine learning"/>
    <n v="83"/>
    <n v="2018"/>
    <s v="Journal of Child Psychology and Psychiatry and Allied Disciplines"/>
    <s v="Medical"/>
    <n v="117"/>
    <s v="10.1111/jcpp.12916"/>
    <s v="https://www.scopus.com/inward/record.uri?eid=2-s2.0-85046162882&amp;doi=10.1111%2fjcpp.12916&amp;partnerID=40&amp;md5=c247636e67d9aadd232d40354065eb84"/>
    <s v="adolescent; attempted; decision support techniques; electronic health records; machine learning; Suicide"/>
    <s v="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
    <s v="Final"/>
    <m/>
    <s v="suicide"/>
    <x v="0"/>
    <s v="yes"/>
    <s v="yes"/>
    <s v="yes"/>
    <x v="3"/>
    <x v="29"/>
    <s v="na"/>
    <s v="na"/>
    <s v="na"/>
    <s v="medica records from Vanderbilt University Medical Center"/>
    <s v="yes"/>
    <s v="yes"/>
    <s v="experts"/>
    <s v="yes (3)"/>
    <s v="unsure"/>
    <x v="2"/>
    <x v="0"/>
    <s v="yes"/>
    <s v="na"/>
    <s v="na"/>
    <s v="yes"/>
    <s v="na"/>
    <s v="no"/>
    <s v="na"/>
    <s v="yes"/>
    <s v="third reviewer (CGW) adjudicated disagreement until consensus was reached"/>
    <s v="yes"/>
    <s v="no"/>
    <s v="from Psychiatry Centre Atieh, Tehran, Iran 10.1038/clpt.2008.89"/>
    <s v="na"/>
    <n v="2247"/>
    <s v="age, gender, race"/>
    <m/>
    <s v="10.1038/clpt.2008.89"/>
  </r>
  <r>
    <s v="Thalamocortical dysrhythmia detected by machine learning"/>
    <n v="84"/>
    <n v="2018"/>
    <s v="Nature Communications"/>
    <m/>
    <n v="117"/>
    <s v="10.1038/s41467-018-02820-0"/>
    <s v="https://www.scopus.com/inward/record.uri?eid=2-s2.0-85044245917&amp;doi=10.1038%2fs41467-018-02820-0&amp;partnerID=40&amp;md5=5fef68ebe94f6f8fd2a9a98d74369fe9"/>
    <m/>
    <s v="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
    <s v="Final"/>
    <m/>
    <s v="other"/>
    <x v="2"/>
    <s v="yes"/>
    <m/>
    <m/>
    <x v="2"/>
    <x v="3"/>
    <m/>
    <m/>
    <m/>
    <m/>
    <m/>
    <m/>
    <m/>
    <m/>
    <m/>
    <x v="1"/>
    <x v="1"/>
    <m/>
    <m/>
    <m/>
    <m/>
    <m/>
    <m/>
    <m/>
    <m/>
    <m/>
    <m/>
    <m/>
    <m/>
    <m/>
    <m/>
    <m/>
    <m/>
    <m/>
  </r>
  <r>
    <s v="Identifying a clinical signature of suicidality among patients with mood disorders: A pilot study using a machine learning approach"/>
    <n v="85"/>
    <n v="2016"/>
    <s v="Journal of Affective Disorders"/>
    <s v="Psychiatry and Behavioral Sciences"/>
    <n v="115"/>
    <s v="10.1016/j.jad.2015.12.066"/>
    <s v="https://www.scopus.com/inward/record.uri?eid=2-s2.0-84953455442&amp;doi=10.1016%2fj.jad.2015.12.066&amp;partnerID=40&amp;md5=6b7bf8e9aecfd2992e5b019dd3824a88"/>
    <s v="Big data; Bipolar disorder; Depression; Machine learning; Personalized medicine; Suicide"/>
    <s v="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
    <s v="Final"/>
    <m/>
    <s v="suicide"/>
    <x v="0"/>
    <s v="yes"/>
    <s v="yes"/>
    <s v="yes"/>
    <x v="1"/>
    <x v="30"/>
    <s v="no"/>
    <s v="na"/>
    <s v="no"/>
    <s v="mood disorders and anxiety symptoms"/>
    <s v="yes"/>
    <s v="no"/>
    <s v="experts"/>
    <s v="no"/>
    <s v="unsure"/>
    <x v="3"/>
    <x v="19"/>
    <s v="yes"/>
    <s v="na"/>
    <s v="na"/>
    <s v="unsure"/>
    <s v="na"/>
    <s v="no"/>
    <s v="na"/>
    <s v="no"/>
    <s v="na"/>
    <s v="no"/>
    <s v="no"/>
    <s v="subjects were recruited from the community and psychiatric clinics through flyers, radio, and newspaper advertisements."/>
    <n v="43"/>
    <n v="144"/>
    <s v="age, gender, race, education, disorders"/>
    <m/>
    <m/>
  </r>
  <r>
    <s v="Automated Depression Detection Using Deep Representation and Sequence Learning with EEG Signals"/>
    <n v="86"/>
    <n v="2019"/>
    <s v="Journal of Medical Systems"/>
    <s v="Computer Science"/>
    <n v="114"/>
    <s v="10.1007/s10916-019-1345-y"/>
    <s v="https://www.scopus.com/inward/record.uri?eid=2-s2.0-85066404393&amp;doi=10.1007%2fs10916-019-1345-y&amp;partnerID=40&amp;md5=28984e56e8dcc520c369e752666489db"/>
    <s v="CNN-LSTM; Deep learning; Depression detection; EEG signals; Hybrid deep models"/>
    <s v="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
    <s v="Final"/>
    <m/>
    <s v="eeg dignosis"/>
    <x v="0"/>
    <s v="yes"/>
    <s v="yes"/>
    <s v="yes"/>
    <x v="5"/>
    <x v="8"/>
    <s v="na"/>
    <s v="na"/>
    <s v="na"/>
    <s v="noise on EEG images removed by an expert"/>
    <s v="no"/>
    <s v="yes"/>
    <s v="experts"/>
    <s v="no"/>
    <s v="no"/>
    <x v="4"/>
    <x v="0"/>
    <s v="yes"/>
    <s v="na"/>
    <s v="na"/>
    <s v="unsure"/>
    <s v="na"/>
    <s v="no"/>
    <s v="na"/>
    <s v="no"/>
    <s v="na"/>
    <s v="no"/>
    <s v="no"/>
    <s v="confidential"/>
    <n v="15"/>
    <n v="30"/>
    <s v="no"/>
    <m/>
    <m/>
  </r>
  <r>
    <s v="Beyond LDA: Exploring Supervised Topic Modeling for Depression-Related Language in Twitter"/>
    <n v="87"/>
    <n v="2015"/>
    <s v="2nd Computational Linguistics and Clinical Psychology: From Linguistic Signal to Clinical Reality, CLPsych 2015 - Proceedings of the Workshop"/>
    <s v="Linguistics"/>
    <n v="114"/>
    <s v="10.3115/v1/W15-1212"/>
    <s v="https://www.scopus.com/inward/record.uri?eid=2-s2.0-85110621337&amp;partnerID=40&amp;md5=5fd791a99a0ce51dc39c7c8453ffb0ea"/>
    <m/>
    <s v="Computational linguistics; Natural language processing systems; Signal analysis; Linguistic signals; Topic Modeling; Modeling languages"/>
    <s v="Final"/>
    <m/>
    <s v="social media"/>
    <x v="0"/>
    <s v="yes"/>
    <s v="yes"/>
    <s v="yes"/>
    <x v="3"/>
    <x v="7"/>
    <s v="na"/>
    <s v="na"/>
    <s v="na"/>
    <s v="containing phrase “I was diagnosed with X.”"/>
    <s v="no"/>
    <s v="yes"/>
    <s v="authors"/>
    <s v="no"/>
    <s v="unsure"/>
    <x v="2"/>
    <x v="0"/>
    <s v="unsure"/>
    <s v="na"/>
    <s v="na"/>
    <s v="unsure"/>
    <s v="na"/>
    <s v="no"/>
    <s v="na"/>
    <s v="no"/>
    <s v="na"/>
    <s v="yes"/>
    <s v="no"/>
    <s v="data set taken from: 10.3115/v1/W14-3207 they also performed topic modeling with separate data set but feature extraction is not the focus of the project"/>
    <n v="441"/>
    <n v="5728"/>
    <s v="no"/>
    <n v="2"/>
    <s v="10.3115/v1/W14-3207"/>
  </r>
  <r>
    <s v="Perception differences between the depressed and non-depressed users in Twitter"/>
    <n v="88"/>
    <n v="2013"/>
    <s v="Proceedings of the 7th International Conference on Weblogs and Social Media, ICWSM 2013"/>
    <m/>
    <n v="113"/>
    <s v="10.1609/icwsm.v7i1.14425 "/>
    <s v="https://www.scopus.com/inward/record.uri?eid=2-s2.0-84900450058&amp;partnerID=40&amp;md5=b1155fcfb67e7c4ed6ce88407ad45922"/>
    <m/>
    <s v="Behavioral research; Tools; Design implications; Emotional interactions; Face-to-face interview; Online social medias; Semi-structured; Social awareness; Social networking (online)"/>
    <s v="Final"/>
    <m/>
    <s v="social media"/>
    <x v="2"/>
    <s v="yes"/>
    <m/>
    <m/>
    <x v="2"/>
    <x v="3"/>
    <m/>
    <m/>
    <m/>
    <m/>
    <m/>
    <m/>
    <m/>
    <m/>
    <m/>
    <x v="1"/>
    <x v="1"/>
    <m/>
    <m/>
    <m/>
    <m/>
    <m/>
    <m/>
    <m/>
    <m/>
    <m/>
    <m/>
    <m/>
    <m/>
    <m/>
    <m/>
    <m/>
    <m/>
    <m/>
  </r>
  <r>
    <s v="Depression and self-harm risk assessment in online forums"/>
    <n v="89"/>
    <n v="2017"/>
    <s v="EMNLP 2017 - Conference on Empirical Methods in Natural Language Processing, Proceedings"/>
    <s v="Computer Science"/>
    <n v="113"/>
    <s v="10.18653/v1/d17-1322"/>
    <s v="https://www.scopus.com/inward/record.uri?eid=2-s2.0-85073151990&amp;doi=10.18653%2fv1%2fd17-1322&amp;partnerID=40&amp;md5=ae91554dfb6b4e8d7004df0e4dbd5b0f"/>
    <m/>
    <s v="Large dataset; Natural language processing systems; Social networking (online); Mental health; Online forums; Online resources; Online support; Risk assessment"/>
    <s v="Final"/>
    <m/>
    <s v="social media"/>
    <x v="3"/>
    <s v="yes"/>
    <s v="yes"/>
    <s v="yes"/>
    <x v="4"/>
    <x v="5"/>
    <s v="na"/>
    <s v="na"/>
    <s v="na"/>
    <s v="na"/>
    <s v="yes"/>
    <s v="yes"/>
    <s v="na"/>
    <s v="na"/>
    <s v="na"/>
    <x v="0"/>
    <x v="0"/>
    <s v="na"/>
    <s v="na"/>
    <s v="na"/>
    <s v="na"/>
    <s v="na"/>
    <s v="na"/>
    <s v="na"/>
    <s v="na"/>
    <s v="na"/>
    <s v="na"/>
    <s v="na"/>
    <s v="na"/>
    <s v="na"/>
    <s v="na"/>
    <s v="na"/>
    <m/>
    <s v="10.18653/v1/W16-0312, self-made"/>
  </r>
  <r>
    <s v="Depression set from 10.18653/v1/d17-1322"/>
    <n v="90"/>
    <m/>
    <m/>
    <s v="Computer Science"/>
    <m/>
    <s v="no DOI (from 10.18653/v1/d17-1322)"/>
    <s v="https://www.scopus.com/inward/record.uri?eid=2-s2.0-85073151990&amp;doi=10.18653%2fv1%2fd17-1322&amp;partnerID=40&amp;md5=ae91554dfb6b4e8d7004df0e4dbd5b0f"/>
    <m/>
    <m/>
    <m/>
    <s v="10.18653/v1/d17-1322"/>
    <s v="social media"/>
    <x v="1"/>
    <s v="yes"/>
    <s v="na"/>
    <s v="yes"/>
    <x v="3"/>
    <x v="17"/>
    <s v="na"/>
    <s v="na"/>
    <s v="na"/>
    <s v="&quot;I was just diagnosed with depression.&quot;"/>
    <s v="yes"/>
    <s v="no"/>
    <s v="non-experts"/>
    <s v="yes (3)"/>
    <s v="unsure"/>
    <x v="4"/>
    <x v="0"/>
    <s v="no"/>
    <s v="na"/>
    <s v="na"/>
    <s v="unsure"/>
    <s v="na"/>
    <s v="no"/>
    <s v="na"/>
    <s v="no"/>
    <s v="na"/>
    <s v="yes"/>
    <s v="no"/>
    <s v="link doesn't work: https://files.pushshift.io/reddit/"/>
    <n v="9000"/>
    <n v="107000"/>
    <s v="no"/>
    <m/>
    <m/>
  </r>
  <r>
    <s v="CLPsych 2016 Shared Task: Triaging content in online peer-support forums"/>
    <n v="91"/>
    <n v="2016"/>
    <s v="Proceedings of the Third Workshop on Computational Linguistics and Clinical Psychology"/>
    <s v="Computer Science"/>
    <m/>
    <s v="10.18653/v1/W16-0312"/>
    <s v="https://aclanthology.org/W16-0312/"/>
    <m/>
    <m/>
    <m/>
    <s v="10.18653/v1/d17-1322"/>
    <s v="social media"/>
    <x v="1"/>
    <s v="yes"/>
    <s v="na"/>
    <s v="yes"/>
    <x v="3"/>
    <x v="24"/>
    <s v="na"/>
    <s v="na"/>
    <s v="na"/>
    <s v="ReachOut - forum for mental health support"/>
    <s v="yes"/>
    <s v="no"/>
    <s v="authors"/>
    <s v="yes (3)"/>
    <s v="unsure"/>
    <x v="3"/>
    <x v="20"/>
    <s v="no"/>
    <s v="na"/>
    <s v="na"/>
    <s v="yes"/>
    <s v="na"/>
    <s v="yes"/>
    <s v="he three judges achieved a Fleiss’s Kappa of 0.706 and pairwise Cohen’s Kappa scores ranging between 0.674 and 0.761. "/>
    <s v="no"/>
    <s v="na"/>
    <s v="yes"/>
    <s v="possibly"/>
    <s v="http://bit.ly/triage-dataset link doesn't work"/>
    <s v="na"/>
    <n v="1227"/>
    <s v="no"/>
    <n v="0"/>
    <m/>
  </r>
  <r>
    <s v="Validating machine learning algorithms for twitter data against established measures of suicidality"/>
    <n v="92"/>
    <n v="2016"/>
    <s v="JMIR Mental Health"/>
    <s v="Computational Health Science (Psychology)"/>
    <n v="112"/>
    <s v="10.2196/mental.4822"/>
    <s v="https://www.scopus.com/inward/record.uri?eid=2-s2.0-85099015850&amp;doi=10.2196%2fmental.4822&amp;partnerID=40&amp;md5=a3f537769dda75abc25957b9b9bb59c2"/>
    <s v="Machine learning; Social media; Suicide; Twitter"/>
    <m/>
    <s v="Final"/>
    <m/>
    <s v="social media suicide"/>
    <x v="0"/>
    <s v="yes"/>
    <s v="yes"/>
    <s v="no"/>
    <x v="1"/>
    <x v="31"/>
    <s v="10.1016/s0005-7967(01)00017-1 https://doi.org/10.1037/a0018697 https://doi.org/10.1037/0022-006X.76.1.72"/>
    <s v="no"/>
    <s v="yes"/>
    <s v="4-item scale, they had some &quot;control questions&quot; but the text is not provided"/>
    <s v="yes"/>
    <s v="no"/>
    <s v="na"/>
    <s v="na"/>
    <s v="na"/>
    <x v="0"/>
    <x v="0"/>
    <s v="na"/>
    <s v="yes"/>
    <s v="500 Human Intelligence Tasks approval rate of &gt; 95% in the US"/>
    <s v="na"/>
    <s v="na"/>
    <s v="na"/>
    <s v="na"/>
    <s v="na"/>
    <s v="na"/>
    <s v="no"/>
    <s v="no"/>
    <s v="Twitter users from Mturk "/>
    <n v="17"/>
    <n v="135"/>
    <s v="ethnicity, education, income"/>
    <m/>
    <m/>
  </r>
  <r>
    <s v="Natural language processing reveals vulnerable mental health support groups and heightened health anxiety on reddit during COVID-19: Observational study"/>
    <n v="93"/>
    <n v="2020"/>
    <s v="Journal of Medical Internet Research"/>
    <m/>
    <n v="110"/>
    <s v="10.2196/22635"/>
    <s v="https://www.scopus.com/inward/record.uri?eid=2-s2.0-85092943947&amp;doi=10.2196%2f22635&amp;partnerID=40&amp;md5=6c335da982447f71a1ca5c307befac7c"/>
    <s v="ADHD; Anxiety; COVID-19; Eating disorders; Infodemic; Infodemiology; Infoveillance; Mental health; Natural language processing; Psychiatry; Reddit; Social media; Suicidality"/>
    <s v="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
    <s v="Final"/>
    <m/>
    <s v="social media"/>
    <x v="2"/>
    <s v="yes"/>
    <m/>
    <m/>
    <x v="2"/>
    <x v="3"/>
    <m/>
    <m/>
    <m/>
    <m/>
    <m/>
    <m/>
    <m/>
    <m/>
    <m/>
    <x v="1"/>
    <x v="1"/>
    <m/>
    <m/>
    <m/>
    <m/>
    <m/>
    <m/>
    <m/>
    <m/>
    <m/>
    <m/>
    <m/>
    <m/>
    <m/>
    <m/>
    <m/>
    <m/>
    <m/>
  </r>
  <r>
    <s v="An electroencephalographic signature predicts antidepressant response in major depression"/>
    <n v="94"/>
    <n v="2020"/>
    <s v="Nature Biotechnology"/>
    <s v="Automation Science and Engineering"/>
    <n v="110"/>
    <s v="10.1038/s41587-019-0397-3"/>
    <s v="https://www.scopus.com/inward/record.uri?eid=2-s2.0-85079454651&amp;doi=10.1038%2fs41587-019-0397-3&amp;partnerID=40&amp;md5=ef841181ad69ab513deb6c626414f31b"/>
    <m/>
    <s v="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
    <s v="Final"/>
    <m/>
    <s v="treatment"/>
    <x v="3"/>
    <s v="yes"/>
    <s v="yes"/>
    <s v="yes"/>
    <x v="1"/>
    <x v="3"/>
    <m/>
    <m/>
    <m/>
    <m/>
    <s v="unsure"/>
    <s v="yes"/>
    <m/>
    <m/>
    <m/>
    <x v="1"/>
    <x v="1"/>
    <m/>
    <m/>
    <m/>
    <m/>
    <m/>
    <m/>
    <m/>
    <m/>
    <m/>
    <s v="yes"/>
    <s v="yes"/>
    <s v="clinical trial data https://nda.nih.gov/edit_collection.html?id=2199"/>
    <s v="na"/>
    <s v="na"/>
    <s v="na"/>
    <m/>
    <s v="10.1016/j.jpsychires.2016.03.001, 10.1016/j.jpsychires.2019.12.004, 10.1016/j.brs.2017.11.004, no DOI"/>
  </r>
  <r>
    <s v="Multisite prediction of 4-week and 52-week treatment outcomes in patients with first-episode psychosis: a machine learning approach"/>
    <n v="95"/>
    <n v="2016"/>
    <s v="The Lancet Psychiatry"/>
    <m/>
    <n v="109"/>
    <s v="10.1016/S2215-0366(16)30171-7"/>
    <s v="https://www.scopus.com/inward/record.uri?eid=2-s2.0-84994065541&amp;doi=10.1016%2fS2215-0366%2816%2930171-7&amp;partnerID=40&amp;md5=84277f7dacf7355da5718199671a2785"/>
    <m/>
    <s v="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
    <s v="Final"/>
    <m/>
    <s v="psychosis treatment"/>
    <x v="2"/>
    <m/>
    <m/>
    <m/>
    <x v="2"/>
    <x v="3"/>
    <m/>
    <m/>
    <m/>
    <m/>
    <m/>
    <m/>
    <m/>
    <m/>
    <m/>
    <x v="1"/>
    <x v="1"/>
    <m/>
    <m/>
    <m/>
    <m/>
    <m/>
    <m/>
    <m/>
    <m/>
    <m/>
    <m/>
    <m/>
    <m/>
    <m/>
    <m/>
    <m/>
    <m/>
    <m/>
  </r>
  <r>
    <s v="Establishing moderators and biosignatures of antidepressant response in clinical care (EMBARC): Rationale and design"/>
    <n v="96"/>
    <n v="2016"/>
    <m/>
    <s v="Medical"/>
    <m/>
    <s v="10.1016/j.jpsychires.2016.03.001 "/>
    <s v="https://pubmed.ncbi.nlm.nih.gov/27038550/"/>
    <m/>
    <m/>
    <m/>
    <s v="10.1038/s41587-019-0397-3"/>
    <s v="clinical trial"/>
    <x v="1"/>
    <s v="yes"/>
    <s v="na"/>
    <s v="yes"/>
    <x v="1"/>
    <x v="32"/>
    <s v="na"/>
    <m/>
    <s v="na"/>
    <s v="scales against interview"/>
    <s v="unsure"/>
    <s v="unsure"/>
    <s v="unsure"/>
    <s v="no"/>
    <s v="unsure"/>
    <x v="3"/>
    <x v="21"/>
    <s v="unsure"/>
    <s v="na"/>
    <s v="na"/>
    <s v="unsure"/>
    <s v="na"/>
    <s v="no"/>
    <s v="na"/>
    <s v="yes"/>
    <s v="multiple scales"/>
    <s v="yes"/>
    <s v="yes"/>
    <s v="clinical trial https://nda.nih.gov/edit_collection.html?id=2199"/>
    <n v="309"/>
    <n v="349"/>
    <s v="age, gender, race, marital status, employment, education, income"/>
    <n v="4"/>
    <m/>
  </r>
  <r>
    <s v="Comprehensive phenotyping of depression disease trajectory and risk: rationale and design of Texas Resilience Against Depression study (T-RAD)"/>
    <n v="97"/>
    <n v="2019"/>
    <m/>
    <s v="Psychiatry"/>
    <m/>
    <s v="10.1016/j.jpsychires.2019.12.004"/>
    <s v="https://www.sciencedirect.com/science/article/pii/S0022395619308738?via%3Dihub"/>
    <m/>
    <m/>
    <m/>
    <s v="10.1038/s41587-019-0397-3"/>
    <s v="clinical trial"/>
    <x v="1"/>
    <s v="yes"/>
    <s v="na"/>
    <s v="yes"/>
    <x v="1"/>
    <x v="33"/>
    <s v="na"/>
    <s v="na"/>
    <s v="na"/>
    <s v="na"/>
    <s v="yes"/>
    <s v="no"/>
    <s v="unsure"/>
    <s v="no"/>
    <s v="unsure"/>
    <x v="3"/>
    <x v="22"/>
    <s v="unsure"/>
    <s v="na"/>
    <s v="na"/>
    <s v="unsure"/>
    <s v="na"/>
    <s v="no"/>
    <s v="na"/>
    <s v="yes"/>
    <s v="multiple scales"/>
    <s v="no"/>
    <s v="no"/>
    <s v="clinical trial"/>
    <s v="na"/>
    <n v="721"/>
    <s v="age, gender, race, ethnicity"/>
    <n v="2"/>
    <m/>
  </r>
  <r>
    <s v="Third depression study cohort from 10.1038/s41587-019-0397-3"/>
    <n v="98"/>
    <m/>
    <m/>
    <s v="Psychiatry"/>
    <m/>
    <s v="no DOI (from 10.1038/s41587-019-0397-3)"/>
    <m/>
    <m/>
    <m/>
    <m/>
    <s v="10.1038/s41587-019-0397-3"/>
    <s v="clinical trial"/>
    <x v="1"/>
    <s v="yes"/>
    <s v="na"/>
    <s v="yes"/>
    <x v="6"/>
    <x v="5"/>
    <s v="na"/>
    <s v="na"/>
    <s v="na"/>
    <s v="na"/>
    <s v="yes"/>
    <s v="unsure"/>
    <s v="experts"/>
    <s v="no"/>
    <s v="unsure"/>
    <x v="3"/>
    <x v="23"/>
    <s v="yes"/>
    <s v="na"/>
    <s v="na"/>
    <s v="unsure"/>
    <s v="na"/>
    <s v="no"/>
    <s v="na"/>
    <s v="no"/>
    <s v="na"/>
    <s v="no"/>
    <s v="no"/>
    <s v="clinical trial"/>
    <s v="na"/>
    <n v="24"/>
    <s v="no"/>
    <n v="1"/>
    <m/>
  </r>
  <r>
    <s v="Simultaneous rTMS and psychotherapy in major depressive disorder: Clinical outcomes and predictors from a large naturalistic study "/>
    <n v="99"/>
    <n v="2018"/>
    <m/>
    <s v="Cognitive Neuroscience"/>
    <m/>
    <s v="10.1016/j.brs.2017.11.004 "/>
    <s v="https://pubmed.ncbi.nlm.nih.gov/29174304/"/>
    <m/>
    <m/>
    <m/>
    <s v="10.1038/s41587-019-0397-3"/>
    <s v="clinical trial"/>
    <x v="1"/>
    <s v="yes"/>
    <s v="na"/>
    <s v="yes"/>
    <x v="1"/>
    <x v="34"/>
    <s v="na"/>
    <s v="na"/>
    <s v="yes (14)"/>
    <s v="na"/>
    <s v="yes"/>
    <s v="no"/>
    <s v="experts"/>
    <s v="no"/>
    <s v="unsure"/>
    <x v="2"/>
    <x v="0"/>
    <s v="yes"/>
    <s v="na"/>
    <s v="na"/>
    <s v="unsure"/>
    <s v="na"/>
    <s v="no"/>
    <s v="na"/>
    <s v="no"/>
    <s v="na"/>
    <s v="no"/>
    <s v="no"/>
    <s v="clinical trial"/>
    <s v="na"/>
    <n v="196"/>
    <s v="age"/>
    <m/>
    <m/>
  </r>
  <r>
    <s v="Developing a practical suicide risk prediction model for targeting high-risk patients in the Veterans health Administration"/>
    <n v="100"/>
    <n v="2017"/>
    <s v="International Journal of Methods in Psychiatric Research"/>
    <s v="Health Care Policy"/>
    <n v="108"/>
    <s v="10.1002/mpr.1575"/>
    <s v="https://www.scopus.com/inward/record.uri?eid=2-s2.0-85021820792&amp;doi=10.1002%2fmpr.1575&amp;partnerID=40&amp;md5=f8b0873af8f44b9d02c186cd7f549fa0"/>
    <s v="assessment/diagnosis; clinical decision support; epidemiology; machine learning; predictive modeling; suicide/self harm"/>
    <s v="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
    <s v="Final"/>
    <m/>
    <s v="suicide"/>
    <x v="0"/>
    <s v="yes"/>
    <s v="yes"/>
    <s v="no"/>
    <x v="3"/>
    <x v="28"/>
    <s v="na"/>
    <s v="na"/>
    <s v="na"/>
    <s v="medical records of people who comitted suicide vs those who didn't "/>
    <s v="no"/>
    <s v="yes"/>
    <s v="na"/>
    <s v="na"/>
    <s v="na"/>
    <x v="0"/>
    <x v="0"/>
    <s v="na"/>
    <s v="na"/>
    <s v="na"/>
    <s v="na"/>
    <s v="na"/>
    <s v="na"/>
    <s v="na"/>
    <s v="na"/>
    <s v="na"/>
    <s v="yes"/>
    <s v="no"/>
    <s v="link doesn't work https://www.healthdata.gov/dataset/national-death-index non-controls with weight of 100"/>
    <n v="6359"/>
    <n v="2108496"/>
    <s v="no"/>
    <m/>
    <m/>
  </r>
  <r>
    <s v="Machine learning approaches for integrating clinical and imaging features in late-life depression classification and response prediction"/>
    <n v="101"/>
    <n v="2015"/>
    <s v="International Journal of Geriatric Psychiatry"/>
    <s v="Bioengineering"/>
    <n v="107"/>
    <s v="10.1002/gps.4262"/>
    <s v="https://www.scopus.com/inward/record.uri?eid=2-s2.0-84941802558&amp;doi=10.1002%2fgps.4262&amp;partnerID=40&amp;md5=2ee0ba313696680e20c0db2b9cd36d01"/>
    <s v="diagnosis; imaging; late-life depression; learning; prediction; treatment response"/>
    <s v="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
    <s v="Final"/>
    <m/>
    <s v="treatment and dignosis"/>
    <x v="0"/>
    <s v="yes"/>
    <s v="yes"/>
    <s v="yes"/>
    <x v="6"/>
    <x v="5"/>
    <s v="10.1176/ajp.151.12.1735"/>
    <m/>
    <s v="na"/>
    <s v="scale to determine severity"/>
    <s v="unsure"/>
    <s v="unsure"/>
    <s v="unsure"/>
    <s v="no"/>
    <s v="unsure"/>
    <x v="3"/>
    <x v="24"/>
    <s v="unsure"/>
    <s v="na"/>
    <s v="na"/>
    <s v="unsure"/>
    <m/>
    <s v="no"/>
    <s v="na"/>
    <s v="no"/>
    <s v="na"/>
    <s v="no"/>
    <s v="no"/>
    <s v="Pittsburgh's Advanced Center for Intervention and Services Research for Late-Life Mood Disorders and Alzheimer Disease Research Center's healthy controls registry"/>
    <n v="33"/>
    <n v="68"/>
    <s v="age, gender, education"/>
    <m/>
    <m/>
  </r>
  <r>
    <s v="Examining thematic similarity, difference, and membership in three online mental health communities from reddit: A text mining and visualization approach"/>
    <n v="102"/>
    <n v="2018"/>
    <s v="Computers in Human Behavior"/>
    <m/>
    <n v="107"/>
    <s v="10.1016/j.chb.2017.09.001"/>
    <s v="https://www.scopus.com/inward/record.uri?eid=2-s2.0-85029859953&amp;doi=10.1016%2fj.chb.2017.09.001&amp;partnerID=40&amp;md5=2caece11041fbd2d761de9ee539c6a75"/>
    <s v="Anxiety disorders; Consumer health information; Consumer health information; Depression; Post-traumatic; Stress disorders; Unsupervised machine learning"/>
    <s v="Data mining; Education; Learning systems; Social networking (online); Visualization; Anxiety disorders; Consumer health information; Depression; Post-traumatic; Stress disorders; Unsupervised machine learning; Health"/>
    <s v="Final"/>
    <m/>
    <s v="social media"/>
    <x v="2"/>
    <s v="yes"/>
    <m/>
    <m/>
    <x v="2"/>
    <x v="3"/>
    <m/>
    <m/>
    <m/>
    <m/>
    <m/>
    <m/>
    <m/>
    <m/>
    <m/>
    <x v="1"/>
    <x v="1"/>
    <m/>
    <m/>
    <m/>
    <m/>
    <m/>
    <m/>
    <m/>
    <m/>
    <m/>
    <m/>
    <m/>
    <m/>
    <m/>
    <m/>
    <m/>
    <m/>
    <m/>
  </r>
  <r>
    <s v="Early Detection of Alzheimer’s Disease Using Magnetic Resonance Imaging: A Novel Approach Combining Convolutional Neural Networks and Ensemble Learning"/>
    <n v="103"/>
    <n v="2020"/>
    <s v="Frontiers in Neuroscience"/>
    <m/>
    <n v="105"/>
    <s v="10.3389/fnins.2020.00259"/>
    <s v="https://www.scopus.com/inward/record.uri?eid=2-s2.0-85085490397&amp;doi=10.3389%2ffnins.2020.00259&amp;partnerID=40&amp;md5=c9ec68c16507028ee1f798287d77f797"/>
    <s v="Alzheimer’s disease; Alzheimer’s Disease Neuroimaging Initiative; convolutional neural networks; ensemble learning; magnetic resonance imaging; MCI-to-AD conversion; mild cognitive impairment; MRI biomarkers"/>
    <s v="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
    <s v="Final"/>
    <m/>
    <s v="alzheimer"/>
    <x v="2"/>
    <s v="yes"/>
    <m/>
    <m/>
    <x v="2"/>
    <x v="3"/>
    <m/>
    <m/>
    <m/>
    <m/>
    <m/>
    <m/>
    <m/>
    <m/>
    <m/>
    <x v="1"/>
    <x v="1"/>
    <m/>
    <m/>
    <m/>
    <m/>
    <m/>
    <m/>
    <m/>
    <m/>
    <m/>
    <m/>
    <m/>
    <m/>
    <m/>
    <m/>
    <m/>
    <m/>
    <m/>
  </r>
  <r>
    <s v="Automated depression analysis using convolutional neural networks from speech"/>
    <n v="104"/>
    <n v="2018"/>
    <s v="Journal of Biomedical Informatics"/>
    <s v="Computer Science"/>
    <n v="105"/>
    <s v="10.1016/j.jbi.2018.05.007"/>
    <s v="https://www.scopus.com/inward/record.uri?eid=2-s2.0-85048279448&amp;doi=10.1016%2fj.jbi.2018.05.007&amp;partnerID=40&amp;md5=ae482b41d98a7d09dca8b2101efbe0f2"/>
    <s v="Automatic diagnosis; Depression; Median Robust extended Local Binary Patterns(MRELBP); Speech processing"/>
    <s v="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
    <s v="Final"/>
    <m/>
    <s v="speech"/>
    <x v="0"/>
    <s v="yes"/>
    <s v="yes"/>
    <s v="yes"/>
    <x v="1"/>
    <x v="18"/>
    <s v="10.1207/s15327752jpa6703_13"/>
    <s v="no"/>
    <s v="yes"/>
    <s v="predicting BDI-II scores"/>
    <s v="no"/>
    <s v="yes"/>
    <s v="naïve raters"/>
    <s v="yes"/>
    <s v="unsure"/>
    <x v="2"/>
    <x v="0"/>
    <s v="unsure"/>
    <s v="na"/>
    <s v="na"/>
    <s v="yes"/>
    <s v="na"/>
    <s v="yes"/>
    <s v="Inter-rater correlation coefficients (ICC) have been calculated using a combination of Pearson’s r and RMSE"/>
    <s v="no"/>
    <s v="na"/>
    <s v="yes"/>
    <s v="no"/>
    <s v="used two datasets from AVEC challenge "/>
    <s v="unsure"/>
    <n v="292"/>
    <s v="no"/>
    <n v="2"/>
    <s v="10.1145/2661806.2661807, 10.1145/2512530.2512533"/>
  </r>
  <r>
    <s v="The Role of Personality, Age and Gender in Tweeting about Mental Illnesses"/>
    <n v="105"/>
    <n v="2015"/>
    <s v="2nd Computational Linguistics and Clinical Psychology: From Linguistic Signal to Clinical Reality, CLPsych 2015 - Proceedings of the Workshop"/>
    <s v="Psychology"/>
    <n v="105"/>
    <s v="10.3115/v1/W15-1203"/>
    <s v="https://www.scopus.com/inward/record.uri?eid=2-s2.0-85122826098&amp;partnerID=40&amp;md5=3469449b9992ef66a826e462c2a8e186"/>
    <m/>
    <s v="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
    <s v="Final"/>
    <m/>
    <s v="social media"/>
    <x v="0"/>
    <s v="yes"/>
    <s v="yes"/>
    <s v="yes"/>
    <x v="3"/>
    <x v="7"/>
    <s v="na"/>
    <s v="na"/>
    <s v="na"/>
    <s v="containing phrase “I was diagnosed with X.”"/>
    <s v="no"/>
    <s v="yes"/>
    <s v="authors"/>
    <s v="no"/>
    <s v="unsure"/>
    <x v="2"/>
    <x v="0"/>
    <s v="unsure"/>
    <s v="na"/>
    <s v="na"/>
    <s v="unsure"/>
    <s v="na"/>
    <s v="no"/>
    <s v="na"/>
    <s v="no"/>
    <s v="na"/>
    <s v="no"/>
    <s v="no"/>
    <s v="they are using twitter API for data fro 2008 to 2013 but due o lack of concrete dates and queries (and randomized selection) it is impossible to retrive"/>
    <n v="441"/>
    <n v="5728"/>
    <s v="no"/>
    <n v="3"/>
    <s v="10.3115/v1/W14-3207"/>
  </r>
  <r>
    <s v="Automatic detection of cyberbullying on social networks based on bullying features"/>
    <n v="106"/>
    <n v="2016"/>
    <s v="ACM International Conference Proceeding Series"/>
    <m/>
    <n v="104"/>
    <s v="10.1145/2833312.2849567"/>
    <s v="https://www.scopus.com/inward/record.uri?eid=2-s2.0-84961152824&amp;doi=10.1145%2f2833312.2849567&amp;partnerID=40&amp;md5=edcc6e57a6e69d9d6b89d1da6a3cd417"/>
    <s v="Bag-of-Words; Cyberbullying detection; Representation learning; Text mining; Word embeddings"/>
    <s v="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
    <s v="Final"/>
    <m/>
    <s v="cyberbullying"/>
    <x v="2"/>
    <s v="yes"/>
    <m/>
    <m/>
    <x v="2"/>
    <x v="3"/>
    <m/>
    <m/>
    <m/>
    <m/>
    <m/>
    <m/>
    <m/>
    <m/>
    <m/>
    <x v="1"/>
    <x v="1"/>
    <m/>
    <m/>
    <m/>
    <m/>
    <m/>
    <m/>
    <m/>
    <m/>
    <m/>
    <m/>
    <m/>
    <m/>
    <m/>
    <m/>
    <m/>
    <m/>
    <m/>
  </r>
  <r>
    <s v="Electroencephalogram (EEG)-based computer-aided technique to diagnose major depressive disorder (MDD)"/>
    <n v="107"/>
    <n v="2017"/>
    <s v="Biomedical Signal Processing and Control"/>
    <s v="Intelligent Signal and Imaging Research"/>
    <n v="104"/>
    <s v="10.1016/j.bspc.2016.07.006"/>
    <s v="https://www.scopus.com/inward/record.uri?eid=2-s2.0-84979895671&amp;doi=10.1016%2fj.bspc.2016.07.006&amp;partnerID=40&amp;md5=c4c7aca0d4aba36b0ed6a72efdd176a3"/>
    <s v="EEG alpha interhemispheric asymmetry; EEG spectral power; EEG-based diagnosing of depression; EEG-based linear features; Machine learning techniques for depression; Major depressive disorder; Supervised classification"/>
    <s v="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
    <s v="Final"/>
    <m/>
    <s v="eeg dignosis"/>
    <x v="0"/>
    <s v="yes"/>
    <s v="yes"/>
    <s v="yes"/>
    <x v="6"/>
    <x v="5"/>
    <s v="na"/>
    <s v="na"/>
    <s v="na"/>
    <s v="na"/>
    <s v="yes"/>
    <s v="unsure"/>
    <s v="experts"/>
    <s v="no"/>
    <s v="unsure"/>
    <x v="3"/>
    <x v="25"/>
    <s v="yes"/>
    <s v="na"/>
    <s v="na"/>
    <s v="unsure"/>
    <s v="na"/>
    <s v="no"/>
    <s v="na"/>
    <s v="no"/>
    <s v="na"/>
    <s v="no"/>
    <s v="no"/>
    <s v="outpatient clinic of hospital Universiti Sains Malaysia"/>
    <n v="33"/>
    <n v="63"/>
    <s v="no"/>
    <m/>
    <m/>
  </r>
  <r>
    <s v="Psycho-Informatics: Big Data shaping modern psychometrics"/>
    <n v="108"/>
    <n v="2014"/>
    <s v="Medical Hypotheses"/>
    <s v="Computer Science"/>
    <n v="104"/>
    <s v="10.1016/j.mehy.2013.11.030"/>
    <s v="https://www.scopus.com/inward/record.uri?eid=2-s2.0-84896717640&amp;doi=10.1016%2fj.mehy.2013.11.030&amp;partnerID=40&amp;md5=617a275588015288a7339908fd3b809a"/>
    <m/>
    <s v="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
    <s v="Final"/>
    <m/>
    <s v="detection"/>
    <x v="0"/>
    <s v="yes"/>
    <s v="yes"/>
    <s v="yes"/>
    <x v="1"/>
    <x v="18"/>
    <s v="no"/>
    <s v="na"/>
    <s v="no"/>
    <s v="BDI-II as biwekly assesment of depressive symptoms"/>
    <s v="yes"/>
    <s v="no"/>
    <s v="experts"/>
    <s v="no"/>
    <s v="unsure"/>
    <x v="3"/>
    <x v="26"/>
    <s v="yes"/>
    <s v="na"/>
    <s v="na"/>
    <s v="unsure"/>
    <s v="na"/>
    <s v="no"/>
    <s v="na"/>
    <s v="no"/>
    <s v="na"/>
    <s v="no"/>
    <s v="no"/>
    <s v="Department of Psychiatry and Psychotherapy at the University Hospital of Bonn"/>
    <s v="unsure"/>
    <s v="unsure"/>
    <s v="no"/>
    <n v="1"/>
    <m/>
  </r>
  <r>
    <s v="Depression detection using emotion artificial intelligence"/>
    <n v="109"/>
    <n v="2018"/>
    <s v="Proceedings of the International Conference on Intelligent Sustainable Systems, ICISS 2017"/>
    <s v="Computer Science"/>
    <n v="104"/>
    <s v="10.1109/ISS1.2017.8389299"/>
    <s v="https://www.scopus.com/inward/record.uri?eid=2-s2.0-85050023036&amp;doi=10.1109%2fISS1.2017.8389299&amp;partnerID=40&amp;md5=de9a05b2c23c263f20389a51c15cb702"/>
    <s v="Depression Detection; Emotion Artificial Intelligence; Machine Learning; Naive Bayes; Natural Language Processing; Support Vector Machine"/>
    <s v="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
    <s v="Final"/>
    <m/>
    <s v="social media"/>
    <x v="0"/>
    <s v="yes"/>
    <s v="yes"/>
    <s v="unsure"/>
    <x v="3"/>
    <x v="35"/>
    <s v="na"/>
    <s v="na"/>
    <s v="na"/>
    <s v="The training word-list comprised of curated list of words suggesting depression tendencies like ‘depressed’, ‘hopeless', ‘suicide’."/>
    <s v="yes"/>
    <s v="no"/>
    <s v="na"/>
    <s v="na"/>
    <s v="na"/>
    <x v="0"/>
    <x v="0"/>
    <s v="na"/>
    <s v="na"/>
    <s v="na"/>
    <s v="na"/>
    <s v="na"/>
    <s v="na"/>
    <s v="na"/>
    <s v="na"/>
    <s v="na"/>
    <s v="no"/>
    <s v="no"/>
    <s v="Tweets"/>
    <s v="unsure"/>
    <s v="unsure"/>
    <s v="no"/>
    <n v="1"/>
    <m/>
  </r>
  <r>
    <s v="Machine learning uncovers the most robust self-report predictors of relationship quality across 43 longitudinal couples studies"/>
    <n v="110"/>
    <n v="2020"/>
    <s v="Proceedings of the National Academy of Sciences of the United States of America"/>
    <m/>
    <n v="103"/>
    <s v="10.1073/pnas.1917036117"/>
    <s v="https://www.scopus.com/inward/record.uri?eid=2-s2.0-85089613576&amp;doi=10.1073%2fpnas.1917036117&amp;partnerID=40&amp;md5=7b761988cf7be1089753a2dd8c462d31"/>
    <s v="Ensemble methods; Machine learning; Random Forests; Relationship quality; Romantic relationships"/>
    <s v="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
    <s v="Final"/>
    <m/>
    <s v="relationship"/>
    <x v="2"/>
    <s v="yes"/>
    <m/>
    <m/>
    <x v="2"/>
    <x v="3"/>
    <m/>
    <m/>
    <m/>
    <m/>
    <m/>
    <m/>
    <m/>
    <m/>
    <m/>
    <x v="1"/>
    <x v="1"/>
    <m/>
    <m/>
    <m/>
    <m/>
    <m/>
    <m/>
    <m/>
    <m/>
    <m/>
    <m/>
    <m/>
    <m/>
    <m/>
    <m/>
    <m/>
    <m/>
    <m/>
  </r>
  <r>
    <s v="Artificial intelligence in health care: Bibliometric analysis"/>
    <n v="111"/>
    <n v="2020"/>
    <s v="Journal of Medical Internet Research"/>
    <m/>
    <n v="101"/>
    <s v="10.2196/18228"/>
    <s v="https://www.scopus.com/inward/record.uri?eid=2-s2.0-85088879362&amp;doi=10.2196%2f18228&amp;partnerID=40&amp;md5=1d1752f2233e0cdc633977238c58d997"/>
    <s v="Artificial intelligence; Bibliometric analysis; Health care; Machine learning; Neural networks; Telehealth"/>
    <s v="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
    <s v="Final"/>
    <m/>
    <s v="survey"/>
    <x v="2"/>
    <s v="yes"/>
    <m/>
    <m/>
    <x v="2"/>
    <x v="3"/>
    <m/>
    <m/>
    <m/>
    <m/>
    <m/>
    <m/>
    <m/>
    <m/>
    <m/>
    <x v="1"/>
    <x v="1"/>
    <m/>
    <m/>
    <m/>
    <m/>
    <m/>
    <m/>
    <m/>
    <m/>
    <m/>
    <m/>
    <m/>
    <m/>
    <m/>
    <m/>
    <m/>
    <m/>
    <m/>
  </r>
  <r>
    <s v="Predicting Anxiety, Depression and Stress in Modern Life using Machine Learning Algorithms"/>
    <n v="112"/>
    <n v="2020"/>
    <s v="Procedia Computer Science"/>
    <s v="Computer Science"/>
    <n v="101"/>
    <s v="10.1016/j.procs.2020.03.442"/>
    <s v="https://www.scopus.com/inward/record.uri?eid=2-s2.0-85084486682&amp;doi=10.1016%2fj.procs.2020.03.442&amp;partnerID=40&amp;md5=f789a2f23e9a5c616ec2cc53b1dce425"/>
    <s v="Decision Tree(DT); K-NN; Naïve Bayes(NB); Random Forest Tree(RFT); Support Vector Machine(SVM)"/>
    <s v="Decision trees; Forecasting; Machine learning; Accuracy model; Confusion matrices; F1 scores; Highly accurate; Psychological health; Random forest classifier; Stress scale; Learning algorithms"/>
    <s v="Final"/>
    <m/>
    <s v="symptoms prediction"/>
    <x v="0"/>
    <s v="yes"/>
    <s v="yes"/>
    <s v="no"/>
    <x v="1"/>
    <x v="36"/>
    <s v="na"/>
    <s v="yes"/>
    <s v="yes"/>
    <s v="predicting sympotms based on serverity? "/>
    <s v="yes"/>
    <s v="no"/>
    <s v="na"/>
    <s v="na"/>
    <s v="na"/>
    <x v="0"/>
    <x v="0"/>
    <s v="na"/>
    <s v="na"/>
    <s v="na"/>
    <s v="na"/>
    <s v="na"/>
    <s v="na"/>
    <s v="na"/>
    <s v="na"/>
    <s v="na"/>
    <s v="no"/>
    <s v="no"/>
    <s v="na"/>
    <s v="unsure"/>
    <n v="348"/>
    <s v="no"/>
    <m/>
    <m/>
  </r>
  <r>
    <s v="Combining clinical variables to optimize prediction of antidepressant treatment outcomes"/>
    <n v="113"/>
    <n v="2016"/>
    <s v="Journal of Psychiatric Research"/>
    <s v="Psychiatry"/>
    <n v="99"/>
    <s v="10.1016/j.jpsychires.2016.03.016"/>
    <s v="https://www.scopus.com/inward/record.uri?eid=2-s2.0-84963546304&amp;doi=10.1016%2fj.jpsychires.2016.03.016&amp;partnerID=40&amp;md5=a33e693ab0c38296dd39d362b2b94ff8"/>
    <s v="Antidepressant; Depression; Machine learning; Outcome; Prediction; Statistical learning"/>
    <s v="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
    <s v="Final"/>
    <m/>
    <s v="treatment"/>
    <x v="0"/>
    <s v="yes"/>
    <s v="yes"/>
    <s v="yes"/>
    <x v="1"/>
    <x v="18"/>
    <s v="10.1001/archpsyc.1961.01710120031004 &amp; 10.1111/j.2044-8260.1967.tb00530.x"/>
    <s v="na"/>
    <s v="na"/>
    <s v="BDI-II mostly pessimism and indecisiveness items used"/>
    <s v="yes"/>
    <s v="no"/>
    <s v="experts"/>
    <s v="no"/>
    <s v="unsure"/>
    <x v="3"/>
    <x v="27"/>
    <s v="yes"/>
    <s v="na"/>
    <s v="na"/>
    <s v="unsure"/>
    <s v="na"/>
    <s v="no"/>
    <s v="na"/>
    <s v="yes"/>
    <s v="high inter-rater reliability"/>
    <s v="no"/>
    <s v="no"/>
    <s v="Genome-based Therapeutic Drugs for Depression (GENDEP) treatment-seeking adults of White-European ethnicity from nine centers"/>
    <n v="868"/>
    <n v="868"/>
    <s v="age, gender, bmi, medical history"/>
    <m/>
    <m/>
  </r>
  <r>
    <s v="Predicting suicides after outpatient mental health visits in the Army Study to Assess Risk and Resilience in Servicemembers (Army STARRS)"/>
    <n v="114"/>
    <n v="2017"/>
    <s v="Molecular Psychiatry"/>
    <s v="Health Care Policy"/>
    <n v="99"/>
    <s v="10.1038/mp.2016.110"/>
    <s v="https://www.scopus.com/inward/record.uri?eid=2-s2.0-84978634556&amp;doi=10.1038%2fmp.2016.110&amp;partnerID=40&amp;md5=98a6eb70f6e5d037bb1082008756cbfa"/>
    <m/>
    <s v="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
    <s v="Final"/>
    <m/>
    <s v="suicide"/>
    <x v="0"/>
    <s v="yes"/>
    <s v="yes"/>
    <s v="unsure"/>
    <x v="3"/>
    <x v="28"/>
    <s v="na"/>
    <s v="na"/>
    <s v="na"/>
    <s v="soldiers who commited suicide "/>
    <s v="no"/>
    <s v="yes"/>
    <s v="na"/>
    <s v="na"/>
    <s v="na"/>
    <x v="0"/>
    <x v="0"/>
    <s v="na"/>
    <s v="na"/>
    <s v="na"/>
    <s v="na"/>
    <s v="na"/>
    <s v="na"/>
    <s v="na"/>
    <s v="na"/>
    <s v="na"/>
    <s v="yes"/>
    <s v="no"/>
    <s v="10.1002/mpr.1401"/>
    <s v="na"/>
    <n v="569"/>
    <s v="no"/>
    <m/>
    <m/>
  </r>
  <r>
    <s v="Learning vector representation of medical objects via EMR-driven nonnegative restricted Boltzmann machines (eNRBM)"/>
    <n v="115"/>
    <n v="2015"/>
    <s v="Journal of Biomedical Informatics"/>
    <s v="Pattern Recognition and Data Analytics"/>
    <n v="99"/>
    <s v="10.1016/j.jbi.2015.01.012"/>
    <s v="https://www.scopus.com/inward/record.uri?eid=2-s2.0-84927945601&amp;doi=10.1016%2fj.jbi.2015.01.012&amp;partnerID=40&amp;md5=3e1f98e6d229a89600adb605ab4e8d2b"/>
    <s v="Electronic medical records; Feature grouping; Medical objects embedding; Suicide risk stratification; Vector representation"/>
    <s v="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
    <s v="Final"/>
    <m/>
    <s v="suicide"/>
    <x v="0"/>
    <s v="yes"/>
    <s v="yes"/>
    <s v="yes"/>
    <x v="6"/>
    <x v="5"/>
    <s v="na"/>
    <s v="na"/>
    <s v="na"/>
    <s v="na"/>
    <s v="no"/>
    <s v="yes"/>
    <s v="experts"/>
    <s v="no"/>
    <s v="unsure"/>
    <x v="2"/>
    <x v="28"/>
    <s v="yes"/>
    <s v="na"/>
    <s v="na"/>
    <s v="unsure"/>
    <s v="na"/>
    <s v="no"/>
    <s v="na"/>
    <s v="no"/>
    <s v="Future outcomes are broadly classified into three levels of risk, based on a senior psychiatrist at Barwon Health"/>
    <s v="yes"/>
    <s v="no"/>
    <s v="10.1007/s10115-014-0740-4 Barwon Mental Health, Drugs and Alcohol Services"/>
    <s v="na"/>
    <n v="7578"/>
    <s v="no"/>
    <m/>
    <m/>
  </r>
  <r>
    <s v="Polymer Analog Memristive Synapse with Atomic-Scale Conductive Filament for Flexible Neuromorphic Computing System"/>
    <n v="116"/>
    <n v="2019"/>
    <s v="Nano Letters"/>
    <m/>
    <n v="98"/>
    <s v="10.1021/acs.nanolett.8b04023"/>
    <s v="https://www.scopus.com/inward/record.uri?eid=2-s2.0-85061486245&amp;doi=10.1021%2facs.nanolett.8b04023&amp;partnerID=40&amp;md5=2d035b9a0db227e07379f89f46bc1bb5"/>
    <s v="artificial neural network (ANN); electrochemical metallization (ECM); Flexible memristor; neuromorphic system; quantized conductance"/>
    <s v="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
    <s v="Final"/>
    <m/>
    <m/>
    <x v="2"/>
    <s v="yes"/>
    <m/>
    <m/>
    <x v="2"/>
    <x v="3"/>
    <m/>
    <m/>
    <m/>
    <m/>
    <m/>
    <m/>
    <m/>
    <m/>
    <m/>
    <x v="1"/>
    <x v="1"/>
    <m/>
    <m/>
    <m/>
    <m/>
    <m/>
    <m/>
    <m/>
    <m/>
    <m/>
    <m/>
    <m/>
    <m/>
    <m/>
    <m/>
    <m/>
    <m/>
    <m/>
  </r>
  <r>
    <s v="Supervised Machine Learning: A Brief Primer"/>
    <n v="117"/>
    <n v="2020"/>
    <s v="Behavior Therapy"/>
    <m/>
    <n v="98"/>
    <s v="10.1016/j.beth.2020.05.002"/>
    <s v="https://www.scopus.com/inward/record.uri?eid=2-s2.0-85087490384&amp;doi=10.1016%2fj.beth.2020.05.002&amp;partnerID=40&amp;md5=3a14669b27432ec733ec9116e09b7b6a"/>
    <s v="ensemble methods; machine learning; supervised learning"/>
    <s v="Algorithms; Humans; Machine Learning; Supervised Machine Learning; algorithm; article; human; human experiment; supervised machine learning; algorithm; machine learning"/>
    <s v="Final"/>
    <m/>
    <s v="survey"/>
    <x v="2"/>
    <s v="yes"/>
    <m/>
    <m/>
    <x v="2"/>
    <x v="3"/>
    <m/>
    <m/>
    <m/>
    <m/>
    <m/>
    <m/>
    <m/>
    <m/>
    <m/>
    <x v="1"/>
    <x v="1"/>
    <m/>
    <m/>
    <m/>
    <m/>
    <m/>
    <m/>
    <m/>
    <m/>
    <m/>
    <m/>
    <m/>
    <m/>
    <m/>
    <m/>
    <m/>
    <m/>
    <m/>
  </r>
  <r>
    <s v="Twitter: A good place to detect health conditions"/>
    <n v="118"/>
    <n v="2014"/>
    <s v="PLoS ONE"/>
    <s v="Computer Science"/>
    <n v="97"/>
    <s v="10.1371/journal.pone.0086191"/>
    <s v="https://www.scopus.com/inward/record.uri?eid=2-s2.0-84900419026&amp;doi=10.1371%2fjournal.pone.0086191&amp;partnerID=40&amp;md5=2e4349e35f8c2668cb2163192d08613f"/>
    <m/>
    <s v="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
    <s v="Final"/>
    <m/>
    <s v="social media"/>
    <x v="0"/>
    <s v="yes"/>
    <s v="yes"/>
    <s v="yes"/>
    <x v="3"/>
    <x v="7"/>
    <s v="na"/>
    <s v="na"/>
    <s v="na"/>
    <s v="substring that indicates depression (depress*, problem, mental health)"/>
    <s v="yes"/>
    <s v="no"/>
    <s v="experts and computer scientists"/>
    <s v="yes (5)"/>
    <s v="unsure"/>
    <x v="4"/>
    <x v="29"/>
    <s v="no"/>
    <s v="na"/>
    <s v="na"/>
    <s v="yes"/>
    <s v="na"/>
    <s v="no"/>
    <s v="na"/>
    <s v="yes"/>
    <s v="agreement on tweets"/>
    <s v="no"/>
    <s v="no"/>
    <s v="Tweets"/>
    <n v="280"/>
    <n v="5818"/>
    <s v="no"/>
    <m/>
    <m/>
  </r>
  <r>
    <s v="Discovering biomarkers for antidepressant response: Protocol from the Canadian biomarker integration network in depression (CAN-BIND) and clinical characteristics of the first patient cohort"/>
    <n v="119"/>
    <n v="2016"/>
    <s v="BMC Psychiatry"/>
    <s v="Medicine"/>
    <n v="97"/>
    <s v="10.1186/s12888-016-0785-x"/>
    <s v="https://www.scopus.com/inward/record.uri?eid=2-s2.0-84963626506&amp;doi=10.1186%2fs12888-016-0785-x&amp;partnerID=40&amp;md5=3e6992eb7cb338b2062fe2484a0241f9"/>
    <m/>
    <s v="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
    <s v="Final"/>
    <m/>
    <s v="treatment"/>
    <x v="0"/>
    <s v="yes"/>
    <s v="yes"/>
    <s v="yes"/>
    <x v="1"/>
    <x v="37"/>
    <s v="yes"/>
    <s v="na"/>
    <s v="yes"/>
    <s v="scales as addition to clinical interviews"/>
    <s v="yes"/>
    <s v="no"/>
    <s v="experts"/>
    <s v="no"/>
    <s v="unsure"/>
    <x v="3"/>
    <x v="30"/>
    <s v="yes"/>
    <s v="na"/>
    <s v="na"/>
    <s v="yes"/>
    <s v="na"/>
    <s v="no"/>
    <s v="but it was assessed"/>
    <s v="yes"/>
    <s v="na"/>
    <s v="yes"/>
    <s v="yes"/>
    <s v="https://clinicaltrials.gov/ct2/show/NCT01655706"/>
    <s v="na"/>
    <n v="211"/>
    <s v="age, gender, ethnicity, marital status, occupational status, disease statistics"/>
    <n v="1"/>
    <m/>
  </r>
  <r>
    <s v="Exploratory analysis of social media prior to a suicide attempt"/>
    <n v="120"/>
    <n v="2016"/>
    <s v="Proceedings of the 3rd Workshop on Computational Linguistics and Clinical Psychology: From Linguistic Signal to Clinical Reality, CLPsych 2016 at the 2016 Conference of the North American Chapter of the Association for Computational Linguistics: Human Lan"/>
    <s v="Qntfy (Human Language Technology)"/>
    <n v="96"/>
    <s v="10.18653/v1/W16-0311"/>
    <s v="https://www.scopus.com/inward/record.uri?eid=2-s2.0-85119985417&amp;partnerID=40&amp;md5=e948d628c4b43283a0fbcd932507a215"/>
    <m/>
    <s v="Social networking (online); Data and information; Exploratory analysis; Matched controls; Performance; Scientific exploration; Screening process; Simple++; Social media; Social media datum; Learning systems"/>
    <s v="Final"/>
    <m/>
    <s v="social media suicide"/>
    <x v="0"/>
    <s v="yes"/>
    <s v="yes"/>
    <s v="yes"/>
    <x v="6"/>
    <x v="5"/>
    <s v="na"/>
    <s v="na"/>
    <s v="na"/>
    <s v="na"/>
    <s v="yes"/>
    <s v="no"/>
    <s v="unsure"/>
    <s v="yes (1)"/>
    <s v="unsure"/>
    <x v="4"/>
    <x v="31"/>
    <s v="unsure"/>
    <s v="na"/>
    <s v="na"/>
    <s v="no"/>
    <s v="na"/>
    <s v="no"/>
    <s v="na"/>
    <s v="no"/>
    <s v="na"/>
    <s v="no"/>
    <s v="no"/>
    <s v="Twitter users"/>
    <n v="125"/>
    <n v="250"/>
    <s v="age, gender"/>
    <m/>
    <m/>
  </r>
  <r>
    <s v="Automated Depression Diagnosis Based on Deep Networks to Encode Facial Appearance and Dynamics"/>
    <n v="121"/>
    <n v="2018"/>
    <s v="IEEE Transactions on Affective Computing"/>
    <s v="Computer Science"/>
    <n v="95"/>
    <s v="10.1109/TAFFC.2017.2650899"/>
    <s v="https://www.scopus.com/inward/record.uri?eid=2-s2.0-85058039853&amp;doi=10.1109%2fTAFFC.2017.2650899&amp;partnerID=40&amp;md5=0fe1f69711085591d1ca928b2ff74bb9"/>
    <s v="Automated depression diagnosis; deep convolutional neural networks; flow dynamics; nonverbal behavior"/>
    <s v="Automation; Diagnosis; Dynamics; Network coding; Neural networks; Automatic diagnosis; Beck depression inventories; Deep convolutional neural networks; Dynamic information; Flow dynamics; Nonverbal behavior; Prediction performance; Psychiatric disorders; Deep neural networks"/>
    <s v="Final"/>
    <m/>
    <s v="facial expression"/>
    <x v="0"/>
    <s v="yes"/>
    <s v="yes"/>
    <s v="yes"/>
    <x v="1"/>
    <x v="18"/>
    <s v="10.1207/s15327752jpa6703_13"/>
    <s v="no"/>
    <s v="yes"/>
    <s v="predicting BDI-II scores"/>
    <s v="no"/>
    <s v="yes"/>
    <s v="naïve raters"/>
    <s v="yes"/>
    <s v="unsure"/>
    <x v="2"/>
    <x v="0"/>
    <s v="unsure"/>
    <s v="na"/>
    <s v="na"/>
    <s v="yes"/>
    <s v="na"/>
    <s v="yes"/>
    <s v="Inter-rater correlation coefficients (ICC) have been calculated using a combination of Pearson’s r and RMSE"/>
    <s v="no"/>
    <s v="na"/>
    <s v="yes"/>
    <s v="no"/>
    <s v="used two datasets from AVEC challenge "/>
    <s v="unsure"/>
    <n v="292"/>
    <s v="no"/>
    <m/>
    <s v="10.1145/2661806.2661807, 10.1145/2512530.2512533"/>
  </r>
  <r>
    <s v="A neuroimaging biomarker for striatal dysfunction in schizophrenia"/>
    <n v="122"/>
    <n v="2020"/>
    <s v="Nature Medicine"/>
    <m/>
    <n v="95"/>
    <s v="10.1038/s41591-020-0793-8"/>
    <s v="https://www.scopus.com/inward/record.uri?eid=2-s2.0-85082203133&amp;doi=10.1038%2fs41591-020-0793-8&amp;partnerID=40&amp;md5=84eda46bd79008e6cfb211a28160735c"/>
    <m/>
    <s v="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
    <s v="Final"/>
    <m/>
    <s v="schizophrenia"/>
    <x v="2"/>
    <s v="yes"/>
    <m/>
    <m/>
    <x v="2"/>
    <x v="3"/>
    <m/>
    <m/>
    <m/>
    <m/>
    <m/>
    <m/>
    <m/>
    <m/>
    <m/>
    <x v="1"/>
    <x v="1"/>
    <m/>
    <m/>
    <m/>
    <m/>
    <m/>
    <m/>
    <m/>
    <m/>
    <m/>
    <m/>
    <m/>
    <m/>
    <m/>
    <m/>
    <m/>
    <m/>
    <m/>
  </r>
  <r>
    <s v="Towards multilevel mental stress assessment using SVM with ECOC: an EEG approach"/>
    <n v="123"/>
    <n v="2018"/>
    <s v="Medical and Biological Engineering and Computing"/>
    <m/>
    <n v="94"/>
    <s v="10.1007/s11517-017-1733-8"/>
    <s v="https://www.scopus.com/inward/record.uri?eid=2-s2.0-85031494978&amp;doi=10.1007%2fs11517-017-1733-8&amp;partnerID=40&amp;md5=310b006303f5e6a26a5a94123bb01f1f"/>
    <s v="EEG; Neuroimaging modalities; Stress; SVM+ECOC"/>
    <s v="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
    <s v="Final"/>
    <m/>
    <s v="stress"/>
    <x v="2"/>
    <s v="yes"/>
    <m/>
    <m/>
    <x v="2"/>
    <x v="3"/>
    <m/>
    <m/>
    <m/>
    <m/>
    <m/>
    <m/>
    <m/>
    <m/>
    <m/>
    <x v="1"/>
    <x v="1"/>
    <m/>
    <m/>
    <m/>
    <m/>
    <m/>
    <m/>
    <m/>
    <m/>
    <m/>
    <m/>
    <m/>
    <m/>
    <m/>
    <m/>
    <m/>
    <m/>
    <m/>
  </r>
  <r>
    <s v="A neurocomputational account of how inflammation enhances sensitivity to punishments versus rewards"/>
    <n v="124"/>
    <n v="2016"/>
    <s v="Biological Psychiatry"/>
    <m/>
    <n v="94"/>
    <s v="10.1016/j.biopsych.2015.07.018"/>
    <s v="https://www.scopus.com/inward/record.uri?eid=2-s2.0-84940925027&amp;doi=10.1016%2fj.biopsych.2015.07.018&amp;partnerID=40&amp;md5=fe3847652ce7a713754c4c838ef47b12"/>
    <s v="Depression; Imaging; Inflammation; Insula; Reward; Striatum"/>
    <s v="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
    <s v="Final"/>
    <m/>
    <s v="inflamation"/>
    <x v="2"/>
    <s v="yes"/>
    <m/>
    <m/>
    <x v="2"/>
    <x v="3"/>
    <m/>
    <m/>
    <m/>
    <m/>
    <m/>
    <m/>
    <m/>
    <m/>
    <m/>
    <x v="1"/>
    <x v="1"/>
    <m/>
    <m/>
    <m/>
    <m/>
    <m/>
    <m/>
    <m/>
    <m/>
    <m/>
    <m/>
    <m/>
    <m/>
    <m/>
    <m/>
    <m/>
    <m/>
    <m/>
  </r>
  <r>
    <s v="Major depression detection from EEG signals using kernel eigen-filter-bank common spatial patterns"/>
    <n v="125"/>
    <n v="2017"/>
    <s v="Sensors (Switzerland)"/>
    <s v="Psychiatry"/>
    <n v="94"/>
    <s v="10.3390/s17061385"/>
    <s v="https://www.scopus.com/inward/record.uri?eid=2-s2.0-85020546407&amp;doi=10.3390%2fs17061385&amp;partnerID=40&amp;md5=dfd513031158413c7752cedc729695bf"/>
    <s v="Brain-computer interface (BCI); Common spatial pattern (CSP); Electroencephalography (EEG); Machine learning; Major depressive disorder"/>
    <s v="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
    <s v="Final"/>
    <m/>
    <s v="eeg dignosis"/>
    <x v="0"/>
    <s v="yes"/>
    <s v="yes"/>
    <s v="yes"/>
    <x v="6"/>
    <x v="5"/>
    <s v="na"/>
    <s v="na"/>
    <s v="na"/>
    <s v="na"/>
    <s v="yes"/>
    <s v="unsure"/>
    <s v="experts"/>
    <s v="no"/>
    <s v="unsure"/>
    <x v="3"/>
    <x v="32"/>
    <s v="yes"/>
    <s v="na"/>
    <s v="na"/>
    <s v="unsure"/>
    <s v="na"/>
    <s v="no"/>
    <s v="na"/>
    <s v="yes"/>
    <s v="two scales"/>
    <s v="no"/>
    <s v="no"/>
    <s v="National Taiwan University Hospital (NTUH), Taipei, Taiwan"/>
    <n v="12"/>
    <n v="24"/>
    <s v="age, gender"/>
    <m/>
    <m/>
  </r>
  <r>
    <s v="Predicting early psychiatric readmission with natural language processing of narrative discharge summaries"/>
    <n v="126"/>
    <n v="2016"/>
    <s v="Translational Psychiatry"/>
    <s v="Computer Science"/>
    <n v="94"/>
    <s v="10.1038/TP.2015.182"/>
    <s v="https://www.scopus.com/inward/record.uri?eid=2-s2.0-85024095269&amp;doi=10.1038%2fTP.2015.182&amp;partnerID=40&amp;md5=ad039a51f109396bd65408fd2770a268"/>
    <m/>
    <s v="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
    <s v="Final"/>
    <m/>
    <s v="readmission"/>
    <x v="0"/>
    <s v="yes"/>
    <s v="yes"/>
    <s v="unsure"/>
    <x v="5"/>
    <x v="5"/>
    <s v="na"/>
    <s v="na"/>
    <s v="na"/>
    <s v="na"/>
    <s v="no"/>
    <s v="yes"/>
    <s v="na"/>
    <s v="na"/>
    <s v="na"/>
    <x v="0"/>
    <x v="0"/>
    <s v="na"/>
    <s v="na"/>
    <s v="na"/>
    <s v="na"/>
    <s v="na"/>
    <s v="na"/>
    <s v="na"/>
    <s v="na"/>
    <s v="na"/>
    <s v="no"/>
    <s v="no"/>
    <s v="Massachusetts General Hospital with a principal diagnosis of major depressive disorder"/>
    <s v="na"/>
    <n v="4687"/>
    <s v="age, gender, caucasian, insurance  "/>
    <m/>
    <m/>
  </r>
  <r>
    <s v="A Knowledge-Based Recommendation System That Includes Sentiment Analysis and Deep Learning"/>
    <n v="127"/>
    <n v="2019"/>
    <s v="IEEE Transactions on Industrial Informatics"/>
    <s v="Computer Science"/>
    <n v="93"/>
    <s v="10.1109/TII.2018.2867174"/>
    <s v="https://www.scopus.com/inward/record.uri?eid=2-s2.0-85052695921&amp;doi=10.1109%2fTII.2018.2867174&amp;partnerID=40&amp;md5=eb5ef38546c18fc464200583c7f12ff6"/>
    <s v="Deep learning; knowledge personalization and customization; recommendation system; sentiment analysis; social networks"/>
    <s v="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
    <s v="Final"/>
    <m/>
    <s v="social media"/>
    <x v="0"/>
    <s v="yes"/>
    <s v="yes"/>
    <s v="unsure"/>
    <x v="3"/>
    <x v="38"/>
    <s v="na"/>
    <s v="na"/>
    <s v="na"/>
    <s v="“hate my life,” “feeling sad,” “I am stressed,” among others."/>
    <s v="yes"/>
    <s v="no"/>
    <s v="na"/>
    <s v="na"/>
    <s v="na"/>
    <x v="0"/>
    <x v="0"/>
    <s v="na"/>
    <s v="na"/>
    <s v="na"/>
    <s v="na"/>
    <s v="na"/>
    <s v="na"/>
    <s v="na"/>
    <s v="na"/>
    <s v="na"/>
    <s v="no"/>
    <s v="no"/>
    <s v=" Portuguese native-speaking assessors"/>
    <s v="unsure"/>
    <n v="146"/>
    <s v="age, gender, higer education"/>
    <m/>
    <m/>
  </r>
  <r>
    <s v="EEG-based mild depressive detection using feature selection methods and classifiers"/>
    <n v="128"/>
    <n v="2016"/>
    <s v="Computer Methods and Programs in Biomedicine"/>
    <s v="Computer Science"/>
    <n v="93"/>
    <s v="10.1016/j.cmpb.2016.08.010"/>
    <s v="https://www.scopus.com/inward/record.uri?eid=2-s2.0-84985953075&amp;doi=10.1016%2fj.cmpb.2016.08.010&amp;partnerID=40&amp;md5=71602ff7feeaffd0433e7ae023e18fd8"/>
    <s v="Classification algorithms; EEG; Mild depression; Search methods"/>
    <s v="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
    <s v="Final"/>
    <m/>
    <s v="eeg dignosis"/>
    <x v="0"/>
    <s v="yes"/>
    <s v="yes"/>
    <s v="no"/>
    <x v="1"/>
    <x v="18"/>
    <s v="na"/>
    <s v="na"/>
    <s v="yes"/>
    <s v="only mild depression"/>
    <s v="yes"/>
    <s v="no"/>
    <s v="na"/>
    <s v="na"/>
    <s v="na"/>
    <x v="0"/>
    <x v="0"/>
    <s v="na"/>
    <s v="na"/>
    <s v="na"/>
    <s v="na"/>
    <s v="na"/>
    <s v="na"/>
    <s v="na"/>
    <s v="na"/>
    <s v="na"/>
    <s v="no"/>
    <s v="no"/>
    <s v="undergraduates"/>
    <n v="10"/>
    <n v="20"/>
    <s v="age, gender"/>
    <m/>
    <m/>
  </r>
  <r>
    <s v="A text classification framework for simple and effective early depression detection over social media streams"/>
    <n v="129"/>
    <n v="2019"/>
    <s v="Expert Systems with Applications"/>
    <s v="Computer Science"/>
    <n v="92"/>
    <s v="10.1016/j.eswa.2019.05.023"/>
    <s v="https://www.scopus.com/inward/record.uri?eid=2-s2.0-85065909893&amp;doi=10.1016%2fj.eswa.2019.05.023&amp;partnerID=40&amp;md5=ae1cd5afd7621904e7320712b7a9579e"/>
    <s v="Early depression detection; Early text classification; Explainability; Incremental classification; Interpretability; SS3"/>
    <s v="Classification (of information); Intelligent systems; Machine learning; Social networking (online); Supervised learning; Explainability; Interpretability; Risk detections; Risky decisions; State of the art; State-of-the-art methods; Supervised machine learning; Text classification; Text processing"/>
    <s v="Final"/>
    <m/>
    <s v="social media"/>
    <x v="0"/>
    <s v="yes"/>
    <s v="yes"/>
    <s v="yes"/>
    <x v="3"/>
    <x v="17"/>
    <s v="na"/>
    <s v="na"/>
    <s v="na"/>
    <s v="searches with phrases:  “I was diagnosed with depression” etc."/>
    <s v="no"/>
    <s v="yes"/>
    <s v="authors"/>
    <s v="no"/>
    <s v="unsure"/>
    <x v="4"/>
    <x v="11"/>
    <s v="unsure"/>
    <s v="na"/>
    <s v="na"/>
    <s v="unsure"/>
    <s v="na"/>
    <s v="no"/>
    <s v="na"/>
    <s v="no"/>
    <s v="na"/>
    <s v="yes"/>
    <s v="yes"/>
    <s v="they mention CLEF eRisk2017 challenge and I was able to find it but the data is from 2016 challenge (https://tec.citius.usc.es/ir/code/dc.html)"/>
    <n v="137"/>
    <n v="892"/>
    <s v="no"/>
    <n v="3"/>
    <s v="10.1007/978-3-319-44564-9_3"/>
  </r>
  <r>
    <s v="A taxonomy of ethical tensions in inferring mental health states from social media"/>
    <n v="130"/>
    <n v="2019"/>
    <s v="FAT* 2019 - Proceedings of the 2019 Conference on Fairness, Accountability, and Transparency"/>
    <m/>
    <n v="92"/>
    <s v="10.1145/3287560.3287587"/>
    <s v="https://www.scopus.com/inward/record.uri?eid=2-s2.0-85061824457&amp;doi=10.1145%2f3287560.3287587&amp;partnerID=40&amp;md5=8fcb4a69f17ee2f82b81c9712a65ec43"/>
    <s v="Algorithms; Ethics; Machine learning; Mental health; Social media"/>
    <s v="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
    <s v="Final"/>
    <m/>
    <s v="survey"/>
    <x v="2"/>
    <s v="yes"/>
    <m/>
    <m/>
    <x v="2"/>
    <x v="3"/>
    <m/>
    <m/>
    <m/>
    <m/>
    <m/>
    <m/>
    <m/>
    <m/>
    <m/>
    <x v="1"/>
    <x v="1"/>
    <m/>
    <m/>
    <m/>
    <m/>
    <m/>
    <m/>
    <m/>
    <m/>
    <m/>
    <m/>
    <m/>
    <m/>
    <m/>
    <m/>
    <m/>
    <m/>
    <m/>
  </r>
  <r>
    <s v="Plasma biosignature and brain pathology related to persistent cognitive impairment in late-life depression"/>
    <n v="131"/>
    <n v="2015"/>
    <s v="Molecular Psychiatry"/>
    <s v="Mental Health (Medicine)"/>
    <n v="92"/>
    <s v="10.1038/mp.2014.76"/>
    <s v="https://www.scopus.com/inward/record.uri?eid=2-s2.0-84929129567&amp;doi=10.1038%2fmp.2014.76&amp;partnerID=40&amp;md5=802bd724602fef31bdcdbfe5399fc2e0"/>
    <m/>
    <s v="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
    <s v="Final"/>
    <m/>
    <s v="symptoms prediction"/>
    <x v="0"/>
    <s v="yes"/>
    <s v="yes"/>
    <s v="yes"/>
    <x v="6"/>
    <x v="5"/>
    <s v="na"/>
    <s v="na"/>
    <s v="na"/>
    <s v="na"/>
    <s v="yes"/>
    <s v="no"/>
    <s v="experts"/>
    <s v="no"/>
    <s v="unsure"/>
    <x v="3"/>
    <x v="33"/>
    <s v="yes"/>
    <s v="na"/>
    <s v="na"/>
    <s v="unsure"/>
    <s v="na"/>
    <s v="no"/>
    <s v="na"/>
    <s v="yes"/>
    <s v="supervised by a senior neuropsychologist and multipale scales"/>
    <s v="no"/>
    <s v="no"/>
    <s v="University of Pittsburgh’s NIMH-sponsored Advanced Center for Intervention and Services Research for Late-Life Mood Disorders"/>
    <n v="44"/>
    <n v="80"/>
    <s v="age, gender, education"/>
    <m/>
    <m/>
  </r>
  <r>
    <s v="Investigating voice quality as a speaker-independent indicator of depression and PTSD"/>
    <n v="132"/>
    <n v="2013"/>
    <s v="Proceedings of the Annual Conference of the International Speech Communication Association, INTERSPEECH"/>
    <s v="Creative Technologies"/>
    <n v="91"/>
    <s v="10.21437/Interspeech.2013-240"/>
    <s v="https://www.scopus.com/inward/record.uri?eid=2-s2.0-84905232283&amp;partnerID=40&amp;md5=0511bf000f576d12ac1b8dbfcec3dac1"/>
    <s v="Psychological distress classification; Virtual human interaction; Voice quality"/>
    <s v="Artificial intelligence; Experiments; Automatic algorithms; Posttraumatic stress disorder; Psychological distress; Semi-structured; Standard machines; Virtual humans; Voice quality; Learning algorithms"/>
    <s v="Final"/>
    <m/>
    <s v="speech"/>
    <x v="0"/>
    <s v="yes"/>
    <s v="yes"/>
    <s v="yes"/>
    <x v="1"/>
    <x v="15"/>
    <s v="na"/>
    <s v="no"/>
    <s v="yes"/>
    <s v="na"/>
    <s v="yes"/>
    <s v="no"/>
    <s v="unsure"/>
    <s v="yes (2)"/>
    <s v="unsure"/>
    <x v="3"/>
    <x v="34"/>
    <s v="unsure"/>
    <s v="na"/>
    <s v="na"/>
    <s v="yes"/>
    <s v="na"/>
    <s v="yes"/>
    <s v="Krippendorff α of 0.86"/>
    <s v="no"/>
    <s v="na"/>
    <s v="no"/>
    <s v="no"/>
    <s v="similarly structured as the large human-human Distress Assessment Interview Corpus (DAIC)"/>
    <n v="18"/>
    <n v="36"/>
    <s v="age, gender"/>
    <m/>
    <m/>
  </r>
  <r>
    <s v="An automated diagnosis of depression using three-channel bandwidth-duration localized wavelet filter bank with EEG signals"/>
    <n v="133"/>
    <n v="2018"/>
    <s v="Cognitive Systems Research"/>
    <s v="Electrical Engineering"/>
    <n v="91"/>
    <s v="10.1016/j.cogsys.2018.07.010"/>
    <s v="https://www.scopus.com/inward/record.uri?eid=2-s2.0-85051263847&amp;doi=10.1016%2fj.cogsys.2018.07.010&amp;partnerID=40&amp;md5=dda70327e82d8f8a5b827e84d6fd5b9b"/>
    <s v="Bandwidth-duration localization; Depression; Electroencephalogram (EEG); Three-channel orthogonal wavelet filter bank"/>
    <s v="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
    <s v="Final"/>
    <m/>
    <s v="eeg dignosis"/>
    <x v="0"/>
    <s v="yes"/>
    <s v="yes"/>
    <s v="unsure"/>
    <x v="5"/>
    <x v="5"/>
    <s v="na"/>
    <s v="na"/>
    <s v="na"/>
    <s v="na"/>
    <s v="unsure"/>
    <s v="unsure"/>
    <s v="na"/>
    <s v="na"/>
    <s v="na"/>
    <x v="0"/>
    <x v="0"/>
    <s v="na"/>
    <s v="na"/>
    <s v="na"/>
    <s v="na"/>
    <s v="na"/>
    <s v="na"/>
    <s v="na"/>
    <s v="na"/>
    <s v="na"/>
    <s v="no"/>
    <s v="no"/>
    <s v="Department of Psychiatry, Government Medical College, Kozhikode, Kerala, India"/>
    <n v="15"/>
    <n v="30"/>
    <s v="no"/>
    <m/>
    <m/>
  </r>
  <r>
    <s v="Brain-wide Electrical Spatiotemporal Dynamics Encode Depression Vulnerability"/>
    <n v="134"/>
    <n v="2018"/>
    <s v="Cell"/>
    <m/>
    <n v="91"/>
    <s v="10.1016/j.cell.2018.02.012"/>
    <s v="https://www.scopus.com/inward/record.uri?eid=2-s2.0-85042565715&amp;doi=10.1016%2fj.cell.2018.02.012&amp;partnerID=40&amp;md5=04965fa0242007189f025d5bf9c0d408"/>
    <s v="brain; depression; electricity; ketamine; networks; oscillations; spatiotemporal dynamics; stress"/>
    <s v="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
    <s v="Final"/>
    <m/>
    <s v="mice"/>
    <x v="2"/>
    <s v="yes"/>
    <m/>
    <m/>
    <x v="2"/>
    <x v="3"/>
    <m/>
    <m/>
    <m/>
    <m/>
    <m/>
    <m/>
    <m/>
    <m/>
    <m/>
    <x v="1"/>
    <x v="1"/>
    <m/>
    <m/>
    <m/>
    <m/>
    <m/>
    <m/>
    <m/>
    <m/>
    <m/>
    <m/>
    <m/>
    <m/>
    <m/>
    <m/>
    <m/>
    <m/>
    <m/>
  </r>
  <r>
    <s v="Supervised learning for suicidal ideation detection in online user content"/>
    <n v="135"/>
    <n v="2018"/>
    <s v="Complexity"/>
    <s v="Computer Science"/>
    <n v="91"/>
    <s v="10.1155/2018/6157249"/>
    <s v="https://www.scopus.com/inward/record.uri?eid=2-s2.0-85062845499&amp;doi=10.1155%2f2018%2f6157249&amp;partnerID=40&amp;md5=0e03cdf4261e46f860972f49cfae2dd7"/>
    <m/>
    <s v="Data mining; E-learning; Supervised learning; Early Warning System; Neural network model; Online platforms; Risk factors; Sets of features; Social issues; Suicidal ideation; Supervised classifiers; Machine learning"/>
    <s v="Final"/>
    <m/>
    <s v="social media suicide"/>
    <x v="0"/>
    <s v="yes"/>
    <s v="yes"/>
    <s v="yes"/>
    <x v="3"/>
    <x v="39"/>
    <s v="na"/>
    <s v="na"/>
    <s v="na"/>
    <s v="“suicide,” “die,” and “end my life.”"/>
    <s v="yes"/>
    <s v="no"/>
    <s v="authors"/>
    <s v="no"/>
    <s v="unsure"/>
    <x v="4"/>
    <x v="35"/>
    <s v="unsure"/>
    <s v="na"/>
    <s v="na"/>
    <s v="unsure"/>
    <s v="na"/>
    <s v="no"/>
    <s v="na"/>
    <s v="no"/>
    <s v="na"/>
    <s v="no"/>
    <s v="yes"/>
    <s v="Twitter and Reddit data available from the first author upon request (email: shaoxiong.ji@uq.edu.au)."/>
    <s v="&gt;4000"/>
    <s v="&gt;10000"/>
    <s v="no"/>
    <m/>
    <m/>
  </r>
  <r>
    <s v="Using topic modeling to improve prediction of neuroticism and depression in college students"/>
    <n v="136"/>
    <n v="2013"/>
    <s v="EMNLP 2013 - 2013 Conference on Empirical Methods in Natural Language Processing, Proceedings of the Conference"/>
    <s v="Computer Science"/>
    <n v="91"/>
    <s v="https://aclanthology.org/D13-1133/"/>
    <s v="https://www.scopus.com/inward/record.uri?eid=2-s2.0-84924360528&amp;partnerID=40&amp;md5=89ad7c9f59bda2529080648f8886a417"/>
    <m/>
    <s v="Computational linguistics; Natural language processing systems; Statistics; Clinical assessments; College students; Latent dirichlet allocations; Text analysis; Topic Modeling; Value add; Students"/>
    <s v="Final"/>
    <m/>
    <s v="nlp"/>
    <x v="0"/>
    <s v="yes"/>
    <s v="yes"/>
    <s v="yes"/>
    <x v="1"/>
    <x v="11"/>
    <s v="na"/>
    <s v="na"/>
    <s v="yes (14)"/>
    <s v="they used other scales as well in original data set but this paper only examines BDI"/>
    <s v="yes"/>
    <s v="no"/>
    <s v="experts"/>
    <s v="yes (3)"/>
    <s v="unsure"/>
    <x v="4"/>
    <x v="36"/>
    <s v="yes"/>
    <s v="na"/>
    <s v="na"/>
    <s v="yes"/>
    <s v="na"/>
    <s v="yes"/>
    <s v="Krippendorff’s α 0.722"/>
    <s v="no"/>
    <s v="na"/>
    <s v="yes"/>
    <s v="no"/>
    <s v="essays 10.1080/02699930441000030"/>
    <n v="31"/>
    <n v="124"/>
    <s v="age, gender"/>
    <m/>
    <m/>
  </r>
  <r>
    <s v="Eye movement analysis for depression detection"/>
    <n v="137"/>
    <n v="2013"/>
    <s v="2013 IEEE International Conference on Image Processing, ICIP 2013 - Proceedings"/>
    <s v="Computer Science"/>
    <n v="90"/>
    <s v="10.1109/ICIP.2013.6738869"/>
    <s v="https://www.scopus.com/inward/record.uri?eid=2-s2.0-84897775782&amp;doi=10.1109%2fICIP.2013.6738869&amp;partnerID=40&amp;md5=a9e3ef6698039df77a4047356f1c411f"/>
    <s v="active appearance model; affective sensing; Eye movement; shape analysis"/>
    <s v="Image processing; Image recognition; Support vector machines; Active appearance models; affective sensing; Binary classification; Classification performance; Eye movement analysis; Gaussian Mixture Model; Positive and negative emotions; Shape analysis; Eye movements"/>
    <s v="Final"/>
    <m/>
    <s v="eye movement"/>
    <x v="0"/>
    <s v="yes"/>
    <s v="yes"/>
    <s v="unsure"/>
    <x v="5"/>
    <x v="5"/>
    <s v="na"/>
    <s v="na"/>
    <s v="na"/>
    <s v="na"/>
    <s v="no"/>
    <s v="yes"/>
    <s v="unsure"/>
    <s v="na"/>
    <s v="na"/>
    <x v="0"/>
    <x v="0"/>
    <s v="na"/>
    <s v="na"/>
    <s v="na"/>
    <s v="na"/>
    <s v="na"/>
    <s v="na"/>
    <s v="na"/>
    <s v="na"/>
    <s v="na"/>
    <s v="no"/>
    <s v="no"/>
    <s v="Black Dog Institute, a clinical research facility in Sydney, Australia, offering specialist expertise in depression and bipolar disorder"/>
    <n v="30"/>
    <n v="60"/>
    <s v="no"/>
    <m/>
    <m/>
  </r>
  <r>
    <s v="A deep learning approach for predicting antidepressant response in major depression using clinical and genetic biomarkers"/>
    <n v="138"/>
    <n v="2018"/>
    <s v="Frontiers in Psychiatry"/>
    <s v="Electrical Engineering"/>
    <n v="88"/>
    <s v="10.3389/fpsyt.2018.00290"/>
    <s v="https://www.scopus.com/inward/record.uri?eid=2-s2.0-85049845461&amp;doi=10.3389%2ffpsyt.2018.00290&amp;partnerID=40&amp;md5=a7373d96df04ebfc6ad1cc948160e965"/>
    <s v="Antidepressant; Deep learning; Genome-wide association studies; Major depressive disorder; Multilayer feedforward neural networks; Personalized medicine; Single nucleotide polymorphisms"/>
    <s v="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
    <s v="Final"/>
    <m/>
    <s v="treatment"/>
    <x v="0"/>
    <s v="yes"/>
    <s v="yes"/>
    <s v="yes"/>
    <x v="6"/>
    <x v="5"/>
    <s v="na"/>
    <s v="na"/>
    <s v="na"/>
    <s v="na"/>
    <s v="no"/>
    <s v="yes"/>
    <s v="experts"/>
    <s v="no"/>
    <s v="unsure"/>
    <x v="3"/>
    <x v="37"/>
    <s v="yes"/>
    <s v="na"/>
    <s v="na"/>
    <s v="yes"/>
    <s v="na"/>
    <s v="yes"/>
    <s v="Cohen’s k value - 0.8"/>
    <s v="no"/>
    <s v="na"/>
    <s v="yes"/>
    <s v="yes"/>
    <s v="clinical trial NCT00384020"/>
    <s v="na"/>
    <n v="910"/>
    <s v="no"/>
    <m/>
    <m/>
  </r>
  <r>
    <s v="A wavelet-based technique to predict treatment outcome for Major Depressive Disorder"/>
    <n v="139"/>
    <n v="2017"/>
    <s v="PLoS ONE"/>
    <s v="Intelligent Signal and Imaging Research"/>
    <n v="88"/>
    <s v="10.1371/journal.pone.0171409"/>
    <s v="https://www.scopus.com/inward/record.uri?eid=2-s2.0-85011342704&amp;doi=10.1371%2fjournal.pone.0171409&amp;partnerID=40&amp;md5=ac1c9b8eb39b68bb44ba3be67dfa8b38"/>
    <m/>
    <s v="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
    <s v="Final"/>
    <m/>
    <s v="eeg dignosis"/>
    <x v="0"/>
    <s v="yes"/>
    <s v="yes"/>
    <s v="yes"/>
    <x v="6"/>
    <x v="5"/>
    <s v="na"/>
    <s v="na"/>
    <s v="na"/>
    <s v="na"/>
    <s v="yes"/>
    <s v="no"/>
    <s v="experts"/>
    <s v="no"/>
    <s v="unsure"/>
    <x v="3"/>
    <x v="38"/>
    <s v="yes"/>
    <s v="na"/>
    <s v="na"/>
    <s v="unsure"/>
    <s v="na"/>
    <s v="no"/>
    <s v="na"/>
    <s v="yes"/>
    <s v="two scales"/>
    <s v="no"/>
    <s v="no"/>
    <s v="clinical trial"/>
    <s v="na"/>
    <n v="34"/>
    <s v="age, gender"/>
    <m/>
    <m/>
  </r>
  <r>
    <s v="Neurons derived from patients with bipolar disorder divide into intrinsically different sub-populations of neurons, predicting the patients' responsiveness to lithium"/>
    <n v="140"/>
    <n v="2018"/>
    <s v="Molecular Psychiatry"/>
    <m/>
    <n v="87"/>
    <s v="10.1038/mp.2016.260"/>
    <s v="https://www.scopus.com/inward/record.uri?eid=2-s2.0-85014026997&amp;doi=10.1038%2fmp.2016.260&amp;partnerID=40&amp;md5=994a7c6c1772aa35f211a0bfb7d29a79"/>
    <m/>
    <s v="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
    <s v="Final"/>
    <m/>
    <s v="bipolar disorder"/>
    <x v="2"/>
    <s v="yes"/>
    <m/>
    <m/>
    <x v="2"/>
    <x v="3"/>
    <m/>
    <m/>
    <m/>
    <m/>
    <m/>
    <m/>
    <m/>
    <m/>
    <m/>
    <x v="1"/>
    <x v="1"/>
    <m/>
    <m/>
    <m/>
    <m/>
    <m/>
    <m/>
    <m/>
    <m/>
    <m/>
    <m/>
    <m/>
    <m/>
    <m/>
    <m/>
    <m/>
    <m/>
    <m/>
  </r>
  <r>
    <s v="Semi-Supervised approach to monitoring clinical depressive symptoms in social media"/>
    <n v="141"/>
    <n v="2017"/>
    <s v="Proceedings of the 2017 IEEE/ACM International Conference on Advances in Social Networks Analysis and Mining, ASONAM 2017"/>
    <s v="Computer Science"/>
    <n v="87"/>
    <s v="10.1145/3110025.3123028"/>
    <s v="https://www.scopus.com/inward/record.uri?eid=2-s2.0-85040237917&amp;doi=10.1145%2f3110025.3123028&amp;partnerID=40&amp;md5=21690625705eda7deceff6c16cfac85f"/>
    <s v="Mental health; Natural language processing; Semi-supervised machine learning; Social media"/>
    <s v="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
    <s v="Final"/>
    <m/>
    <s v="social media"/>
    <x v="0"/>
    <s v="yes"/>
    <s v="yes"/>
    <s v="yes"/>
    <x v="1"/>
    <x v="40"/>
    <s v="na"/>
    <s v="na"/>
    <s v="na"/>
    <s v="they clasify tweets based on the scale they don't use it as questionaire "/>
    <s v="yes"/>
    <s v="no"/>
    <s v="experts and computer scientists"/>
    <s v="no"/>
    <s v="unsure"/>
    <x v="4"/>
    <x v="39"/>
    <s v="yes"/>
    <s v="na"/>
    <s v="na"/>
    <s v="unsure"/>
    <s v="na"/>
    <s v="no"/>
    <s v="na"/>
    <s v="no"/>
    <s v="na"/>
    <s v="no"/>
    <s v="no"/>
    <s v="Tweets"/>
    <s v="na"/>
    <s v="na"/>
    <s v="no"/>
    <m/>
    <m/>
  </r>
  <r>
    <s v="Design and implementation of a standardized framework to generate and evaluate patient-level prediction models using observational healthcare data"/>
    <n v="142"/>
    <n v="2018"/>
    <s v="Journal of the American Medical Informatics Association"/>
    <m/>
    <n v="86"/>
    <s v="10.1093/jamia/ocy032"/>
    <s v="https://www.scopus.com/inward/record.uri?eid=2-s2.0-85053691652&amp;doi=10.1093%2fjamia%2focy032&amp;partnerID=40&amp;md5=e5778dacf5fab1989b5b75db19a4e9cb"/>
    <s v="Observational data; Prediction framework; Prediction model; Prognostic model"/>
    <s v="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
    <s v="Final"/>
    <m/>
    <s v="prediction"/>
    <x v="2"/>
    <s v="yes"/>
    <m/>
    <m/>
    <x v="2"/>
    <x v="3"/>
    <m/>
    <m/>
    <m/>
    <m/>
    <m/>
    <m/>
    <m/>
    <m/>
    <m/>
    <x v="1"/>
    <x v="1"/>
    <m/>
    <m/>
    <m/>
    <m/>
    <m/>
    <m/>
    <m/>
    <m/>
    <m/>
    <m/>
    <m/>
    <m/>
    <m/>
    <m/>
    <m/>
    <m/>
    <m/>
  </r>
  <r>
    <s v="A machine learning approach using EEG data to predict response to SSRI treatment for major depressive disorder"/>
    <n v="143"/>
    <n v="2013"/>
    <s v="Clinical Neurophysiology"/>
    <s v="Computer Science"/>
    <n v="85"/>
    <s v="10.1016/j.clinph.2013.04.010"/>
    <s v="https://www.scopus.com/inward/record.uri?eid=2-s2.0-84883052925&amp;doi=10.1016%2fj.clinph.2013.04.010&amp;partnerID=40&amp;md5=087cd43981f703283ac3dfb879159de7"/>
    <s v="Antidepressants; Biomarkers; EEG; Machine learning; Major depressive disorder; Mood disorders; Personalized medicine; Prediction"/>
    <s v="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
    <s v="Final"/>
    <m/>
    <s v="eeg treatment"/>
    <x v="0"/>
    <s v="yes"/>
    <s v="yes"/>
    <s v="yes"/>
    <x v="6"/>
    <x v="5"/>
    <s v="na"/>
    <s v="na"/>
    <s v="na"/>
    <s v="na"/>
    <s v="yes"/>
    <s v="no"/>
    <s v="experts"/>
    <s v="no"/>
    <s v="unsure"/>
    <x v="3"/>
    <x v="40"/>
    <s v="yes"/>
    <s v="na"/>
    <s v="na"/>
    <s v="unsure"/>
    <s v="na"/>
    <s v="no"/>
    <s v="na"/>
    <s v="no"/>
    <s v="na"/>
    <s v="no"/>
    <s v="no"/>
    <s v="clinical trial tertiary Mood Disorders Clinic"/>
    <s v="na"/>
    <n v="22"/>
    <s v="age, gender, ilness"/>
    <m/>
    <m/>
  </r>
  <r>
    <s v="Artificial Intelligent System for Automatic Depression Level Analysis Through Visual and Vocal Expressions"/>
    <n v="144"/>
    <n v="2018"/>
    <s v="IEEE Transactions on Cognitive and Developmental Systems"/>
    <s v="Computer Science"/>
    <n v="84"/>
    <s v="10.1109/TCDS.2017.2721552"/>
    <s v="https://www.scopus.com/inward/record.uri?eid=2-s2.0-85029186378&amp;doi=10.1109%2fTCDS.2017.2721552&amp;partnerID=40&amp;md5=f663f3c3195f058313ffb51573e0344e"/>
    <s v="Artificial system; Beck depression inventory (BDI); deep learning; depression; facial expression; regression; vocal expression"/>
    <s v="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
    <s v="Final"/>
    <m/>
    <s v="speech and visual"/>
    <x v="0"/>
    <s v="yes"/>
    <s v="yes"/>
    <s v="yes"/>
    <x v="1"/>
    <x v="18"/>
    <s v="10.1207/s15327752jpa6703_13"/>
    <s v="no"/>
    <s v="yes"/>
    <s v="predicting BDI-II scores"/>
    <s v="no"/>
    <s v="yes"/>
    <s v="naïve raters"/>
    <s v="yes (5)"/>
    <s v="unsure"/>
    <x v="2"/>
    <x v="0"/>
    <s v="unsure"/>
    <s v="na"/>
    <s v="na"/>
    <s v="yes"/>
    <s v="na"/>
    <s v="yes"/>
    <s v="Inter-rater correlation coefficients (ICC) have been calculated using a combination of Pearson’s r and RMSE"/>
    <s v="no"/>
    <s v="na"/>
    <s v="yes"/>
    <s v="no"/>
    <s v="they used subset of this data set - 10.1145/2512530.2512533 and link to the data set - http://avec2013-db.sspnet.eu"/>
    <s v="unsure"/>
    <n v="84"/>
    <s v="no"/>
    <m/>
    <s v="10.1145/2512530.2512533"/>
  </r>
  <r>
    <s v="Novel Use of Natural Language Processing (NLP) to Predict Suicidal Ideation and Psychiatric Symptoms in a Text-Based Mental Health Intervention in Madrid"/>
    <n v="145"/>
    <n v="2016"/>
    <s v="Computational and Mathematical Methods in Medicine"/>
    <s v="Psychiatry"/>
    <n v="84"/>
    <s v="10.1155/2016/8708434"/>
    <s v="https://www.scopus.com/inward/record.uri?eid=2-s2.0-84991309805&amp;doi=10.1155%2f2016%2f8708434&amp;partnerID=40&amp;md5=23c799ed7e5f50f8273f0630efe64fbf"/>
    <m/>
    <s v="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
    <s v="Final"/>
    <m/>
    <s v="nlp"/>
    <x v="0"/>
    <s v="yes"/>
    <s v="yes"/>
    <s v="no"/>
    <x v="1"/>
    <x v="41"/>
    <s v="na"/>
    <s v="yes"/>
    <s v="yes"/>
    <s v="“Ha sentido que no tenı  ́a ganas de vivir?,” translated in English as “Have you felt that you do not have the will to live?” Spanish langauge but they mention english questioanire "/>
    <s v="yes"/>
    <s v="no"/>
    <s v="na"/>
    <s v="na"/>
    <s v="na"/>
    <x v="0"/>
    <x v="0"/>
    <s v="na"/>
    <s v="na"/>
    <s v="na"/>
    <s v="na"/>
    <s v="na"/>
    <s v="na"/>
    <s v="na"/>
    <s v="na"/>
    <s v="na"/>
    <s v="no"/>
    <s v="no"/>
    <s v="Adults discharged after self-harm from emergency services or after a short hospitalization in a hospital system in Madrid, Spain"/>
    <n v="844"/>
    <n v="1453"/>
    <s v="age, gender"/>
    <n v="1"/>
    <m/>
  </r>
  <r>
    <s v="Improving prediction of suicide and accidental death after discharge from general hospitals with natural language processing"/>
    <n v="146"/>
    <n v="2016"/>
    <s v="JAMA Psychiatry"/>
    <m/>
    <n v="84"/>
    <s v="10.1001/jamapsychiatry.2016.2172"/>
    <s v="https://www.scopus.com/inward/record.uri?eid=2-s2.0-84997796206&amp;doi=10.1001%2fjamapsychiatry.2016.2172&amp;partnerID=40&amp;md5=5aaada581eb065d0d1c387ff5327f2b7"/>
    <m/>
    <s v="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
    <s v="Final"/>
    <m/>
    <s v="nlp"/>
    <x v="5"/>
    <m/>
    <m/>
    <m/>
    <x v="2"/>
    <x v="3"/>
    <m/>
    <m/>
    <m/>
    <m/>
    <m/>
    <m/>
    <m/>
    <m/>
    <m/>
    <x v="1"/>
    <x v="1"/>
    <m/>
    <m/>
    <m/>
    <m/>
    <m/>
    <m/>
    <m/>
    <m/>
    <m/>
    <m/>
    <m/>
    <m/>
    <m/>
    <m/>
    <m/>
    <m/>
    <m/>
  </r>
  <r>
    <s v="Transdiagnostic symptom clusters and associations with brain, behavior, and daily function in mood, anxiety, and trauma disorders"/>
    <n v="147"/>
    <n v="2018"/>
    <s v="JAMA Psychiatry"/>
    <m/>
    <n v="84"/>
    <s v="10.1001/jamapsychiatry.2017.3951"/>
    <s v="https://www.scopus.com/inward/record.uri?eid=2-s2.0-85041690356&amp;doi=10.1001%2fjamapsychiatry.2017.3951&amp;partnerID=40&amp;md5=2828080335573bb268a50ce7a4fdb960"/>
    <m/>
    <s v="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
    <s v="Final"/>
    <m/>
    <m/>
    <x v="5"/>
    <m/>
    <m/>
    <m/>
    <x v="2"/>
    <x v="3"/>
    <m/>
    <m/>
    <m/>
    <m/>
    <m/>
    <m/>
    <m/>
    <m/>
    <m/>
    <x v="1"/>
    <x v="1"/>
    <m/>
    <m/>
    <m/>
    <m/>
    <m/>
    <m/>
    <m/>
    <m/>
    <m/>
    <m/>
    <m/>
    <m/>
    <m/>
    <m/>
    <m/>
    <m/>
    <m/>
  </r>
  <r>
    <s v="Hospital Readmission and Social Risk Factors Identified from Physician Notes"/>
    <n v="148"/>
    <n v="2018"/>
    <s v="Health Services Research"/>
    <m/>
    <n v="84"/>
    <s v="10.1111/1475-6773.12670"/>
    <s v="https://www.scopus.com/inward/record.uri?eid=2-s2.0-85015193019&amp;doi=10.1111%2f1475-6773.12670&amp;partnerID=40&amp;md5=633c602ee462f447d84badb5311ec629"/>
    <s v="natural language processing; quality of care; readmissions; Social determinants of health"/>
    <s v="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
    <s v="Final"/>
    <m/>
    <m/>
    <x v="5"/>
    <m/>
    <m/>
    <m/>
    <x v="2"/>
    <x v="3"/>
    <m/>
    <m/>
    <m/>
    <m/>
    <m/>
    <m/>
    <m/>
    <m/>
    <m/>
    <x v="1"/>
    <x v="1"/>
    <m/>
    <m/>
    <m/>
    <m/>
    <m/>
    <m/>
    <m/>
    <m/>
    <m/>
    <m/>
    <m/>
    <m/>
    <m/>
    <m/>
    <m/>
    <m/>
    <m/>
  </r>
  <r>
    <s v="Differential effects of childhood neglect and abuse during sensitive exposure periods on male and female hippocampus"/>
    <n v="149"/>
    <n v="2018"/>
    <s v="NeuroImage"/>
    <m/>
    <n v="83"/>
    <s v="10.1016/j.neuroimage.2017.12.055"/>
    <s v="https://www.scopus.com/inward/record.uri?eid=2-s2.0-85039855155&amp;doi=10.1016%2fj.neuroimage.2017.12.055&amp;partnerID=40&amp;md5=c6ae664717eefbe7642e777692d91955"/>
    <s v="Abuse and neglect; Early life stress; Gender; Hippocampus; Maltreatment; MRI"/>
    <s v="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
    <s v="Final"/>
    <m/>
    <m/>
    <x v="5"/>
    <m/>
    <m/>
    <m/>
    <x v="2"/>
    <x v="3"/>
    <m/>
    <m/>
    <m/>
    <m/>
    <m/>
    <m/>
    <m/>
    <m/>
    <m/>
    <x v="1"/>
    <x v="1"/>
    <m/>
    <m/>
    <m/>
    <m/>
    <m/>
    <m/>
    <m/>
    <m/>
    <m/>
    <m/>
    <m/>
    <m/>
    <m/>
    <m/>
    <m/>
    <m/>
    <m/>
  </r>
  <r>
    <s v="Machine Learning and Semantic Sentiment Analysis based Algorithms for Suicide Sentiment Prediction in Social Networks"/>
    <n v="150"/>
    <n v="2017"/>
    <s v="Procedia Computer Science"/>
    <m/>
    <n v="83"/>
    <s v="10.1016/j.procs.2017.08.290"/>
    <s v="https://www.scopus.com/inward/record.uri?eid=2-s2.0-85033461596&amp;doi=10.1016%2fj.procs.2017.08.290&amp;partnerID=40&amp;md5=4eb13f27177f04bf81f343613cc4257f"/>
    <s v="Machine Learning; Semantic Sentiment Analysis; Sentiment Analysis; Social Networks; Suicide; Tweets"/>
    <s v="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
    <s v="Final"/>
    <m/>
    <m/>
    <x v="5"/>
    <m/>
    <m/>
    <m/>
    <x v="2"/>
    <x v="3"/>
    <m/>
    <m/>
    <m/>
    <m/>
    <m/>
    <m/>
    <m/>
    <m/>
    <m/>
    <x v="1"/>
    <x v="1"/>
    <m/>
    <m/>
    <m/>
    <m/>
    <m/>
    <m/>
    <m/>
    <m/>
    <m/>
    <m/>
    <m/>
    <m/>
    <m/>
    <m/>
    <m/>
    <m/>
    <m/>
  </r>
  <r>
    <s v="Self-Reported Symptoms of Depression and PTSD Are Associated with Reduced Vowel Space in Screening Interviews"/>
    <n v="151"/>
    <n v="2016"/>
    <s v="IEEE Transactions on Affective Computing"/>
    <m/>
    <n v="83"/>
    <s v="10.1109/TAFFC.2015.2440264"/>
    <s v="https://www.scopus.com/inward/record.uri?eid=2-s2.0-84963805331&amp;doi=10.1109%2fTAFFC.2015.2440264&amp;partnerID=40&amp;md5=96f1c032a600cb083384d624ff73ec27"/>
    <s v="Depression; post-traumatic stress; psychomotor retardation; unsupervised learning; vowel space"/>
    <s v="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
    <s v="Final"/>
    <m/>
    <m/>
    <x v="5"/>
    <m/>
    <m/>
    <m/>
    <x v="2"/>
    <x v="3"/>
    <m/>
    <m/>
    <m/>
    <m/>
    <m/>
    <m/>
    <m/>
    <m/>
    <m/>
    <x v="1"/>
    <x v="1"/>
    <m/>
    <m/>
    <m/>
    <m/>
    <m/>
    <m/>
    <m/>
    <m/>
    <m/>
    <m/>
    <m/>
    <m/>
    <m/>
    <m/>
    <m/>
    <m/>
    <m/>
  </r>
  <r>
    <s v="Extracting psychiatric stressors for suicide from social media using deep learning"/>
    <n v="152"/>
    <n v="2018"/>
    <s v="BMC Medical Informatics and Decision Making"/>
    <m/>
    <n v="83"/>
    <s v="10.1186/s12911-018-0632-8"/>
    <s v="https://www.scopus.com/inward/record.uri?eid=2-s2.0-85050815761&amp;doi=10.1186%2fs12911-018-0632-8&amp;partnerID=40&amp;md5=57012e7f2733a989e9b7cee85ca4fa55"/>
    <s v="Deep learning; Mental health; Named entity recognition; Psychiatric stressors; Social media; Suicide"/>
    <s v="Algorithms; Deep Learning; Humans; Neural Networks (Computer); Social Media; Stress, Psychological; Suicide; algorithm; artificial neural network; human; mental stress; social media; suicide"/>
    <s v="Final"/>
    <m/>
    <m/>
    <x v="5"/>
    <m/>
    <m/>
    <m/>
    <x v="2"/>
    <x v="3"/>
    <m/>
    <m/>
    <m/>
    <m/>
    <m/>
    <m/>
    <m/>
    <m/>
    <m/>
    <x v="1"/>
    <x v="1"/>
    <m/>
    <m/>
    <m/>
    <m/>
    <m/>
    <m/>
    <m/>
    <m/>
    <m/>
    <m/>
    <m/>
    <m/>
    <m/>
    <m/>
    <m/>
    <m/>
    <m/>
  </r>
  <r>
    <s v="Detecting anxiety on Reddit"/>
    <n v="153"/>
    <n v="2017"/>
    <s v="Proceedings of the Annual Meeting of the Association for Computational Linguistics"/>
    <m/>
    <n v="83"/>
    <m/>
    <s v="https://www.scopus.com/inward/record.uri?eid=2-s2.0-85121312975&amp;partnerID=40&amp;md5=80c593a26b49e3bb86ff59b37bd7b613"/>
    <m/>
    <s v="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
    <s v="Final"/>
    <m/>
    <m/>
    <x v="5"/>
    <m/>
    <m/>
    <m/>
    <x v="2"/>
    <x v="3"/>
    <m/>
    <m/>
    <m/>
    <m/>
    <m/>
    <m/>
    <m/>
    <m/>
    <m/>
    <x v="1"/>
    <x v="1"/>
    <m/>
    <m/>
    <m/>
    <m/>
    <m/>
    <m/>
    <m/>
    <m/>
    <m/>
    <m/>
    <m/>
    <m/>
    <m/>
    <m/>
    <m/>
    <m/>
    <m/>
  </r>
  <r>
    <s v="Utilizing Neural Networks and Linguistic Metadata for Early Detection of Depression Indications in Text Sequences"/>
    <n v="154"/>
    <n v="2020"/>
    <s v="IEEE Transactions on Knowledge and Data Engineering"/>
    <m/>
    <n v="83"/>
    <s v="10.1109/TKDE.2018.2885515"/>
    <s v="https://www.scopus.com/inward/record.uri?eid=2-s2.0-85058878601&amp;doi=10.1109%2fTKDE.2018.2885515&amp;partnerID=40&amp;md5=a90f588101b3551e0964b32aa864e991"/>
    <s v="convolutional neural network; Depression; early detection; linguistic metadata; word embeddings"/>
    <s v="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
    <s v="Final"/>
    <m/>
    <m/>
    <x v="5"/>
    <m/>
    <m/>
    <m/>
    <x v="2"/>
    <x v="3"/>
    <m/>
    <m/>
    <m/>
    <m/>
    <m/>
    <m/>
    <m/>
    <m/>
    <m/>
    <x v="1"/>
    <x v="1"/>
    <m/>
    <m/>
    <m/>
    <m/>
    <m/>
    <m/>
    <m/>
    <m/>
    <m/>
    <m/>
    <m/>
    <m/>
    <m/>
    <m/>
    <m/>
    <m/>
    <m/>
  </r>
  <r>
    <s v="A machine learning framework involving EEG-based functional connectivity to diagnose major depressive disorder (MDD)"/>
    <n v="155"/>
    <n v="2018"/>
    <s v="Medical and Biological Engineering and Computing"/>
    <m/>
    <n v="82"/>
    <s v="10.1007/s11517-017-1685-z"/>
    <s v="https://www.scopus.com/inward/record.uri?eid=2-s2.0-85023175534&amp;doi=10.1007%2fs11517-017-1685-z&amp;partnerID=40&amp;md5=08a959277e51f50b7ced0939c6ab3bd4"/>
    <s v="Computer-aided diagnosis (CAD) for depression; EEG-based machine learning techniques for depression; Machine learning-based diagnosis; Major depressive disorder; Synchronization likelihood (SL) features"/>
    <s v="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
    <s v="Final"/>
    <m/>
    <m/>
    <x v="5"/>
    <m/>
    <m/>
    <m/>
    <x v="2"/>
    <x v="3"/>
    <m/>
    <m/>
    <m/>
    <m/>
    <m/>
    <m/>
    <m/>
    <m/>
    <m/>
    <x v="1"/>
    <x v="1"/>
    <m/>
    <m/>
    <m/>
    <m/>
    <m/>
    <m/>
    <m/>
    <m/>
    <m/>
    <m/>
    <m/>
    <m/>
    <m/>
    <m/>
    <m/>
    <m/>
    <m/>
  </r>
  <r>
    <s v="Smart Home-Based Prediction of Multidomain Symptoms Related to Alzheimer's Disease"/>
    <n v="156"/>
    <n v="2018"/>
    <s v="IEEE Journal of Biomedical and Health Informatics"/>
    <m/>
    <n v="81"/>
    <s v="10.1109/JBHI.2018.2798062"/>
    <s v="https://www.scopus.com/inward/record.uri?eid=2-s2.0-85040998009&amp;doi=10.1109%2fJBHI.2018.2798062&amp;partnerID=40&amp;md5=92b1187a51ac31fb9a567e970dfb5c22"/>
    <s v="Activity recognition; Alzheimer's disease; automatic assessment; behavior; multimodal symptoms; older adults; smart homes"/>
    <s v="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
    <s v="Final"/>
    <m/>
    <m/>
    <x v="5"/>
    <m/>
    <m/>
    <m/>
    <x v="2"/>
    <x v="3"/>
    <m/>
    <m/>
    <m/>
    <m/>
    <m/>
    <m/>
    <m/>
    <m/>
    <m/>
    <x v="1"/>
    <x v="1"/>
    <m/>
    <m/>
    <m/>
    <m/>
    <m/>
    <m/>
    <m/>
    <m/>
    <m/>
    <m/>
    <m/>
    <m/>
    <m/>
    <m/>
    <m/>
    <m/>
    <m/>
  </r>
  <r>
    <s v="Long-Term Depression as a Model of Cerebellar Plasticity"/>
    <n v="157"/>
    <n v="2014"/>
    <s v="Progress in Brain Research"/>
    <m/>
    <n v="81"/>
    <s v="10.1016/B978-0-444-63356-9.00001-7"/>
    <s v="https://www.scopus.com/inward/record.uri?eid=2-s2.0-84901932647&amp;doi=10.1016%2fB978-0-444-63356-9.00001-7&amp;partnerID=40&amp;md5=fd739669f600e3f2eea1ce4276fa4369"/>
    <s v="Albus; Climbing fiber; Long-term depression; Long-term potentiation; LTD; LTP; Marr; Motor learning; Parallel fiber; Perceptron"/>
    <s v="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
    <s v="Final"/>
    <m/>
    <m/>
    <x v="5"/>
    <m/>
    <m/>
    <m/>
    <x v="2"/>
    <x v="3"/>
    <m/>
    <m/>
    <m/>
    <m/>
    <m/>
    <m/>
    <m/>
    <m/>
    <m/>
    <x v="1"/>
    <x v="1"/>
    <m/>
    <m/>
    <m/>
    <m/>
    <m/>
    <m/>
    <m/>
    <m/>
    <m/>
    <m/>
    <m/>
    <m/>
    <m/>
    <m/>
    <m/>
    <m/>
    <m/>
  </r>
  <r>
    <s v="Detection of suicide-related posts in Twitter data streams"/>
    <n v="158"/>
    <n v="2018"/>
    <s v="IBM Journal of Research and Development"/>
    <m/>
    <n v="81"/>
    <s v="10.1147/JRD.2017.2768678"/>
    <s v="https://www.scopus.com/inward/record.uri?eid=2-s2.0-85041199126&amp;doi=10.1147%2fJRD.2017.2768678&amp;partnerID=40&amp;md5=9027a79d526609637bf75d734a7235d3"/>
    <m/>
    <s v="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
    <s v="Final"/>
    <m/>
    <m/>
    <x v="5"/>
    <m/>
    <m/>
    <m/>
    <x v="2"/>
    <x v="3"/>
    <m/>
    <m/>
    <m/>
    <m/>
    <m/>
    <m/>
    <m/>
    <m/>
    <m/>
    <x v="1"/>
    <x v="1"/>
    <m/>
    <m/>
    <m/>
    <m/>
    <m/>
    <m/>
    <m/>
    <m/>
    <m/>
    <m/>
    <m/>
    <m/>
    <m/>
    <m/>
    <m/>
    <m/>
    <m/>
  </r>
  <r>
    <s v="Multimodal Depression Detection: Fusion Analysis of Paralinguistic, Head Pose and Eye Gaze Behaviors"/>
    <n v="159"/>
    <n v="2018"/>
    <s v="IEEE Transactions on Affective Computing"/>
    <m/>
    <n v="80"/>
    <s v="10.1109/TAFFC.2016.2634527"/>
    <s v="https://www.scopus.com/inward/record.uri?eid=2-s2.0-85058011712&amp;doi=10.1109%2fTAFFC.2016.2634527&amp;partnerID=40&amp;md5=cd4a45656754de684afc34ee101a41de"/>
    <s v="Depression detection; eye activity; head pose; multimodal fusion; speaking behaviour"/>
    <s v="Diagnosis; Feature extraction; Classification results; Classification system; Eye activities; Feature selection techniques; Head pose; Multi-modal fusion; speaking behaviour; Statistical features; Classification (of information)"/>
    <s v="Final"/>
    <m/>
    <m/>
    <x v="5"/>
    <m/>
    <m/>
    <m/>
    <x v="2"/>
    <x v="3"/>
    <m/>
    <m/>
    <m/>
    <m/>
    <m/>
    <m/>
    <m/>
    <m/>
    <m/>
    <x v="1"/>
    <x v="1"/>
    <m/>
    <m/>
    <m/>
    <m/>
    <m/>
    <m/>
    <m/>
    <m/>
    <m/>
    <m/>
    <m/>
    <m/>
    <m/>
    <m/>
    <m/>
    <m/>
    <m/>
  </r>
  <r>
    <s v="Multi-class machine classification of suicide-related communication on Twitter"/>
    <n v="160"/>
    <n v="2017"/>
    <s v="Online Social Networks and Media"/>
    <m/>
    <n v="80"/>
    <s v="10.1016/j.osnem.2017.08.001"/>
    <s v="https://www.scopus.com/inward/record.uri?eid=2-s2.0-85049196231&amp;doi=10.1016%2fj.osnem.2017.08.001&amp;partnerID=40&amp;md5=7e4cf4ed38b44ad2d885827671f753fa"/>
    <s v="Artificial intelligence; Human safety; Suicidal ideation; Text analysis; Web-based interaction"/>
    <s v="Artificial intelligence; Disasters; Risk management; Websites; Classification approach; Classification decision; Classification performance; Human safety; On-line social networks; Suicidal ideation; Text analysis; Web based; Social networking (online)"/>
    <s v="Final"/>
    <m/>
    <m/>
    <x v="5"/>
    <m/>
    <m/>
    <m/>
    <x v="2"/>
    <x v="3"/>
    <m/>
    <m/>
    <m/>
    <m/>
    <m/>
    <m/>
    <m/>
    <m/>
    <m/>
    <x v="1"/>
    <x v="1"/>
    <m/>
    <m/>
    <m/>
    <m/>
    <m/>
    <m/>
    <m/>
    <m/>
    <m/>
    <m/>
    <m/>
    <m/>
    <m/>
    <m/>
    <m/>
    <m/>
    <m/>
  </r>
  <r>
    <s v="Closed-loop neuromodulation in an individual with treatment-resistant depression"/>
    <n v="161"/>
    <n v="2021"/>
    <s v="Nature Medicine"/>
    <m/>
    <n v="80"/>
    <s v="10.1038/s41591-021-01480-w"/>
    <s v="https://www.scopus.com/inward/record.uri?eid=2-s2.0-85116393299&amp;doi=10.1038%2fs41591-021-01480-w&amp;partnerID=40&amp;md5=57132f9c36f98c44016355e77d05de91"/>
    <m/>
    <s v="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
    <s v="Final"/>
    <m/>
    <m/>
    <x v="5"/>
    <m/>
    <m/>
    <m/>
    <x v="2"/>
    <x v="3"/>
    <m/>
    <m/>
    <m/>
    <m/>
    <m/>
    <m/>
    <m/>
    <m/>
    <m/>
    <x v="1"/>
    <x v="1"/>
    <m/>
    <m/>
    <m/>
    <m/>
    <m/>
    <m/>
    <m/>
    <m/>
    <m/>
    <m/>
    <m/>
    <m/>
    <m/>
    <m/>
    <m/>
    <m/>
    <m/>
  </r>
  <r>
    <s v="Predicting Depression Levels Using Social Media Posts"/>
    <n v="162"/>
    <n v="2017"/>
    <s v="Proceedings - 2017 IEEE 13th International Symposium on Autonomous Decentralized Systems, ISADS 2017"/>
    <m/>
    <n v="80"/>
    <s v="10.1109/ISADS.2017.41"/>
    <s v="https://www.scopus.com/inward/record.uri?eid=2-s2.0-85021432050&amp;doi=10.1109%2fISADS.2017.41&amp;partnerID=40&amp;md5=46ca5f021e9545e2c1855d991f792f2c"/>
    <s v="Social Network Sites (SNS); Support Vector Machine (SVM); User Generated Content (UGC)"/>
    <s v="Diagnosis; Health; Support vector machines; Daily routines; Mental health; Screening tool; Social media; Social network sites( sns); User generated content (UGC); User profile; Younger generations; Social networking (online)"/>
    <s v="Final"/>
    <m/>
    <m/>
    <x v="5"/>
    <m/>
    <m/>
    <m/>
    <x v="2"/>
    <x v="3"/>
    <m/>
    <m/>
    <m/>
    <m/>
    <m/>
    <m/>
    <m/>
    <m/>
    <m/>
    <x v="1"/>
    <x v="1"/>
    <m/>
    <m/>
    <m/>
    <m/>
    <m/>
    <m/>
    <m/>
    <m/>
    <m/>
    <m/>
    <m/>
    <m/>
    <m/>
    <m/>
    <m/>
    <m/>
    <m/>
  </r>
  <r>
    <s v="Assessing concerns for the economic consequence of the COVID-19 response and mental health problems associated with economic vulnerability and negative economic shock in Italy, Spain, and the United Kingdom"/>
    <n v="163"/>
    <n v="2020"/>
    <s v="PLoS ONE"/>
    <m/>
    <n v="80"/>
    <s v="10.1371/journal.pone.0240876"/>
    <s v="https://www.scopus.com/inward/record.uri?eid=2-s2.0-85094828999&amp;doi=10.1371%2fjournal.pone.0240876&amp;partnerID=40&amp;md5=01d4de226db6459c455b399a8b022519"/>
    <m/>
    <s v="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
    <s v="Final"/>
    <m/>
    <m/>
    <x v="5"/>
    <m/>
    <m/>
    <m/>
    <x v="2"/>
    <x v="3"/>
    <m/>
    <m/>
    <m/>
    <m/>
    <m/>
    <m/>
    <m/>
    <m/>
    <m/>
    <x v="1"/>
    <x v="1"/>
    <m/>
    <m/>
    <m/>
    <m/>
    <m/>
    <m/>
    <m/>
    <m/>
    <m/>
    <m/>
    <m/>
    <m/>
    <m/>
    <m/>
    <m/>
    <m/>
    <m/>
  </r>
  <r>
    <s v="Computerized Adaptive Diagnosis and Testing of Mental Health Disorders"/>
    <n v="164"/>
    <n v="2016"/>
    <s v="Annual Review of Clinical Psychology"/>
    <m/>
    <n v="79"/>
    <s v="10.1146/annurev-clinpsy-021815-093634"/>
    <s v="https://www.scopus.com/inward/record.uri?eid=2-s2.0-84962143501&amp;doi=10.1146%2fannurev-clinpsy-021815-093634&amp;partnerID=40&amp;md5=f78a2fb7c79b85801af027adf7af0ca3"/>
    <s v="Anxiety; CAT; Computerized adaptive testing; Depression; Differential item functioning; IRT; Item response theory; Mania; Mental health diagnosis; Mental health measurement"/>
    <s v="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
    <s v="Final"/>
    <m/>
    <m/>
    <x v="5"/>
    <m/>
    <m/>
    <m/>
    <x v="2"/>
    <x v="3"/>
    <m/>
    <m/>
    <m/>
    <m/>
    <m/>
    <m/>
    <m/>
    <m/>
    <m/>
    <x v="1"/>
    <x v="1"/>
    <m/>
    <m/>
    <m/>
    <m/>
    <m/>
    <m/>
    <m/>
    <m/>
    <m/>
    <m/>
    <m/>
    <m/>
    <m/>
    <m/>
    <m/>
    <m/>
    <m/>
  </r>
  <r>
    <s v="Motivation to persist with internet-based cognitive behavioural treatment using blended care: A qualitative study"/>
    <n v="165"/>
    <n v="2013"/>
    <s v="BMC Psychiatry"/>
    <m/>
    <n v="79"/>
    <s v="10.1186/1471-244X-13-296"/>
    <s v="https://www.scopus.com/inward/record.uri?eid=2-s2.0-84887523299&amp;doi=10.1186%2f1471-244X-13-296&amp;partnerID=40&amp;md5=8e2efd2c82bd08b78e385b2b5609fb5b"/>
    <s v="Adherence; Depression; Internet-based cognitive behavioural treatment; Motivation; Primary care; Self-determination theory"/>
    <s v="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
    <s v="Final"/>
    <m/>
    <m/>
    <x v="5"/>
    <m/>
    <m/>
    <m/>
    <x v="2"/>
    <x v="3"/>
    <m/>
    <m/>
    <m/>
    <m/>
    <m/>
    <m/>
    <m/>
    <m/>
    <m/>
    <x v="1"/>
    <x v="1"/>
    <m/>
    <m/>
    <m/>
    <m/>
    <m/>
    <m/>
    <m/>
    <m/>
    <m/>
    <m/>
    <m/>
    <m/>
    <m/>
    <m/>
    <m/>
    <m/>
    <m/>
  </r>
  <r>
    <s v="Support vector machine classification of major depressive disorder using diffusion-weighted neuroimaging and graph theory"/>
    <n v="166"/>
    <n v="2015"/>
    <s v="Frontiers in Psychiatry"/>
    <m/>
    <n v="79"/>
    <s v="10.3389/fpsyt.2015.00021"/>
    <s v="https://www.scopus.com/inward/record.uri?eid=2-s2.0-84926672030&amp;doi=10.3389%2ffpsyt.2015.00021&amp;partnerID=40&amp;md5=6b24c0770d68fa19521b7e9a35e4cbf0"/>
    <s v="Diffusion-weighted imaging; Graph theory; Major depressive disorder; Small world network; Subgenual anterior cingulate cortex; Support vector machine"/>
    <s v="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
    <s v="Final"/>
    <m/>
    <m/>
    <x v="5"/>
    <m/>
    <m/>
    <m/>
    <x v="2"/>
    <x v="3"/>
    <m/>
    <m/>
    <m/>
    <m/>
    <m/>
    <m/>
    <m/>
    <m/>
    <m/>
    <x v="1"/>
    <x v="1"/>
    <m/>
    <m/>
    <m/>
    <m/>
    <m/>
    <m/>
    <m/>
    <m/>
    <m/>
    <m/>
    <m/>
    <m/>
    <m/>
    <m/>
    <m/>
    <m/>
    <m/>
  </r>
  <r>
    <s v="Machine-learning identifies substance-specific behavioral markers for opiate and stimulant dependence"/>
    <n v="167"/>
    <n v="2016"/>
    <s v="Drug and Alcohol Dependence"/>
    <m/>
    <n v="78"/>
    <s v="10.1016/j.drugalcdep.2016.02.008"/>
    <s v="https://www.scopus.com/inward/record.uri?eid=2-s2.0-84958581920&amp;doi=10.1016%2fj.drugalcdep.2016.02.008&amp;partnerID=40&amp;md5=30604ed9111eb8d595c9033cb0beb652"/>
    <s v="Addiction; Amphetamines; Heroin; Impulsivity; Machine-learning; Protracted abstinence"/>
    <s v="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
    <s v="Final"/>
    <m/>
    <m/>
    <x v="5"/>
    <m/>
    <m/>
    <m/>
    <x v="2"/>
    <x v="3"/>
    <m/>
    <m/>
    <m/>
    <m/>
    <m/>
    <m/>
    <m/>
    <m/>
    <m/>
    <x v="1"/>
    <x v="1"/>
    <m/>
    <m/>
    <m/>
    <m/>
    <m/>
    <m/>
    <m/>
    <m/>
    <m/>
    <m/>
    <m/>
    <m/>
    <m/>
    <m/>
    <m/>
    <m/>
    <m/>
  </r>
  <r>
    <s v="Identifying Predictors of Psychological Distress During COVID-19: A Machine Learning Approach"/>
    <n v="168"/>
    <n v="2020"/>
    <s v="Frontiers in Psychology"/>
    <m/>
    <n v="78"/>
    <s v="10.3389/fpsyg.2020.586202"/>
    <s v="https://www.scopus.com/inward/record.uri?eid=2-s2.0-85096654571&amp;doi=10.3389%2ffpsyg.2020.586202&amp;partnerID=40&amp;md5=a12e66eec3b0d5c61aa38cf1d7ce7937"/>
    <s v="anxiety; COVID-19 pandemic; defense mechanisms; depression; emotion regulation; machine learning; post-traumatic stress; somatization"/>
    <m/>
    <s v="Final"/>
    <m/>
    <m/>
    <x v="5"/>
    <m/>
    <m/>
    <m/>
    <x v="2"/>
    <x v="3"/>
    <m/>
    <m/>
    <m/>
    <m/>
    <m/>
    <m/>
    <m/>
    <m/>
    <m/>
    <x v="1"/>
    <x v="1"/>
    <m/>
    <m/>
    <m/>
    <m/>
    <m/>
    <m/>
    <m/>
    <m/>
    <m/>
    <m/>
    <m/>
    <m/>
    <m/>
    <m/>
    <m/>
    <m/>
    <m/>
  </r>
  <r>
    <s v="A Machine Learning Approach to Identifying the Thought Markers of Suicidal Subjects: A Prospective Multicenter Trial"/>
    <n v="169"/>
    <n v="2017"/>
    <s v="Suicide and Life-Threatening Behavior"/>
    <m/>
    <n v="78"/>
    <s v="10.1111/sltb.12312"/>
    <s v="https://www.scopus.com/inward/record.uri?eid=2-s2.0-85011841063&amp;doi=10.1111%2fsltb.12312&amp;partnerID=40&amp;md5=5fa2dfdba06d544536a67ab3471502f6"/>
    <m/>
    <s v="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
    <s v="Final"/>
    <m/>
    <m/>
    <x v="5"/>
    <m/>
    <m/>
    <m/>
    <x v="2"/>
    <x v="3"/>
    <m/>
    <m/>
    <m/>
    <m/>
    <m/>
    <m/>
    <m/>
    <m/>
    <m/>
    <x v="1"/>
    <x v="1"/>
    <m/>
    <m/>
    <m/>
    <m/>
    <m/>
    <m/>
    <m/>
    <m/>
    <m/>
    <m/>
    <m/>
    <m/>
    <m/>
    <m/>
    <m/>
    <m/>
    <m/>
  </r>
  <r>
    <s v="PopTherapy: Coping with stress through pop-culture"/>
    <n v="170"/>
    <n v="2014"/>
    <s v="Proceedings - PERVASIVEHEALTH 2014: 8th International Conference on Pervasive Computing Technologies for Healthcare"/>
    <m/>
    <n v="77"/>
    <s v="10.4108/icst.pervasivehealth.2014.255070"/>
    <s v="https://www.scopus.com/inward/record.uri?eid=2-s2.0-84928922975&amp;doi=10.4108%2ficst.pervasivehealth.2014.255070&amp;partnerID=40&amp;md5=430a0dbfba153d887d6a07c0a9ca0bce"/>
    <s v="Behavior change; Contextual; Coping; Crowd therapy; Depression; Interventions; Learning; Machine learning; Mental health; Mobile; Pervasive; Recommender; Stress; Stress awareness"/>
    <s v="Behavioral research; Learning systems; mHealth; Smartphones; Stresses; Ubiquitous computing; Behavior change; Contextual; Coping; Crowd therapy; Depression; Interventions; Learning; Mental health; Mobile; Pervasive; Recommender; Machine learning"/>
    <s v="Final"/>
    <m/>
    <m/>
    <x v="5"/>
    <m/>
    <m/>
    <m/>
    <x v="2"/>
    <x v="3"/>
    <m/>
    <m/>
    <m/>
    <m/>
    <m/>
    <m/>
    <m/>
    <m/>
    <m/>
    <x v="1"/>
    <x v="1"/>
    <m/>
    <m/>
    <m/>
    <m/>
    <m/>
    <m/>
    <m/>
    <m/>
    <m/>
    <m/>
    <m/>
    <m/>
    <m/>
    <m/>
    <m/>
    <m/>
    <m/>
  </r>
  <r>
    <s v="Perceptions of built environment and health outcomes for older Chinese in Beijing: A big data approach with street view images and deep learning technique"/>
    <n v="171"/>
    <n v="2019"/>
    <s v="Computers, Environment and Urban Systems"/>
    <m/>
    <n v="77"/>
    <s v="10.1016/j.compenvurbsys.2019.101386"/>
    <s v="https://www.scopus.com/inward/record.uri?eid=2-s2.0-85070683782&amp;doi=10.1016%2fj.compenvurbsys.2019.101386&amp;partnerID=40&amp;md5=ea688969807971b47840c49ec14ec7b5"/>
    <s v="Deep learning; Health outcomes; Older adults; Perceived built environment attributes; Tencent street view (TSV)"/>
    <s v="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
    <s v="Final"/>
    <m/>
    <m/>
    <x v="5"/>
    <m/>
    <m/>
    <m/>
    <x v="2"/>
    <x v="3"/>
    <m/>
    <m/>
    <m/>
    <m/>
    <m/>
    <m/>
    <m/>
    <m/>
    <m/>
    <x v="1"/>
    <x v="1"/>
    <m/>
    <m/>
    <m/>
    <m/>
    <m/>
    <m/>
    <m/>
    <m/>
    <m/>
    <m/>
    <m/>
    <m/>
    <m/>
    <m/>
    <m/>
    <m/>
    <m/>
  </r>
  <r>
    <s v="Dysregulation of Prefrontal Cortex-Mediated Slow-Evolving Limbic Dynamics Drives Stress-Induced Emotional Pathology"/>
    <n v="172"/>
    <n v="2016"/>
    <s v="Neuron"/>
    <m/>
    <n v="76"/>
    <s v="10.1016/j.neuron.2016.05.038"/>
    <s v="https://www.scopus.com/inward/record.uri?eid=2-s2.0-84992076935&amp;doi=10.1016%2fj.neuron.2016.05.038&amp;partnerID=40&amp;md5=dc1e615ff533c37ded968e231c7b30d7"/>
    <s v="chronic stress; major depressive disorder; neural networks; oscillations; synchrony"/>
    <s v="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
    <s v="Final"/>
    <m/>
    <m/>
    <x v="5"/>
    <m/>
    <m/>
    <m/>
    <x v="2"/>
    <x v="3"/>
    <m/>
    <m/>
    <m/>
    <m/>
    <m/>
    <m/>
    <m/>
    <m/>
    <m/>
    <x v="1"/>
    <x v="1"/>
    <m/>
    <m/>
    <m/>
    <m/>
    <m/>
    <m/>
    <m/>
    <m/>
    <m/>
    <m/>
    <m/>
    <m/>
    <m/>
    <m/>
    <m/>
    <m/>
    <m/>
  </r>
  <r>
    <s v="Automatic emotion detection in text streams by analyzing Twitter data"/>
    <n v="173"/>
    <n v="2019"/>
    <s v="International Journal of Data Science and Analytics"/>
    <m/>
    <n v="76"/>
    <s v="10.1007/s41060-018-0096-z"/>
    <s v="https://www.scopus.com/inward/record.uri?eid=2-s2.0-85088160320&amp;doi=10.1007%2fs41060-018-0096-z&amp;partnerID=40&amp;md5=aeea6b65d6051b82fd79d639e3f6a7a9"/>
    <s v="Public emotion sensing; Real-time emotion detection; Soft classification; Supervised emotion learning; Text stream classification; Twitter events analysis"/>
    <s v="Data streams; Learning systems; Social networking (online); Dimensional model of affect; Emotion detection; Fuzzy boundary; Off-line training; On-line classification; Online methods; Psychological disorders; Soft classification; Behavioral research"/>
    <s v="Final"/>
    <m/>
    <m/>
    <x v="5"/>
    <m/>
    <m/>
    <m/>
    <x v="2"/>
    <x v="3"/>
    <m/>
    <m/>
    <m/>
    <m/>
    <m/>
    <m/>
    <m/>
    <m/>
    <m/>
    <x v="1"/>
    <x v="1"/>
    <m/>
    <m/>
    <m/>
    <m/>
    <m/>
    <m/>
    <m/>
    <m/>
    <m/>
    <m/>
    <m/>
    <m/>
    <m/>
    <m/>
    <m/>
    <m/>
    <m/>
  </r>
  <r>
    <s v="Identifying Suicide Ideation and Suicidal Attempts in a Psychiatric Clinical Research Database using Natural Language Processing"/>
    <n v="174"/>
    <n v="2018"/>
    <s v="Scientific Reports"/>
    <m/>
    <n v="76"/>
    <s v="10.1038/s41598-018-25773-2"/>
    <s v="https://www.scopus.com/inward/record.uri?eid=2-s2.0-85046880201&amp;doi=10.1038%2fs41598-018-25773-2&amp;partnerID=40&amp;md5=cdc11896534cb8367b9cfaa5a164d3e5"/>
    <m/>
    <s v="Data Mining; Databases, Factual; Humans; Natural Language Processing; Suicidal Ideation; Suicide, Attempted; data mining; factual database; human; natural language processing; procedures; suicidal ideation; suicide attempt"/>
    <s v="Final"/>
    <m/>
    <m/>
    <x v="5"/>
    <m/>
    <m/>
    <m/>
    <x v="2"/>
    <x v="3"/>
    <m/>
    <m/>
    <m/>
    <m/>
    <m/>
    <m/>
    <m/>
    <m/>
    <m/>
    <x v="1"/>
    <x v="1"/>
    <m/>
    <m/>
    <m/>
    <m/>
    <m/>
    <m/>
    <m/>
    <m/>
    <m/>
    <m/>
    <m/>
    <m/>
    <m/>
    <m/>
    <m/>
    <m/>
    <m/>
  </r>
  <r>
    <s v="Cortical thickness predicts the first onset of major depression in adolescence"/>
    <n v="175"/>
    <n v="2015"/>
    <s v="International Journal of Developmental Neuroscience"/>
    <m/>
    <n v="75"/>
    <s v="10.1016/j.ijdevneu.2015.07.007"/>
    <s v="https://www.scopus.com/inward/record.uri?eid=2-s2.0-84940553990&amp;doi=10.1016%2fj.ijdevneu.2015.07.007&amp;partnerID=40&amp;md5=b3995fc32d1fbed1526d1a26a6f8c252"/>
    <s v="Cortical thickness; Depression; Emotion regulation; Machine learning"/>
    <s v="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
    <s v="Final"/>
    <m/>
    <m/>
    <x v="5"/>
    <m/>
    <m/>
    <m/>
    <x v="2"/>
    <x v="3"/>
    <m/>
    <m/>
    <m/>
    <m/>
    <m/>
    <m/>
    <m/>
    <m/>
    <m/>
    <x v="1"/>
    <x v="1"/>
    <m/>
    <m/>
    <m/>
    <m/>
    <m/>
    <m/>
    <m/>
    <m/>
    <m/>
    <m/>
    <m/>
    <m/>
    <m/>
    <m/>
    <m/>
    <m/>
    <m/>
  </r>
  <r>
    <s v="Mood recognition in bipolar patients through the PSYCHE platform: Preliminary evaluations and perspectives"/>
    <n v="176"/>
    <n v="2013"/>
    <s v="Artificial Intelligence in Medicine"/>
    <m/>
    <n v="75"/>
    <s v="10.1016/j.artmed.2012.12.001"/>
    <s v="https://www.scopus.com/inward/record.uri?eid=2-s2.0-84875269658&amp;doi=10.1016%2fj.artmed.2012.12.001&amp;partnerID=40&amp;md5=559abf5b44f18bb91a2784eb9c920ebb"/>
    <s v="Autonomic nervous system monitoring; Bipolar disorder; Hearth rate variability; Mood recognition; Multilayer perceptron; PSYCHE platform; Respiration; Wearable textile system"/>
    <s v="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
    <s v="Final"/>
    <m/>
    <m/>
    <x v="5"/>
    <m/>
    <m/>
    <m/>
    <x v="2"/>
    <x v="3"/>
    <m/>
    <m/>
    <m/>
    <m/>
    <m/>
    <m/>
    <m/>
    <m/>
    <m/>
    <x v="1"/>
    <x v="1"/>
    <m/>
    <m/>
    <m/>
    <m/>
    <m/>
    <m/>
    <m/>
    <m/>
    <m/>
    <m/>
    <m/>
    <m/>
    <m/>
    <m/>
    <m/>
    <m/>
    <m/>
  </r>
  <r>
    <s v="Discriminating unipolar and bipolar depression by means of fMRI and pattern classification: A pilot study"/>
    <n v="177"/>
    <n v="2013"/>
    <s v="European Archives of Psychiatry and Clinical Neuroscience"/>
    <m/>
    <n v="75"/>
    <s v="10.1007/s00406-012-0329-4"/>
    <s v="https://www.scopus.com/inward/record.uri?eid=2-s2.0-84879497100&amp;doi=10.1007%2fs00406-012-0329-4&amp;partnerID=40&amp;md5=50395a8d2e16a9e291cd60d07b9369df"/>
    <s v="Amygdala; Bipolar disorder; Depression; fMRI; Machine learning; Pattern classification"/>
    <s v="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
    <s v="Final"/>
    <m/>
    <m/>
    <x v="5"/>
    <m/>
    <m/>
    <m/>
    <x v="2"/>
    <x v="3"/>
    <m/>
    <m/>
    <m/>
    <m/>
    <m/>
    <m/>
    <m/>
    <m/>
    <m/>
    <x v="1"/>
    <x v="1"/>
    <m/>
    <m/>
    <m/>
    <m/>
    <m/>
    <m/>
    <m/>
    <m/>
    <m/>
    <m/>
    <m/>
    <m/>
    <m/>
    <m/>
    <m/>
    <m/>
    <m/>
  </r>
  <r>
    <s v="The relationship between visual enclosure for neighbourhood street walkability and elders’ mental health in China: Using street view images"/>
    <n v="178"/>
    <n v="2019"/>
    <s v="Journal of Transport and Health"/>
    <m/>
    <n v="75"/>
    <s v="10.1016/j.jth.2019.02.009"/>
    <s v="https://www.scopus.com/inward/record.uri?eid=2-s2.0-85063402371&amp;doi=10.1016%2fj.jth.2019.02.009&amp;partnerID=40&amp;md5=e70b549b74301661b24bc3b2eb86bece"/>
    <s v="Anxiety; Depression; Machine learning classification; Older adults; Street walkability"/>
    <m/>
    <s v="Final"/>
    <m/>
    <m/>
    <x v="5"/>
    <m/>
    <m/>
    <m/>
    <x v="2"/>
    <x v="3"/>
    <m/>
    <m/>
    <m/>
    <m/>
    <m/>
    <m/>
    <m/>
    <m/>
    <m/>
    <x v="1"/>
    <x v="1"/>
    <m/>
    <m/>
    <m/>
    <m/>
    <m/>
    <m/>
    <m/>
    <m/>
    <m/>
    <m/>
    <m/>
    <m/>
    <m/>
    <m/>
    <m/>
    <m/>
    <m/>
  </r>
  <r>
    <s v="Visually Interpretable Representation Learning for Depression Recognition from Facial Images"/>
    <n v="179"/>
    <n v="2020"/>
    <s v="IEEE Transactions on Affective Computing"/>
    <m/>
    <n v="74"/>
    <s v="10.1109/TAFFC.2018.2828819"/>
    <s v="https://www.scopus.com/inward/record.uri?eid=2-s2.0-85045724214&amp;doi=10.1109%2fTAFFC.2018.2828819&amp;partnerID=40&amp;md5=9a78a18624d84e6a66f88e78fa8974f2"/>
    <s v="deep convolutional neural network; depression activation map; Depression recognition; face recognition"/>
    <s v="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
    <s v="Final"/>
    <m/>
    <m/>
    <x v="5"/>
    <m/>
    <m/>
    <m/>
    <x v="2"/>
    <x v="3"/>
    <m/>
    <m/>
    <m/>
    <m/>
    <m/>
    <m/>
    <m/>
    <m/>
    <m/>
    <x v="1"/>
    <x v="1"/>
    <m/>
    <m/>
    <m/>
    <m/>
    <m/>
    <m/>
    <m/>
    <m/>
    <m/>
    <m/>
    <m/>
    <m/>
    <m/>
    <m/>
    <m/>
    <m/>
    <m/>
  </r>
  <r>
    <s v="Neurobiology of the major psychoses: a translational perspective on brain structure and function—the FOR2107 consortium"/>
    <n v="180"/>
    <n v="2019"/>
    <s v="European Archives of Psychiatry and Clinical Neuroscience"/>
    <m/>
    <n v="73"/>
    <s v="10.1007/s00406-018-0943-x"/>
    <s v="https://www.scopus.com/inward/record.uri?eid=2-s2.0-85054054223&amp;doi=10.1007%2fs00406-018-0943-x&amp;partnerID=40&amp;md5=2ec3bc8ec10f27f433666ea404e1c277"/>
    <s v="Animal model; Cohort study; Course of illness; Etiology; Mental disorder"/>
    <s v="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
    <s v="Final"/>
    <m/>
    <m/>
    <x v="5"/>
    <m/>
    <m/>
    <m/>
    <x v="2"/>
    <x v="3"/>
    <m/>
    <m/>
    <m/>
    <m/>
    <m/>
    <m/>
    <m/>
    <m/>
    <m/>
    <x v="1"/>
    <x v="1"/>
    <m/>
    <m/>
    <m/>
    <m/>
    <m/>
    <m/>
    <m/>
    <m/>
    <m/>
    <m/>
    <m/>
    <m/>
    <m/>
    <m/>
    <m/>
    <m/>
    <m/>
  </r>
  <r>
    <s v="Detection of suicide ideation in social media forums using deep learning"/>
    <n v="181"/>
    <n v="2020"/>
    <s v="Algorithms"/>
    <m/>
    <n v="73"/>
    <s v="10.3390/a13010007"/>
    <s v="https://www.scopus.com/inward/record.uri?eid=2-s2.0-85078708042&amp;doi=10.3390%2fa13010007&amp;partnerID=40&amp;md5=46a23c76197859cdf6f689137d136dc9"/>
    <s v="Deep learning; Early suicide detection; Linguistic metadata; Machine learning; Reddit social media; Suicide ideation; Word embedding"/>
    <s v="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
    <s v="Final"/>
    <m/>
    <m/>
    <x v="5"/>
    <m/>
    <m/>
    <m/>
    <x v="2"/>
    <x v="3"/>
    <m/>
    <m/>
    <m/>
    <m/>
    <m/>
    <m/>
    <m/>
    <m/>
    <m/>
    <x v="1"/>
    <x v="1"/>
    <m/>
    <m/>
    <m/>
    <m/>
    <m/>
    <m/>
    <m/>
    <m/>
    <m/>
    <m/>
    <m/>
    <m/>
    <m/>
    <m/>
    <m/>
    <m/>
    <m/>
  </r>
  <r>
    <s v="Behavioral Modeling for Mental Health using Machine Learning Algorithms"/>
    <n v="182"/>
    <n v="2018"/>
    <s v="Journal of Medical Systems"/>
    <m/>
    <n v="73"/>
    <s v="10.1007/s10916-018-0934-5"/>
    <s v="https://www.scopus.com/inward/record.uri?eid=2-s2.0-85044976943&amp;doi=10.1007%2fs10916-018-0934-5&amp;partnerID=40&amp;md5=6e68793e310388cfa0909814f15b0c5f"/>
    <s v="Behavioral healthcare; Classification; Mental health; Predictive analytics"/>
    <s v="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
    <s v="Final"/>
    <m/>
    <m/>
    <x v="5"/>
    <m/>
    <m/>
    <m/>
    <x v="2"/>
    <x v="3"/>
    <m/>
    <m/>
    <m/>
    <m/>
    <m/>
    <m/>
    <m/>
    <m/>
    <m/>
    <x v="1"/>
    <x v="1"/>
    <m/>
    <m/>
    <m/>
    <m/>
    <m/>
    <m/>
    <m/>
    <m/>
    <m/>
    <m/>
    <m/>
    <m/>
    <m/>
    <m/>
    <m/>
    <m/>
    <m/>
  </r>
  <r>
    <s v="Early detection of depression: Social network analysis and random forest techniques"/>
    <n v="183"/>
    <n v="2019"/>
    <s v="Journal of Medical Internet Research"/>
    <m/>
    <n v="73"/>
    <s v="10.2196/12554"/>
    <s v="https://www.scopus.com/inward/record.uri?eid=2-s2.0-85068163180&amp;doi=10.2196%2f12554&amp;partnerID=40&amp;md5=04e3328569132557beadd285acb26294"/>
    <s v="Artificial intelligence; Depression; Machine learning; Major depressive disorder; Social media"/>
    <s v="Artificial Intelligence; Depression; Female; Humans; Machine Learning; Male; Remote Sensing Technology; Social Networking; artificial intelligence; depression; female; human; machine learning; male; procedures; psychology; remote sensing; social network"/>
    <s v="Final"/>
    <m/>
    <m/>
    <x v="5"/>
    <m/>
    <m/>
    <m/>
    <x v="2"/>
    <x v="3"/>
    <m/>
    <m/>
    <m/>
    <m/>
    <m/>
    <m/>
    <m/>
    <m/>
    <m/>
    <x v="1"/>
    <x v="1"/>
    <m/>
    <m/>
    <m/>
    <m/>
    <m/>
    <m/>
    <m/>
    <m/>
    <m/>
    <m/>
    <m/>
    <m/>
    <m/>
    <m/>
    <m/>
    <m/>
    <m/>
  </r>
  <r>
    <s v="Predicting the naturalistic course of depression from a wide range of clinical, psychological, and biological data: a machine learning approach"/>
    <n v="184"/>
    <n v="2018"/>
    <s v="Translational Psychiatry"/>
    <m/>
    <n v="72"/>
    <s v="10.1038/s41398-018-0289-1"/>
    <s v="https://www.scopus.com/inward/record.uri?eid=2-s2.0-85056270784&amp;doi=10.1038%2fs41398-018-0289-1&amp;partnerID=40&amp;md5=0824c0654d3477da7285adcb55c4d969"/>
    <m/>
    <s v="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
    <s v="Final"/>
    <m/>
    <m/>
    <x v="5"/>
    <m/>
    <m/>
    <m/>
    <x v="2"/>
    <x v="3"/>
    <m/>
    <m/>
    <m/>
    <m/>
    <m/>
    <m/>
    <m/>
    <m/>
    <m/>
    <x v="1"/>
    <x v="1"/>
    <m/>
    <m/>
    <m/>
    <m/>
    <m/>
    <m/>
    <m/>
    <m/>
    <m/>
    <m/>
    <m/>
    <m/>
    <m/>
    <m/>
    <m/>
    <m/>
    <m/>
  </r>
  <r>
    <s v="Public trauma after the Sewol ferry disaster: The role of social media in understanding the public mood"/>
    <n v="185"/>
    <n v="2015"/>
    <s v="International Journal of Environmental Research and Public Health"/>
    <m/>
    <n v="72"/>
    <s v="10.3390/ijerph120910974"/>
    <s v="https://www.scopus.com/inward/record.uri?eid=2-s2.0-84940972525&amp;doi=10.3390%2fijerph120910974&amp;partnerID=40&amp;md5=afdfd2bf2401b79ca1d6f14f11fd6dd9"/>
    <s v="Public mood; Public trauma; Sewol ferry disaster; Social media; Twitter"/>
    <s v="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
    <s v="Final"/>
    <m/>
    <m/>
    <x v="5"/>
    <m/>
    <m/>
    <m/>
    <x v="2"/>
    <x v="3"/>
    <m/>
    <m/>
    <m/>
    <m/>
    <m/>
    <m/>
    <m/>
    <m/>
    <m/>
    <x v="1"/>
    <x v="1"/>
    <m/>
    <m/>
    <m/>
    <m/>
    <m/>
    <m/>
    <m/>
    <m/>
    <m/>
    <m/>
    <m/>
    <m/>
    <m/>
    <m/>
    <m/>
    <m/>
    <m/>
  </r>
  <r>
    <s v="Stress detection using wearable physiological sensors"/>
    <n v="186"/>
    <n v="2015"/>
    <s v="Lecture Notes in Computer Science (including subseries Lecture Notes in Artificial Intelligence and Lecture Notes in Bioinformatics)"/>
    <m/>
    <n v="72"/>
    <s v="10.1007/978-3-319-18914-7_55"/>
    <s v="https://www.scopus.com/inward/record.uri?eid=2-s2.0-84937510946&amp;doi=10.1007%2f978-3-319-18914-7_55&amp;partnerID=40&amp;md5=613251939210f2e541112a53e2632615"/>
    <s v="Assistive technologies; Quality of life technologies; Signal classification; Stress detection; Wearable physiological sensors"/>
    <s v="Artificial intelligence; Behavioral research; Learning systems; Physiology; Stresses; Wearable technology; Assistive technology; Physiological sensors; Quality of life; Signal classification; Stress detection; Wearable sensors"/>
    <s v="Final"/>
    <m/>
    <m/>
    <x v="5"/>
    <m/>
    <m/>
    <m/>
    <x v="2"/>
    <x v="3"/>
    <m/>
    <m/>
    <m/>
    <m/>
    <m/>
    <m/>
    <m/>
    <m/>
    <m/>
    <x v="1"/>
    <x v="1"/>
    <m/>
    <m/>
    <m/>
    <m/>
    <m/>
    <m/>
    <m/>
    <m/>
    <m/>
    <m/>
    <m/>
    <m/>
    <m/>
    <m/>
    <m/>
    <m/>
    <m/>
  </r>
  <r>
    <s v="Depression diagnosis support system based on eeg signal entropies"/>
    <n v="187"/>
    <n v="2014"/>
    <s v="Journal of Mechanics in Medicine and Biology"/>
    <m/>
    <n v="72"/>
    <s v="10.1142/S0219519414500353"/>
    <s v="https://www.scopus.com/inward/record.uri?eid=2-s2.0-84896394781&amp;doi=10.1142%2fS0219519414500353&amp;partnerID=40&amp;md5=9ed26fdcc6e619c9f2cc7c83031ad41e"/>
    <s v="approximate entropy; bispectral phase entropy; computer-aided diagnosis; decision tree; Depression; fuzzy; Gaussian mixture model; K-nearest neighbor; naive Bayes classification; probabilistic neural network; Renyi entropy; sample entropy; support vector"/>
    <s v="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
    <s v="Final"/>
    <m/>
    <m/>
    <x v="5"/>
    <m/>
    <m/>
    <m/>
    <x v="2"/>
    <x v="3"/>
    <m/>
    <m/>
    <m/>
    <m/>
    <m/>
    <m/>
    <m/>
    <m/>
    <m/>
    <x v="1"/>
    <x v="1"/>
    <m/>
    <m/>
    <m/>
    <m/>
    <m/>
    <m/>
    <m/>
    <m/>
    <m/>
    <m/>
    <m/>
    <m/>
    <m/>
    <m/>
    <m/>
    <m/>
    <m/>
  </r>
  <r>
    <s v="Discriminating Bipolar Disorder from Major Depression Based on SVM-FoBa: Efficient Feature Selection with Multimodal Brain Imaging Data"/>
    <n v="188"/>
    <n v="2015"/>
    <s v="IEEE Transactions on Autonomous Mental Development"/>
    <m/>
    <n v="72"/>
    <s v="10.1109/TAMD.2015.2440298"/>
    <s v="https://www.scopus.com/inward/record.uri?eid=2-s2.0-84961801436&amp;doi=10.1109%2fTAMD.2015.2440298&amp;partnerID=40&amp;md5=916592068348c0b366a36139ae35e62a"/>
    <s v="Bipolar disorder; classification; feature selection; major depression; Multimodal fusion"/>
    <s v="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
    <s v="Final"/>
    <m/>
    <m/>
    <x v="5"/>
    <m/>
    <m/>
    <m/>
    <x v="2"/>
    <x v="3"/>
    <m/>
    <m/>
    <m/>
    <m/>
    <m/>
    <m/>
    <m/>
    <m/>
    <m/>
    <x v="1"/>
    <x v="1"/>
    <m/>
    <m/>
    <m/>
    <m/>
    <m/>
    <m/>
    <m/>
    <m/>
    <m/>
    <m/>
    <m/>
    <m/>
    <m/>
    <m/>
    <m/>
    <m/>
    <m/>
  </r>
  <r>
    <s v="Electroconvulsive therapy selectively enhanced feedforward connectivity from fusiform face area to amygdala in major depressive disorder"/>
    <n v="189"/>
    <n v="2017"/>
    <s v="Social Cognitive and Affective Neuroscience"/>
    <m/>
    <n v="71"/>
    <s v="10.1093/scan/nsx100"/>
    <s v="https://www.scopus.com/inward/record.uri?eid=2-s2.0-85041675821&amp;doi=10.1093%2fscan%2fnsx100&amp;partnerID=40&amp;md5=25c39a1ede8233dd7513afbc9cdcd0ec"/>
    <s v="Amygdala; ECT; Fusiform face area; Major depressive disorder; Multivariate pattern analysis"/>
    <s v="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
    <s v="Final"/>
    <m/>
    <m/>
    <x v="5"/>
    <m/>
    <m/>
    <m/>
    <x v="2"/>
    <x v="3"/>
    <m/>
    <m/>
    <m/>
    <m/>
    <m/>
    <m/>
    <m/>
    <m/>
    <m/>
    <x v="1"/>
    <x v="1"/>
    <m/>
    <m/>
    <m/>
    <m/>
    <m/>
    <m/>
    <m/>
    <m/>
    <m/>
    <m/>
    <m/>
    <m/>
    <m/>
    <m/>
    <m/>
    <m/>
    <m/>
  </r>
  <r>
    <s v="A Proposed Sentiment Analysis Deep Learning Algorithm for Analyzing COVID-19 Tweets"/>
    <n v="190"/>
    <n v="2021"/>
    <s v="Information Systems Frontiers"/>
    <m/>
    <n v="71"/>
    <s v="10.1007/s10796-021-10135-7"/>
    <s v="https://www.scopus.com/inward/record.uri?eid=2-s2.0-85108570158&amp;doi=10.1007%2fs10796-021-10135-7&amp;partnerID=40&amp;md5=f3837c86d4859a0fae0760c5bbea425e"/>
    <s v="COVID-19; Heterogeneous Euclidean overlap metric (H-EOM); Hybrid heterogeneous support vector machine (H-SVM); Recurrent neural network (RCN); Sentiment analysis; Twitter"/>
    <s v="Recurrent neural networks; Sentiment analysis; Social networking (online); Support vector machines; Coronaviruses; Life events; Mental health; Recurrent neural network (RNN); Sentiment classification; Sentiment scores; Social media; Social media datum; Learning algorithms"/>
    <s v="Final"/>
    <m/>
    <m/>
    <x v="5"/>
    <m/>
    <m/>
    <m/>
    <x v="2"/>
    <x v="3"/>
    <m/>
    <m/>
    <m/>
    <m/>
    <m/>
    <m/>
    <m/>
    <m/>
    <m/>
    <x v="1"/>
    <x v="1"/>
    <m/>
    <m/>
    <m/>
    <m/>
    <m/>
    <m/>
    <m/>
    <m/>
    <m/>
    <m/>
    <m/>
    <m/>
    <m/>
    <m/>
    <m/>
    <m/>
    <m/>
  </r>
  <r>
    <s v="Plasma metabolites predict severity of depression and suicidal ideation in psychiatric patients-a multicenter pilot analysis"/>
    <n v="191"/>
    <n v="2016"/>
    <s v="PLoS ONE"/>
    <m/>
    <n v="71"/>
    <s v="10.1371/journal.pone.0165267"/>
    <s v="https://www.scopus.com/inward/record.uri?eid=2-s2.0-85006832827&amp;doi=10.1371%2fjournal.pone.0165267&amp;partnerID=40&amp;md5=bf02643c229c39f9bb89b2f3ce03c0ce"/>
    <m/>
    <s v="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
    <s v="Final"/>
    <m/>
    <m/>
    <x v="5"/>
    <m/>
    <m/>
    <m/>
    <x v="2"/>
    <x v="3"/>
    <m/>
    <m/>
    <m/>
    <m/>
    <m/>
    <m/>
    <m/>
    <m/>
    <m/>
    <x v="1"/>
    <x v="1"/>
    <m/>
    <m/>
    <m/>
    <m/>
    <m/>
    <m/>
    <m/>
    <m/>
    <m/>
    <m/>
    <m/>
    <m/>
    <m/>
    <m/>
    <m/>
    <m/>
    <m/>
  </r>
  <r>
    <s v="Predicting students' happiness from physiology, phone, mobility, and behavioral data"/>
    <n v="192"/>
    <n v="2015"/>
    <s v="2015 International Conference on Affective Computing and Intelligent Interaction, ACII 2015"/>
    <m/>
    <n v="70"/>
    <s v="10.1109/ACII.2015.7344575"/>
    <s v="https://www.scopus.com/inward/record.uri?eid=2-s2.0-84964033734&amp;doi=10.1109%2fACII.2015.7344575&amp;partnerID=40&amp;md5=09621b2a69cdaa635c01d874058446ca"/>
    <s v="happiness; machine learning; wellbeing"/>
    <s v="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
    <s v="Final"/>
    <m/>
    <m/>
    <x v="5"/>
    <m/>
    <m/>
    <m/>
    <x v="2"/>
    <x v="3"/>
    <m/>
    <m/>
    <m/>
    <m/>
    <m/>
    <m/>
    <m/>
    <m/>
    <m/>
    <x v="1"/>
    <x v="1"/>
    <m/>
    <m/>
    <m/>
    <m/>
    <m/>
    <m/>
    <m/>
    <m/>
    <m/>
    <m/>
    <m/>
    <m/>
    <m/>
    <m/>
    <m/>
    <m/>
    <m/>
  </r>
  <r>
    <s v="Using Directed Acyclic Graphs in Epidemiological Research in Psychosis: An Analysis of the Role of Bullying in Psychosis"/>
    <n v="193"/>
    <n v="2017"/>
    <s v="Schizophrenia Bulletin"/>
    <m/>
    <n v="70"/>
    <s v="10.1093/schbul/sbx013"/>
    <s v="https://www.scopus.com/inward/record.uri?eid=2-s2.0-85032276843&amp;doi=10.1093%2fschbul%2fsbx013&amp;partnerID=40&amp;md5=b40ee62a59b34e9f3042384489f36438"/>
    <s v="anxiety; bullying; depression; directed acyclic graphs; mediation; persecutory ideation; probabilistic graphical models; psychosis; worry"/>
    <s v="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
    <s v="Final"/>
    <m/>
    <m/>
    <x v="5"/>
    <m/>
    <m/>
    <m/>
    <x v="2"/>
    <x v="3"/>
    <m/>
    <m/>
    <m/>
    <m/>
    <m/>
    <m/>
    <m/>
    <m/>
    <m/>
    <x v="1"/>
    <x v="1"/>
    <m/>
    <m/>
    <m/>
    <m/>
    <m/>
    <m/>
    <m/>
    <m/>
    <m/>
    <m/>
    <m/>
    <m/>
    <m/>
    <m/>
    <m/>
    <m/>
    <m/>
  </r>
  <r>
    <s v="Detecting suicidal ideation on forums: Proof-of-concept study"/>
    <n v="194"/>
    <n v="2018"/>
    <s v="Journal of Medical Internet Research"/>
    <m/>
    <n v="69"/>
    <s v="10.2196/jmir.9840"/>
    <s v="https://www.scopus.com/inward/record.uri?eid=2-s2.0-85048889884&amp;doi=10.2196%2fjmir.9840&amp;partnerID=40&amp;md5=e2858747d8a9489e0bbabaf5553f5184"/>
    <s v="Artificial intelligence; Classification model; Detection; Machine learning; Prevention; Suicidal ideation; Suicidal surveillance; Suicidality; Suicide; Text mining"/>
    <s v="Blogging; Female; Humans; Internet; Male; Proof of Concept Study; Suicidal Ideation; blogging; female; human; Internet; male; proof of concept; suicidal ideation; trends"/>
    <s v="Final"/>
    <m/>
    <m/>
    <x v="5"/>
    <m/>
    <m/>
    <m/>
    <x v="2"/>
    <x v="3"/>
    <m/>
    <m/>
    <m/>
    <m/>
    <m/>
    <m/>
    <m/>
    <m/>
    <m/>
    <x v="1"/>
    <x v="1"/>
    <m/>
    <m/>
    <m/>
    <m/>
    <m/>
    <m/>
    <m/>
    <m/>
    <m/>
    <m/>
    <m/>
    <m/>
    <m/>
    <m/>
    <m/>
    <m/>
    <m/>
  </r>
  <r>
    <s v="Correlation analysis to identify the effective data in machine learning: Prediction of depressive disorder and emotion states"/>
    <n v="195"/>
    <n v="2018"/>
    <s v="International Journal of Environmental Research and Public Health"/>
    <m/>
    <n v="69"/>
    <s v="10.3390/ijerph15122907"/>
    <s v="https://www.scopus.com/inward/record.uri?eid=2-s2.0-85058923460&amp;doi=10.3390%2fijerph15122907&amp;partnerID=40&amp;md5=e77397ae984bfc08056f9254f24f61c5"/>
    <s v="Correlation analysis; Data analytics; Health care; Machine learning"/>
    <s v="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
    <s v="Final"/>
    <m/>
    <m/>
    <x v="5"/>
    <m/>
    <m/>
    <m/>
    <x v="2"/>
    <x v="3"/>
    <m/>
    <m/>
    <m/>
    <m/>
    <m/>
    <m/>
    <m/>
    <m/>
    <m/>
    <x v="1"/>
    <x v="1"/>
    <m/>
    <m/>
    <m/>
    <m/>
    <m/>
    <m/>
    <m/>
    <m/>
    <m/>
    <m/>
    <m/>
    <m/>
    <m/>
    <m/>
    <m/>
    <m/>
    <m/>
  </r>
  <r>
    <s v="Sentiment analysis of social networking sites (SNS) data using machine learning approach for the measurement of depression"/>
    <n v="196"/>
    <n v="2017"/>
    <s v="International Conference on Information and Communication Technology Convergence: ICT Convergence Technologies Leading the Fourth Industrial Revolution, ICTC 2017"/>
    <m/>
    <n v="68"/>
    <s v="10.1109/ICTC.2017.8190959"/>
    <s v="https://www.scopus.com/inward/record.uri?eid=2-s2.0-85046887956&amp;doi=10.1109%2fICTC.2017.8190959&amp;partnerID=40&amp;md5=5e7805c05c88846874e158875c7a5723"/>
    <s v="Depression Measurements; Sentiment Analysis; Social Networking Sites (SNS)"/>
    <s v="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
    <s v="Final"/>
    <m/>
    <m/>
    <x v="5"/>
    <m/>
    <m/>
    <m/>
    <x v="2"/>
    <x v="3"/>
    <m/>
    <m/>
    <m/>
    <m/>
    <m/>
    <m/>
    <m/>
    <m/>
    <m/>
    <x v="1"/>
    <x v="1"/>
    <m/>
    <m/>
    <m/>
    <m/>
    <m/>
    <m/>
    <m/>
    <m/>
    <m/>
    <m/>
    <m/>
    <m/>
    <m/>
    <m/>
    <m/>
    <m/>
    <m/>
  </r>
  <r>
    <s v="Graph Theory Analysis of Functional Connectivity in Major Depression Disorder with High-Density Resting State EEG Data"/>
    <n v="197"/>
    <n v="2019"/>
    <s v="IEEE Transactions on Neural Systems and Rehabilitation Engineering"/>
    <m/>
    <n v="68"/>
    <s v="10.1109/TNSRE.2019.2894423"/>
    <s v="https://www.scopus.com/inward/record.uri?eid=2-s2.0-85060922892&amp;doi=10.1109%2fTNSRE.2019.2894423&amp;partnerID=40&amp;md5=48dccdbcc75ac57a4b4af84122f1c92a"/>
    <s v="EEG; functional connectivity; graph theory analysis; major depressive disorder; network metrics; resting state"/>
    <s v="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
    <s v="Final"/>
    <m/>
    <m/>
    <x v="5"/>
    <m/>
    <m/>
    <m/>
    <x v="2"/>
    <x v="3"/>
    <m/>
    <m/>
    <m/>
    <m/>
    <m/>
    <m/>
    <m/>
    <m/>
    <m/>
    <x v="1"/>
    <x v="1"/>
    <m/>
    <m/>
    <m/>
    <m/>
    <m/>
    <m/>
    <m/>
    <m/>
    <m/>
    <m/>
    <m/>
    <m/>
    <m/>
    <m/>
    <m/>
    <m/>
    <m/>
  </r>
  <r>
    <s v="Mood prediction of patients with mood disorders by machine learning using passive digital phenotypes based on the circadian rhythm: Prospective observational cohort study"/>
    <n v="198"/>
    <n v="2019"/>
    <s v="Journal of Medical Internet Research"/>
    <m/>
    <n v="68"/>
    <s v="10.2196/11029"/>
    <s v="https://www.scopus.com/inward/record.uri?eid=2-s2.0-85064995437&amp;doi=10.2196%2f11029&amp;partnerID=40&amp;md5=cf808a7d6082596614608ea528991a51"/>
    <s v="Circadian rhythm; Digital phenotype; Machine learning; Mood disorder; Projections and predictions; Wearable device"/>
    <s v="Circadian Rhythm; Cohort Studies; Female; Humans; Machine Learning; Male; Mood Disorders; Phenotype; Prospective Studies; circadian rhythm; cohort analysis; female; human; machine learning; male; mood disorder; phenotype; physiology; prospective study"/>
    <s v="Final"/>
    <m/>
    <m/>
    <x v="5"/>
    <m/>
    <m/>
    <m/>
    <x v="2"/>
    <x v="3"/>
    <m/>
    <m/>
    <m/>
    <m/>
    <m/>
    <m/>
    <m/>
    <m/>
    <m/>
    <x v="1"/>
    <x v="1"/>
    <m/>
    <m/>
    <m/>
    <m/>
    <m/>
    <m/>
    <m/>
    <m/>
    <m/>
    <m/>
    <m/>
    <m/>
    <m/>
    <m/>
    <m/>
    <m/>
    <m/>
  </r>
  <r>
    <s v="What about Mood Swings: Identifying Depression on Twitter with Temporal Measures of Emotions"/>
    <n v="199"/>
    <n v="2018"/>
    <s v="The Web Conference 2018 - Companion of the World Wide Web Conference, WWW 2018"/>
    <m/>
    <n v="68"/>
    <s v="10.1145/3184558.3191624"/>
    <s v="https://www.scopus.com/inward/record.uri?eid=2-s2.0-85061904399&amp;doi=10.1145%2f3184558.3191624&amp;partnerID=40&amp;md5=1ef2263e6f52d231705035562bf492bb"/>
    <s v="emotion analysis; machine learning; mental health; social media"/>
    <s v="Risk assessment; World Wide Web; Activity traces; Linguistic styles; Mental disorders; On-line social networks; Predictive power; Psychological state; Research efforts; Temporal analysis; Social networking (online)"/>
    <s v="Final"/>
    <m/>
    <m/>
    <x v="5"/>
    <m/>
    <m/>
    <m/>
    <x v="2"/>
    <x v="3"/>
    <m/>
    <m/>
    <m/>
    <m/>
    <m/>
    <m/>
    <m/>
    <m/>
    <m/>
    <x v="1"/>
    <x v="1"/>
    <m/>
    <m/>
    <m/>
    <m/>
    <m/>
    <m/>
    <m/>
    <m/>
    <m/>
    <m/>
    <m/>
    <m/>
    <m/>
    <m/>
    <m/>
    <m/>
    <m/>
  </r>
  <r>
    <s v="Responders to rTMS for depression show increased fronto-midline theta and theta connectivity compared to non-responders"/>
    <n v="200"/>
    <n v="2018"/>
    <s v="Brain Stimulation"/>
    <m/>
    <n v="68"/>
    <s v="10.1016/j.brs.2017.10.015"/>
    <s v="https://www.scopus.com/inward/record.uri?eid=2-s2.0-85034441468&amp;doi=10.1016%2fj.brs.2017.10.015&amp;partnerID=40&amp;md5=6122552e46957527ab5ad59469981311"/>
    <s v="Alpha; Electroencephalography; Response prediction; Theta; Transcranial magnetic stimulation; Treatment resistant depression"/>
    <s v="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
    <s v="Final"/>
    <m/>
    <m/>
    <x v="5"/>
    <m/>
    <m/>
    <m/>
    <x v="2"/>
    <x v="3"/>
    <m/>
    <m/>
    <m/>
    <m/>
    <m/>
    <m/>
    <m/>
    <m/>
    <m/>
    <x v="1"/>
    <x v="1"/>
    <m/>
    <m/>
    <m/>
    <m/>
    <m/>
    <m/>
    <m/>
    <m/>
    <m/>
    <m/>
    <m/>
    <m/>
    <m/>
    <m/>
    <m/>
    <m/>
    <m/>
  </r>
  <r>
    <s v="Multimodal Machine Learning Workflows for Prediction of Psychosis in Patients with Clinical High-Risk Syndromes and Recent-Onset Depression"/>
    <n v="201"/>
    <n v="2021"/>
    <s v="JAMA Psychiatry"/>
    <m/>
    <n v="68"/>
    <s v="10.1001/jamapsychiatry.2020.3604"/>
    <s v="https://www.scopus.com/inward/record.uri?eid=2-s2.0-85097418926&amp;doi=10.1001%2fjamapsychiatry.2020.3604&amp;partnerID=40&amp;md5=94087175d195b1500a15ce0cc281d3b1"/>
    <m/>
    <s v="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
    <s v="Final"/>
    <m/>
    <m/>
    <x v="5"/>
    <m/>
    <m/>
    <m/>
    <x v="2"/>
    <x v="3"/>
    <m/>
    <m/>
    <m/>
    <m/>
    <m/>
    <m/>
    <m/>
    <m/>
    <m/>
    <x v="1"/>
    <x v="1"/>
    <m/>
    <m/>
    <m/>
    <m/>
    <m/>
    <m/>
    <m/>
    <m/>
    <m/>
    <m/>
    <m/>
    <m/>
    <m/>
    <m/>
    <m/>
    <m/>
    <m/>
  </r>
  <r>
    <s v="Association of Prepubertal and Postpubertal Exposure to Childhood Maltreatment with Adult Amygdala Function"/>
    <n v="202"/>
    <n v="2019"/>
    <s v="JAMA Psychiatry"/>
    <m/>
    <n v="68"/>
    <s v="10.1001/jamapsychiatry.2019.0931"/>
    <s v="https://www.scopus.com/inward/record.uri?eid=2-s2.0-85068192943&amp;doi=10.1001%2fjamapsychiatry.2019.0931&amp;partnerID=40&amp;md5=94bb7c6f5427d9e09fd74003e52e2f5a"/>
    <m/>
    <s v="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
    <s v="Final"/>
    <m/>
    <m/>
    <x v="5"/>
    <m/>
    <m/>
    <m/>
    <x v="2"/>
    <x v="3"/>
    <m/>
    <m/>
    <m/>
    <m/>
    <m/>
    <m/>
    <m/>
    <m/>
    <m/>
    <x v="1"/>
    <x v="1"/>
    <m/>
    <m/>
    <m/>
    <m/>
    <m/>
    <m/>
    <m/>
    <m/>
    <m/>
    <m/>
    <m/>
    <m/>
    <m/>
    <m/>
    <m/>
    <m/>
    <m/>
  </r>
  <r>
    <s v="All roads lead to the default-mode network—global source of DMN abnormalities in major depressive disorder"/>
    <n v="203"/>
    <n v="2020"/>
    <s v="Neuropsychopharmacology"/>
    <m/>
    <n v="67"/>
    <s v="10.1038/s41386-020-0785-x"/>
    <s v="https://www.scopus.com/inward/record.uri?eid=2-s2.0-85087940701&amp;doi=10.1038%2fs41386-020-0785-x&amp;partnerID=40&amp;md5=b36cedef247c4659c9bd3cf99aabeb49"/>
    <m/>
    <s v="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
    <s v="Final"/>
    <m/>
    <m/>
    <x v="5"/>
    <m/>
    <m/>
    <m/>
    <x v="2"/>
    <x v="3"/>
    <m/>
    <m/>
    <m/>
    <m/>
    <m/>
    <m/>
    <m/>
    <m/>
    <m/>
    <x v="1"/>
    <x v="1"/>
    <m/>
    <m/>
    <m/>
    <m/>
    <m/>
    <m/>
    <m/>
    <m/>
    <m/>
    <m/>
    <m/>
    <m/>
    <m/>
    <m/>
    <m/>
    <m/>
    <m/>
  </r>
  <r>
    <s v="Human behaviour-based automatic depression analysis using hand-crafted statistics and deep learned spectral features"/>
    <n v="204"/>
    <n v="2018"/>
    <s v="Proceedings - 13th IEEE International Conference on Automatic Face and Gesture Recognition, FG 2018"/>
    <m/>
    <n v="67"/>
    <s v="10.1109/FG.2018.00032"/>
    <s v="https://www.scopus.com/inward/record.uri?eid=2-s2.0-85049389756&amp;doi=10.1109%2fFG.2018.00032&amp;partnerID=40&amp;md5=44a6c85b3cf4ae3685f245efd8759b63"/>
    <s v="Automatic depression analysis; Convolution Nerual Networks; Human behaviour signals; Spectrum maps; Statistic"/>
    <s v="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
    <s v="Final"/>
    <m/>
    <m/>
    <x v="5"/>
    <m/>
    <m/>
    <m/>
    <x v="2"/>
    <x v="3"/>
    <m/>
    <m/>
    <m/>
    <m/>
    <m/>
    <m/>
    <m/>
    <m/>
    <m/>
    <x v="1"/>
    <x v="1"/>
    <m/>
    <m/>
    <m/>
    <m/>
    <m/>
    <m/>
    <m/>
    <m/>
    <m/>
    <m/>
    <m/>
    <m/>
    <m/>
    <m/>
    <m/>
    <m/>
    <m/>
  </r>
  <r>
    <s v="EMOTHAW: A Novel Database for Emotional State Recognition from Handwriting and Drawing"/>
    <n v="205"/>
    <n v="2017"/>
    <s v="IEEE Transactions on Human-Machine Systems"/>
    <m/>
    <n v="67"/>
    <s v="10.1109/THMS.2016.2635441"/>
    <s v="https://www.scopus.com/inward/record.uri?eid=2-s2.0-85010000311&amp;doi=10.1109%2fTHMS.2016.2635441&amp;partnerID=40&amp;md5=6cd8d44fea3d269e9fdf953a59d0d2b6"/>
    <s v="Affective database; anxiety; depression; depression-anxiety-stress scales (DASS); emotional state; handwriting; random forests; stress"/>
    <s v="Database systems; Decision trees; Learning systems; Cross validation; Digitizing tablet; Emotion recognition; Evaluation measures; Machine interfaces; Machine learning methods; Random forest classifier; Stress recognition; Character recognition"/>
    <s v="Final"/>
    <m/>
    <m/>
    <x v="5"/>
    <m/>
    <m/>
    <m/>
    <x v="2"/>
    <x v="3"/>
    <m/>
    <m/>
    <m/>
    <m/>
    <m/>
    <m/>
    <m/>
    <m/>
    <m/>
    <x v="1"/>
    <x v="1"/>
    <m/>
    <m/>
    <m/>
    <m/>
    <m/>
    <m/>
    <m/>
    <m/>
    <m/>
    <m/>
    <m/>
    <m/>
    <m/>
    <m/>
    <m/>
    <m/>
    <m/>
  </r>
  <r>
    <s v="A deep learning framework for automatic diagnosis of unipolar depression"/>
    <n v="206"/>
    <n v="2019"/>
    <s v="International Journal of Medical Informatics"/>
    <m/>
    <n v="66"/>
    <s v="10.1016/j.ijmedinf.2019.103983"/>
    <s v="https://www.scopus.com/inward/record.uri?eid=2-s2.0-85072772707&amp;doi=10.1016%2fj.ijmedinf.2019.103983&amp;partnerID=40&amp;md5=cfab85b71e73997c9dc8021211522465"/>
    <s v="Convolutional neural network for depression; EEG-based deep learning for depression; EEG-based diagnosis of unipolar depression; EEG-based machine learning methods for depression; Long short-term memory classifiers for depression"/>
    <s v="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
    <s v="Final"/>
    <m/>
    <m/>
    <x v="5"/>
    <m/>
    <m/>
    <m/>
    <x v="2"/>
    <x v="3"/>
    <m/>
    <m/>
    <m/>
    <m/>
    <m/>
    <m/>
    <m/>
    <m/>
    <m/>
    <x v="1"/>
    <x v="1"/>
    <m/>
    <m/>
    <m/>
    <m/>
    <m/>
    <m/>
    <m/>
    <m/>
    <m/>
    <m/>
    <m/>
    <m/>
    <m/>
    <m/>
    <m/>
    <m/>
    <m/>
  </r>
  <r>
    <s v="Detecting Suicidal Ideation in Chinese Microblogs with Psychological Lexicons"/>
    <n v="207"/>
    <n v="2014"/>
    <s v="Proceedings - 2014 IEEE International Conference on Ubiquitous Intelligence and Computing, 2014 IEEE International Conference on Autonomic and Trusted Computing, 2014 IEEE International Conference on Scalable Computing and Communications and Associated Sy"/>
    <m/>
    <n v="66"/>
    <s v="10.1109/UIC-ATC-ScalCom.2014.48"/>
    <s v="https://www.scopus.com/inward/record.uri?eid=2-s2.0-84949563881&amp;doi=10.1109%2fUIC-ATC-ScalCom.2014.48&amp;partnerID=40&amp;md5=f2fecafee1497e4423b6d524fdfe5cdf"/>
    <s v="Psychological lexicons; Sentiment analysis; Suicidal ideation detection"/>
    <s v="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
    <s v="Final"/>
    <m/>
    <m/>
    <x v="5"/>
    <m/>
    <m/>
    <m/>
    <x v="2"/>
    <x v="3"/>
    <m/>
    <m/>
    <m/>
    <m/>
    <m/>
    <m/>
    <m/>
    <m/>
    <m/>
    <x v="1"/>
    <x v="1"/>
    <m/>
    <m/>
    <m/>
    <m/>
    <m/>
    <m/>
    <m/>
    <m/>
    <m/>
    <m/>
    <m/>
    <m/>
    <m/>
    <m/>
    <m/>
    <m/>
    <m/>
  </r>
  <r>
    <s v="Topic modeling based multi-modal depression detection"/>
    <n v="208"/>
    <n v="2017"/>
    <s v="AVEC 2017 - Proceedings of the 7th Annual Workshop on Audio/Visual Emotion Challenge, co-located with MM 2017"/>
    <m/>
    <n v="66"/>
    <s v="10.1145/3133944.3133945"/>
    <s v="https://www.scopus.com/inward/record.uri?eid=2-s2.0-85035336974&amp;doi=10.1145%2f3133944.3133945&amp;partnerID=40&amp;md5=4a48e50233e6cdeb2c5342e280243508"/>
    <s v="Depression detection; Emotion recognition; Multi-modal; Natural language processing; Topic modeling"/>
    <s v="Natural language processing systems; Context-Aware; Emotion recognition; Mental disorders; Multi-modal; Temporal information; Topic Modeling; Modeling languages"/>
    <s v="Final"/>
    <m/>
    <m/>
    <x v="5"/>
    <m/>
    <m/>
    <m/>
    <x v="2"/>
    <x v="3"/>
    <m/>
    <m/>
    <m/>
    <m/>
    <m/>
    <m/>
    <m/>
    <m/>
    <m/>
    <x v="1"/>
    <x v="1"/>
    <m/>
    <m/>
    <m/>
    <m/>
    <m/>
    <m/>
    <m/>
    <m/>
    <m/>
    <m/>
    <m/>
    <m/>
    <m/>
    <m/>
    <m/>
    <m/>
    <m/>
  </r>
  <r>
    <s v="The combined effect of genetic polymorphisms and clinical parameters on treatment outcome in treatment-resistant depression"/>
    <n v="209"/>
    <n v="2015"/>
    <s v="European Neuropsychopharmacology"/>
    <m/>
    <n v="66"/>
    <s v="10.1016/j.euroneuro.2015.01.001"/>
    <s v="https://www.scopus.com/inward/record.uri?eid=2-s2.0-84928203530&amp;doi=10.1016%2fj.euroneuro.2015.01.001&amp;partnerID=40&amp;md5=5c6c3356408b6ba44280bd99eab6770f"/>
    <s v="Clinical factors in depression; Clustering; Genetics in depression; Random forests; Treatment outcome; Treatment-resistant-depression"/>
    <s v="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
    <s v="Final"/>
    <m/>
    <m/>
    <x v="5"/>
    <m/>
    <m/>
    <m/>
    <x v="2"/>
    <x v="3"/>
    <m/>
    <m/>
    <m/>
    <m/>
    <m/>
    <m/>
    <m/>
    <m/>
    <m/>
    <x v="1"/>
    <x v="1"/>
    <m/>
    <m/>
    <m/>
    <m/>
    <m/>
    <m/>
    <m/>
    <m/>
    <m/>
    <m/>
    <m/>
    <m/>
    <m/>
    <m/>
    <m/>
    <m/>
    <m/>
  </r>
  <r>
    <s v="Altered cerebellar-cerebral resting-state functional connectivity reliably identifies major depressive disorder"/>
    <n v="210"/>
    <n v="2013"/>
    <s v="Brain Research"/>
    <m/>
    <n v="66"/>
    <s v="10.1016/j.brainres.2012.12.002"/>
    <s v="https://www.scopus.com/inward/record.uri?eid=2-s2.0-84872393128&amp;doi=10.1016%2fj.brainres.2012.12.002&amp;partnerID=40&amp;md5=79e0f3fb5cb454d6f20862edbec7d144"/>
    <s v="Cerebellum; Functional connectivity magnetic resonance imaging; Major depressive disorder; Prefrontal lobe; Resting state; Support vector machine"/>
    <s v="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
    <s v="Final"/>
    <m/>
    <m/>
    <x v="5"/>
    <m/>
    <m/>
    <m/>
    <x v="2"/>
    <x v="3"/>
    <m/>
    <m/>
    <m/>
    <m/>
    <m/>
    <m/>
    <m/>
    <m/>
    <m/>
    <x v="1"/>
    <x v="1"/>
    <m/>
    <m/>
    <m/>
    <m/>
    <m/>
    <m/>
    <m/>
    <m/>
    <m/>
    <m/>
    <m/>
    <m/>
    <m/>
    <m/>
    <m/>
    <m/>
    <m/>
  </r>
  <r>
    <s v="An unsupervised text mining method for relation extraction from biomedical literature"/>
    <n v="211"/>
    <n v="2014"/>
    <s v="PLoS ONE"/>
    <m/>
    <n v="64"/>
    <s v="10.1371/journal.pone.0102039"/>
    <s v="https://www.scopus.com/inward/record.uri?eid=2-s2.0-84904470880&amp;doi=10.1371%2fjournal.pone.0102039&amp;partnerID=40&amp;md5=e582a46f2cd4a9c0f5b398053b158cbf"/>
    <m/>
    <s v="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
    <s v="Final"/>
    <m/>
    <m/>
    <x v="5"/>
    <m/>
    <m/>
    <m/>
    <x v="2"/>
    <x v="3"/>
    <m/>
    <m/>
    <m/>
    <m/>
    <m/>
    <m/>
    <m/>
    <m/>
    <m/>
    <x v="1"/>
    <x v="1"/>
    <m/>
    <m/>
    <m/>
    <m/>
    <m/>
    <m/>
    <m/>
    <m/>
    <m/>
    <m/>
    <m/>
    <m/>
    <m/>
    <m/>
    <m/>
    <m/>
    <m/>
  </r>
  <r>
    <s v="Distinguishing bipolar and major depressive disorders by brain structural morphometry: A pilot study"/>
    <n v="212"/>
    <n v="2015"/>
    <s v="BMC Psychiatry"/>
    <m/>
    <n v="64"/>
    <s v="10.1186/s12888-015-0685-5"/>
    <s v="https://www.scopus.com/inward/record.uri?eid=2-s2.0-84947755604&amp;doi=10.1186%2fs12888-015-0685-5&amp;partnerID=40&amp;md5=e07559dc0bf2e63b1a473433c55eae29"/>
    <s v="Bipolar disorder; Cortical Thickness; Depression; Support vector machine; Surface area"/>
    <s v="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
    <s v="Final"/>
    <m/>
    <m/>
    <x v="5"/>
    <m/>
    <m/>
    <m/>
    <x v="2"/>
    <x v="3"/>
    <m/>
    <m/>
    <m/>
    <m/>
    <m/>
    <m/>
    <m/>
    <m/>
    <m/>
    <x v="1"/>
    <x v="1"/>
    <m/>
    <m/>
    <m/>
    <m/>
    <m/>
    <m/>
    <m/>
    <m/>
    <m/>
    <m/>
    <m/>
    <m/>
    <m/>
    <m/>
    <m/>
    <m/>
    <m/>
  </r>
  <r>
    <s v="Personalized prediction of antidepressant v. placebo response: Evidence from the EMBARC study"/>
    <n v="213"/>
    <n v="2019"/>
    <s v="Psychological Medicine"/>
    <m/>
    <n v="64"/>
    <s v="10.1017/S0033291718001708"/>
    <s v="https://www.scopus.com/inward/record.uri?eid=2-s2.0-85049356702&amp;doi=10.1017%2fS0033291718001708&amp;partnerID=40&amp;md5=b208e965374f0af2c783fd95fe493898"/>
    <s v="Antidepressant; depression; endophenotype; machine learning; placebo; precision medicine; prediction"/>
    <s v="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
    <s v="Final"/>
    <m/>
    <m/>
    <x v="5"/>
    <m/>
    <m/>
    <m/>
    <x v="2"/>
    <x v="3"/>
    <m/>
    <m/>
    <m/>
    <m/>
    <m/>
    <m/>
    <m/>
    <m/>
    <m/>
    <x v="1"/>
    <x v="1"/>
    <m/>
    <m/>
    <m/>
    <m/>
    <m/>
    <m/>
    <m/>
    <m/>
    <m/>
    <m/>
    <m/>
    <m/>
    <m/>
    <m/>
    <m/>
    <m/>
    <m/>
  </r>
  <r>
    <s v="Using text mining to extract depressive symptoms and to validate the diagnosis of major depressive disorder from electronic health records"/>
    <n v="214"/>
    <n v="2020"/>
    <s v="Journal of Affective Disorders"/>
    <m/>
    <n v="63"/>
    <s v="10.1016/j.jad.2019.09.044"/>
    <s v="https://www.scopus.com/inward/record.uri?eid=2-s2.0-85072296614&amp;doi=10.1016%2fj.jad.2019.09.044&amp;partnerID=40&amp;md5=d5a1dfc73c1243d4c6d9522d04ec3198"/>
    <s v="Information extraction; Major depressive disorder; Text mining"/>
    <s v="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
    <s v="Final"/>
    <m/>
    <m/>
    <x v="5"/>
    <m/>
    <m/>
    <m/>
    <x v="2"/>
    <x v="3"/>
    <m/>
    <m/>
    <m/>
    <m/>
    <m/>
    <m/>
    <m/>
    <m/>
    <m/>
    <x v="1"/>
    <x v="1"/>
    <m/>
    <m/>
    <m/>
    <m/>
    <m/>
    <m/>
    <m/>
    <m/>
    <m/>
    <m/>
    <m/>
    <m/>
    <m/>
    <m/>
    <m/>
    <m/>
    <m/>
  </r>
  <r>
    <s v="Suicidal Ideation Detection: A Review of Machine Learning Methods and Applications"/>
    <n v="215"/>
    <n v="2021"/>
    <s v="IEEE Transactions on Computational Social Systems"/>
    <m/>
    <n v="63"/>
    <s v="10.1109/TCSS.2020.3021467"/>
    <s v="https://www.scopus.com/inward/record.uri?eid=2-s2.0-85091304293&amp;doi=10.1109%2fTCSS.2020.3021467&amp;partnerID=40&amp;md5=583f0e12040d39265221ac08587f6d95"/>
    <s v="Deep learning; feature engineering; social content; suicidal ideation detection (SID)"/>
    <s v="Deep learning; Engineering research; Surveys; Automatic Detection; Clinical methods; Domain-specific application; Electronic health record; Feature engineerings; Machine learning methods; Machine learning techniques; Suicidal ideation; Learning systems"/>
    <s v="Final"/>
    <m/>
    <m/>
    <x v="5"/>
    <m/>
    <m/>
    <m/>
    <x v="2"/>
    <x v="3"/>
    <m/>
    <m/>
    <m/>
    <m/>
    <m/>
    <m/>
    <m/>
    <m/>
    <m/>
    <x v="1"/>
    <x v="1"/>
    <m/>
    <m/>
    <m/>
    <m/>
    <m/>
    <m/>
    <m/>
    <m/>
    <m/>
    <m/>
    <m/>
    <m/>
    <m/>
    <m/>
    <m/>
    <m/>
    <m/>
  </r>
  <r>
    <s v="Salience Network Functional Connectivity Predicts Placebo Effects in Major Depression"/>
    <n v="216"/>
    <n v="2016"/>
    <s v="Biological Psychiatry: Cognitive Neuroscience and Neuroimaging"/>
    <m/>
    <n v="63"/>
    <s v="10.1016/j.bpsc.2015.10.002"/>
    <s v="https://www.scopus.com/inward/record.uri?eid=2-s2.0-84957828215&amp;doi=10.1016%2fj.bpsc.2015.10.002&amp;partnerID=40&amp;md5=b29dd0e926eb01fbbae8780dde313756"/>
    <s v="Biomarkers of treatment response; Large-scale connectivity networks; Major depression; Placebo effects; Resting-state functional connectivity"/>
    <s v="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
    <s v="Final"/>
    <m/>
    <m/>
    <x v="5"/>
    <m/>
    <m/>
    <m/>
    <x v="2"/>
    <x v="3"/>
    <m/>
    <m/>
    <m/>
    <m/>
    <m/>
    <m/>
    <m/>
    <m/>
    <m/>
    <x v="1"/>
    <x v="1"/>
    <m/>
    <m/>
    <m/>
    <m/>
    <m/>
    <m/>
    <m/>
    <m/>
    <m/>
    <m/>
    <m/>
    <m/>
    <m/>
    <m/>
    <m/>
    <m/>
    <m/>
  </r>
  <r>
    <s v="Altered brain function in persistent postural perceptual dizziness: A study on resting state functional connectivity"/>
    <n v="217"/>
    <n v="2018"/>
    <s v="Human Brain Mapping"/>
    <m/>
    <n v="63"/>
    <s v="10.1002/hbm.24080"/>
    <s v="https://www.scopus.com/inward/record.uri?eid=2-s2.0-85045405842&amp;doi=10.1002%2fhbm.24080&amp;partnerID=40&amp;md5=4b90f6d4dfa716cba6590de585401127"/>
    <s v="functional connectivity; persistent postural perceptual dizziness; resting state functional imaging; support vector machine; vertigo"/>
    <s v="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
    <s v="Final"/>
    <m/>
    <m/>
    <x v="5"/>
    <m/>
    <m/>
    <m/>
    <x v="2"/>
    <x v="3"/>
    <m/>
    <m/>
    <m/>
    <m/>
    <m/>
    <m/>
    <m/>
    <m/>
    <m/>
    <x v="1"/>
    <x v="1"/>
    <m/>
    <m/>
    <m/>
    <m/>
    <m/>
    <m/>
    <m/>
    <m/>
    <m/>
    <m/>
    <m/>
    <m/>
    <m/>
    <m/>
    <m/>
    <m/>
    <m/>
  </r>
  <r>
    <s v="Electret-Based Organic Synaptic Transistor for Neuromorphic Computing"/>
    <n v="218"/>
    <n v="2020"/>
    <s v="ACS Applied Materials and Interfaces"/>
    <m/>
    <n v="63"/>
    <s v="10.1021/acsami.9b22925"/>
    <s v="https://www.scopus.com/inward/record.uri?eid=2-s2.0-85082780446&amp;doi=10.1021%2facsami.9b22925&amp;partnerID=40&amp;md5=202f012f3a1670d60b3757125749378b"/>
    <s v="charge trapping; electret-based synaptic transistor; neuromorphic computing; nonlinearity; pattern recognition; synaptic weight update"/>
    <s v="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
    <s v="Final"/>
    <m/>
    <m/>
    <x v="5"/>
    <m/>
    <m/>
    <m/>
    <x v="2"/>
    <x v="3"/>
    <m/>
    <m/>
    <m/>
    <m/>
    <m/>
    <m/>
    <m/>
    <m/>
    <m/>
    <x v="1"/>
    <x v="1"/>
    <m/>
    <m/>
    <m/>
    <m/>
    <m/>
    <m/>
    <m/>
    <m/>
    <m/>
    <m/>
    <m/>
    <m/>
    <m/>
    <m/>
    <m/>
    <m/>
    <m/>
  </r>
  <r>
    <s v="Identifying major depressive disorder using Hurst exponent of resting-state brain networks"/>
    <n v="219"/>
    <n v="2013"/>
    <s v="Psychiatry Research - Neuroimaging"/>
    <m/>
    <n v="63"/>
    <s v="10.1016/j.pscychresns.2013.09.008"/>
    <s v="https://www.scopus.com/inward/record.uri?eid=2-s2.0-84888293224&amp;doi=10.1016%2fj.pscychresns.2013.09.008&amp;partnerID=40&amp;md5=38f4c4a903a5860b7bfee5afe195520e"/>
    <s v="Classification; Functional magnetic resonance imaging (fMRI); Hurst exponent; Major depressive disorder; Resting-state networks"/>
    <s v="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
    <s v="Final"/>
    <m/>
    <m/>
    <x v="5"/>
    <m/>
    <m/>
    <m/>
    <x v="2"/>
    <x v="3"/>
    <m/>
    <m/>
    <m/>
    <m/>
    <m/>
    <m/>
    <m/>
    <m/>
    <m/>
    <x v="1"/>
    <x v="1"/>
    <m/>
    <m/>
    <m/>
    <m/>
    <m/>
    <m/>
    <m/>
    <m/>
    <m/>
    <m/>
    <m/>
    <m/>
    <m/>
    <m/>
    <m/>
    <m/>
    <m/>
  </r>
  <r>
    <s v="Prediction of Sex-Specific Suicide Risk Using Machine Learning and Single-Payer Health Care Registry Data from Denmark"/>
    <n v="220"/>
    <n v="2020"/>
    <s v="JAMA Psychiatry"/>
    <m/>
    <n v="63"/>
    <s v="10.1001/jamapsychiatry.2019.2905"/>
    <s v="https://www.scopus.com/inward/record.uri?eid=2-s2.0-85074196487&amp;doi=10.1001%2fjamapsychiatry.2019.2905&amp;partnerID=40&amp;md5=86212af409cd1fb9b939c1a4c3adb9dc"/>
    <m/>
    <s v="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
    <s v="Final"/>
    <m/>
    <m/>
    <x v="5"/>
    <m/>
    <m/>
    <m/>
    <x v="2"/>
    <x v="3"/>
    <m/>
    <m/>
    <m/>
    <m/>
    <m/>
    <m/>
    <m/>
    <m/>
    <m/>
    <x v="1"/>
    <x v="1"/>
    <m/>
    <m/>
    <m/>
    <m/>
    <m/>
    <m/>
    <m/>
    <m/>
    <m/>
    <m/>
    <m/>
    <m/>
    <m/>
    <m/>
    <m/>
    <m/>
    <m/>
  </r>
  <r>
    <s v="A validated predictive algorithm of post-traumatic stress course following emergency department admission after a traumatic stressor"/>
    <n v="221"/>
    <n v="2020"/>
    <s v="Nature Medicine"/>
    <m/>
    <n v="63"/>
    <s v="10.1038/s41591-020-0951-z"/>
    <s v="https://www.scopus.com/inward/record.uri?eid=2-s2.0-85087650686&amp;doi=10.1038%2fs41591-020-0951-z&amp;partnerID=40&amp;md5=f4df1c78c5045c45fe8f77d068ee49c1"/>
    <m/>
    <s v="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
    <s v="Final"/>
    <m/>
    <m/>
    <x v="5"/>
    <m/>
    <m/>
    <m/>
    <x v="2"/>
    <x v="3"/>
    <m/>
    <m/>
    <m/>
    <m/>
    <m/>
    <m/>
    <m/>
    <m/>
    <m/>
    <x v="1"/>
    <x v="1"/>
    <m/>
    <m/>
    <m/>
    <m/>
    <m/>
    <m/>
    <m/>
    <m/>
    <m/>
    <m/>
    <m/>
    <m/>
    <m/>
    <m/>
    <m/>
    <m/>
    <m/>
  </r>
  <r>
    <s v="A machine learning approach predicts future risk to suicidal ideation from social media data"/>
    <n v="222"/>
    <n v="2020"/>
    <s v="npj Digital Medicine"/>
    <m/>
    <n v="63"/>
    <s v="10.1038/s41746-020-0287-6"/>
    <s v="https://www.scopus.com/inward/record.uri?eid=2-s2.0-85088069409&amp;doi=10.1038%2fs41746-020-0287-6&amp;partnerID=40&amp;md5=e46df6334fb09fe0f2a225f2811f9642"/>
    <m/>
    <s v="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
    <s v="Final"/>
    <m/>
    <m/>
    <x v="5"/>
    <m/>
    <m/>
    <m/>
    <x v="2"/>
    <x v="3"/>
    <m/>
    <m/>
    <m/>
    <m/>
    <m/>
    <m/>
    <m/>
    <m/>
    <m/>
    <x v="1"/>
    <x v="1"/>
    <m/>
    <m/>
    <m/>
    <m/>
    <m/>
    <m/>
    <m/>
    <m/>
    <m/>
    <m/>
    <m/>
    <m/>
    <m/>
    <m/>
    <m/>
    <m/>
    <m/>
  </r>
  <r>
    <s v="Predicting individual responses to the electroconvulsive therapy with hippocampal subfield volumes in major depression disorder"/>
    <n v="223"/>
    <n v="2018"/>
    <s v="Scientific Reports"/>
    <m/>
    <n v="63"/>
    <s v="10.1038/s41598-018-23685-9"/>
    <s v="https://www.scopus.com/inward/record.uri?eid=2-s2.0-85044972917&amp;doi=10.1038%2fs41598-018-23685-9&amp;partnerID=40&amp;md5=f2d70b45efb0ca2b4fc3d2de3f026bd4"/>
    <m/>
    <s v="Adult; Depressive Disorder, Major; Electroconvulsive Therapy; Female; Hippocampus; Humans; Machine Learning; Male; Organ Size; Treatment Outcome; adult; electroconvulsive therapy; female; hippocampus; human; machine learning; major depression; male; organ size; pathology; treatment outcome"/>
    <s v="Final"/>
    <m/>
    <m/>
    <x v="5"/>
    <m/>
    <m/>
    <m/>
    <x v="2"/>
    <x v="3"/>
    <m/>
    <m/>
    <m/>
    <m/>
    <m/>
    <m/>
    <m/>
    <m/>
    <m/>
    <x v="1"/>
    <x v="1"/>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s v="The impact of covid-19 epidemic declaration on psychological consequences: A study on active weibo users"/>
    <n v="1"/>
    <n v="2020"/>
    <s v="International Journal of Environmental Research and Public Health"/>
    <x v="0"/>
    <n v="1004"/>
    <s v="10.3390/ijerph17062032"/>
    <s v="https://www.scopus.com/inward/record.uri?eid=2-s2.0-85082137078&amp;doi=10.3390%2fijerph17062032&amp;partnerID=40&amp;md5=4a1f75d6c389c549a7258eb86a840593"/>
    <s v="Cognition; Emotion; Mental health; Public health emergencies; Word frequency analysis"/>
    <s v="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
    <s v="Final"/>
    <m/>
    <x v="0"/>
    <x v="0"/>
    <s v="yes"/>
    <x v="0"/>
    <x v="0"/>
    <x v="0"/>
    <s v="ml model"/>
    <s v="na"/>
    <s v="na"/>
    <s v="na"/>
    <s v="10.1007/978-3-642-39137-8_12"/>
    <x v="0"/>
    <x v="0"/>
    <x v="0"/>
    <x v="0"/>
    <s v="na"/>
    <x v="0"/>
    <s v="na"/>
    <x v="0"/>
    <x v="0"/>
    <s v="na"/>
    <x v="0"/>
    <s v="na"/>
    <x v="0"/>
    <s v="na"/>
    <x v="0"/>
    <s v="na"/>
    <s v="no"/>
    <x v="0"/>
    <s v="Weibo data pool, the data was filtered"/>
    <s v="unsure"/>
    <n v="17865"/>
    <x v="0"/>
    <m/>
    <s v="10.1007/978-3-642-39137-8_12"/>
  </r>
  <r>
    <s v="Predicting Mental Health Status on Social Media"/>
    <m/>
    <n v="2013"/>
    <m/>
    <x v="0"/>
    <m/>
    <s v="10.1007/978-3-642-39137-8_12"/>
    <s v="https://link.springer.com/chapter/10.1007/978-3-642-39137-8_12"/>
    <m/>
    <m/>
    <m/>
    <s v="10.3390/ijerph17062032"/>
    <x v="0"/>
    <x v="1"/>
    <s v="yes"/>
    <x v="0"/>
    <x v="0"/>
    <x v="1"/>
    <s v="SCL-90-R"/>
    <s v="na"/>
    <s v="no"/>
    <s v="no"/>
    <s v="conducted in chinese? no list of questions. Scores were normalized"/>
    <x v="0"/>
    <x v="0"/>
    <x v="0"/>
    <x v="0"/>
    <s v="na"/>
    <x v="0"/>
    <s v="na"/>
    <x v="0"/>
    <x v="0"/>
    <s v="na"/>
    <x v="0"/>
    <s v="na"/>
    <x v="0"/>
    <s v="na"/>
    <x v="0"/>
    <s v="na"/>
    <s v="no"/>
    <x v="0"/>
    <s v="Weibo users"/>
    <n v="67"/>
    <n v="448"/>
    <x v="1"/>
    <m/>
    <m/>
  </r>
  <r>
    <s v="Predicting depression via social media"/>
    <n v="2"/>
    <n v="2013"/>
    <s v="Proceedings of the 7th International Conference on Weblogs and Social Media, ICWSM 2013"/>
    <x v="1"/>
    <n v="951"/>
    <s v="10.1609/icwsm.v7i1.14432 "/>
    <s v="https://www.scopus.com/inward/record.uri?eid=2-s2.0-84900027892&amp;partnerID=40&amp;md5=37755eb6e5e5e0639df4438f14bf1c8f"/>
    <m/>
    <s v="Classification (of information); Antidepressant medication; Clinical depression; Linguistic styles; Major depressions; Negative affects; Social activities; Social engagement; Statistical classifier; Social networking (online)"/>
    <s v="Final"/>
    <m/>
    <x v="0"/>
    <x v="0"/>
    <s v="yes"/>
    <x v="0"/>
    <x v="0"/>
    <x v="1"/>
    <s v="CES-D &amp; BDI &amp; self-report of depression"/>
    <s v="10.1037/t00742-000 http://www.bcbsm.com/pdf/Depression_CES-D.pdf"/>
    <s v="no"/>
    <s v="yes"/>
    <s v="no information on how the questionaire looked"/>
    <x v="0"/>
    <x v="0"/>
    <x v="0"/>
    <x v="0"/>
    <s v="na"/>
    <x v="0"/>
    <s v="na"/>
    <x v="0"/>
    <x v="1"/>
    <s v="aproval rating &gt;90%"/>
    <x v="0"/>
    <m/>
    <x v="0"/>
    <s v="na"/>
    <x v="1"/>
    <s v="overlap between scales and insufficient time to finish the questionaire"/>
    <s v="no"/>
    <x v="0"/>
    <s v="Twitter users from Mturk"/>
    <n v="171"/>
    <n v="476"/>
    <x v="2"/>
    <m/>
    <m/>
  </r>
  <r>
    <s v="Single subject prediction of brain disorders in neuroimaging: Promises and pitfalls"/>
    <n v="3"/>
    <n v="2017"/>
    <s v="NeuroImage"/>
    <x v="2"/>
    <n v="518"/>
    <s v="10.1016/j.neuroimage.2016.02.079"/>
    <s v="https://www.scopus.com/inward/record.uri?eid=2-s2.0-84962787673&amp;doi=10.1016%2fj.neuroimage.2016.02.079&amp;partnerID=40&amp;md5=02c435791465a7d077ad0db2d5ba2137"/>
    <s v="Brain disorders; Classification; Machine learning; Neuroimaging; Prediction"/>
    <s v="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
    <s v="Final"/>
    <m/>
    <x v="1"/>
    <x v="2"/>
    <m/>
    <x v="1"/>
    <x v="1"/>
    <x v="2"/>
    <m/>
    <m/>
    <m/>
    <m/>
    <m/>
    <x v="1"/>
    <x v="1"/>
    <x v="1"/>
    <x v="1"/>
    <m/>
    <x v="1"/>
    <m/>
    <x v="1"/>
    <x v="2"/>
    <m/>
    <x v="1"/>
    <m/>
    <x v="1"/>
    <m/>
    <x v="2"/>
    <m/>
    <m/>
    <x v="1"/>
    <m/>
    <m/>
    <m/>
    <x v="3"/>
    <m/>
    <m/>
  </r>
  <r>
    <s v="Discovering shifts to suicidal ideation from mental health content in social media"/>
    <n v="4"/>
    <n v="2016"/>
    <s v="Conference on Human Factors in Computing Systems - Proceedings"/>
    <x v="3"/>
    <n v="386"/>
    <s v="10.1145/2858036.2858207"/>
    <s v="https://www.scopus.com/inward/record.uri?eid=2-s2.0-84991058188&amp;doi=10.1145%2f2858036.2858207&amp;partnerID=40&amp;md5=409470c2244988b1306719fd38fb149d"/>
    <s v="Mental health; Reddii; Social media; Suicidal ideation"/>
    <s v="Health; Human computer interaction; Human engineering; Social networking (online); Ethical implications; Mental health; Propensity score matching; Reddii; Social media; Statistical approach; Statistical methodologies; Suicidal ideation; Diseases"/>
    <s v="Final"/>
    <m/>
    <x v="2"/>
    <x v="0"/>
    <s v="yes"/>
    <x v="0"/>
    <x v="2"/>
    <x v="3"/>
    <s v="subreddits "/>
    <s v="na"/>
    <s v="na"/>
    <s v="na"/>
    <s v="r/SuicideWatch and mental health subreddits"/>
    <x v="0"/>
    <x v="0"/>
    <x v="2"/>
    <x v="2"/>
    <s v="unsure"/>
    <x v="2"/>
    <s v="na"/>
    <x v="2"/>
    <x v="0"/>
    <s v="na"/>
    <x v="2"/>
    <s v="na"/>
    <x v="2"/>
    <s v="na"/>
    <x v="3"/>
    <s v="na"/>
    <s v="no"/>
    <x v="2"/>
    <s v="Reddit API dates provided"/>
    <s v="na"/>
    <n v="880"/>
    <x v="1"/>
    <m/>
    <m/>
  </r>
  <r>
    <s v="Cross-trial prediction of treatment outcome in depression: A machine learning approach"/>
    <n v="5"/>
    <n v="2016"/>
    <s v="The Lancet Psychiatry"/>
    <x v="0"/>
    <n v="363"/>
    <s v="10.1016/S2215-0366(15)00471-X"/>
    <s v="https://www.scopus.com/inward/record.uri?eid=2-s2.0-84959571586&amp;doi=10.1016%2fS2215-0366%2815%2900471-X&amp;partnerID=40&amp;md5=bc151352b1d1e17cf0e47f4dfdda1cc9"/>
    <m/>
    <s v="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
    <s v="Final"/>
    <m/>
    <x v="3"/>
    <x v="3"/>
    <s v="yes"/>
    <x v="0"/>
    <x v="2"/>
    <x v="4"/>
    <s v="na"/>
    <s v="na"/>
    <s v="na"/>
    <s v="na"/>
    <s v="na"/>
    <x v="2"/>
    <x v="2"/>
    <x v="0"/>
    <x v="0"/>
    <s v="na"/>
    <x v="0"/>
    <s v="na"/>
    <x v="0"/>
    <x v="0"/>
    <s v="na"/>
    <x v="0"/>
    <s v="na"/>
    <x v="0"/>
    <s v="na"/>
    <x v="0"/>
    <s v="na"/>
    <s v="yes"/>
    <x v="3"/>
    <s v="two clinical data sets cross-validated (STAR*D and COMED)"/>
    <n v="2461"/>
    <s v="na"/>
    <x v="1"/>
    <m/>
    <s v="10.1016/S0197-2456(03)00112-0,  10.1176/appi.ajp.2011.10111645"/>
  </r>
  <r>
    <s v="Combining medications to enhance depression outcomes (CO-MED): acute and long-term outcomes of a single-blind randomized study"/>
    <m/>
    <n v="2011"/>
    <m/>
    <x v="4"/>
    <m/>
    <s v="10.1176/appi.ajp.2011.10111645"/>
    <s v="https://pubmed.ncbi.nlm.nih.gov/21536692/"/>
    <m/>
    <m/>
    <m/>
    <s v="10.1016/S2215-0366(15)00471-X, 10.1001/jamapsychiatry.2017.0025"/>
    <x v="4"/>
    <x v="1"/>
    <s v="yes"/>
    <x v="2"/>
    <x v="2"/>
    <x v="1"/>
    <s v="QIDS-SR"/>
    <s v="na"/>
    <s v="na"/>
    <s v="yes"/>
    <s v="na"/>
    <x v="0"/>
    <x v="0"/>
    <x v="3"/>
    <x v="3"/>
    <s v="unsure"/>
    <x v="3"/>
    <s v="QIDS-C &amp; HAM-D"/>
    <x v="3"/>
    <x v="0"/>
    <s v="na"/>
    <x v="2"/>
    <s v="na"/>
    <x v="2"/>
    <s v="na"/>
    <x v="3"/>
    <s v="na"/>
    <s v="yes"/>
    <x v="3"/>
    <s v="clinical trial available at: https://clinicaltrials.gov/ct2/show/NCT00590863"/>
    <n v="665"/>
    <s v="na"/>
    <x v="4"/>
    <m/>
    <m/>
  </r>
  <r>
    <s v="Quantifying Mental Health Signals in Twitter"/>
    <n v="6"/>
    <n v="2014"/>
    <s v="Proceedings of the Annual Meeting of the Association for Computational Linguistics"/>
    <x v="5"/>
    <n v="344"/>
    <s v="10.3115/v1/W14-3207"/>
    <s v="https://www.scopus.com/inward/record.uri?eid=2-s2.0-85147198508&amp;partnerID=40&amp;md5=771fa94fae90c14f4f13e99e9d00f561"/>
    <m/>
    <s v="Diseases; Linguistics; Natural language processing systems; Language processing; Linguistic signals; Mental health; Mental illness; Natural languages; Novel methods; Posttraumatic stress disorder; Processing method; Simple++; Social media; Social networking (online)"/>
    <s v="Final"/>
    <s v="10.3115/v1/W15-1212"/>
    <x v="0"/>
    <x v="0"/>
    <s v="yes"/>
    <x v="0"/>
    <x v="2"/>
    <x v="3"/>
    <s v="tweets"/>
    <s v="na"/>
    <s v="na"/>
    <s v="na"/>
    <s v="containing phrase “I was diagnosed with X.”"/>
    <x v="0"/>
    <x v="0"/>
    <x v="4"/>
    <x v="3"/>
    <s v="unsure"/>
    <x v="2"/>
    <s v="na"/>
    <x v="2"/>
    <x v="0"/>
    <s v="na"/>
    <x v="2"/>
    <s v="na"/>
    <x v="2"/>
    <s v="na"/>
    <x v="3"/>
    <s v="na"/>
    <s v="no"/>
    <x v="0"/>
    <s v="they are using twitter API for data fro 2008 to 2013 but due o lack of concrete dates and queries (and randomized selection) it is impossible to retrive"/>
    <n v="441"/>
    <n v="5728"/>
    <x v="1"/>
    <n v="0"/>
    <m/>
  </r>
  <r>
    <s v="Automated EEG-based screening of depression using deep convolutional neural network"/>
    <n v="7"/>
    <n v="2018"/>
    <s v="Computer Methods and Programs in Biomedicine"/>
    <x v="6"/>
    <n v="330"/>
    <s v="10.1016/j.cmpb.2018.04.012"/>
    <s v="https://www.scopus.com/inward/record.uri?eid=2-s2.0-85046376921&amp;doi=10.1016%2fj.cmpb.2018.04.012&amp;partnerID=40&amp;md5=ed5b73eb146d216ef7c863681531b9e8"/>
    <s v="Convolutional neural network; Deep learning; Depression; EEG; Electroencephalogram"/>
    <s v="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
    <s v="Final"/>
    <s v="10.1007/s10916-019-1345-y"/>
    <x v="5"/>
    <x v="0"/>
    <s v="yes"/>
    <x v="0"/>
    <x v="2"/>
    <x v="5"/>
    <s v="unsure"/>
    <s v="na"/>
    <s v="na"/>
    <s v="na"/>
    <s v="noise on EEG images removed by an expert"/>
    <x v="0"/>
    <x v="0"/>
    <x v="3"/>
    <x v="3"/>
    <s v="no"/>
    <x v="4"/>
    <s v="na"/>
    <x v="3"/>
    <x v="0"/>
    <s v="na"/>
    <x v="2"/>
    <s v="na"/>
    <x v="2"/>
    <s v="na"/>
    <x v="3"/>
    <s v="na"/>
    <s v="no"/>
    <x v="0"/>
    <s v="confidential"/>
    <n v="15"/>
    <n v="30"/>
    <x v="1"/>
    <m/>
    <m/>
  </r>
  <r>
    <s v="Predicting Risk of Suicide Attempts Over Time Through Machine Learning"/>
    <n v="8"/>
    <n v="2017"/>
    <s v="Clinical Psychological Science"/>
    <x v="7"/>
    <n v="324"/>
    <s v="10.1177/2167702617691560"/>
    <s v="https://www.scopus.com/inward/record.uri?eid=2-s2.0-85019953955&amp;doi=10.1177%2f2167702617691560&amp;partnerID=40&amp;md5=1bf7990affbb786dd20147a913c11b73"/>
    <s v="classification; prediction; prevention; suicide prevention"/>
    <m/>
    <s v="Final"/>
    <m/>
    <x v="6"/>
    <x v="0"/>
    <s v="yes"/>
    <x v="0"/>
    <x v="2"/>
    <x v="3"/>
    <s v="medical records"/>
    <s v="na"/>
    <s v="na"/>
    <s v="na"/>
    <s v="medica records from Vanderbilt University Medical Center"/>
    <x v="0"/>
    <x v="2"/>
    <x v="3"/>
    <x v="4"/>
    <s v="unsure"/>
    <x v="3"/>
    <s v="na"/>
    <x v="3"/>
    <x v="0"/>
    <s v="na"/>
    <x v="3"/>
    <s v="na"/>
    <x v="3"/>
    <s v="95% agreement, remaining 5% discussion"/>
    <x v="3"/>
    <s v="na"/>
    <s v="yes"/>
    <x v="2"/>
    <s v="10.1038/clpt.2008.89"/>
    <s v="na"/>
    <n v="18238"/>
    <x v="5"/>
    <m/>
    <s v="10.1038/clpt.2008.89"/>
  </r>
  <r>
    <s v="Development of a Large-Scale De-Identified DNA Biobank to Enable Personalized Medicine"/>
    <n v="9"/>
    <m/>
    <m/>
    <x v="8"/>
    <m/>
    <s v="10.1038/clpt.2008.89"/>
    <s v="https://ascpt.onlinelibrary.wiley.com/doi/full/10.1038/clpt.2008.89"/>
    <m/>
    <m/>
    <m/>
    <s v="10.1177/2167702617691560, 10.1111/jcpp.12916"/>
    <x v="7"/>
    <x v="1"/>
    <s v="yes"/>
    <x v="2"/>
    <x v="3"/>
    <x v="3"/>
    <s v="medical records"/>
    <s v="na"/>
    <s v="na"/>
    <s v="na"/>
    <s v="medica records from Vanderbilt University Medical Center"/>
    <x v="0"/>
    <x v="2"/>
    <x v="5"/>
    <x v="5"/>
    <s v="unsure"/>
    <x v="2"/>
    <s v="na"/>
    <x v="2"/>
    <x v="0"/>
    <s v="na"/>
    <x v="2"/>
    <s v="na"/>
    <x v="2"/>
    <s v="na"/>
    <x v="3"/>
    <s v="na"/>
    <s v="no"/>
    <x v="2"/>
    <s v="from Psychiatry Centre Atieh, Tehran, Iran"/>
    <s v="na"/>
    <s v="unsure"/>
    <x v="1"/>
    <m/>
    <m/>
  </r>
  <r>
    <s v="Social media as a measurement tool of depression in populations"/>
    <n v="10"/>
    <n v="2013"/>
    <s v="Proceedings of the 5th Annual ACM Web Science Conference, WebSci'13"/>
    <x v="1"/>
    <n v="323"/>
    <s v="10.1145/2464464.2464480"/>
    <s v="https://www.scopus.com/inward/record.uri?eid=2-s2.0-84883107600&amp;doi=10.1145%2f2464464.2464480&amp;partnerID=40&amp;md5=425619cb82818b71b15edea03d864f83"/>
    <s v="Behavior; Depression; Emotion; Health; Language; Mental health; Public health; Social media; Twitter; Wellness"/>
    <s v="Health; Public health; Social networking (online); Behavior; Depression; Emotion; Language; Mental health; Social media; Twitter; Wellness; Measurements"/>
    <s v="Final"/>
    <m/>
    <x v="0"/>
    <x v="0"/>
    <s v="yes"/>
    <x v="0"/>
    <x v="0"/>
    <x v="1"/>
    <s v="CES-D &amp; self-reports of depression"/>
    <s v="10.1177/014662167700100306"/>
    <s v="yes"/>
    <s v="yes"/>
    <s v="self-report of depression in the last year at latest 3 months before study"/>
    <x v="0"/>
    <x v="0"/>
    <x v="0"/>
    <x v="0"/>
    <s v="na"/>
    <x v="0"/>
    <s v="na"/>
    <x v="0"/>
    <x v="1"/>
    <s v="at least 100 tasks and 95% rating"/>
    <x v="0"/>
    <s v="na"/>
    <x v="0"/>
    <s v="na"/>
    <x v="0"/>
    <s v="na"/>
    <s v="no"/>
    <x v="0"/>
    <s v="Twitter users from Mturk"/>
    <n v="117"/>
    <n v="489"/>
    <x v="1"/>
    <m/>
    <m/>
  </r>
  <r>
    <s v="Classifying depression patients and normal subjects using machine learning techniques and nonlinear features from EEG signal"/>
    <n v="11"/>
    <n v="2013"/>
    <s v="Computer Methods and Programs in Biomedicine"/>
    <x v="9"/>
    <n v="307"/>
    <s v="10.1016/j.cmpb.2012.10.008"/>
    <s v="https://www.scopus.com/inward/record.uri?eid=2-s2.0-84874239884&amp;doi=10.1016%2fj.cmpb.2012.10.008&amp;partnerID=40&amp;md5=1c086bca5b84c3428cca6e57b81bb86e"/>
    <s v="Correlation dimension; Depression; Detrended fluctuation analysis; EEG; Higuchi fractal; Lyapunov exponent"/>
    <s v="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
    <s v="Final"/>
    <m/>
    <x v="5"/>
    <x v="0"/>
    <s v="yes"/>
    <x v="0"/>
    <x v="2"/>
    <x v="1"/>
    <s v="BDI"/>
    <s v="10.1001/archpsyc.1961.01710120031004 &amp; https://www.worldcat.org/title/kaplan-sadocks-comprehensive-textbook-of-psychiatry/oclc/297801787"/>
    <s v="unsure"/>
    <s v="yes"/>
    <s v="additionally someone (authors?) removed noise from the EEG images"/>
    <x v="3"/>
    <x v="3"/>
    <x v="5"/>
    <x v="3"/>
    <s v="unsure"/>
    <x v="3"/>
    <s v="DSM-IV interview "/>
    <x v="2"/>
    <x v="0"/>
    <s v="na"/>
    <x v="2"/>
    <s v="na"/>
    <x v="2"/>
    <s v="na"/>
    <x v="3"/>
    <s v="na"/>
    <s v="no"/>
    <x v="0"/>
    <s v="Psychiatry Centre Atieh, Tehran, Iran"/>
    <n v="45"/>
    <n v="90"/>
    <x v="6"/>
    <m/>
    <m/>
  </r>
  <r>
    <s v="Predicting suicides after psychiatric hospitalization in US army soldiers: The Army Study to Assess Risk and Resilience in Servicemembers (Army STARRS)"/>
    <n v="12"/>
    <n v="2015"/>
    <s v="JAMA Psychiatry"/>
    <x v="10"/>
    <n v="297"/>
    <s v="10.1001/jamapsychiatry.2014.1754"/>
    <s v="https://www.scopus.com/inward/record.uri?eid=2-s2.0-84920842240&amp;doi=10.1001%2fjamapsychiatry.2014.1754&amp;partnerID=40&amp;md5=1106d826e777ab18a111289a223d2c38"/>
    <m/>
    <s v="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
    <s v="Final"/>
    <m/>
    <x v="6"/>
    <x v="0"/>
    <s v="yes"/>
    <x v="0"/>
    <x v="3"/>
    <x v="5"/>
    <s v="unsure"/>
    <s v="na"/>
    <s v="no"/>
    <s v="no"/>
    <s v="thye took the data of people who had suicide attempt and labled it as 1. It is not clear how they established that the reason for hospitalization was suicide. But at the ned there is a mention of proffesionals taking part in data collection."/>
    <x v="0"/>
    <x v="2"/>
    <x v="5"/>
    <x v="5"/>
    <s v="unsure"/>
    <x v="2"/>
    <s v="na"/>
    <x v="2"/>
    <x v="0"/>
    <s v="na"/>
    <x v="2"/>
    <s v="na"/>
    <x v="2"/>
    <s v="na"/>
    <x v="3"/>
    <s v="na"/>
    <s v="no"/>
    <x v="0"/>
    <s v="hospitilized army soldiers with psychiatric admission diagnosis"/>
    <s v="na"/>
    <n v="26478"/>
    <x v="7"/>
    <m/>
    <m/>
  </r>
  <r>
    <s v="Detecting suicidality on twitter"/>
    <n v="13"/>
    <n v="2015"/>
    <s v="Internet Interventions"/>
    <x v="11"/>
    <n v="284"/>
    <s v="10.1016/j.invent.2015.03.005"/>
    <s v="https://www.scopus.com/inward/record.uri?eid=2-s2.0-84928666719&amp;doi=10.1016%2fj.invent.2015.03.005&amp;partnerID=40&amp;md5=7f8addf07a2be1eaaf35d1a987e99b28"/>
    <s v="Big data; Machine learning; Online; Prevention; Social media; Suicide; Twitter"/>
    <s v="Article; depression; health program; human; machine learning; medical ethics; mental health; program feasibility; suicide; support vector machine"/>
    <s v="Final"/>
    <m/>
    <x v="2"/>
    <x v="0"/>
    <s v="yes"/>
    <x v="0"/>
    <x v="2"/>
    <x v="3"/>
    <s v="tweets"/>
    <s v="na"/>
    <s v="na"/>
    <s v="na"/>
    <s v="substring that indicates suicadility (suicidal; suicide; kill myself; my suicide note)"/>
    <x v="0"/>
    <x v="0"/>
    <x v="6"/>
    <x v="6"/>
    <s v="unsure"/>
    <x v="3"/>
    <s v="na"/>
    <x v="4"/>
    <x v="0"/>
    <s v="na"/>
    <x v="3"/>
    <s v="1 expert and 1 comp. Scientits labeled the same tweets"/>
    <x v="2"/>
    <s v="na"/>
    <x v="1"/>
    <s v="upon disagrement separate expert made the decision"/>
    <s v="no"/>
    <x v="3"/>
    <s v="data from Twitter API &quot;From 18th February 2014 to 23rd April 2014&quot; using"/>
    <s v="na"/>
    <s v="unsure"/>
    <x v="1"/>
    <m/>
    <m/>
  </r>
  <r>
    <s v="Internet-delivered psychological treatments: from innovation to implementation"/>
    <n v="14"/>
    <n v="2019"/>
    <s v="World Psychiatry"/>
    <x v="2"/>
    <n v="265"/>
    <s v="10.1002/wps.20610"/>
    <s v="https://www.scopus.com/inward/record.uri?eid=2-s2.0-85059399703&amp;doi=10.1002%2fwps.20610&amp;partnerID=40&amp;md5=3b2507cb6fad869ee3c211bd7710fa98"/>
    <s v="anxiety disorders; blended treatment; cognitive behaviour therapy; depression; implementation; innovation; Internet interventions; moderators and mediators; negative effects"/>
    <s v="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
    <s v="Final"/>
    <m/>
    <x v="1"/>
    <x v="2"/>
    <s v="yes"/>
    <x v="1"/>
    <x v="1"/>
    <x v="2"/>
    <m/>
    <m/>
    <m/>
    <m/>
    <m/>
    <x v="1"/>
    <x v="1"/>
    <x v="1"/>
    <x v="1"/>
    <m/>
    <x v="1"/>
    <m/>
    <x v="1"/>
    <x v="2"/>
    <m/>
    <x v="1"/>
    <m/>
    <x v="1"/>
    <m/>
    <x v="2"/>
    <m/>
    <m/>
    <x v="1"/>
    <m/>
    <m/>
    <m/>
    <x v="3"/>
    <m/>
    <m/>
  </r>
  <r>
    <s v="Accelerated brain aging in schizophrenia and beyond: A neuroanatomical marker of psychiatric disorders"/>
    <n v="15"/>
    <n v="2014"/>
    <s v="Schizophrenia Bulletin"/>
    <x v="12"/>
    <n v="258"/>
    <s v="10.1093/schbul/sbt142"/>
    <s v="https://www.scopus.com/inward/record.uri?eid=2-s2.0-84903566033&amp;doi=10.1093%2fschbul%2fsbt142&amp;partnerID=40&amp;md5=4264d2d7cbd4a78e2d13f114b3aeb7dc"/>
    <s v="Accelerated aging; Biomarker; Borderline personality disorder; Depression; Machine learning; Neuroanatomical dysmaturation; Schizophr enia"/>
    <s v="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
    <s v="Final"/>
    <m/>
    <x v="8"/>
    <x v="0"/>
    <s v="yes"/>
    <x v="0"/>
    <x v="2"/>
    <x v="6"/>
    <s v="na"/>
    <s v="10.1111/j.2044-8260.1967.tb00530.x"/>
    <m/>
    <s v="no"/>
    <s v="they used psychologist dignosis and then after a year DSM-IV"/>
    <x v="0"/>
    <x v="0"/>
    <x v="3"/>
    <x v="4"/>
    <s v="unsure"/>
    <x v="3"/>
    <s v="Structured Clinical Interview for DSM-IV &amp; Hamilton Depression Rating Scale"/>
    <x v="3"/>
    <x v="0"/>
    <s v="na"/>
    <x v="3"/>
    <s v="consensus between two"/>
    <x v="2"/>
    <s v="na"/>
    <x v="3"/>
    <s v="na"/>
    <s v="no"/>
    <x v="0"/>
    <m/>
    <s v="unsure"/>
    <n v="800"/>
    <x v="8"/>
    <m/>
    <m/>
  </r>
  <r>
    <s v="Instagram photos reveal predictive markers of depression"/>
    <n v="16"/>
    <n v="2017"/>
    <s v="EPJ Data Science"/>
    <x v="0"/>
    <n v="252"/>
    <s v="10.1140/epjds/s13688-017-0110-z"/>
    <s v="https://www.scopus.com/inward/record.uri?eid=2-s2.0-85027011738&amp;doi=10.1140%2fepjds%2fs13688-017-0110-z&amp;partnerID=40&amp;md5=12591ab9e3de234208ab344a688f4cec"/>
    <s v="computational social science; depression; machine learning; psychology; social media"/>
    <s v="Artificial intelligence; Diseases; Learning systems; Applied machine learning; Computational social science; depression; General practitioners; Mental illness; psychology; Social media; Statistical features; Face recognition"/>
    <s v="Final"/>
    <m/>
    <x v="0"/>
    <x v="0"/>
    <s v="yes"/>
    <x v="0"/>
    <x v="0"/>
    <x v="1"/>
    <s v="CES-D &amp; self-reports of depression"/>
    <s v="10.1177/014662167700100306"/>
    <m/>
    <s v="yes"/>
    <s v="they provided questionnaire text"/>
    <x v="0"/>
    <x v="0"/>
    <x v="0"/>
    <x v="0"/>
    <s v="na"/>
    <x v="0"/>
    <s v="na"/>
    <x v="0"/>
    <x v="1"/>
    <s v="at least 100 tasks and 95% rating"/>
    <x v="0"/>
    <s v="na"/>
    <x v="0"/>
    <s v="na"/>
    <x v="3"/>
    <s v="na"/>
    <s v="no"/>
    <x v="0"/>
    <s v="Instagram users from Mturk"/>
    <s v="unsure"/>
    <n v="166"/>
    <x v="1"/>
    <m/>
    <m/>
  </r>
  <r>
    <s v="An empathy-driven, conversational artificial intelligence agent (Wysa) for digital mental well-being: Real-world data evaluation mixed-methods study"/>
    <n v="17"/>
    <n v="2018"/>
    <s v="JMIR mHealth and uHealth"/>
    <x v="2"/>
    <n v="243"/>
    <s v="10.2196/12106"/>
    <s v="https://www.scopus.com/inward/record.uri?eid=2-s2.0-85060334446&amp;doi=10.2196%2f12106&amp;partnerID=40&amp;md5=ee4042f0f43089954f87f8eb3205565f"/>
    <s v="Artificial intelligence; Chatbots; Conversational agents; Coping skills; Depression; Emotions; Empathy; Mental health; mHealth; Psychological; Resilience"/>
    <m/>
    <s v="Final"/>
    <m/>
    <x v="9"/>
    <x v="2"/>
    <s v="no"/>
    <x v="3"/>
    <x v="4"/>
    <x v="2"/>
    <m/>
    <m/>
    <m/>
    <m/>
    <m/>
    <x v="1"/>
    <x v="1"/>
    <x v="1"/>
    <x v="1"/>
    <m/>
    <x v="1"/>
    <m/>
    <x v="1"/>
    <x v="2"/>
    <m/>
    <x v="1"/>
    <m/>
    <x v="1"/>
    <m/>
    <x v="2"/>
    <m/>
    <m/>
    <x v="1"/>
    <m/>
    <m/>
    <m/>
    <x v="3"/>
    <m/>
    <m/>
  </r>
  <r>
    <s v="Using deep learning to examine street view green and blue spaces and their associations with geriatric depression in Beijing, China"/>
    <n v="18"/>
    <n v="2019"/>
    <s v="Environment International"/>
    <x v="13"/>
    <n v="239"/>
    <s v="10.1016/j.envint.2019.02.013"/>
    <s v="https://www.scopus.com/inward/record.uri?eid=2-s2.0-85061746218&amp;doi=10.1016%2fj.envint.2019.02.013&amp;partnerID=40&amp;md5=ec4118a1d96d456c6ce55ce1f12ef19a"/>
    <s v="China; Deep learning; Depression; Exposures; Natural environments; Street view data; The elderly"/>
    <s v="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
    <s v="Final"/>
    <m/>
    <x v="10"/>
    <x v="0"/>
    <s v="yes"/>
    <x v="0"/>
    <x v="2"/>
    <x v="1"/>
    <s v="GDS-15"/>
    <s v="10.1002/acr.20556"/>
    <m/>
    <s v="no"/>
    <s v="addionally they provide different variables (age, sex) that can correlate with depression and inlcude them in model variables"/>
    <x v="2"/>
    <x v="2"/>
    <x v="3"/>
    <x v="7"/>
    <s v="unsure"/>
    <x v="2"/>
    <s v="na"/>
    <x v="3"/>
    <x v="0"/>
    <s v="na"/>
    <x v="3"/>
    <s v="2 external annotators on 20 images with 58.5% and 75% agreement"/>
    <x v="3"/>
    <s v="58.5% and 75% agreement"/>
    <x v="1"/>
    <s v="relabeling 61 ranodm images after 6 moths. 82.4% same label"/>
    <s v="yes"/>
    <x v="3"/>
    <s v="http://groups.csail.mit.edu/vision/datasets/ADE20K/"/>
    <s v="unsure"/>
    <n v="1190"/>
    <x v="9"/>
    <m/>
    <m/>
  </r>
  <r>
    <s v="An adaptive longitudinal driving assistance system based on driver characteristics"/>
    <n v="19"/>
    <n v="2013"/>
    <s v="IEEE Transactions on Intelligent Transportation Systems"/>
    <x v="2"/>
    <n v="223"/>
    <s v="10.1109/TITS.2012.2205143"/>
    <s v="https://www.scopus.com/inward/record.uri?eid=2-s2.0-84879295795&amp;doi=10.1109%2fTITS.2012.2205143&amp;partnerID=40&amp;md5=1066d4876c63d4796f4897ff3bf57ad9"/>
    <s v="Car following; driver characteristics; driving-assistance systems; self-learning algorithm"/>
    <s v="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
    <s v="Final"/>
    <m/>
    <x v="11"/>
    <x v="2"/>
    <s v="yes"/>
    <x v="1"/>
    <x v="1"/>
    <x v="2"/>
    <m/>
    <m/>
    <m/>
    <m/>
    <m/>
    <x v="1"/>
    <x v="1"/>
    <x v="1"/>
    <x v="1"/>
    <m/>
    <x v="1"/>
    <m/>
    <x v="1"/>
    <x v="2"/>
    <m/>
    <x v="1"/>
    <m/>
    <x v="1"/>
    <m/>
    <x v="2"/>
    <m/>
    <m/>
    <x v="1"/>
    <m/>
    <m/>
    <m/>
    <x v="3"/>
    <m/>
    <m/>
  </r>
  <r>
    <s v="Flexible three-dimensional artificial synapse networks with correlated learning and trainable memory capability"/>
    <n v="20"/>
    <n v="2017"/>
    <s v="Nature Communications"/>
    <x v="2"/>
    <n v="211"/>
    <s v="10.1038/s41467-017-00803-1"/>
    <s v="https://www.scopus.com/inward/record.uri?eid=2-s2.0-85030311796&amp;doi=10.1038%2fs41467-017-00803-1&amp;partnerID=40&amp;md5=7057b8a236227edb70d1b5e4a6958ee3"/>
    <m/>
    <s v="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
    <s v="Final"/>
    <m/>
    <x v="12"/>
    <x v="2"/>
    <s v="yes"/>
    <x v="1"/>
    <x v="1"/>
    <x v="2"/>
    <m/>
    <m/>
    <m/>
    <m/>
    <m/>
    <x v="1"/>
    <x v="1"/>
    <x v="1"/>
    <x v="1"/>
    <m/>
    <x v="1"/>
    <m/>
    <x v="1"/>
    <x v="2"/>
    <m/>
    <x v="1"/>
    <m/>
    <x v="1"/>
    <m/>
    <x v="2"/>
    <m/>
    <m/>
    <x v="1"/>
    <m/>
    <m/>
    <m/>
    <x v="3"/>
    <m/>
    <m/>
  </r>
  <r>
    <s v="Recognizing depression from twitter activity"/>
    <n v="21"/>
    <n v="2015"/>
    <s v="Conference on Human Factors in Computing Systems - Proceedings"/>
    <x v="14"/>
    <n v="190"/>
    <s v="10.1145/2702123.2702280"/>
    <s v="https://www.scopus.com/inward/record.uri?eid=2-s2.0-84950994698&amp;doi=10.1145%2f2702123.2702280&amp;partnerID=40&amp;md5=2203c4fae14226bbac43a774408e88c9"/>
    <s v="Depression; Machine learning; Social media; Twitter"/>
    <s v="Artificial intelligence; Human computer interaction; Human engineering; Learning systems; Construct models; Depression; Ground truth data; Observation data; Observation Period; Social media; Twitter; Web-based questionnaires; Social networking (online)"/>
    <s v="Final"/>
    <m/>
    <x v="0"/>
    <x v="0"/>
    <s v="yes"/>
    <x v="0"/>
    <x v="0"/>
    <x v="1"/>
    <s v="CES-D &amp; BDI"/>
    <s v="10.1177/014662167700100306 &amp; 10.1001/archpsyc.1961.01710120031004"/>
    <s v="no"/>
    <s v="yes"/>
    <s v="questionaire in japaneese, not mentioned who translated it, provided screenshot of the website with english version"/>
    <x v="0"/>
    <x v="0"/>
    <x v="0"/>
    <x v="0"/>
    <s v="na"/>
    <x v="0"/>
    <s v="na"/>
    <x v="0"/>
    <x v="0"/>
    <s v="na"/>
    <x v="0"/>
    <s v="na"/>
    <x v="2"/>
    <s v="na"/>
    <x v="1"/>
    <s v="overlap between scales(when the results were different the user was exluded) and insufficient time to finish the questionaire"/>
    <s v="no"/>
    <x v="0"/>
    <s v="Twitter volunteers through survey &quot;Experiment participants were able to tweet the message displayed, which made it possible to promote the website over Twitter by word-of-mouth in a type ofsnowball sampling.&quot;"/>
    <n v="81"/>
    <n v="209"/>
    <x v="7"/>
    <m/>
    <m/>
  </r>
  <r>
    <s v="Prediction Models of Functional Outcomes for Individuals in the Clinical High-Risk State for Psychosis or with Recent-Onset Depression: A Multimodal, Multisite Machine Learning Analysis"/>
    <n v="22"/>
    <n v="2018"/>
    <s v="JAMA Psychiatry"/>
    <x v="12"/>
    <n v="188"/>
    <s v="10.1001/jamapsychiatry.2018.2165"/>
    <s v="https://www.scopus.com/inward/record.uri?eid=2-s2.0-85054155287&amp;doi=10.1001%2fjamapsychiatry.2018.2165&amp;partnerID=40&amp;md5=eb5a892b43aaa85818ed95797e9f2078"/>
    <m/>
    <s v="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
    <s v="Final"/>
    <m/>
    <x v="3"/>
    <x v="0"/>
    <s v="yes"/>
    <x v="0"/>
    <x v="2"/>
    <x v="6"/>
    <s v="na"/>
    <s v="na"/>
    <s v="na"/>
    <s v="na"/>
    <s v="na"/>
    <x v="0"/>
    <x v="0"/>
    <x v="5"/>
    <x v="8"/>
    <s v="unsure"/>
    <x v="3"/>
    <s v="10.1001/jamapsychiatry.2013.1909"/>
    <x v="3"/>
    <x v="0"/>
    <s v="na"/>
    <x v="3"/>
    <s v="na"/>
    <x v="3"/>
    <s v="Intra Class Correlation (ICC) analysis"/>
    <x v="3"/>
    <s v="na"/>
    <s v="no"/>
    <x v="0"/>
    <s v="patients from different hospitals in Germany"/>
    <n v="120"/>
    <n v="296"/>
    <x v="10"/>
    <m/>
    <m/>
  </r>
  <r>
    <s v="Forecasting the onset and course of mental illness with Twitter data"/>
    <n v="23"/>
    <n v="2017"/>
    <s v="Scientific Reports"/>
    <x v="0"/>
    <n v="185"/>
    <s v="10.1038/s41598-017-12961-9"/>
    <s v="https://www.scopus.com/inward/record.uri?eid=2-s2.0-85031096795&amp;doi=10.1038%2fs41598-017-12961-9&amp;partnerID=40&amp;md5=78131f02db14473418501036467d5dbd"/>
    <m/>
    <s v="Depression; Disease Progression; Humans; Social Media; Stress Disorders, Post-Traumatic; depression; disease exacerbation; human; posttraumatic stress disorder; social media"/>
    <s v="Final"/>
    <m/>
    <x v="0"/>
    <x v="0"/>
    <s v="yes"/>
    <x v="0"/>
    <x v="0"/>
    <x v="1"/>
    <s v="CES-D"/>
    <s v="na"/>
    <m/>
    <s v="yes"/>
    <s v="they added other questions on the history of depression and demograpfic data"/>
    <x v="0"/>
    <x v="0"/>
    <x v="0"/>
    <x v="0"/>
    <s v="na"/>
    <x v="0"/>
    <s v="na"/>
    <x v="0"/>
    <x v="1"/>
    <s v="at least 100 tasks and 95% rating"/>
    <x v="0"/>
    <s v="na"/>
    <x v="2"/>
    <s v="na"/>
    <x v="3"/>
    <s v="na"/>
    <s v="no"/>
    <x v="0"/>
    <s v="Twitter users from Mturk"/>
    <n v="105"/>
    <n v="204"/>
    <x v="7"/>
    <m/>
    <m/>
  </r>
  <r>
    <s v="A small number of abnormal brain connections predicts adult autism spectrum disorder"/>
    <n v="24"/>
    <n v="2016"/>
    <s v="Nature Communications"/>
    <x v="2"/>
    <n v="183"/>
    <s v="10.1038/ncomms11254"/>
    <s v="https://www.scopus.com/inward/record.uri?eid=2-s2.0-84964221788&amp;doi=10.1038%2fncomms11254&amp;partnerID=40&amp;md5=e9bf2570ee64df14dd4e5e22f2c91839"/>
    <m/>
    <s v="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
    <s v="Final"/>
    <m/>
    <x v="13"/>
    <x v="2"/>
    <m/>
    <x v="1"/>
    <x v="1"/>
    <x v="2"/>
    <m/>
    <m/>
    <m/>
    <m/>
    <m/>
    <x v="1"/>
    <x v="1"/>
    <x v="1"/>
    <x v="1"/>
    <m/>
    <x v="1"/>
    <m/>
    <x v="1"/>
    <x v="2"/>
    <m/>
    <x v="1"/>
    <m/>
    <x v="1"/>
    <m/>
    <x v="2"/>
    <m/>
    <m/>
    <x v="1"/>
    <m/>
    <m/>
    <m/>
    <x v="3"/>
    <m/>
    <m/>
  </r>
  <r>
    <s v="Prediction of individual response to electroconvulsive therapy via machine learning on structural magnetic resonance imaging data"/>
    <n v="25"/>
    <n v="2016"/>
    <s v="JAMA Psychiatry"/>
    <x v="12"/>
    <n v="183"/>
    <s v="10.1001/jamapsychiatry.2016.0316"/>
    <s v="https://www.scopus.com/inward/record.uri?eid=2-s2.0-84973304687&amp;doi=10.1001%2fjamapsychiatry.2016.0316&amp;partnerID=40&amp;md5=d1625afd3f63c10950fb8d8bde285f77"/>
    <m/>
    <s v="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
    <s v="Final"/>
    <m/>
    <x v="3"/>
    <x v="0"/>
    <s v="yes"/>
    <x v="0"/>
    <x v="2"/>
    <x v="1"/>
    <s v="BDI"/>
    <s v="Beck AT, Steer RA. Beck Depression Inventory: Manual. San Antonio: The Psychological Corporation, Harcourt Brace Jovanovich.; 1987.  &amp; Wittchen  H-U, Wunderlich  U, Gruschwitz  S, Zaudig  M.  Strukturiertes Klinisches Interview Für DSM-IV. Goettingen, Germany: Hogrefe; 1997"/>
    <m/>
    <s v="no"/>
    <s v="BDI as self-evaluation against clinical interview"/>
    <x v="0"/>
    <x v="2"/>
    <x v="3"/>
    <x v="3"/>
    <s v="unsure"/>
    <x v="3"/>
    <s v="clinical interview suing Hamilton Rating Scale of Depression &amp;  German version of the Structured Clinical Interview for DSM-IV"/>
    <x v="3"/>
    <x v="0"/>
    <s v="na"/>
    <x v="2"/>
    <s v="na"/>
    <x v="2"/>
    <s v="na"/>
    <x v="3"/>
    <s v="na"/>
    <s v="no"/>
    <x v="0"/>
    <s v="Department of patients from Psychiatry, University of Muenster"/>
    <n v="47"/>
    <n v="68"/>
    <x v="11"/>
    <m/>
    <m/>
  </r>
  <r>
    <s v="CLPsych 2015 Shared Task: Depression and PTSD on Twitter"/>
    <n v="26"/>
    <n v="2015"/>
    <s v="2nd Computational Linguistics and Clinical Psychology: From Linguistic Signal to Clinical Reality, CLPsych 2015 - Proceedings of the Workshop"/>
    <x v="15"/>
    <n v="181"/>
    <s v="10.3115/v1/W15-1204"/>
    <s v="https://www.scopus.com/inward/record.uri?eid=2-s2.0-85110674457&amp;partnerID=40&amp;md5=44ce99fd51f573efe0f560e909e4de9b"/>
    <m/>
    <s v="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
    <s v="Final"/>
    <s v="10.18653/v1/W18-0609"/>
    <x v="0"/>
    <x v="0"/>
    <s v="yes"/>
    <x v="0"/>
    <x v="2"/>
    <x v="3"/>
    <s v="tweets"/>
    <s v="na"/>
    <s v="na"/>
    <s v="na"/>
    <s v="&quot; “I was just diagnosed with X&quot;"/>
    <x v="0"/>
    <x v="0"/>
    <x v="5"/>
    <x v="3"/>
    <s v="unsure"/>
    <x v="2"/>
    <s v="na"/>
    <x v="2"/>
    <x v="0"/>
    <s v="na"/>
    <x v="2"/>
    <s v="na"/>
    <x v="2"/>
    <s v="na"/>
    <x v="3"/>
    <s v="na"/>
    <s v="no"/>
    <x v="0"/>
    <s v="Twitter users (&gt;25 tweets &gt;75% English)"/>
    <n v="327"/>
    <n v="854"/>
    <x v="12"/>
    <m/>
    <m/>
  </r>
  <r>
    <s v="Hate me, hate me not: Hate speech detection on Facebook"/>
    <n v="27"/>
    <n v="2017"/>
    <s v="CEUR Workshop Proceedings"/>
    <x v="2"/>
    <n v="174"/>
    <m/>
    <s v="https://www.scopus.com/inward/record.uri?eid=2-s2.0-85017337270&amp;partnerID=40&amp;md5=a02af00703e18b26b0b7bd78c9ad9d87"/>
    <m/>
    <s v="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
    <s v="Final"/>
    <m/>
    <x v="14"/>
    <x v="2"/>
    <m/>
    <x v="1"/>
    <x v="1"/>
    <x v="2"/>
    <m/>
    <m/>
    <m/>
    <m/>
    <m/>
    <x v="1"/>
    <x v="1"/>
    <x v="1"/>
    <x v="1"/>
    <m/>
    <x v="1"/>
    <m/>
    <x v="1"/>
    <x v="2"/>
    <m/>
    <x v="1"/>
    <m/>
    <x v="1"/>
    <m/>
    <x v="2"/>
    <m/>
    <m/>
    <x v="1"/>
    <m/>
    <m/>
    <m/>
    <x v="3"/>
    <m/>
    <m/>
  </r>
  <r>
    <s v="Depression detection from social network data using machine learning techniques"/>
    <n v="28"/>
    <n v="2018"/>
    <s v="Health Information Science and Systems"/>
    <x v="16"/>
    <n v="173"/>
    <s v="10.1007/s13755-018-0046-0"/>
    <s v="https://www.scopus.com/inward/record.uri?eid=2-s2.0-85126689484&amp;doi=10.1007%2fs13755-018-0046-0&amp;partnerID=40&amp;md5=f31146f97b5aa8f79d153865d47c9be8"/>
    <s v="Depression; Emotions; Sentiment analysis; Social network"/>
    <s v="accuracy; anger; anxiety; Article; bipolar disorder; decision tree; depression assessment; emotion; feeling scale; human; interpersonal communication; linguistics; machine learning; mental health; priority journal; sadness; social media; social network"/>
    <s v="Final"/>
    <m/>
    <x v="0"/>
    <x v="0"/>
    <s v="yes"/>
    <x v="0"/>
    <x v="0"/>
    <x v="0"/>
    <s v="ml model"/>
    <s v="na"/>
    <s v="na"/>
    <s v="na"/>
    <s v="they used &quot;LIWC is a psycholinguistic vocabulary package made by psychological analysts&quot; with &quot;standard LIWC2015 scales&quot;. It seems like LIWC was trained using human annotation (10.1177/0261927X09351676) but it is not clear which version they used."/>
    <x v="0"/>
    <x v="0"/>
    <x v="0"/>
    <x v="0"/>
    <s v="na"/>
    <x v="0"/>
    <s v="na"/>
    <x v="0"/>
    <x v="0"/>
    <s v="na"/>
    <x v="0"/>
    <s v="na"/>
    <x v="0"/>
    <s v="na"/>
    <x v="0"/>
    <s v="na"/>
    <s v="no"/>
    <x v="0"/>
    <s v="na"/>
    <s v="unsure"/>
    <s v="unsure"/>
    <x v="1"/>
    <m/>
    <m/>
  </r>
  <r>
    <s v="Emotion Recognition from Physiological Signal Analysis: A Review"/>
    <n v="29"/>
    <n v="2019"/>
    <s v="Electronic Notes in Theoretical Computer Science"/>
    <x v="2"/>
    <n v="171"/>
    <s v="10.1016/j.entcs.2019.04.009"/>
    <s v="https://www.scopus.com/inward/record.uri?eid=2-s2.0-85073162689&amp;doi=10.1016%2fj.entcs.2019.04.009&amp;partnerID=40&amp;md5=4d76cda9b5861f052141d79407fe2e9b"/>
    <s v="Affective computing; Emotion recognition; Emotional intelligence; Facial recognition; HRV; Review; State of the art"/>
    <s v="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
    <s v="Final"/>
    <m/>
    <x v="1"/>
    <x v="2"/>
    <m/>
    <x v="1"/>
    <x v="1"/>
    <x v="2"/>
    <m/>
    <m/>
    <m/>
    <m/>
    <m/>
    <x v="1"/>
    <x v="1"/>
    <x v="1"/>
    <x v="1"/>
    <m/>
    <x v="1"/>
    <m/>
    <x v="1"/>
    <x v="2"/>
    <m/>
    <x v="1"/>
    <m/>
    <x v="1"/>
    <m/>
    <x v="2"/>
    <m/>
    <m/>
    <x v="1"/>
    <m/>
    <m/>
    <m/>
    <x v="3"/>
    <m/>
    <m/>
  </r>
  <r>
    <s v="Differences in gut microbial composition correlate with regional brain volumes in irritable bowel syndrome"/>
    <n v="30"/>
    <n v="2017"/>
    <s v="Microbiome"/>
    <x v="2"/>
    <n v="168"/>
    <s v="10.1186/S40168-017-0260-Z"/>
    <s v="https://www.scopus.com/inward/record.uri?eid=2-s2.0-85029714663&amp;doi=10.1186%2fS40168-017-0260-Z&amp;partnerID=40&amp;md5=d5d7aa1d0a8f185d0c9e9248e60eb70e"/>
    <s v="Bacteroidetes; Brain-gut-microbiome axis; Firmicutes; Irritable bowel syndrome; Metagenome"/>
    <s v="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
    <s v="Final"/>
    <m/>
    <x v="12"/>
    <x v="2"/>
    <m/>
    <x v="1"/>
    <x v="1"/>
    <x v="2"/>
    <m/>
    <m/>
    <m/>
    <m/>
    <m/>
    <x v="1"/>
    <x v="1"/>
    <x v="1"/>
    <x v="1"/>
    <m/>
    <x v="1"/>
    <m/>
    <x v="1"/>
    <x v="2"/>
    <m/>
    <x v="1"/>
    <m/>
    <x v="1"/>
    <m/>
    <x v="2"/>
    <m/>
    <m/>
    <x v="1"/>
    <m/>
    <m/>
    <m/>
    <x v="3"/>
    <m/>
    <m/>
  </r>
  <r>
    <s v="The Psychological Meaning of Words: LIWC and Computerized Text Analysis Methods"/>
    <n v="31"/>
    <n v="2010"/>
    <m/>
    <x v="16"/>
    <m/>
    <s v="10.1177/0261927X09351676"/>
    <s v="https://journals.sagepub.com/doi/10.1177/0261927X09351676"/>
    <m/>
    <m/>
    <m/>
    <s v="10.1007/s13755-018-0046-0"/>
    <x v="15"/>
    <x v="1"/>
    <s v="yes"/>
    <x v="0"/>
    <x v="2"/>
    <x v="6"/>
    <s v="na"/>
    <s v="na"/>
    <s v="na"/>
    <s v="na"/>
    <s v="na"/>
    <x v="0"/>
    <x v="0"/>
    <x v="7"/>
    <x v="3"/>
    <s v="unsure"/>
    <x v="2"/>
    <s v="na"/>
    <x v="2"/>
    <x v="0"/>
    <s v="na"/>
    <x v="3"/>
    <s v="3 people independently rated items"/>
    <x v="3"/>
    <s v="93% to 100%"/>
    <x v="3"/>
    <s v="na"/>
    <s v="no"/>
    <x v="0"/>
    <s v="na"/>
    <s v="na"/>
    <s v="na"/>
    <x v="1"/>
    <m/>
    <m/>
  </r>
  <r>
    <s v="A novel depression diagnosis index using nonlinear features in EEG signals"/>
    <n v="32"/>
    <n v="2015"/>
    <s v="European Neurology"/>
    <x v="16"/>
    <n v="167"/>
    <s v="10.1159/000438457"/>
    <s v="https://www.scopus.com/inward/record.uri?eid=2-s2.0-84932197964&amp;doi=10.1159%2f000438457&amp;partnerID=40&amp;md5=644d255a816a640d913c4fc2719ff2ed"/>
    <s v="Classifiers; Depression; Detrended fluctuation analysis; Electroencephalogram signal; Higher order spectra; Hurst's exponent; Largest Lyapunov exponent; Nonlinear analysis; Recurrence quantification analysis; Sample entropy"/>
    <s v="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
    <s v="Final"/>
    <m/>
    <x v="5"/>
    <x v="0"/>
    <s v="yes"/>
    <x v="0"/>
    <x v="3"/>
    <x v="5"/>
    <s v="na"/>
    <s v="na"/>
    <s v="na"/>
    <s v="na"/>
    <s v="noise removed by expert epileptologist (1?)"/>
    <x v="0"/>
    <x v="3"/>
    <x v="5"/>
    <x v="3"/>
    <s v="unsure"/>
    <x v="2"/>
    <s v="na"/>
    <x v="2"/>
    <x v="0"/>
    <s v="na"/>
    <x v="2"/>
    <s v="na"/>
    <x v="2"/>
    <s v="na"/>
    <x v="3"/>
    <s v="na"/>
    <s v="no"/>
    <x v="0"/>
    <s v="data from the Medical  College Department of Psychiatry, Calicut, Kerala, India"/>
    <n v="15"/>
    <n v="30"/>
    <x v="1"/>
    <m/>
    <m/>
  </r>
  <r>
    <s v="Mobile sensing and support for people with depression: A pilot trial in the wild"/>
    <n v="33"/>
    <n v="2016"/>
    <s v="JMIR mHealth and uHealth"/>
    <x v="17"/>
    <n v="166"/>
    <s v="10.2196/mhealth.5960"/>
    <s v="https://www.scopus.com/inward/record.uri?eid=2-s2.0-85086719384&amp;doi=10.2196%2fmhealth.5960&amp;partnerID=40&amp;md5=5169e6f341cec6f4ea28f3f578b9b72f"/>
    <s v="Activities of daily living; Classification; Cognitive behavioral therapy; Context awareness; Depression; MHealth"/>
    <m/>
    <s v="Final"/>
    <m/>
    <x v="3"/>
    <x v="0"/>
    <s v="yes"/>
    <x v="0"/>
    <x v="0"/>
    <x v="1"/>
    <s v="PHQ-9"/>
    <s v="10.1080/01621459.1951.10500769"/>
    <s v="no"/>
    <s v="yes"/>
    <s v="PHQ-9 test with &gt;11 score for depressed &quot;At no point, direct contact with members of the research team was necessary.&quot; Wilcoxon signed rank tests"/>
    <x v="0"/>
    <x v="0"/>
    <x v="0"/>
    <x v="0"/>
    <s v="na"/>
    <x v="0"/>
    <s v="na"/>
    <x v="0"/>
    <x v="0"/>
    <s v="na"/>
    <x v="0"/>
    <s v="na"/>
    <x v="0"/>
    <s v="na"/>
    <x v="0"/>
    <s v="na"/>
    <s v="no"/>
    <x v="0"/>
    <s v="na"/>
    <n v="28"/>
    <n v="28"/>
    <x v="13"/>
    <m/>
    <m/>
  </r>
  <r>
    <s v="Depression detection via harvesting social media: A multimodal dictionary learning solution"/>
    <n v="34"/>
    <n v="2017"/>
    <s v="IJCAI International Joint Conference on Artificial Intelligence"/>
    <x v="16"/>
    <n v="164"/>
    <s v="10.24963/ijcai.2017/536"/>
    <s v="https://www.scopus.com/inward/record.uri?eid=2-s2.0-85031927272&amp;doi=10.24963%2fijcai.2017%2f536&amp;partnerID=40&amp;md5=406761e6e772997453ea79de1ae506e1"/>
    <m/>
    <s v="Artificial intelligence; Deterioration; Large dataset; Clinical depression; Dictionary learning; Face to face; Feature groups; Large-scale dataset; Mental disease; Online behavior; Social media datum; Social networking (online)"/>
    <s v="Final"/>
    <m/>
    <x v="0"/>
    <x v="0"/>
    <s v="yes"/>
    <x v="0"/>
    <x v="0"/>
    <x v="3"/>
    <s v="tweets"/>
    <s v="na"/>
    <s v="na"/>
    <s v="na"/>
    <s v="depressed: “(I’m/I was/ I am/ I’ve been) diagnosed depression&quot; | non-depressed: no tweet containg a string &quot;depress&quot;"/>
    <x v="0"/>
    <x v="2"/>
    <x v="0"/>
    <x v="0"/>
    <s v="na"/>
    <x v="0"/>
    <s v="na"/>
    <x v="0"/>
    <x v="0"/>
    <s v="na"/>
    <x v="0"/>
    <s v="na"/>
    <x v="0"/>
    <s v="na"/>
    <x v="0"/>
    <s v="na"/>
    <s v="no"/>
    <x v="2"/>
    <s v="it might be possible to get the ame data using Titter API as the paper provides dates"/>
    <n v="1402"/>
    <s v="&gt;300 milion"/>
    <x v="1"/>
    <m/>
    <m/>
  </r>
  <r>
    <s v="Using psychological artificial intelligence (tess) to relieve symptoms of depression and anxiety: Randomized controlled trial"/>
    <n v="35"/>
    <n v="2018"/>
    <s v="JMIR Mental Health"/>
    <x v="2"/>
    <n v="164"/>
    <s v="10.2196/mental.9782"/>
    <s v="https://www.scopus.com/inward/record.uri?eid=2-s2.0-85107087598&amp;doi=10.2196%2fmental.9782&amp;partnerID=40&amp;md5=db24e70d9a0be9077a7218969eddb4f2"/>
    <s v="Anxiety; Artificial intelligence; Depression; Mental health services; Students"/>
    <m/>
    <s v="Final"/>
    <m/>
    <x v="9"/>
    <x v="2"/>
    <s v="yes"/>
    <x v="3"/>
    <x v="2"/>
    <x v="5"/>
    <s v="unsure"/>
    <s v="na"/>
    <s v="na"/>
    <s v="na"/>
    <s v="na"/>
    <x v="0"/>
    <x v="3"/>
    <x v="3"/>
    <x v="3"/>
    <s v="unsure"/>
    <x v="2"/>
    <s v="na"/>
    <x v="2"/>
    <x v="0"/>
    <s v="na"/>
    <x v="2"/>
    <s v="na"/>
    <x v="2"/>
    <s v="na"/>
    <x v="3"/>
    <s v="na"/>
    <s v="no"/>
    <x v="0"/>
    <s v="university students"/>
    <s v="na"/>
    <n v="74"/>
    <x v="14"/>
    <m/>
    <m/>
  </r>
  <r>
    <s v="Type and timing of adverse childhood experiences differentially affect severity of PTSD, dissociative and depressive symptoms in adult inpatients"/>
    <n v="36"/>
    <n v="2016"/>
    <s v="BMC Psychiatry"/>
    <x v="0"/>
    <n v="163"/>
    <s v="10.1186/s12888-016-1004-5"/>
    <s v="https://www.scopus.com/inward/record.uri?eid=2-s2.0-84982244556&amp;doi=10.1186%2fs12888-016-1004-5&amp;partnerID=40&amp;md5=1d684708fb29b86dee230d2b6851796f"/>
    <s v="Adult psychopathology; Childhood adversities; Depression; Dose-dependent; PTSD; Shutdown dissociation; Type and timing"/>
    <s v="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
    <s v="Final"/>
    <m/>
    <x v="16"/>
    <x v="0"/>
    <s v="yes"/>
    <x v="0"/>
    <x v="2"/>
    <x v="3"/>
    <s v="previous dignosis"/>
    <s v="na"/>
    <s v="na"/>
    <s v="na"/>
    <s v="na"/>
    <x v="0"/>
    <x v="0"/>
    <x v="3"/>
    <x v="3"/>
    <s v="unsure"/>
    <x v="3"/>
    <s v="MACE Scale and 21-item Hamilton Depression Scale"/>
    <x v="3"/>
    <x v="0"/>
    <s v="na"/>
    <x v="2"/>
    <s v="na"/>
    <x v="2"/>
    <s v="na"/>
    <x v="3"/>
    <s v="na"/>
    <s v="no"/>
    <x v="0"/>
    <s v="no"/>
    <s v="na"/>
    <n v="129"/>
    <x v="15"/>
    <m/>
    <m/>
  </r>
  <r>
    <s v="Reevaluating the efficacy and predictability of antidepressant treatments: A symptom clustering approach"/>
    <n v="37"/>
    <n v="2017"/>
    <s v="JAMA Psychiatry"/>
    <x v="0"/>
    <n v="162"/>
    <s v="10.1001/jamapsychiatry.2017.0025"/>
    <s v="https://www.scopus.com/inward/record.uri?eid=2-s2.0-85017596150&amp;doi=10.1001%2fjamapsychiatry.2017.0025&amp;partnerID=40&amp;md5=e63d7e8c7f524976abcbd76dd673f039"/>
    <m/>
    <s v="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
    <s v="Final"/>
    <m/>
    <x v="3"/>
    <x v="3"/>
    <s v="yes"/>
    <x v="0"/>
    <x v="5"/>
    <x v="4"/>
    <s v="na"/>
    <s v="na"/>
    <s v="na"/>
    <s v="na"/>
    <s v="na"/>
    <x v="2"/>
    <x v="2"/>
    <x v="0"/>
    <x v="0"/>
    <s v="na"/>
    <x v="0"/>
    <s v="na"/>
    <x v="0"/>
    <x v="0"/>
    <s v="na"/>
    <x v="0"/>
    <s v="na"/>
    <x v="0"/>
    <s v="na"/>
    <x v="0"/>
    <s v="na"/>
    <s v="na"/>
    <x v="4"/>
    <s v="two clinical data sets (STAR*D and COMED) and "/>
    <s v="na"/>
    <n v="7221"/>
    <x v="16"/>
    <m/>
    <s v="10.1176/appi.ajp.2011.10111645, 10.1016/S0197-2456(03)00112-0"/>
  </r>
  <r>
    <s v="Scaling tree-based automated machine learning to biomedical big data with a feature set selector"/>
    <n v="38"/>
    <n v="2020"/>
    <s v="Bioinformatics"/>
    <x v="7"/>
    <n v="159"/>
    <s v="10.1093/bioinformatics/btz470"/>
    <s v="https://www.scopus.com/inward/record.uri?eid=2-s2.0-85077789880&amp;doi=10.1093%2fbioinformatics%2fbtz470&amp;partnerID=40&amp;md5=70e43059304174c0381c2a674a787508"/>
    <m/>
    <s v="Big Data; Computational Biology; Computer Simulation; Depressive Disorder, Major; Genome; Humans; Machine Learning; Software; biology; computer simulation; genome; human; machine learning; major depression; procedures; software"/>
    <s v="Final"/>
    <m/>
    <x v="16"/>
    <x v="0"/>
    <s v="yes"/>
    <x v="3"/>
    <x v="2"/>
    <x v="6"/>
    <s v="na"/>
    <s v="na"/>
    <s v="na"/>
    <s v="na"/>
    <s v="questionaire confirmed by psychiatrist duirng unstructured interview"/>
    <x v="2"/>
    <x v="2"/>
    <x v="3"/>
    <x v="7"/>
    <s v="unsure"/>
    <x v="3"/>
    <s v="Structural Clinical Interview for DSM-IV-TR Axis I Disorders"/>
    <x v="3"/>
    <x v="0"/>
    <s v="na"/>
    <x v="2"/>
    <s v="na"/>
    <x v="2"/>
    <s v="na"/>
    <x v="1"/>
    <s v="overlap between psychiatris and psychonometric scale"/>
    <s v="yes"/>
    <x v="0"/>
    <s v="external data set 10.1038/s41398-018-0234-3"/>
    <n v="80"/>
    <n v="160"/>
    <x v="7"/>
    <m/>
    <s v="10.1038/s41398-018-0234-3"/>
  </r>
  <r>
    <s v="Machine learning of neural representations of suicide and emotion concepts identifies suicidal youth"/>
    <n v="39"/>
    <n v="2017"/>
    <s v="Nature Human Behaviour"/>
    <x v="2"/>
    <n v="159"/>
    <s v="10.1038/s41562-017-0234-y"/>
    <s v="https://www.scopus.com/inward/record.uri?eid=2-s2.0-85042741879&amp;doi=10.1038%2fs41562-017-0234-y&amp;partnerID=40&amp;md5=b260e6950d1114c61adb79433a393a63"/>
    <m/>
    <m/>
    <s v="Final"/>
    <m/>
    <x v="17"/>
    <x v="2"/>
    <m/>
    <x v="1"/>
    <x v="1"/>
    <x v="2"/>
    <m/>
    <m/>
    <m/>
    <m/>
    <m/>
    <x v="1"/>
    <x v="1"/>
    <x v="1"/>
    <x v="1"/>
    <m/>
    <x v="1"/>
    <m/>
    <x v="1"/>
    <x v="2"/>
    <m/>
    <x v="1"/>
    <m/>
    <x v="1"/>
    <m/>
    <x v="2"/>
    <m/>
    <m/>
    <x v="1"/>
    <m/>
    <m/>
    <m/>
    <x v="3"/>
    <m/>
    <m/>
  </r>
  <r>
    <s v="Global evolution of research in artificial intelligence in health and medicine: A bibliometric study"/>
    <n v="40"/>
    <n v="2019"/>
    <s v="Journal of Clinical Medicine"/>
    <x v="2"/>
    <n v="155"/>
    <s v="10.3390/jcm8030360"/>
    <s v="https://www.scopus.com/inward/record.uri?eid=2-s2.0-85068482219&amp;doi=10.3390%2fjcm8030360&amp;partnerID=40&amp;md5=bc8dcf6d97300189749d291c4ca9fd07"/>
    <s v="AI ethics; Artificial intelligence; Bibliometric analysis; Global; Health; Mapping; Medicine"/>
    <s v="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
    <s v="Final"/>
    <m/>
    <x v="1"/>
    <x v="2"/>
    <m/>
    <x v="1"/>
    <x v="1"/>
    <x v="2"/>
    <m/>
    <m/>
    <m/>
    <m/>
    <m/>
    <x v="1"/>
    <x v="1"/>
    <x v="1"/>
    <x v="1"/>
    <m/>
    <x v="1"/>
    <m/>
    <x v="1"/>
    <x v="2"/>
    <m/>
    <x v="1"/>
    <m/>
    <x v="1"/>
    <m/>
    <x v="2"/>
    <m/>
    <m/>
    <x v="1"/>
    <m/>
    <m/>
    <m/>
    <x v="3"/>
    <m/>
    <m/>
  </r>
  <r>
    <s v="Deep learning for depression detection of Twitter users"/>
    <n v="41"/>
    <n v="2018"/>
    <s v="Proceedings of the 5th Workshop on Computational Linguistics and Clinical Psychology: From Keyboard to Clinic, CLPsych 2018 at the 2018 Conference of the North American Chapter of the Association for Computational Linguistics: Human Language Technologies,"/>
    <x v="16"/>
    <n v="154"/>
    <s v="10.18653/v1/W18-0609"/>
    <s v="https://www.scopus.com/inward/record.uri?eid=2-s2.0-85106114131&amp;partnerID=40&amp;md5=821f0189dd99b8aa6c0d86a17342a1e5"/>
    <m/>
    <s v="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
    <s v="Final"/>
    <m/>
    <x v="0"/>
    <x v="3"/>
    <s v="yes"/>
    <x v="0"/>
    <x v="2"/>
    <x v="4"/>
    <s v="na"/>
    <s v="na"/>
    <s v="na"/>
    <s v="na"/>
    <s v="na"/>
    <x v="2"/>
    <x v="2"/>
    <x v="0"/>
    <x v="0"/>
    <s v="na"/>
    <x v="0"/>
    <s v="na"/>
    <x v="0"/>
    <x v="0"/>
    <s v="na"/>
    <x v="0"/>
    <s v="na"/>
    <x v="0"/>
    <s v="na"/>
    <x v="0"/>
    <s v="na"/>
    <s v="yes"/>
    <x v="4"/>
    <s v="10.3115/v1/W15-1204, 160User 10.18653/v1/W17-3104"/>
    <n v="380"/>
    <n v="1053"/>
    <x v="1"/>
    <m/>
    <s v="10.3115/v1/W15-1204, 10.18653/v1/W17-3104"/>
  </r>
  <r>
    <s v="Monitoring Tweets for Depression to Detect At-risk Users"/>
    <n v="42"/>
    <n v="2017"/>
    <m/>
    <x v="16"/>
    <m/>
    <s v="10.18653/v1/W17-3104"/>
    <s v="https://aclanthology.org/W17-3104/"/>
    <m/>
    <m/>
    <m/>
    <s v="10.18653/v1/W18-0609"/>
    <x v="0"/>
    <x v="4"/>
    <s v="yes"/>
    <x v="0"/>
    <x v="2"/>
    <x v="4"/>
    <s v="na"/>
    <s v="na"/>
    <s v="na"/>
    <s v="na"/>
    <s v="na"/>
    <x v="0"/>
    <x v="0"/>
    <x v="0"/>
    <x v="0"/>
    <s v="na"/>
    <x v="0"/>
    <s v="na"/>
    <x v="0"/>
    <x v="0"/>
    <s v="na"/>
    <x v="0"/>
    <s v="na"/>
    <x v="0"/>
    <s v="na"/>
    <x v="0"/>
    <s v="na"/>
    <s v="na"/>
    <x v="4"/>
    <s v="60User and 160User data set"/>
    <s v="na"/>
    <n v="220"/>
    <x v="16"/>
    <m/>
    <s v="self-made (2)"/>
  </r>
  <r>
    <s v="60User"/>
    <n v="43"/>
    <n v="2017"/>
    <m/>
    <x v="16"/>
    <m/>
    <s v="no DOI  (from 10.18653/v1/W17-3104)"/>
    <s v="https://aclanthology.org/W17-3104/"/>
    <m/>
    <m/>
    <m/>
    <s v="10.18653/v1/W17-3104"/>
    <x v="0"/>
    <x v="1"/>
    <s v="yes"/>
    <x v="2"/>
    <x v="2"/>
    <x v="3"/>
    <s v="tweets"/>
    <s v="na"/>
    <s v="na"/>
    <s v="na"/>
    <s v="tweets pre selected and users labeled as depressed"/>
    <x v="0"/>
    <x v="0"/>
    <x v="5"/>
    <x v="4"/>
    <s v="unsure"/>
    <x v="2"/>
    <s v="na"/>
    <x v="2"/>
    <x v="0"/>
    <s v="na"/>
    <x v="3"/>
    <s v="na"/>
    <x v="3"/>
    <s v="Kappa value - 0.67"/>
    <x v="3"/>
    <s v="any tweet labeled by at least one as depressed was considered depressed"/>
    <s v="no"/>
    <x v="3"/>
    <s v="for further research it is possible to obtain the dataset"/>
    <n v="30"/>
    <n v="60"/>
    <x v="1"/>
    <m/>
    <m/>
  </r>
  <r>
    <s v="160User"/>
    <n v="44"/>
    <n v="2017"/>
    <m/>
    <x v="16"/>
    <m/>
    <s v="no DOI  (from 10.18653/v1/W17-3104)"/>
    <s v="https://aclanthology.org/W17-3104/"/>
    <m/>
    <m/>
    <m/>
    <s v="10.18653/v1/W17-3104, 10.18653/v1/W18-0609"/>
    <x v="0"/>
    <x v="1"/>
    <s v="yes"/>
    <x v="2"/>
    <x v="2"/>
    <x v="3"/>
    <s v="tweets"/>
    <s v="na"/>
    <s v="na"/>
    <s v="na"/>
    <s v="tweets pre selected and users labeled as depressed"/>
    <x v="0"/>
    <x v="0"/>
    <x v="5"/>
    <x v="4"/>
    <s v="unsure"/>
    <x v="3"/>
    <s v="na"/>
    <x v="2"/>
    <x v="0"/>
    <s v="na"/>
    <x v="3"/>
    <s v="na"/>
    <x v="2"/>
    <s v="na"/>
    <x v="3"/>
    <s v="conflicts resolved by third annotator"/>
    <s v="no"/>
    <x v="3"/>
    <s v="for further research it is possible to obtain the dataset"/>
    <s v="unsure"/>
    <s v="unsure"/>
    <x v="1"/>
    <m/>
    <m/>
  </r>
  <r>
    <s v="Testing a machine-learning algorithm to predict the persistence and severity of major depressive disorder from baseline self-reports"/>
    <n v="45"/>
    <n v="2016"/>
    <s v="Molecular Psychiatry"/>
    <x v="10"/>
    <n v="153"/>
    <s v="10.1038/mp.2015.198"/>
    <s v="https://www.scopus.com/inward/record.uri?eid=2-s2.0-85032070787&amp;doi=10.1038%2fmp.2015.198&amp;partnerID=40&amp;md5=22c13e7d4b8846a3b4d3e0b3c0a335f2"/>
    <m/>
    <s v="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
    <s v="Final"/>
    <m/>
    <x v="16"/>
    <x v="3"/>
    <s v="yes"/>
    <x v="3"/>
    <x v="2"/>
    <x v="6"/>
    <s v="na"/>
    <s v="na"/>
    <s v="na"/>
    <s v="na"/>
    <s v="na"/>
    <x v="2"/>
    <x v="2"/>
    <x v="5"/>
    <x v="3"/>
    <s v="unsure"/>
    <x v="3"/>
    <s v="CIDI"/>
    <x v="2"/>
    <x v="0"/>
    <s v="na"/>
    <x v="2"/>
    <s v="na"/>
    <x v="2"/>
    <s v="na"/>
    <x v="3"/>
    <s v="na"/>
    <s v="yes"/>
    <x v="3"/>
    <s v="10.1001/archpsyc.60.11.1117, 10.1001/archpsyc.1994.03950010008002"/>
    <n v="1056"/>
    <n v="5001"/>
    <x v="16"/>
    <m/>
    <s v="10.1001/archpsyc.60.11.1117, 10.1001/archpsyc.1994.03950010008002"/>
  </r>
  <r>
    <s v="Mild Disorders Should Not Be Eliminated From the DSM-V"/>
    <n v="46"/>
    <n v="2003"/>
    <m/>
    <x v="10"/>
    <m/>
    <s v="10.1001/archpsyc.60.11.1117"/>
    <s v="https://jamanetwork.com/journals/jamapsychiatry/article-abstract/208028"/>
    <m/>
    <m/>
    <m/>
    <s v="10.1038/mp.2015.198"/>
    <x v="7"/>
    <x v="1"/>
    <s v="yes"/>
    <x v="2"/>
    <x v="2"/>
    <x v="6"/>
    <s v="na"/>
    <s v="na"/>
    <s v="na"/>
    <s v="na"/>
    <s v="na"/>
    <x v="0"/>
    <x v="2"/>
    <x v="5"/>
    <x v="3"/>
    <s v="unsure"/>
    <x v="3"/>
    <s v="DSM-III-R and modified version of the CIDI"/>
    <x v="2"/>
    <x v="0"/>
    <s v="na"/>
    <x v="2"/>
    <s v="na"/>
    <x v="2"/>
    <s v="na"/>
    <x v="3"/>
    <s v="na"/>
    <s v="yes"/>
    <x v="3"/>
    <s v="https://www.hcp.med.harvard.edu/ncs/index.php"/>
    <s v="unsure"/>
    <s v="over 5000"/>
    <x v="17"/>
    <m/>
    <m/>
  </r>
  <r>
    <s v="Lifetime and 12-Month Prevalence of DSM-III-R Psychiatric Disorders in the United States"/>
    <n v="47"/>
    <n v="1994"/>
    <m/>
    <x v="18"/>
    <m/>
    <s v="10.1001/archpsyc.1994.03950010008002"/>
    <s v="https://jamanetwork.com/journals/jamapsychiatry/article-abstract/496456"/>
    <m/>
    <m/>
    <m/>
    <s v="10.1038/mp.2015.198"/>
    <x v="7"/>
    <x v="1"/>
    <s v="yes"/>
    <x v="2"/>
    <x v="2"/>
    <x v="6"/>
    <s v="na"/>
    <s v="na"/>
    <s v="na"/>
    <s v="na"/>
    <s v="na"/>
    <x v="0"/>
    <x v="0"/>
    <x v="3"/>
    <x v="9"/>
    <s v="unsure"/>
    <x v="3"/>
    <s v="DSM-III-R and modified version of the CIDI"/>
    <x v="3"/>
    <x v="0"/>
    <s v="na"/>
    <x v="2"/>
    <s v="there were supervisors"/>
    <x v="2"/>
    <s v="na"/>
    <x v="1"/>
    <s v="Standard errors of proportions were estimated by using the Taylor series linearization method.3"/>
    <s v="yes"/>
    <x v="3"/>
    <s v="https://www.icpsr.umich.edu/web/ICPSR/studies/6693"/>
    <s v="over 1300"/>
    <s v="over 8000"/>
    <x v="17"/>
    <n v="1"/>
    <m/>
  </r>
  <r>
    <s v="A test collection for research on depression and language use"/>
    <n v="48"/>
    <n v="2016"/>
    <s v="Lecture Notes in Computer Science (including subseries Lecture Notes in Artificial Intelligence and Lecture Notes in Bioinformatics)"/>
    <x v="16"/>
    <n v="153"/>
    <s v="10.1007/978-3-319-44564-9_3"/>
    <s v="https://www.scopus.com/inward/record.uri?eid=2-s2.0-84984794011&amp;doi=10.1007%2f978-3-319-44564-9_3&amp;partnerID=40&amp;md5=85a1d5159d7b3e3df471fd093749b7be"/>
    <m/>
    <s v="Artificial intelligence; Computer science; Computers; Baseline results; Detection algorithm; Detection methods; Detection tasks; Effectiveness measure; Linguistic patterns; Psychological state; Test Collection; Association reactions"/>
    <s v="Final"/>
    <s v="10.1016/j.eswa.2019.05.023"/>
    <x v="0"/>
    <x v="0"/>
    <s v="yes"/>
    <x v="0"/>
    <x v="2"/>
    <x v="3"/>
    <s v="reddit posts"/>
    <s v="na"/>
    <s v="na"/>
    <s v="na"/>
    <s v="searches with phrases:  “I was diagnosed with depression” etc."/>
    <x v="0"/>
    <x v="0"/>
    <x v="4"/>
    <x v="3"/>
    <s v="unsure"/>
    <x v="4"/>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x v="2"/>
    <x v="0"/>
    <s v="na"/>
    <x v="2"/>
    <s v="na"/>
    <x v="2"/>
    <s v="na"/>
    <x v="3"/>
    <s v="na"/>
    <s v="yes"/>
    <x v="3"/>
    <s v="https://tec.citius.usc.es/ir/code/dc.html"/>
    <n v="137"/>
    <n v="892"/>
    <x v="1"/>
    <m/>
    <m/>
  </r>
  <r>
    <s v="Effects on Symptoms of Agitation and Depression in Persons With Dementia Participating in Robot-Assisted Activity: A Cluster-Randomized Controlled Trial"/>
    <n v="49"/>
    <n v="2015"/>
    <s v="Journal of the American Medical Directors Association"/>
    <x v="2"/>
    <n v="150"/>
    <s v="10.1016/j.jamda.2015.05.002"/>
    <s v="https://www.scopus.com/inward/record.uri?eid=2-s2.0-84944154306&amp;doi=10.1016%2fj.jamda.2015.05.002&amp;partnerID=40&amp;md5=8088a6c7e4d5a8ad76d9f3c35fc08224"/>
    <s v="Agitation; Dementia; Depression; Group activity; Nursing home; Paro"/>
    <s v="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
    <s v="Final"/>
    <m/>
    <x v="12"/>
    <x v="2"/>
    <m/>
    <x v="1"/>
    <x v="1"/>
    <x v="2"/>
    <m/>
    <m/>
    <m/>
    <m/>
    <m/>
    <x v="1"/>
    <x v="1"/>
    <x v="1"/>
    <x v="1"/>
    <m/>
    <x v="1"/>
    <m/>
    <x v="1"/>
    <x v="2"/>
    <m/>
    <x v="1"/>
    <m/>
    <x v="1"/>
    <m/>
    <x v="2"/>
    <m/>
    <m/>
    <x v="1"/>
    <m/>
    <m/>
    <m/>
    <x v="3"/>
    <m/>
    <m/>
  </r>
  <r>
    <s v="Towards a neurophysiological signature for fibromyalgia"/>
    <n v="50"/>
    <n v="2017"/>
    <s v="Pain"/>
    <x v="2"/>
    <n v="148"/>
    <s v="10.1097/j.pain.0000000000000707"/>
    <s v="https://www.scopus.com/inward/record.uri?eid=2-s2.0-85007378937&amp;doi=10.1097%2fj.pain.0000000000000707&amp;partnerID=40&amp;md5=2826931853dcd471d5441978dd68a2cd"/>
    <s v="Brain; Chronic pain; Fibromyalgia; fMRI; Machine learning; Multisensory; Predict; Pressure"/>
    <s v="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
    <s v="Final"/>
    <m/>
    <x v="12"/>
    <x v="2"/>
    <m/>
    <x v="1"/>
    <x v="1"/>
    <x v="2"/>
    <m/>
    <m/>
    <m/>
    <m/>
    <m/>
    <x v="1"/>
    <x v="1"/>
    <x v="1"/>
    <x v="1"/>
    <m/>
    <x v="1"/>
    <m/>
    <x v="1"/>
    <x v="2"/>
    <m/>
    <x v="1"/>
    <m/>
    <x v="1"/>
    <m/>
    <x v="2"/>
    <m/>
    <m/>
    <x v="1"/>
    <m/>
    <m/>
    <m/>
    <x v="3"/>
    <m/>
    <m/>
  </r>
  <r>
    <s v="Vocal and facial biomarkers of depression based on motor incoordination and timing"/>
    <n v="51"/>
    <n v="2014"/>
    <s v="AVEC 2014 - Proceedings of the 4th International Workshop on Audio/Visual Emotion Challenge, Workshop of MM 2014"/>
    <x v="19"/>
    <n v="145"/>
    <s v="10.1145/2661806.2661809"/>
    <s v="https://www.scopus.com/inward/record.uri?eid=2-s2.0-84919327025&amp;doi=10.1145%2f2661806.2661809&amp;partnerID=40&amp;md5=8ba606ccd58f2472bf658e5554025298"/>
    <s v="Correlation structure; Extreme learning machine; Facial biomarker; Gaussian mixture model; Incoordination and timing; Major depressive disorder; Motor control; Vocal biomarker"/>
    <s v="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
    <s v="Final"/>
    <m/>
    <x v="18"/>
    <x v="3"/>
    <s v="yes"/>
    <x v="0"/>
    <x v="2"/>
    <x v="1"/>
    <s v="BDI"/>
    <s v="no"/>
    <s v="no"/>
    <s v="yes"/>
    <s v="predicting BDI scores"/>
    <x v="2"/>
    <x v="2"/>
    <x v="0"/>
    <x v="0"/>
    <s v="na"/>
    <x v="0"/>
    <s v="na"/>
    <x v="0"/>
    <x v="0"/>
    <s v="na"/>
    <x v="0"/>
    <s v="na"/>
    <x v="0"/>
    <s v="na"/>
    <x v="0"/>
    <s v="na"/>
    <s v="yes"/>
    <x v="0"/>
    <s v="10.1145/2661806.2661807 &quot;audio  and  video  recordings  of subjects performing a human-computer interaction task&quot; &quot;German subjects&quot;"/>
    <s v="unsure"/>
    <n v="84"/>
    <x v="16"/>
    <m/>
    <s v="10.1145/2661806.2661807"/>
  </r>
  <r>
    <s v="AVEC 2014 - 3D dimensional affect and depression recognition challenge"/>
    <n v="52"/>
    <n v="2014"/>
    <m/>
    <x v="16"/>
    <m/>
    <s v="10.1145/2661806.2661807"/>
    <s v="https://www.researchgate.net/publication/287702683_AVEC_2014_-_3D_dimensional_affect_and_depression_recognition_challenge"/>
    <m/>
    <m/>
    <m/>
    <s v="10.1145/2661806.2661809, 10.1016/j.jbi.2018.05.007, 10.1109/TAFFC.2017.2650899, 10.1109/TCDS.2017.2721552"/>
    <x v="19"/>
    <x v="1"/>
    <s v="yes"/>
    <x v="0"/>
    <x v="2"/>
    <x v="1"/>
    <s v="BDI-II"/>
    <s v="10.1207/s15327752jpa6703_13"/>
    <s v="no"/>
    <s v="yes"/>
    <s v="predicting BDI-II scores"/>
    <x v="0"/>
    <x v="2"/>
    <x v="8"/>
    <x v="6"/>
    <s v="unsure"/>
    <x v="2"/>
    <s v="na"/>
    <x v="2"/>
    <x v="0"/>
    <s v="na"/>
    <x v="3"/>
    <s v="na"/>
    <x v="3"/>
    <s v="Inter-rater correlation coefficients (ICC) have been calculated using a combination of Pearson’s r and RMSE"/>
    <x v="3"/>
    <s v="na"/>
    <s v="yes"/>
    <x v="0"/>
    <s v="they used subset of this data set - 10.1145/2512530.2512533 and link to the data set - http://avec2013-db.sspnet.eu"/>
    <s v="usnure"/>
    <n v="84"/>
    <x v="1"/>
    <m/>
    <s v="10.1145/2512530.2512533"/>
  </r>
  <r>
    <s v="AVEC 2013: the continuous audio/visual emotion and depression recognition challenge"/>
    <n v="53"/>
    <n v="2013"/>
    <s v="AVEC '13: Proceedings of the 3rd ACM international workshop on Audio/visual emotion challenge"/>
    <x v="16"/>
    <m/>
    <s v="10.1145/2512530.2512533"/>
    <s v="https://dl.acm.org/doi/10.1145/2512530.2512533"/>
    <m/>
    <m/>
    <m/>
    <s v="10.1145/2661806.2661807, 10.1145/2661806.2661809, 10.1016/j.jbi.2018.05.007, 10.1109/TAFFC.2017.2650899"/>
    <x v="19"/>
    <x v="1"/>
    <s v="yes"/>
    <x v="0"/>
    <x v="2"/>
    <x v="1"/>
    <s v="BDI-II"/>
    <s v="10.1207/s15327752jpa6703_13"/>
    <s v="no"/>
    <s v="yes"/>
    <s v="predicting BDI-II scores"/>
    <x v="0"/>
    <x v="2"/>
    <x v="8"/>
    <x v="10"/>
    <s v="unsure"/>
    <x v="2"/>
    <s v="na"/>
    <x v="2"/>
    <x v="0"/>
    <s v="na"/>
    <x v="3"/>
    <s v="na"/>
    <x v="3"/>
    <s v="Inter-rater correlation coefficients (ICC) have been calculated using a combination of Pearson’s r and RMSE"/>
    <x v="3"/>
    <s v="na"/>
    <s v="yes"/>
    <x v="0"/>
    <s v="data link: http://avec2013-db.sspnet.eu subset of &quot;the audio-visual depressivelanguage corpus (AViD-Corpus)&quot;"/>
    <s v="unsure"/>
    <n v="292"/>
    <x v="1"/>
    <m/>
    <m/>
  </r>
  <r>
    <s v="Towards Assessing Changes in Degree of Depression through Facebook"/>
    <n v="54"/>
    <n v="2014"/>
    <s v="Proceedings of the Annual Meeting of the Association for Computational Linguistics"/>
    <x v="20"/>
    <n v="144"/>
    <s v="10.3115/v1/W14-3214"/>
    <s v="https://www.scopus.com/inward/record.uri?eid=2-s2.0-85130793558&amp;partnerID=40&amp;md5=c05913557d2e639feec54e98849d13fa"/>
    <m/>
    <s v="Natural language processing systems; Regression analysis; Social networking (online); Environmental factors; Facebook; Highly-correlated; In-Degree; Individual levels; Life events; Predictive accuracy; Regression modelling; Status updates; User levels; Surveys"/>
    <s v="Final"/>
    <m/>
    <x v="0"/>
    <x v="0"/>
    <s v="yes"/>
    <x v="0"/>
    <x v="0"/>
    <x v="1"/>
    <s v="an International Personality Item Pool (IPIP) proxy to the NEO-PI-R "/>
    <s v="https://www.semanticscholar.org/paper/A-broad-bandwidth%2C-public-domain%2C-personality-the-Goldberg/af3fabb831eeffbef6af39588c489cc5d838a404 and https://ipip.ori.org/newMultipleconstructs.htm"/>
    <s v="no"/>
    <s v="no"/>
    <s v="we use the depression facet scores of the “Big 5” | degree of depression (DDep) as the average response to seven depression facet items which are nested within the larger Neuroticism item pool"/>
    <x v="2"/>
    <x v="2"/>
    <x v="0"/>
    <x v="0"/>
    <s v="na"/>
    <x v="0"/>
    <s v="na"/>
    <x v="0"/>
    <x v="0"/>
    <s v="na"/>
    <x v="0"/>
    <s v="na"/>
    <x v="0"/>
    <s v="na"/>
    <x v="0"/>
    <s v="na"/>
    <s v="yes"/>
    <x v="0"/>
    <s v="number of depressed people seems to be too high given random sample of the population https://sites.google.com/michalkosinski.com/mypersonality the data is not longer maintained"/>
    <s v="unsure"/>
    <n v="28749"/>
    <x v="18"/>
    <m/>
    <m/>
  </r>
  <r>
    <s v="Autoimmune, atopic, and mental health comorbid conditions associated with alopecia areata in the United States"/>
    <n v="55"/>
    <n v="2013"/>
    <s v="JAMA Dermatology"/>
    <x v="2"/>
    <n v="142"/>
    <s v="10.1001/jamadermatol.2013.3049"/>
    <s v="https://www.scopus.com/inward/record.uri?eid=2-s2.0-84880603463&amp;doi=10.1001%2fjamadermatol.2013.3049&amp;partnerID=40&amp;md5=a66227f20a9aabccc042c4fc52f725f6"/>
    <m/>
    <s v="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
    <s v="Final"/>
    <m/>
    <x v="12"/>
    <x v="2"/>
    <m/>
    <x v="1"/>
    <x v="1"/>
    <x v="2"/>
    <m/>
    <m/>
    <m/>
    <m/>
    <m/>
    <x v="1"/>
    <x v="1"/>
    <x v="1"/>
    <x v="1"/>
    <m/>
    <x v="1"/>
    <m/>
    <x v="1"/>
    <x v="2"/>
    <m/>
    <x v="1"/>
    <m/>
    <x v="1"/>
    <m/>
    <x v="2"/>
    <m/>
    <m/>
    <x v="1"/>
    <m/>
    <m/>
    <m/>
    <x v="3"/>
    <m/>
    <m/>
  </r>
  <r>
    <s v="Affective and content analysis of online depression communities"/>
    <n v="56"/>
    <n v="2014"/>
    <s v="IEEE Transactions on Affective Computing"/>
    <x v="21"/>
    <n v="141"/>
    <s v="10.1109/TAFFC.2014.2315623"/>
    <s v="https://www.scopus.com/inward/record.uri?eid=2-s2.0-84908459994&amp;doi=10.1109%2fTAFFC.2014.2315623&amp;partnerID=40&amp;md5=d024e0c9ac9a31380ac4e5eae59d9e84"/>
    <s v="affective computing; mood; Psychological health"/>
    <s v="Affective Computing; Content analysis; mood; Psychological health"/>
    <s v="Final"/>
    <m/>
    <x v="0"/>
    <x v="0"/>
    <s v="yes"/>
    <x v="0"/>
    <x v="0"/>
    <x v="3"/>
    <s v="LiveJurnal communites"/>
    <s v="no"/>
    <s v="na"/>
    <s v="na"/>
    <s v="communities around mental health issues vs normal (painting, dogs, etc.)"/>
    <x v="0"/>
    <x v="0"/>
    <x v="0"/>
    <x v="0"/>
    <s v="na"/>
    <x v="0"/>
    <s v="na"/>
    <x v="0"/>
    <x v="0"/>
    <s v="na"/>
    <x v="0"/>
    <s v="na"/>
    <x v="0"/>
    <s v="na"/>
    <x v="0"/>
    <s v="na"/>
    <s v="no"/>
    <x v="0"/>
    <s v="data from LiveJurnal posts from &quot;CLINICAL&quot; and &quot;CONTROL&quot; comunirties"/>
    <s v="unsure"/>
    <s v="unsure"/>
    <x v="1"/>
    <m/>
    <m/>
  </r>
  <r>
    <s v="Extraction of relations between genes and diseases from text and large-scale data analysis: Implications for translational research"/>
    <n v="57"/>
    <n v="2015"/>
    <s v="BMC Bioinformatics"/>
    <x v="7"/>
    <n v="141"/>
    <s v="10.1186/s12859-015-0472-9"/>
    <s v="https://www.scopus.com/inward/record.uri?eid=2-s2.0-84931264092&amp;doi=10.1186%2fs12859-015-0472-9&amp;partnerID=40&amp;md5=18425542a3ad2343d56ec3aafb72fb37"/>
    <s v="Big data; Biocuration; Corpus development; Disease; Information extraction; Machine learning; Text mining; Translational bioinformatics"/>
    <s v="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
    <s v="Final"/>
    <m/>
    <x v="20"/>
    <x v="3"/>
    <s v="yes"/>
    <x v="0"/>
    <x v="2"/>
    <x v="0"/>
    <s v="BioNER"/>
    <s v="10.1155/2014/253128"/>
    <s v="na"/>
    <s v="na"/>
    <s v="model used to extract diseses and genes from texts"/>
    <x v="2"/>
    <x v="2"/>
    <x v="0"/>
    <x v="0"/>
    <s v="na"/>
    <x v="0"/>
    <s v="na"/>
    <x v="0"/>
    <x v="0"/>
    <s v="na"/>
    <x v="0"/>
    <s v="na"/>
    <x v="0"/>
    <s v="na"/>
    <x v="0"/>
    <s v="na"/>
    <s v="yes"/>
    <x v="0"/>
    <s v="link doesn't work: http://ibi.imim.es/befree/#corpora"/>
    <s v="na"/>
    <s v="na"/>
    <x v="16"/>
    <n v="4"/>
    <s v="10.1016/j.jbi.2012.04.004, self made"/>
  </r>
  <r>
    <s v="The EU-ADR corpus: Annotated drugs, diseases, targets, and their relationships"/>
    <n v="58"/>
    <n v="2012"/>
    <m/>
    <x v="22"/>
    <m/>
    <s v="10.1016/j.jbi.2012.04.004"/>
    <s v="https://www.sciencedirect.com/science/article/pii/S1532046412000573?via%3Dihub"/>
    <m/>
    <m/>
    <m/>
    <s v="10.1186/s12859-015-0472-9"/>
    <x v="7"/>
    <x v="1"/>
    <s v="yes"/>
    <x v="2"/>
    <x v="2"/>
    <x v="0"/>
    <s v="ml model"/>
    <s v="na"/>
    <s v="na"/>
    <s v="na"/>
    <s v="pre-annotated data"/>
    <x v="0"/>
    <x v="0"/>
    <x v="3"/>
    <x v="6"/>
    <s v="unsure"/>
    <x v="3"/>
    <s v="na"/>
    <x v="3"/>
    <x v="0"/>
    <s v="na"/>
    <x v="3"/>
    <s v="na"/>
    <x v="3"/>
    <s v="na"/>
    <x v="3"/>
    <s v="na"/>
    <s v="yes"/>
    <x v="3"/>
    <s v="http://euadr.erasmusmc.nl/sda/euadr_corpus.tgz"/>
    <s v="na"/>
    <s v="na"/>
    <x v="1"/>
    <n v="0"/>
    <m/>
  </r>
  <r>
    <s v="The Genetic Association Database (GAD) from 10.1186/s12859-015-0472-9"/>
    <n v="59"/>
    <m/>
    <m/>
    <x v="7"/>
    <m/>
    <s v="no DOI (from 10.1186/s12859-015-0472-9)"/>
    <s v="https://www.g6g-softwaredirectory.com/bio/cross-omics/dbs-kbs/20314NIAGeneAssocDatabase.php"/>
    <m/>
    <m/>
    <m/>
    <s v="10.1186/s12859-015-0472-9"/>
    <x v="7"/>
    <x v="1"/>
    <s v="yes"/>
    <x v="2"/>
    <x v="2"/>
    <x v="6"/>
    <s v="na"/>
    <s v="na"/>
    <s v="na"/>
    <s v="na"/>
    <s v="na"/>
    <x v="0"/>
    <x v="2"/>
    <x v="5"/>
    <x v="3"/>
    <s v="unsure"/>
    <x v="2"/>
    <s v="na"/>
    <x v="2"/>
    <x v="0"/>
    <s v="na"/>
    <x v="2"/>
    <s v="na"/>
    <x v="2"/>
    <s v="na"/>
    <x v="3"/>
    <s v="na"/>
    <s v="yes"/>
    <x v="0"/>
    <s v="links don't work anymore"/>
    <s v="na"/>
    <s v="na"/>
    <x v="1"/>
    <m/>
    <m/>
  </r>
  <r>
    <s v="Evaluating the evidence for biotypes of depression: Methodological replication and extension of Drysdale et al. (2017)"/>
    <n v="60"/>
    <n v="2019"/>
    <s v="NeuroImage: Clinical"/>
    <x v="12"/>
    <n v="137"/>
    <s v="10.1016/j.nicl.2019.101796"/>
    <s v="https://www.scopus.com/inward/record.uri?eid=2-s2.0-85063528473&amp;doi=10.1016%2fj.nicl.2019.101796&amp;partnerID=40&amp;md5=7872bc2503a542005ae8cb3cbed1bdb0"/>
    <s v="Anxiety; Clustering; Machine learning; Major depressive disorder; Replication"/>
    <s v="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
    <s v="Final"/>
    <m/>
    <x v="21"/>
    <x v="0"/>
    <s v="yes"/>
    <x v="0"/>
    <x v="2"/>
    <x v="1"/>
    <s v="BAI &amp; IDS"/>
    <s v="https://www.sciencedirect.com/topics/medicine-and-dentistry/beck-anxiety-inventory https://www.sciencedirect.com/science/article/pii/0165178186900600"/>
    <m/>
    <s v="no"/>
    <s v="clinical interview against two scales"/>
    <x v="0"/>
    <x v="0"/>
    <x v="5"/>
    <x v="3"/>
    <s v="unsure"/>
    <x v="3"/>
    <s v="CIDI"/>
    <x v="2"/>
    <x v="0"/>
    <s v="na"/>
    <x v="2"/>
    <s v="na"/>
    <x v="2"/>
    <s v="na"/>
    <x v="3"/>
    <s v="na"/>
    <s v="no"/>
    <x v="0"/>
    <s v="187 subjects from NESDA (10.1002/mpr.256) and MOTAR(https://www.sciencedirect.com/topics/medicine-and-dentistry/therapeutic-procedure) samples "/>
    <n v="140"/>
    <n v="187"/>
    <x v="19"/>
    <m/>
    <m/>
  </r>
  <r>
    <s v="The Netherlands Study of Depression and Anxiety (NESDA): rationale, objectives and methods"/>
    <n v="61"/>
    <n v="2008"/>
    <m/>
    <x v="12"/>
    <m/>
    <s v="10.1002/mpr.256"/>
    <s v="https://onlinelibrary.wiley.com/doi/abs/10.1002/mpr.256"/>
    <m/>
    <m/>
    <m/>
    <s v="10.1016/j.nicl.2019.101796"/>
    <x v="4"/>
    <x v="1"/>
    <s v="yes"/>
    <x v="2"/>
    <x v="2"/>
    <x v="1"/>
    <s v="BDI &amp; other"/>
    <s v="na"/>
    <s v="na"/>
    <s v="yes"/>
    <s v="na"/>
    <x v="0"/>
    <x v="0"/>
    <x v="3"/>
    <x v="11"/>
    <s v="unsure"/>
    <x v="3"/>
    <s v="CIDI &amp; MINI &amp; SCID &amp; other"/>
    <x v="3"/>
    <x v="0"/>
    <s v="na"/>
    <x v="2"/>
    <s v="na"/>
    <x v="2"/>
    <s v="na"/>
    <x v="1"/>
    <s v="interviews taped and acessed variance "/>
    <s v="yes"/>
    <x v="3"/>
    <s v="https://www.nesda.nl/"/>
    <n v="2329"/>
    <n v="2981"/>
    <x v="20"/>
    <m/>
    <m/>
  </r>
  <r>
    <s v="Detection of depression-related posts in reddit social media forum"/>
    <n v="62"/>
    <n v="2019"/>
    <s v="IEEE Access"/>
    <x v="23"/>
    <n v="136"/>
    <s v="10.1109/ACCESS.2019.2909180"/>
    <s v="https://www.scopus.com/inward/record.uri?eid=2-s2.0-85064557211&amp;doi=10.1109%2fACCESS.2019.2909180&amp;partnerID=40&amp;md5=ccf79520765b29da10d3947251a4c38d"/>
    <s v="depression; machine learning; Natural language processing; Reddit; social networks"/>
    <s v="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
    <s v="Final"/>
    <m/>
    <x v="0"/>
    <x v="0"/>
    <s v="yes"/>
    <x v="0"/>
    <x v="3"/>
    <x v="5"/>
    <s v="na"/>
    <s v="na"/>
    <s v="na"/>
    <s v="na"/>
    <s v="na"/>
    <x v="3"/>
    <x v="2"/>
    <x v="0"/>
    <x v="0"/>
    <s v="na"/>
    <x v="0"/>
    <s v="na"/>
    <x v="0"/>
    <x v="0"/>
    <s v="na"/>
    <x v="0"/>
    <s v="na"/>
    <x v="0"/>
    <s v="na"/>
    <x v="0"/>
    <s v="na"/>
    <s v="yes"/>
    <x v="0"/>
    <s v="posts from exteranl data set 10.18653/v1/W18-5903  posts are cassified into depression forum and breast cancer forum"/>
    <n v="1293"/>
    <n v="1841"/>
    <x v="1"/>
    <m/>
    <m/>
  </r>
  <r>
    <s v="Identifying Depression on Reddit: The Effect of Training Data"/>
    <n v="63"/>
    <n v="2018"/>
    <m/>
    <x v="24"/>
    <m/>
    <s v="10.18653/v1/W18-5903"/>
    <s v="https://aclanthology.org/W18-5903/"/>
    <m/>
    <m/>
    <m/>
    <s v="10.1109/ACCESS.2019.2909180"/>
    <x v="0"/>
    <x v="4"/>
    <s v="yes"/>
    <x v="2"/>
    <x v="0"/>
    <x v="3"/>
    <s v="forum posts"/>
    <s v="na"/>
    <s v="na"/>
    <s v="na"/>
    <s v="forum posts and &quot;I was diognosed&quot; substring"/>
    <x v="2"/>
    <x v="2"/>
    <x v="0"/>
    <x v="0"/>
    <s v="na"/>
    <x v="0"/>
    <s v="na"/>
    <x v="0"/>
    <x v="0"/>
    <s v="na"/>
    <x v="0"/>
    <s v="na"/>
    <x v="0"/>
    <s v="na"/>
    <x v="0"/>
    <s v="na"/>
    <s v="no"/>
    <x v="0"/>
    <s v="posts from forums"/>
    <n v="1200"/>
    <n v="2800"/>
    <x v="1"/>
    <m/>
    <s v="10.1609/icwsm.v2i1.18623, not found"/>
  </r>
  <r>
    <s v="The Psychology of Word Use in Depression Forums in English and in Spanish: Testing Two Text Analytic Approaches "/>
    <n v="64"/>
    <m/>
    <m/>
    <x v="0"/>
    <m/>
    <s v="10.1609/icwsm.v2i1.18623 "/>
    <s v="https://ojs.aaai.org/index.php/ICWSM/article/view/18623"/>
    <m/>
    <m/>
    <m/>
    <s v="10.18653/v1/W18-5903, 10.1109/ACCESS.2019.2909180"/>
    <x v="0"/>
    <x v="1"/>
    <s v="yes"/>
    <x v="2"/>
    <x v="3"/>
    <x v="3"/>
    <s v="forum posts"/>
    <s v="na"/>
    <s v="na"/>
    <s v="na"/>
    <s v="they used different comunities breast-cancer and depression comunity"/>
    <x v="0"/>
    <x v="0"/>
    <x v="0"/>
    <x v="0"/>
    <s v="na"/>
    <x v="0"/>
    <s v="na"/>
    <x v="0"/>
    <x v="0"/>
    <s v="na"/>
    <x v="0"/>
    <s v="na"/>
    <x v="0"/>
    <s v="na"/>
    <x v="0"/>
    <s v="na"/>
    <s v="no"/>
    <x v="0"/>
    <s v="posts from different forums"/>
    <n v="160"/>
    <n v="320"/>
    <x v="1"/>
    <m/>
    <m/>
  </r>
  <r>
    <s v="Anastasia Gorbunova. 2017. Predicting depression from online communication: comparison of three classification techniques. Master’s thesis, University of Tübingen, Tübingen, Germany. from 10.18653/v1/W18-5903"/>
    <n v="65"/>
    <n v="2017"/>
    <m/>
    <x v="24"/>
    <m/>
    <s v="not found"/>
    <s v="not found"/>
    <m/>
    <m/>
    <m/>
    <s v="10.18653/v1/W18-5903, 10.1109/ACCESS.2019.2909180"/>
    <x v="0"/>
    <x v="1"/>
    <s v="yes"/>
    <x v="4"/>
    <x v="3"/>
    <x v="5"/>
    <s v="unsure"/>
    <s v="unsure"/>
    <s v="unsure"/>
    <s v="unsure"/>
    <s v="unsure"/>
    <x v="3"/>
    <x v="3"/>
    <x v="5"/>
    <x v="5"/>
    <s v="unsure"/>
    <x v="2"/>
    <s v="unsure"/>
    <x v="2"/>
    <x v="3"/>
    <s v="unsure"/>
    <x v="2"/>
    <s v="unsure"/>
    <x v="4"/>
    <s v="unsure"/>
    <x v="4"/>
    <s v="unsure"/>
    <s v="no"/>
    <x v="0"/>
    <s v="unsure"/>
    <s v="unsure"/>
    <s v="unsure"/>
    <x v="1"/>
    <m/>
    <m/>
  </r>
  <r>
    <s v="Gaussian process classification of Alzheimer's disease and mild cognitive impairment from resting-state fMRI"/>
    <n v="66"/>
    <n v="2015"/>
    <s v="NeuroImage"/>
    <x v="2"/>
    <n v="135"/>
    <s v="10.1016/j.neuroimage.2015.02.037"/>
    <s v="https://www.scopus.com/inward/record.uri?eid=2-s2.0-84937392900&amp;doi=10.1016%2fj.neuroimage.2015.02.037&amp;partnerID=40&amp;md5=20a96dbc38f9cbdf8b0faa0c47f3a8a0"/>
    <s v="Dementia; Functional connectivity; Machine learning"/>
    <s v="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
    <s v="Final"/>
    <m/>
    <x v="12"/>
    <x v="2"/>
    <m/>
    <x v="1"/>
    <x v="1"/>
    <x v="2"/>
    <m/>
    <m/>
    <m/>
    <m/>
    <m/>
    <x v="1"/>
    <x v="1"/>
    <x v="1"/>
    <x v="1"/>
    <m/>
    <x v="1"/>
    <m/>
    <x v="1"/>
    <x v="2"/>
    <m/>
    <x v="1"/>
    <m/>
    <x v="1"/>
    <m/>
    <x v="2"/>
    <m/>
    <m/>
    <x v="1"/>
    <m/>
    <m/>
    <m/>
    <x v="3"/>
    <m/>
    <m/>
  </r>
  <r>
    <s v="Sex differences in gut microbiota in patients with major depressive disorder"/>
    <n v="67"/>
    <n v="2018"/>
    <s v="Neuropsychiatric Disease and Treatment"/>
    <x v="2"/>
    <n v="134"/>
    <s v="10.2147/NDT.S159322"/>
    <s v="https://www.scopus.com/inward/record.uri?eid=2-s2.0-85044024139&amp;doi=10.2147%2fNDT.S159322&amp;partnerID=40&amp;md5=cb43c38b85c596c98fd3997250c767eb"/>
    <s v="Biomarker; Gut microbiota; Major depressive disorder; MDD"/>
    <s v="Actinobacteria; adult; Article; Bacteroidetes; clinical article; controlled study; feces analysis; female; gene; gene sequence; human; intestine flora; major depression; male; nonhuman; RNA 16S gene; sex factor; species dominance; taxonomy"/>
    <s v="Final"/>
    <m/>
    <x v="12"/>
    <x v="2"/>
    <s v="yes"/>
    <x v="1"/>
    <x v="1"/>
    <x v="2"/>
    <m/>
    <m/>
    <m/>
    <m/>
    <m/>
    <x v="1"/>
    <x v="1"/>
    <x v="1"/>
    <x v="1"/>
    <m/>
    <x v="1"/>
    <m/>
    <x v="1"/>
    <x v="2"/>
    <m/>
    <x v="1"/>
    <m/>
    <x v="1"/>
    <m/>
    <x v="2"/>
    <m/>
    <m/>
    <x v="1"/>
    <m/>
    <m/>
    <m/>
    <x v="3"/>
    <m/>
    <m/>
  </r>
  <r>
    <s v="Unsupervised classification of major depression using functional connectivity MRI"/>
    <n v="68"/>
    <n v="2014"/>
    <s v="Human Brain Mapping"/>
    <x v="2"/>
    <n v="133"/>
    <s v="10.1002/hbm.22278"/>
    <s v="https://www.scopus.com/inward/record.uri?eid=2-s2.0-84896405035&amp;doi=10.1002%2fhbm.22278&amp;partnerID=40&amp;md5=898aecfd249e80c77682c93479dbfebb"/>
    <s v="Functional connectivity magnetic resonance imaging; Major depression; Maximum margin clustering; Resting-state; Subgenual cingulate; Unsupervised classification"/>
    <s v="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
    <s v="Final"/>
    <m/>
    <x v="12"/>
    <x v="2"/>
    <m/>
    <x v="1"/>
    <x v="1"/>
    <x v="2"/>
    <m/>
    <m/>
    <m/>
    <m/>
    <m/>
    <x v="1"/>
    <x v="1"/>
    <x v="1"/>
    <x v="1"/>
    <m/>
    <x v="1"/>
    <m/>
    <x v="1"/>
    <x v="2"/>
    <m/>
    <x v="1"/>
    <m/>
    <x v="1"/>
    <m/>
    <x v="2"/>
    <m/>
    <m/>
    <x v="1"/>
    <m/>
    <m/>
    <m/>
    <x v="3"/>
    <m/>
    <m/>
  </r>
  <r>
    <s v="Voice analysis as an objective state marker in bipolar disorder"/>
    <n v="69"/>
    <n v="2016"/>
    <s v="Translational Psychiatry"/>
    <x v="2"/>
    <n v="131"/>
    <s v="10.1038/TP.2016.123"/>
    <s v="https://www.scopus.com/inward/record.uri?eid=2-s2.0-85020144569&amp;doi=10.1038%2fTP.2016.123&amp;partnerID=40&amp;md5=0287fa4d4be7b3bb5606784794192bdd"/>
    <m/>
    <s v="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
    <s v="Final"/>
    <m/>
    <x v="12"/>
    <x v="2"/>
    <m/>
    <x v="1"/>
    <x v="1"/>
    <x v="2"/>
    <m/>
    <m/>
    <m/>
    <m/>
    <m/>
    <x v="1"/>
    <x v="1"/>
    <x v="1"/>
    <x v="1"/>
    <m/>
    <x v="1"/>
    <m/>
    <x v="1"/>
    <x v="2"/>
    <m/>
    <x v="1"/>
    <m/>
    <x v="1"/>
    <m/>
    <x v="2"/>
    <m/>
    <m/>
    <x v="1"/>
    <m/>
    <m/>
    <m/>
    <x v="3"/>
    <m/>
    <m/>
  </r>
  <r>
    <s v="Precise-Spike-Driven synaptic plasticity: Learning hetero-association of spatiotemporal spike patterns"/>
    <n v="70"/>
    <n v="2013"/>
    <s v="PLoS ONE"/>
    <x v="2"/>
    <n v="129"/>
    <s v="10.1371/journal.pone.0078318"/>
    <s v="https://www.scopus.com/inward/record.uri?eid=2-s2.0-84892382987&amp;doi=10.1371%2fjournal.pone.0078318&amp;partnerID=40&amp;md5=8dcc73443ec7dd2814b24e9214189672"/>
    <m/>
    <s v="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
    <s v="Final"/>
    <m/>
    <x v="12"/>
    <x v="2"/>
    <m/>
    <x v="1"/>
    <x v="1"/>
    <x v="2"/>
    <m/>
    <m/>
    <m/>
    <m/>
    <m/>
    <x v="1"/>
    <x v="1"/>
    <x v="1"/>
    <x v="1"/>
    <m/>
    <x v="1"/>
    <m/>
    <x v="1"/>
    <x v="2"/>
    <m/>
    <x v="1"/>
    <m/>
    <x v="1"/>
    <m/>
    <x v="2"/>
    <m/>
    <m/>
    <x v="1"/>
    <m/>
    <m/>
    <m/>
    <x v="3"/>
    <m/>
    <m/>
  </r>
  <r>
    <s v="ENIGMA and the individual: Predicting factors that affect the brain in 35 countries worldwide"/>
    <n v="71"/>
    <n v="2017"/>
    <s v="NeuroImage"/>
    <x v="2"/>
    <n v="129"/>
    <s v="10.1016/j.neuroimage.2015.11.057"/>
    <s v="https://www.scopus.com/inward/record.uri?eid=2-s2.0-84975760946&amp;doi=10.1016%2fj.neuroimage.2015.11.057&amp;partnerID=40&amp;md5=ebb9f50e3864bf357878dcba39c02103"/>
    <m/>
    <s v="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
    <s v="Final"/>
    <m/>
    <x v="1"/>
    <x v="2"/>
    <s v="yes"/>
    <x v="1"/>
    <x v="1"/>
    <x v="2"/>
    <m/>
    <m/>
    <m/>
    <m/>
    <m/>
    <x v="1"/>
    <x v="1"/>
    <x v="1"/>
    <x v="1"/>
    <m/>
    <x v="1"/>
    <m/>
    <x v="1"/>
    <x v="2"/>
    <m/>
    <x v="1"/>
    <m/>
    <x v="1"/>
    <m/>
    <x v="2"/>
    <m/>
    <m/>
    <x v="1"/>
    <m/>
    <m/>
    <m/>
    <x v="3"/>
    <m/>
    <m/>
  </r>
  <r>
    <s v="Sparse network-based models for patient classification using fMRI"/>
    <n v="72"/>
    <n v="2015"/>
    <s v="NeuroImage"/>
    <x v="16"/>
    <n v="128"/>
    <s v="10.1016/j.neuroimage.2014.11.021"/>
    <s v="https://www.scopus.com/inward/record.uri?eid=2-s2.0-84914821073&amp;doi=10.1016%2fj.neuroimage.2014.11.021&amp;partnerID=40&amp;md5=bd89ed6995e70dfd63ebff5936d3afbd"/>
    <s v="Classification; fMRI; Functional connectivity; Gaussian graphical models; Graphical LASSO; L1-norm SVM; Major depressive disorder; Reproducibility/stability; Sparse models"/>
    <s v="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
    <s v="Final"/>
    <m/>
    <x v="21"/>
    <x v="3"/>
    <s v="yes"/>
    <x v="0"/>
    <x v="2"/>
    <x v="6"/>
    <s v="na"/>
    <s v="na"/>
    <s v="na"/>
    <s v="na"/>
    <s v="na"/>
    <x v="2"/>
    <x v="2"/>
    <x v="3"/>
    <x v="3"/>
    <s v="unsure"/>
    <x v="3"/>
    <s v="Hamilton Rating Scale for Depression"/>
    <x v="3"/>
    <x v="0"/>
    <s v="na"/>
    <x v="2"/>
    <s v="na"/>
    <x v="2"/>
    <s v="na"/>
    <x v="3"/>
    <s v="na"/>
    <s v="yes"/>
    <x v="0"/>
    <s v="participants recruited for brain scans"/>
    <n v="19"/>
    <n v="38"/>
    <x v="21"/>
    <m/>
    <s v="10.1001/archpsyc.61.9.877, 10.1016/j.biopsych.2007.08.020"/>
  </r>
  <r>
    <s v="Attenuation of the Neural Response to Sad Faces in Major Depressionby Antidepressant TreatmentA Prospective, Event-Related Functional Magnetic Resonance ImagingStudy"/>
    <n v="73"/>
    <n v="2004"/>
    <m/>
    <x v="12"/>
    <m/>
    <s v="10.1001/archpsyc.61.9.877"/>
    <s v="https://jamanetwork.com/journals/jamapsychiatry/fullarticle/482058"/>
    <m/>
    <m/>
    <m/>
    <s v="10.1016/j.neuroimage.2014.11.021"/>
    <x v="7"/>
    <x v="1"/>
    <s v="yes"/>
    <x v="2"/>
    <x v="2"/>
    <x v="6"/>
    <s v="na"/>
    <s v="na"/>
    <s v="na"/>
    <s v="na"/>
    <s v="na"/>
    <x v="0"/>
    <x v="0"/>
    <x v="5"/>
    <x v="3"/>
    <s v="unsure"/>
    <x v="3"/>
    <s v="Structured Clinical Interview for DSM-IV AxisI Disorders and 17-item Hamilton Rating Scale for Depression(HRSD)"/>
    <x v="2"/>
    <x v="0"/>
    <s v="na"/>
    <x v="2"/>
    <s v="na"/>
    <x v="2"/>
    <s v="na"/>
    <x v="3"/>
    <s v="na"/>
    <s v="no"/>
    <x v="0"/>
    <s v="recruited through local newspaper advertisements"/>
    <n v="19"/>
    <n v="38"/>
    <x v="21"/>
    <m/>
    <m/>
  </r>
  <r>
    <s v="Pattern Classification of Sad Facial Processing: Toward the Development of Neurobiological Markers in Depression"/>
    <m/>
    <m/>
    <m/>
    <x v="12"/>
    <m/>
    <s v="10.1016/j.biopsych.2007.08.020"/>
    <s v="https://www.sciencedirect.com/science/article/pii/S0006322307008773"/>
    <m/>
    <m/>
    <m/>
    <s v="10.1016/j.neuroimage.2014.11.021"/>
    <x v="7"/>
    <x v="1"/>
    <s v="yes"/>
    <x v="2"/>
    <x v="2"/>
    <x v="6"/>
    <s v="na"/>
    <s v="na"/>
    <s v="na"/>
    <s v="na"/>
    <s v="na"/>
    <x v="0"/>
    <x v="0"/>
    <x v="3"/>
    <x v="3"/>
    <s v="unsure"/>
    <x v="3"/>
    <s v="Hamilton Rating Scale for Depression"/>
    <x v="3"/>
    <x v="0"/>
    <s v="na"/>
    <x v="2"/>
    <s v="na"/>
    <x v="2"/>
    <s v="na"/>
    <x v="3"/>
    <s v="na"/>
    <s v="no"/>
    <x v="0"/>
    <s v="participants recruited for brain scans"/>
    <n v="19"/>
    <n v="38"/>
    <x v="21"/>
    <m/>
    <m/>
  </r>
  <r>
    <s v="Assessing suicide risk and emotional distress in Chinese social media: A text mining and machine learning study"/>
    <n v="74"/>
    <n v="2017"/>
    <s v="Journal of Medical Internet Research"/>
    <x v="25"/>
    <n v="127"/>
    <s v="10.2196/jmir.7276"/>
    <s v="https://www.scopus.com/inward/record.uri?eid=2-s2.0-85026446386&amp;doi=10.2196%2fjmir.7276&amp;partnerID=40&amp;md5=a52b47e9f149dda22eed36685902b5da"/>
    <s v="Chinese; Machine learning; Natural language; Psychological stress; Social media; Suicide"/>
    <s v="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
    <s v="Final"/>
    <m/>
    <x v="0"/>
    <x v="0"/>
    <s v="yes"/>
    <x v="0"/>
    <x v="0"/>
    <x v="1"/>
    <s v="Chinese version of the SPS &amp; The Chinese version of the DASS-21 &amp; Chinese version of Big 5"/>
    <m/>
    <s v="yes"/>
    <s v="yes"/>
    <s v="additional questions on suicadlility Cronbach alpha coefficient provided, scales from self reports from weibo users"/>
    <x v="2"/>
    <x v="2"/>
    <x v="0"/>
    <x v="0"/>
    <s v="na"/>
    <x v="0"/>
    <s v="na"/>
    <x v="0"/>
    <x v="0"/>
    <s v="na"/>
    <x v="0"/>
    <s v="na"/>
    <x v="0"/>
    <s v="na"/>
    <x v="0"/>
    <s v="na"/>
    <s v="no"/>
    <x v="0"/>
    <s v="Weibo users, more information at https://doi.org/10.3390/ijerph120911506"/>
    <s v="49 depression 190 high suicide risk"/>
    <n v="974"/>
    <x v="22"/>
    <n v="2"/>
    <m/>
  </r>
  <r>
    <s v="Feature-level fusion approaches based on multimodal EEG data for depression recognition"/>
    <n v="75"/>
    <n v="2020"/>
    <s v="Information Fusion"/>
    <x v="16"/>
    <n v="126"/>
    <s v="10.1016/j.inffus.2020.01.008"/>
    <s v="https://www.scopus.com/inward/record.uri?eid=2-s2.0-85079327800&amp;doi=10.1016%2fj.inffus.2020.01.008&amp;partnerID=40&amp;md5=634bd81780c7c5931cc0b472c183e75a"/>
    <s v="Audio stimulus; Depression recognition; EEG; Fusion; Multimodal"/>
    <s v="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
    <s v="Final"/>
    <m/>
    <x v="5"/>
    <x v="0"/>
    <s v="yes"/>
    <x v="0"/>
    <x v="2"/>
    <x v="1"/>
    <s v="PHQ-9 &amp; other"/>
    <s v="no"/>
    <s v="na"/>
    <s v="yes"/>
    <s v="scales probaly used by psychatrist "/>
    <x v="0"/>
    <x v="0"/>
    <x v="3"/>
    <x v="3"/>
    <s v="unsure"/>
    <x v="3"/>
    <s v="MINI"/>
    <x v="3"/>
    <x v="0"/>
    <s v="na"/>
    <x v="2"/>
    <s v="na"/>
    <x v="2"/>
    <s v="na"/>
    <x v="1"/>
    <s v="scales as corss-reference"/>
    <s v="no"/>
    <x v="0"/>
    <s v="patients with depression vs controlls"/>
    <n v="86"/>
    <n v="178"/>
    <x v="1"/>
    <m/>
    <m/>
  </r>
  <r>
    <s v="A Pervasive Approach to EEG-Based Depression Detection"/>
    <n v="76"/>
    <n v="2018"/>
    <s v="Complexity"/>
    <x v="16"/>
    <n v="124"/>
    <s v="10.1155/2018/5238028"/>
    <s v="https://www.scopus.com/inward/record.uri?eid=2-s2.0-85042526659&amp;doi=10.1155%2f2018%2f5238028&amp;partnerID=40&amp;md5=f44ecdcbe0893328c3c8980db5697832"/>
    <m/>
    <m/>
    <s v="Final"/>
    <m/>
    <x v="5"/>
    <x v="0"/>
    <s v="yes"/>
    <x v="0"/>
    <x v="2"/>
    <x v="1"/>
    <s v="PHQ-9 &amp; GAD-7 &amp; other"/>
    <s v="no"/>
    <s v="na"/>
    <s v="no"/>
    <s v="scales as cross reference to psychatrists"/>
    <x v="0"/>
    <x v="0"/>
    <x v="3"/>
    <x v="3"/>
    <s v="unsure"/>
    <x v="3"/>
    <s v="MMSE (10.1053/apnr.2000.9231)"/>
    <x v="3"/>
    <x v="0"/>
    <s v="na"/>
    <x v="2"/>
    <s v="na"/>
    <x v="2"/>
    <s v="na"/>
    <x v="1"/>
    <s v="scales as corss-reference"/>
    <s v="no"/>
    <x v="0"/>
    <s v="patients with depression but scale to differiante from anxiety (apparently it might be hard to establish appropriate dignosis)"/>
    <n v="92"/>
    <n v="213"/>
    <x v="1"/>
    <m/>
    <m/>
  </r>
  <r>
    <s v="Machine learning framework for the detection of mental stress at multiple levels"/>
    <n v="77"/>
    <n v="2017"/>
    <s v="IEEE Access"/>
    <x v="2"/>
    <n v="124"/>
    <s v="10.1109/ACCESS.2017.2723622"/>
    <s v="https://www.scopus.com/inward/record.uri?eid=2-s2.0-85023200977&amp;doi=10.1109%2fACCESS.2017.2723622&amp;partnerID=40&amp;md5=cf17ad669267042737704b5a2063b07c"/>
    <s v="Absolute power; amplitude asymmetry; coherence; EEG; machine learning; mental stress levels; phase lag; relative power; support vector machine; t-test"/>
    <s v="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
    <s v="Final"/>
    <m/>
    <x v="22"/>
    <x v="2"/>
    <s v="yes"/>
    <x v="1"/>
    <x v="1"/>
    <x v="2"/>
    <m/>
    <m/>
    <m/>
    <m/>
    <m/>
    <x v="1"/>
    <x v="1"/>
    <x v="1"/>
    <x v="1"/>
    <m/>
    <x v="1"/>
    <m/>
    <x v="1"/>
    <x v="2"/>
    <m/>
    <x v="1"/>
    <m/>
    <x v="1"/>
    <m/>
    <x v="2"/>
    <m/>
    <m/>
    <x v="1"/>
    <m/>
    <m/>
    <m/>
    <x v="3"/>
    <m/>
    <m/>
  </r>
  <r>
    <s v="The clinical characterization of the adult patient with depression aimed at personalization of management"/>
    <n v="78"/>
    <n v="2020"/>
    <s v="World Psychiatry"/>
    <x v="2"/>
    <n v="122"/>
    <s v="10.1002/wps.20771"/>
    <s v="https://www.scopus.com/inward/record.uri?eid=2-s2.0-85090947129&amp;doi=10.1002%2fwps.20771&amp;partnerID=40&amp;md5=baaafb076c90a10bc4465f48be9dd1e6"/>
    <s v="clinical staging; clinical subtypes; Depression; dysfunctional cognitive schemas; early environmental exposures; family history; functioning; neurocognition; personality traits; personalization of treatment; physical comorbidities; protective factors; psy"/>
    <s v="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
    <s v="Final"/>
    <m/>
    <x v="1"/>
    <x v="2"/>
    <s v="yes"/>
    <x v="1"/>
    <x v="1"/>
    <x v="2"/>
    <m/>
    <m/>
    <m/>
    <m/>
    <m/>
    <x v="1"/>
    <x v="1"/>
    <x v="1"/>
    <x v="1"/>
    <m/>
    <x v="1"/>
    <m/>
    <x v="1"/>
    <x v="2"/>
    <m/>
    <x v="1"/>
    <m/>
    <x v="1"/>
    <m/>
    <x v="2"/>
    <m/>
    <m/>
    <x v="1"/>
    <m/>
    <m/>
    <m/>
    <x v="3"/>
    <m/>
    <m/>
  </r>
  <r>
    <s v="The growing field of digital psychiatry: current evidence and the future of apps, social media, chatbots, and virtual reality"/>
    <n v="79"/>
    <n v="2021"/>
    <s v="World Psychiatry"/>
    <x v="2"/>
    <n v="119"/>
    <s v="10.1002/wps.20883"/>
    <s v="https://www.scopus.com/inward/record.uri?eid=2-s2.0-85114667523&amp;doi=10.1002%2fwps.20883&amp;partnerID=40&amp;md5=7acb751197cd0709b37dd5ff97747d0a"/>
    <s v="chatbots; digital health; digital phenotyping; implementation; mental health; mHealth; psychiatry; smartphone apps; social media; virtual reality"/>
    <s v="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
    <s v="Final"/>
    <m/>
    <x v="1"/>
    <x v="2"/>
    <s v="yes"/>
    <x v="1"/>
    <x v="1"/>
    <x v="2"/>
    <m/>
    <m/>
    <m/>
    <m/>
    <m/>
    <x v="1"/>
    <x v="1"/>
    <x v="1"/>
    <x v="1"/>
    <m/>
    <x v="1"/>
    <m/>
    <x v="1"/>
    <x v="2"/>
    <m/>
    <x v="1"/>
    <m/>
    <x v="1"/>
    <m/>
    <x v="2"/>
    <m/>
    <m/>
    <x v="1"/>
    <m/>
    <m/>
    <m/>
    <x v="3"/>
    <m/>
    <m/>
  </r>
  <r>
    <s v="Predicting the risk of suicide by analyzing the text of clinical notes"/>
    <n v="80"/>
    <n v="2014"/>
    <s v="PLoS ONE"/>
    <x v="8"/>
    <n v="119"/>
    <s v="10.1371/journal.pone.0085733"/>
    <s v="https://www.scopus.com/inward/record.uri?eid=2-s2.0-84900300097&amp;doi=10.1371%2fjournal.pone.0085733&amp;partnerID=40&amp;md5=81027f0dc627d5d4be0e4c5545d06175"/>
    <m/>
    <s v="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
    <s v="Final"/>
    <m/>
    <x v="6"/>
    <x v="0"/>
    <s v="yes"/>
    <x v="0"/>
    <x v="0"/>
    <x v="3"/>
    <s v="suicide reports"/>
    <s v="na"/>
    <s v="na"/>
    <s v="na"/>
    <s v="medical records of people who comitted suicide vs those who didn't "/>
    <x v="2"/>
    <x v="2"/>
    <x v="0"/>
    <x v="0"/>
    <s v="na"/>
    <x v="0"/>
    <s v="na"/>
    <x v="0"/>
    <x v="0"/>
    <s v="na"/>
    <x v="0"/>
    <s v="na"/>
    <x v="0"/>
    <s v="na"/>
    <x v="0"/>
    <s v="na"/>
    <s v="no"/>
    <x v="0"/>
    <s v="VHA (Veterans Health Administration) National Suicide Registry random sample via the Dartmouth-Hitchcock Medical Center (DHMC)"/>
    <s v="69 (comitted suicide)"/>
    <n v="209"/>
    <x v="1"/>
    <m/>
    <m/>
  </r>
  <r>
    <s v="A clinical risk stratification tool for predicting treatment resistance in major depressive disorder"/>
    <n v="81"/>
    <n v="2013"/>
    <s v="Biological Psychiatry"/>
    <x v="12"/>
    <n v="117"/>
    <s v="10.1016/j.biopsych.2012.12.007"/>
    <s v="https://www.scopus.com/inward/record.uri?eid=2-s2.0-84879321551&amp;doi=10.1016%2fj.biopsych.2012.12.007&amp;partnerID=40&amp;md5=7f2c4f8db7d8488acb3195122d0479b4"/>
    <s v="Antidepressant; depression; machine learning; prediction; risk stratification; selective serotonin reuptake inhibitor; treatment-resistant depression"/>
    <s v="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
    <s v="Final"/>
    <m/>
    <x v="3"/>
    <x v="0"/>
    <s v="yes"/>
    <x v="0"/>
    <x v="2"/>
    <x v="6"/>
    <s v="na"/>
    <s v="na"/>
    <s v="na"/>
    <s v="na"/>
    <s v="na"/>
    <x v="0"/>
    <x v="0"/>
    <x v="3"/>
    <x v="3"/>
    <s v="unsure"/>
    <x v="3"/>
    <s v="IDS-C &amp; HAM-D"/>
    <x v="3"/>
    <x v="0"/>
    <s v="na"/>
    <x v="2"/>
    <s v="there were supervisors"/>
    <x v="2"/>
    <s v="na"/>
    <x v="1"/>
    <s v="videotaped different scales"/>
    <s v="yes"/>
    <x v="3"/>
    <s v="clinical trial full information: https://doi.org/10.1016/S0193-953X(02)00107-7 | DATA LINK: https://clinicaltrials.gov/ct2/show/NCT00021528"/>
    <n v="4000"/>
    <s v="na"/>
    <x v="1"/>
    <n v="4"/>
    <s v="10.1016/S0197-2456(03)00112-0"/>
  </r>
  <r>
    <s v="Sequenced treatment alternatives to relieve depression (STAR*D): rationale and design"/>
    <n v="82"/>
    <n v="2004"/>
    <m/>
    <x v="12"/>
    <m/>
    <s v="10.1016/S0197-2456(03)00112-0"/>
    <s v="https://clinicaltrials.gov/ct2/show/NCT00021528"/>
    <m/>
    <m/>
    <m/>
    <s v="10.1016/S2215-0366(15)00471-X, 10.1001/jamapsychiatry.2017.0025, 10.1016/j.biopsych.2012.12.007"/>
    <x v="4"/>
    <x v="1"/>
    <s v="yes"/>
    <x v="2"/>
    <x v="2"/>
    <x v="6"/>
    <s v="na"/>
    <s v="na"/>
    <s v="na"/>
    <s v="na"/>
    <s v="na"/>
    <x v="0"/>
    <x v="0"/>
    <x v="3"/>
    <x v="3"/>
    <s v="unsure"/>
    <x v="3"/>
    <s v="IDS-C &amp; HAM-D"/>
    <x v="3"/>
    <x v="0"/>
    <s v="na"/>
    <x v="2"/>
    <s v="there were supervisors"/>
    <x v="2"/>
    <s v="na"/>
    <x v="1"/>
    <s v="videotaped different scales"/>
    <s v="yes"/>
    <x v="3"/>
    <s v="clinical trial full information: https://doi.org/10.1016/S0193-953X(02)00107-7 | DATA LINK: https://clinicaltrials.gov/ct2/show/NCT00021528"/>
    <n v="4000"/>
    <s v="na"/>
    <x v="1"/>
    <n v="4"/>
    <m/>
  </r>
  <r>
    <s v="Predicting suicide attempts in adolescents with longitudinal clinical data and machine learning"/>
    <n v="83"/>
    <n v="2018"/>
    <s v="Journal of Child Psychology and Psychiatry and Allied Disciplines"/>
    <x v="4"/>
    <n v="117"/>
    <s v="10.1111/jcpp.12916"/>
    <s v="https://www.scopus.com/inward/record.uri?eid=2-s2.0-85046162882&amp;doi=10.1111%2fjcpp.12916&amp;partnerID=40&amp;md5=c247636e67d9aadd232d40354065eb84"/>
    <s v="adolescent; attempted; decision support techniques; electronic health records; machine learning; Suicide"/>
    <s v="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
    <s v="Final"/>
    <m/>
    <x v="6"/>
    <x v="0"/>
    <s v="yes"/>
    <x v="0"/>
    <x v="2"/>
    <x v="3"/>
    <s v="E95x code"/>
    <s v="na"/>
    <s v="na"/>
    <s v="na"/>
    <s v="medica records from Vanderbilt University Medical Center"/>
    <x v="0"/>
    <x v="2"/>
    <x v="3"/>
    <x v="2"/>
    <s v="unsure"/>
    <x v="2"/>
    <s v="na"/>
    <x v="3"/>
    <x v="0"/>
    <s v="na"/>
    <x v="3"/>
    <s v="na"/>
    <x v="2"/>
    <s v="na"/>
    <x v="1"/>
    <s v="third reviewer (CGW) adjudicated disagreement until consensus was reached"/>
    <s v="yes"/>
    <x v="0"/>
    <s v="from Psychiatry Centre Atieh, Tehran, Iran 10.1038/clpt.2008.89"/>
    <s v="na"/>
    <n v="2247"/>
    <x v="5"/>
    <m/>
    <s v="10.1038/clpt.2008.89"/>
  </r>
  <r>
    <s v="Thalamocortical dysrhythmia detected by machine learning"/>
    <n v="84"/>
    <n v="2018"/>
    <s v="Nature Communications"/>
    <x v="2"/>
    <n v="117"/>
    <s v="10.1038/s41467-018-02820-0"/>
    <s v="https://www.scopus.com/inward/record.uri?eid=2-s2.0-85044245917&amp;doi=10.1038%2fs41467-018-02820-0&amp;partnerID=40&amp;md5=5fef68ebe94f6f8fd2a9a98d74369fe9"/>
    <m/>
    <s v="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
    <s v="Final"/>
    <m/>
    <x v="23"/>
    <x v="2"/>
    <s v="yes"/>
    <x v="1"/>
    <x v="1"/>
    <x v="2"/>
    <m/>
    <m/>
    <m/>
    <m/>
    <m/>
    <x v="1"/>
    <x v="1"/>
    <x v="1"/>
    <x v="1"/>
    <m/>
    <x v="1"/>
    <m/>
    <x v="1"/>
    <x v="2"/>
    <m/>
    <x v="1"/>
    <m/>
    <x v="1"/>
    <m/>
    <x v="2"/>
    <m/>
    <m/>
    <x v="1"/>
    <m/>
    <m/>
    <m/>
    <x v="3"/>
    <m/>
    <m/>
  </r>
  <r>
    <s v="Identifying a clinical signature of suicidality among patients with mood disorders: A pilot study using a machine learning approach"/>
    <n v="85"/>
    <n v="2016"/>
    <s v="Journal of Affective Disorders"/>
    <x v="26"/>
    <n v="115"/>
    <s v="10.1016/j.jad.2015.12.066"/>
    <s v="https://www.scopus.com/inward/record.uri?eid=2-s2.0-84953455442&amp;doi=10.1016%2fj.jad.2015.12.066&amp;partnerID=40&amp;md5=6b7bf8e9aecfd2992e5b019dd3824a88"/>
    <s v="Big data; Bipolar disorder; Depression; Machine learning; Personalized medicine; Suicide"/>
    <s v="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
    <s v="Final"/>
    <m/>
    <x v="6"/>
    <x v="0"/>
    <s v="yes"/>
    <x v="0"/>
    <x v="2"/>
    <x v="1"/>
    <s v="suicide history"/>
    <s v="no"/>
    <s v="na"/>
    <s v="no"/>
    <s v="mood disorders and anxiety symptoms"/>
    <x v="0"/>
    <x v="0"/>
    <x v="3"/>
    <x v="3"/>
    <s v="unsure"/>
    <x v="3"/>
    <s v="Structured Clinical Interview for DSM-IV axis-I Disorders &amp; HDRS &amp; YMRS &amp; HARS"/>
    <x v="3"/>
    <x v="0"/>
    <s v="na"/>
    <x v="2"/>
    <s v="na"/>
    <x v="2"/>
    <s v="na"/>
    <x v="3"/>
    <s v="na"/>
    <s v="no"/>
    <x v="0"/>
    <s v="subjects were recruited from the community and psychiatric clinics through flyers, radio, and newspaper advertisements."/>
    <n v="43"/>
    <n v="144"/>
    <x v="23"/>
    <m/>
    <m/>
  </r>
  <r>
    <s v="Automated Depression Detection Using Deep Representation and Sequence Learning with EEG Signals"/>
    <n v="86"/>
    <n v="2019"/>
    <s v="Journal of Medical Systems"/>
    <x v="16"/>
    <n v="114"/>
    <s v="10.1007/s10916-019-1345-y"/>
    <s v="https://www.scopus.com/inward/record.uri?eid=2-s2.0-85066404393&amp;doi=10.1007%2fs10916-019-1345-y&amp;partnerID=40&amp;md5=28984e56e8dcc520c369e752666489db"/>
    <s v="CNN-LSTM; Deep learning; Depression detection; EEG signals; Hybrid deep models"/>
    <s v="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
    <s v="Final"/>
    <m/>
    <x v="5"/>
    <x v="0"/>
    <s v="yes"/>
    <x v="0"/>
    <x v="2"/>
    <x v="5"/>
    <s v="unsure"/>
    <s v="na"/>
    <s v="na"/>
    <s v="na"/>
    <s v="noise on EEG images removed by an expert"/>
    <x v="2"/>
    <x v="2"/>
    <x v="3"/>
    <x v="3"/>
    <s v="no"/>
    <x v="4"/>
    <s v="na"/>
    <x v="3"/>
    <x v="0"/>
    <s v="na"/>
    <x v="2"/>
    <s v="na"/>
    <x v="2"/>
    <s v="na"/>
    <x v="3"/>
    <s v="na"/>
    <s v="no"/>
    <x v="0"/>
    <s v="confidential"/>
    <n v="15"/>
    <n v="30"/>
    <x v="1"/>
    <m/>
    <m/>
  </r>
  <r>
    <s v="Beyond LDA: Exploring Supervised Topic Modeling for Depression-Related Language in Twitter"/>
    <n v="87"/>
    <n v="2015"/>
    <s v="2nd Computational Linguistics and Clinical Psychology: From Linguistic Signal to Clinical Reality, CLPsych 2015 - Proceedings of the Workshop"/>
    <x v="24"/>
    <n v="114"/>
    <s v="10.3115/v1/W15-1212"/>
    <s v="https://www.scopus.com/inward/record.uri?eid=2-s2.0-85110621337&amp;partnerID=40&amp;md5=5fd791a99a0ce51dc39c7c8453ffb0ea"/>
    <m/>
    <s v="Computational linguistics; Natural language processing systems; Signal analysis; Linguistic signals; Topic Modeling; Modeling languages"/>
    <s v="Final"/>
    <m/>
    <x v="0"/>
    <x v="0"/>
    <s v="yes"/>
    <x v="0"/>
    <x v="2"/>
    <x v="3"/>
    <s v="tweets"/>
    <s v="na"/>
    <s v="na"/>
    <s v="na"/>
    <s v="containing phrase “I was diagnosed with X.”"/>
    <x v="2"/>
    <x v="2"/>
    <x v="4"/>
    <x v="3"/>
    <s v="unsure"/>
    <x v="2"/>
    <s v="na"/>
    <x v="2"/>
    <x v="0"/>
    <s v="na"/>
    <x v="2"/>
    <s v="na"/>
    <x v="2"/>
    <s v="na"/>
    <x v="3"/>
    <s v="na"/>
    <s v="yes"/>
    <x v="0"/>
    <s v="data set taken from: 10.3115/v1/W14-3207 they also performed topic modeling with separate data set but feature extraction is not the focus of the project"/>
    <n v="441"/>
    <n v="5728"/>
    <x v="1"/>
    <n v="2"/>
    <s v="10.3115/v1/W14-3207"/>
  </r>
  <r>
    <s v="Perception differences between the depressed and non-depressed users in Twitter"/>
    <n v="88"/>
    <n v="2013"/>
    <s v="Proceedings of the 7th International Conference on Weblogs and Social Media, ICWSM 2013"/>
    <x v="2"/>
    <n v="113"/>
    <s v="10.1609/icwsm.v7i1.14425 "/>
    <s v="https://www.scopus.com/inward/record.uri?eid=2-s2.0-84900450058&amp;partnerID=40&amp;md5=b1155fcfb67e7c4ed6ce88407ad45922"/>
    <m/>
    <s v="Behavioral research; Tools; Design implications; Emotional interactions; Face-to-face interview; Online social medias; Semi-structured; Social awareness; Social networking (online)"/>
    <s v="Final"/>
    <m/>
    <x v="0"/>
    <x v="2"/>
    <s v="yes"/>
    <x v="1"/>
    <x v="1"/>
    <x v="2"/>
    <m/>
    <m/>
    <m/>
    <m/>
    <m/>
    <x v="1"/>
    <x v="1"/>
    <x v="1"/>
    <x v="1"/>
    <m/>
    <x v="1"/>
    <m/>
    <x v="1"/>
    <x v="2"/>
    <m/>
    <x v="1"/>
    <m/>
    <x v="1"/>
    <m/>
    <x v="2"/>
    <m/>
    <m/>
    <x v="1"/>
    <m/>
    <m/>
    <m/>
    <x v="3"/>
    <m/>
    <m/>
  </r>
  <r>
    <s v="Depression and self-harm risk assessment in online forums"/>
    <n v="89"/>
    <n v="2017"/>
    <s v="EMNLP 2017 - Conference on Empirical Methods in Natural Language Processing, Proceedings"/>
    <x v="16"/>
    <n v="113"/>
    <s v="10.18653/v1/d17-1322"/>
    <s v="https://www.scopus.com/inward/record.uri?eid=2-s2.0-85073151990&amp;doi=10.18653%2fv1%2fd17-1322&amp;partnerID=40&amp;md5=ae91554dfb6b4e8d7004df0e4dbd5b0f"/>
    <m/>
    <s v="Large dataset; Natural language processing systems; Social networking (online); Mental health; Online forums; Online resources; Online support; Risk assessment"/>
    <s v="Final"/>
    <m/>
    <x v="0"/>
    <x v="3"/>
    <s v="yes"/>
    <x v="0"/>
    <x v="2"/>
    <x v="4"/>
    <s v="na"/>
    <s v="na"/>
    <s v="na"/>
    <s v="na"/>
    <s v="na"/>
    <x v="0"/>
    <x v="2"/>
    <x v="0"/>
    <x v="0"/>
    <s v="na"/>
    <x v="0"/>
    <s v="na"/>
    <x v="0"/>
    <x v="0"/>
    <s v="na"/>
    <x v="0"/>
    <s v="na"/>
    <x v="0"/>
    <s v="na"/>
    <x v="0"/>
    <s v="na"/>
    <s v="na"/>
    <x v="4"/>
    <s v="na"/>
    <s v="na"/>
    <s v="na"/>
    <x v="16"/>
    <m/>
    <s v="10.18653/v1/W16-0312, self-made"/>
  </r>
  <r>
    <s v="Depression set from 10.18653/v1/d17-1322"/>
    <n v="90"/>
    <m/>
    <m/>
    <x v="16"/>
    <m/>
    <s v="no DOI (from 10.18653/v1/d17-1322)"/>
    <s v="https://www.scopus.com/inward/record.uri?eid=2-s2.0-85073151990&amp;doi=10.18653%2fv1%2fd17-1322&amp;partnerID=40&amp;md5=ae91554dfb6b4e8d7004df0e4dbd5b0f"/>
    <m/>
    <m/>
    <m/>
    <s v="10.18653/v1/d17-1322"/>
    <x v="0"/>
    <x v="1"/>
    <s v="yes"/>
    <x v="2"/>
    <x v="2"/>
    <x v="3"/>
    <s v="reddit posts"/>
    <s v="na"/>
    <s v="na"/>
    <s v="na"/>
    <s v="&quot;I was just diagnosed with depression.&quot;"/>
    <x v="0"/>
    <x v="0"/>
    <x v="7"/>
    <x v="2"/>
    <s v="unsure"/>
    <x v="4"/>
    <s v="na"/>
    <x v="4"/>
    <x v="0"/>
    <s v="na"/>
    <x v="2"/>
    <s v="na"/>
    <x v="2"/>
    <s v="na"/>
    <x v="3"/>
    <s v="na"/>
    <s v="yes"/>
    <x v="0"/>
    <s v="link doesn't work: https://files.pushshift.io/reddit/"/>
    <n v="9000"/>
    <n v="107000"/>
    <x v="1"/>
    <m/>
    <m/>
  </r>
  <r>
    <s v="CLPsych 2016 Shared Task: Triaging content in online peer-support forums"/>
    <n v="91"/>
    <n v="2016"/>
    <s v="Proceedings of the Third Workshop on Computational Linguistics and Clinical Psychology"/>
    <x v="16"/>
    <m/>
    <s v="10.18653/v1/W16-0312"/>
    <s v="https://aclanthology.org/W16-0312/"/>
    <m/>
    <m/>
    <m/>
    <s v="10.18653/v1/d17-1322"/>
    <x v="0"/>
    <x v="1"/>
    <s v="yes"/>
    <x v="2"/>
    <x v="2"/>
    <x v="3"/>
    <s v="forum posts"/>
    <s v="na"/>
    <s v="na"/>
    <s v="na"/>
    <s v="ReachOut - forum for mental health support"/>
    <x v="0"/>
    <x v="0"/>
    <x v="4"/>
    <x v="2"/>
    <s v="unsure"/>
    <x v="3"/>
    <s v="informal annotation and triage criteria provided by Reachout"/>
    <x v="4"/>
    <x v="0"/>
    <s v="na"/>
    <x v="3"/>
    <s v="na"/>
    <x v="3"/>
    <s v="he three judges achieved a Fleiss’s Kappa of 0.706 and pairwise Cohen’s Kappa scores ranging between 0.674 and 0.761. "/>
    <x v="3"/>
    <s v="na"/>
    <s v="yes"/>
    <x v="2"/>
    <s v="http://bit.ly/triage-dataset link doesn't work"/>
    <s v="na"/>
    <n v="1227"/>
    <x v="1"/>
    <n v="0"/>
    <m/>
  </r>
  <r>
    <s v="Validating machine learning algorithms for twitter data against established measures of suicidality"/>
    <n v="92"/>
    <n v="2016"/>
    <s v="JMIR Mental Health"/>
    <x v="27"/>
    <n v="112"/>
    <s v="10.2196/mental.4822"/>
    <s v="https://www.scopus.com/inward/record.uri?eid=2-s2.0-85099015850&amp;doi=10.2196%2fmental.4822&amp;partnerID=40&amp;md5=a3f537769dda75abc25957b9b9bb59c2"/>
    <s v="Machine learning; Social media; Suicide; Twitter"/>
    <m/>
    <s v="Final"/>
    <m/>
    <x v="2"/>
    <x v="0"/>
    <s v="yes"/>
    <x v="0"/>
    <x v="0"/>
    <x v="1"/>
    <s v="DSI-SS &amp; INQ &amp; ACSS"/>
    <s v="10.1016/s0005-7967(01)00017-1 https://doi.org/10.1037/a0018697 https://doi.org/10.1037/0022-006X.76.1.72"/>
    <s v="no"/>
    <s v="yes"/>
    <s v="4-item scale, they had some &quot;control questions&quot; but the text is not provided"/>
    <x v="0"/>
    <x v="0"/>
    <x v="0"/>
    <x v="0"/>
    <s v="na"/>
    <x v="0"/>
    <s v="na"/>
    <x v="0"/>
    <x v="1"/>
    <s v="500 Human Intelligence Tasks approval rate of &gt; 95% in the US"/>
    <x v="0"/>
    <s v="na"/>
    <x v="0"/>
    <s v="na"/>
    <x v="0"/>
    <s v="na"/>
    <s v="no"/>
    <x v="0"/>
    <s v="Twitter users from Mturk "/>
    <n v="17"/>
    <n v="135"/>
    <x v="24"/>
    <m/>
    <m/>
  </r>
  <r>
    <s v="Natural language processing reveals vulnerable mental health support groups and heightened health anxiety on reddit during COVID-19: Observational study"/>
    <n v="93"/>
    <n v="2020"/>
    <s v="Journal of Medical Internet Research"/>
    <x v="2"/>
    <n v="110"/>
    <s v="10.2196/22635"/>
    <s v="https://www.scopus.com/inward/record.uri?eid=2-s2.0-85092943947&amp;doi=10.2196%2f22635&amp;partnerID=40&amp;md5=6c335da982447f71a1ca5c307befac7c"/>
    <s v="ADHD; Anxiety; COVID-19; Eating disorders; Infodemic; Infodemiology; Infoveillance; Mental health; Natural language processing; Psychiatry; Reddit; Social media; Suicidality"/>
    <s v="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
    <s v="Final"/>
    <m/>
    <x v="0"/>
    <x v="2"/>
    <s v="yes"/>
    <x v="1"/>
    <x v="1"/>
    <x v="2"/>
    <m/>
    <m/>
    <m/>
    <m/>
    <m/>
    <x v="1"/>
    <x v="1"/>
    <x v="1"/>
    <x v="1"/>
    <m/>
    <x v="1"/>
    <m/>
    <x v="1"/>
    <x v="2"/>
    <m/>
    <x v="1"/>
    <m/>
    <x v="1"/>
    <m/>
    <x v="2"/>
    <m/>
    <m/>
    <x v="1"/>
    <m/>
    <m/>
    <m/>
    <x v="3"/>
    <m/>
    <m/>
  </r>
  <r>
    <s v="An electroencephalographic signature predicts antidepressant response in major depression"/>
    <n v="94"/>
    <n v="2020"/>
    <s v="Nature Biotechnology"/>
    <x v="28"/>
    <n v="110"/>
    <s v="10.1038/s41587-019-0397-3"/>
    <s v="https://www.scopus.com/inward/record.uri?eid=2-s2.0-85079454651&amp;doi=10.1038%2fs41587-019-0397-3&amp;partnerID=40&amp;md5=ef841181ad69ab513deb6c626414f31b"/>
    <m/>
    <s v="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
    <s v="Final"/>
    <m/>
    <x v="3"/>
    <x v="3"/>
    <s v="yes"/>
    <x v="0"/>
    <x v="2"/>
    <x v="1"/>
    <m/>
    <m/>
    <m/>
    <m/>
    <m/>
    <x v="3"/>
    <x v="2"/>
    <x v="1"/>
    <x v="1"/>
    <m/>
    <x v="1"/>
    <m/>
    <x v="1"/>
    <x v="2"/>
    <m/>
    <x v="1"/>
    <m/>
    <x v="1"/>
    <m/>
    <x v="2"/>
    <m/>
    <s v="yes"/>
    <x v="3"/>
    <s v="clinical trial data https://nda.nih.gov/edit_collection.html?id=2199"/>
    <s v="na"/>
    <s v="na"/>
    <x v="16"/>
    <m/>
    <s v="10.1016/j.jpsychires.2016.03.001, 10.1016/j.jpsychires.2019.12.004, 10.1016/j.brs.2017.11.004, no DOI"/>
  </r>
  <r>
    <s v="Multisite prediction of 4-week and 52-week treatment outcomes in patients with first-episode psychosis: a machine learning approach"/>
    <n v="95"/>
    <n v="2016"/>
    <s v="The Lancet Psychiatry"/>
    <x v="2"/>
    <n v="109"/>
    <s v="10.1016/S2215-0366(16)30171-7"/>
    <s v="https://www.scopus.com/inward/record.uri?eid=2-s2.0-84994065541&amp;doi=10.1016%2fS2215-0366%2816%2930171-7&amp;partnerID=40&amp;md5=84277f7dacf7355da5718199671a2785"/>
    <m/>
    <s v="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
    <s v="Final"/>
    <m/>
    <x v="24"/>
    <x v="2"/>
    <m/>
    <x v="1"/>
    <x v="1"/>
    <x v="2"/>
    <m/>
    <m/>
    <m/>
    <m/>
    <m/>
    <x v="1"/>
    <x v="1"/>
    <x v="1"/>
    <x v="1"/>
    <m/>
    <x v="1"/>
    <m/>
    <x v="1"/>
    <x v="2"/>
    <m/>
    <x v="1"/>
    <m/>
    <x v="1"/>
    <m/>
    <x v="2"/>
    <m/>
    <m/>
    <x v="1"/>
    <m/>
    <m/>
    <m/>
    <x v="3"/>
    <m/>
    <m/>
  </r>
  <r>
    <s v="Establishing moderators and biosignatures of antidepressant response in clinical care (EMBARC): Rationale and design"/>
    <n v="96"/>
    <n v="2016"/>
    <m/>
    <x v="4"/>
    <m/>
    <s v="10.1016/j.jpsychires.2016.03.001 "/>
    <s v="https://pubmed.ncbi.nlm.nih.gov/27038550/"/>
    <m/>
    <m/>
    <m/>
    <s v="10.1038/s41587-019-0397-3"/>
    <x v="4"/>
    <x v="1"/>
    <s v="yes"/>
    <x v="2"/>
    <x v="2"/>
    <x v="1"/>
    <s v="QIDS-SR &amp; other "/>
    <s v="na"/>
    <m/>
    <s v="na"/>
    <s v="scales against interview"/>
    <x v="3"/>
    <x v="3"/>
    <x v="5"/>
    <x v="3"/>
    <s v="unsure"/>
    <x v="3"/>
    <s v="SCID-I &amp; HRSD &amp; CGI &amp; possibly others"/>
    <x v="2"/>
    <x v="0"/>
    <s v="na"/>
    <x v="2"/>
    <s v="na"/>
    <x v="2"/>
    <s v="na"/>
    <x v="1"/>
    <s v="multiple scales"/>
    <s v="yes"/>
    <x v="3"/>
    <s v="clinical trial https://nda.nih.gov/edit_collection.html?id=2199"/>
    <n v="309"/>
    <n v="349"/>
    <x v="25"/>
    <n v="4"/>
    <m/>
  </r>
  <r>
    <s v="Comprehensive phenotyping of depression disease trajectory and risk: rationale and design of Texas Resilience Against Depression study (T-RAD)"/>
    <n v="97"/>
    <n v="2019"/>
    <m/>
    <x v="12"/>
    <m/>
    <s v="10.1016/j.jpsychires.2019.12.004"/>
    <s v="https://www.sciencedirect.com/science/article/pii/S0022395619308738?via%3Dihub"/>
    <m/>
    <m/>
    <m/>
    <s v="10.1038/s41587-019-0397-3"/>
    <x v="4"/>
    <x v="1"/>
    <s v="yes"/>
    <x v="2"/>
    <x v="2"/>
    <x v="1"/>
    <s v="PHQ &amp; GAD-7  &amp; other"/>
    <s v="na"/>
    <s v="na"/>
    <s v="na"/>
    <s v="na"/>
    <x v="0"/>
    <x v="0"/>
    <x v="5"/>
    <x v="3"/>
    <s v="unsure"/>
    <x v="3"/>
    <s v="Mini-International Neuropsychiatric Interview"/>
    <x v="2"/>
    <x v="0"/>
    <s v="na"/>
    <x v="2"/>
    <s v="na"/>
    <x v="2"/>
    <s v="na"/>
    <x v="1"/>
    <s v="multiple scales"/>
    <s v="no"/>
    <x v="0"/>
    <s v="clinical trial"/>
    <s v="na"/>
    <n v="721"/>
    <x v="26"/>
    <n v="2"/>
    <m/>
  </r>
  <r>
    <s v="Third depression study cohort from 10.1038/s41587-019-0397-3"/>
    <n v="98"/>
    <m/>
    <m/>
    <x v="12"/>
    <m/>
    <s v="no DOI (from 10.1038/s41587-019-0397-3)"/>
    <m/>
    <m/>
    <m/>
    <m/>
    <s v="10.1038/s41587-019-0397-3"/>
    <x v="4"/>
    <x v="1"/>
    <s v="yes"/>
    <x v="2"/>
    <x v="2"/>
    <x v="6"/>
    <s v="na"/>
    <s v="na"/>
    <s v="na"/>
    <s v="na"/>
    <s v="na"/>
    <x v="0"/>
    <x v="3"/>
    <x v="3"/>
    <x v="3"/>
    <s v="unsure"/>
    <x v="3"/>
    <s v="SCID"/>
    <x v="3"/>
    <x v="0"/>
    <s v="na"/>
    <x v="2"/>
    <s v="na"/>
    <x v="2"/>
    <s v="na"/>
    <x v="3"/>
    <s v="na"/>
    <s v="no"/>
    <x v="0"/>
    <s v="clinical trial"/>
    <s v="na"/>
    <n v="24"/>
    <x v="1"/>
    <n v="1"/>
    <m/>
  </r>
  <r>
    <s v="Simultaneous rTMS and psychotherapy in major depressive disorder: Clinical outcomes and predictors from a large naturalistic study "/>
    <n v="99"/>
    <n v="2018"/>
    <m/>
    <x v="29"/>
    <m/>
    <s v="10.1016/j.brs.2017.11.004 "/>
    <s v="https://pubmed.ncbi.nlm.nih.gov/29174304/"/>
    <m/>
    <m/>
    <m/>
    <s v="10.1038/s41587-019-0397-3"/>
    <x v="4"/>
    <x v="1"/>
    <s v="yes"/>
    <x v="2"/>
    <x v="2"/>
    <x v="1"/>
    <s v="BDI-II-NL &amp; DASS"/>
    <s v="na"/>
    <s v="na"/>
    <s v="yes (14)"/>
    <s v="na"/>
    <x v="0"/>
    <x v="0"/>
    <x v="3"/>
    <x v="3"/>
    <s v="unsure"/>
    <x v="2"/>
    <s v="na"/>
    <x v="3"/>
    <x v="0"/>
    <s v="na"/>
    <x v="2"/>
    <s v="na"/>
    <x v="2"/>
    <s v="na"/>
    <x v="3"/>
    <s v="na"/>
    <s v="no"/>
    <x v="0"/>
    <s v="clinical trial"/>
    <s v="na"/>
    <n v="196"/>
    <x v="8"/>
    <m/>
    <m/>
  </r>
  <r>
    <s v="Developing a practical suicide risk prediction model for targeting high-risk patients in the Veterans health Administration"/>
    <n v="100"/>
    <n v="2017"/>
    <s v="International Journal of Methods in Psychiatric Research"/>
    <x v="10"/>
    <n v="108"/>
    <s v="10.1002/mpr.1575"/>
    <s v="https://www.scopus.com/inward/record.uri?eid=2-s2.0-85021820792&amp;doi=10.1002%2fmpr.1575&amp;partnerID=40&amp;md5=f8b0873af8f44b9d02c186cd7f549fa0"/>
    <s v="assessment/diagnosis; clinical decision support; epidemiology; machine learning; predictive modeling; suicide/self harm"/>
    <s v="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
    <s v="Final"/>
    <m/>
    <x v="6"/>
    <x v="0"/>
    <s v="yes"/>
    <x v="0"/>
    <x v="0"/>
    <x v="3"/>
    <s v="suicide reports"/>
    <s v="na"/>
    <s v="na"/>
    <s v="na"/>
    <s v="medical records of people who comitted suicide vs those who didn't "/>
    <x v="2"/>
    <x v="2"/>
    <x v="0"/>
    <x v="0"/>
    <s v="na"/>
    <x v="0"/>
    <s v="na"/>
    <x v="0"/>
    <x v="0"/>
    <s v="na"/>
    <x v="0"/>
    <s v="na"/>
    <x v="0"/>
    <s v="na"/>
    <x v="0"/>
    <s v="na"/>
    <s v="yes"/>
    <x v="0"/>
    <s v="link doesn't work https://www.healthdata.gov/dataset/national-death-index non-controls with weight of 100"/>
    <n v="6359"/>
    <n v="2108496"/>
    <x v="1"/>
    <m/>
    <m/>
  </r>
  <r>
    <s v="Machine learning approaches for integrating clinical and imaging features in late-life depression classification and response prediction"/>
    <n v="101"/>
    <n v="2015"/>
    <s v="International Journal of Geriatric Psychiatry"/>
    <x v="30"/>
    <n v="107"/>
    <s v="10.1002/gps.4262"/>
    <s v="https://www.scopus.com/inward/record.uri?eid=2-s2.0-84941802558&amp;doi=10.1002%2fgps.4262&amp;partnerID=40&amp;md5=2ee0ba313696680e20c0db2b9cd36d01"/>
    <s v="diagnosis; imaging; late-life depression; learning; prediction; treatment response"/>
    <s v="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
    <s v="Final"/>
    <m/>
    <x v="25"/>
    <x v="0"/>
    <s v="yes"/>
    <x v="0"/>
    <x v="2"/>
    <x v="6"/>
    <s v="na"/>
    <s v="10.1176/ajp.151.12.1735"/>
    <m/>
    <s v="na"/>
    <s v="scale to determine severity"/>
    <x v="3"/>
    <x v="3"/>
    <x v="5"/>
    <x v="3"/>
    <s v="unsure"/>
    <x v="3"/>
    <s v="Structured Clinical Interview for DSM-IV, HDRS &amp; HAM-D"/>
    <x v="2"/>
    <x v="0"/>
    <s v="na"/>
    <x v="2"/>
    <m/>
    <x v="2"/>
    <s v="na"/>
    <x v="3"/>
    <s v="na"/>
    <s v="no"/>
    <x v="0"/>
    <s v="Pittsburgh's Advanced Center for Intervention and Services Research for Late-Life Mood Disorders and Alzheimer Disease Research Center's healthy controls registry"/>
    <n v="33"/>
    <n v="68"/>
    <x v="10"/>
    <m/>
    <m/>
  </r>
  <r>
    <s v="Examining thematic similarity, difference, and membership in three online mental health communities from reddit: A text mining and visualization approach"/>
    <n v="102"/>
    <n v="2018"/>
    <s v="Computers in Human Behavior"/>
    <x v="2"/>
    <n v="107"/>
    <s v="10.1016/j.chb.2017.09.001"/>
    <s v="https://www.scopus.com/inward/record.uri?eid=2-s2.0-85029859953&amp;doi=10.1016%2fj.chb.2017.09.001&amp;partnerID=40&amp;md5=2caece11041fbd2d761de9ee539c6a75"/>
    <s v="Anxiety disorders; Consumer health information; Consumer health information; Depression; Post-traumatic; Stress disorders; Unsupervised machine learning"/>
    <s v="Data mining; Education; Learning systems; Social networking (online); Visualization; Anxiety disorders; Consumer health information; Depression; Post-traumatic; Stress disorders; Unsupervised machine learning; Health"/>
    <s v="Final"/>
    <m/>
    <x v="0"/>
    <x v="2"/>
    <s v="yes"/>
    <x v="1"/>
    <x v="1"/>
    <x v="2"/>
    <m/>
    <m/>
    <m/>
    <m/>
    <m/>
    <x v="1"/>
    <x v="1"/>
    <x v="1"/>
    <x v="1"/>
    <m/>
    <x v="1"/>
    <m/>
    <x v="1"/>
    <x v="2"/>
    <m/>
    <x v="1"/>
    <m/>
    <x v="1"/>
    <m/>
    <x v="2"/>
    <m/>
    <m/>
    <x v="1"/>
    <m/>
    <m/>
    <m/>
    <x v="3"/>
    <m/>
    <m/>
  </r>
  <r>
    <s v="Early Detection of Alzheimer’s Disease Using Magnetic Resonance Imaging: A Novel Approach Combining Convolutional Neural Networks and Ensemble Learning"/>
    <n v="103"/>
    <n v="2020"/>
    <s v="Frontiers in Neuroscience"/>
    <x v="2"/>
    <n v="105"/>
    <s v="10.3389/fnins.2020.00259"/>
    <s v="https://www.scopus.com/inward/record.uri?eid=2-s2.0-85085490397&amp;doi=10.3389%2ffnins.2020.00259&amp;partnerID=40&amp;md5=c9ec68c16507028ee1f798287d77f797"/>
    <s v="Alzheimer’s disease; Alzheimer’s Disease Neuroimaging Initiative; convolutional neural networks; ensemble learning; magnetic resonance imaging; MCI-to-AD conversion; mild cognitive impairment; MRI biomarkers"/>
    <s v="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
    <s v="Final"/>
    <m/>
    <x v="26"/>
    <x v="2"/>
    <s v="yes"/>
    <x v="1"/>
    <x v="1"/>
    <x v="2"/>
    <m/>
    <m/>
    <m/>
    <m/>
    <m/>
    <x v="1"/>
    <x v="1"/>
    <x v="1"/>
    <x v="1"/>
    <m/>
    <x v="1"/>
    <m/>
    <x v="1"/>
    <x v="2"/>
    <m/>
    <x v="1"/>
    <m/>
    <x v="1"/>
    <m/>
    <x v="2"/>
    <m/>
    <m/>
    <x v="1"/>
    <m/>
    <m/>
    <m/>
    <x v="3"/>
    <m/>
    <m/>
  </r>
  <r>
    <s v="Automated depression analysis using convolutional neural networks from speech"/>
    <n v="104"/>
    <n v="2018"/>
    <s v="Journal of Biomedical Informatics"/>
    <x v="16"/>
    <n v="105"/>
    <s v="10.1016/j.jbi.2018.05.007"/>
    <s v="https://www.scopus.com/inward/record.uri?eid=2-s2.0-85048279448&amp;doi=10.1016%2fj.jbi.2018.05.007&amp;partnerID=40&amp;md5=ae482b41d98a7d09dca8b2101efbe0f2"/>
    <s v="Automatic diagnosis; Depression; Median Robust extended Local Binary Patterns(MRELBP); Speech processing"/>
    <s v="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
    <s v="Final"/>
    <m/>
    <x v="18"/>
    <x v="0"/>
    <s v="yes"/>
    <x v="0"/>
    <x v="2"/>
    <x v="1"/>
    <s v="BDI-II"/>
    <s v="10.1207/s15327752jpa6703_13"/>
    <s v="no"/>
    <s v="yes"/>
    <s v="predicting BDI-II scores"/>
    <x v="2"/>
    <x v="2"/>
    <x v="8"/>
    <x v="12"/>
    <s v="unsure"/>
    <x v="2"/>
    <s v="na"/>
    <x v="2"/>
    <x v="0"/>
    <s v="na"/>
    <x v="3"/>
    <s v="na"/>
    <x v="3"/>
    <s v="Inter-rater correlation coefficients (ICC) have been calculated using a combination of Pearson’s r and RMSE"/>
    <x v="3"/>
    <s v="na"/>
    <s v="yes"/>
    <x v="0"/>
    <s v="used two datasets from AVEC challenge "/>
    <s v="unsure"/>
    <n v="292"/>
    <x v="1"/>
    <n v="2"/>
    <s v="10.1145/2661806.2661807, 10.1145/2512530.2512533"/>
  </r>
  <r>
    <s v="The Role of Personality, Age and Gender in Tweeting about Mental Illnesses"/>
    <n v="105"/>
    <n v="2015"/>
    <s v="2nd Computational Linguistics and Clinical Psychology: From Linguistic Signal to Clinical Reality, CLPsych 2015 - Proceedings of the Workshop"/>
    <x v="0"/>
    <n v="105"/>
    <s v="10.3115/v1/W15-1203"/>
    <s v="https://www.scopus.com/inward/record.uri?eid=2-s2.0-85122826098&amp;partnerID=40&amp;md5=3469449b9992ef66a826e462c2a8e186"/>
    <m/>
    <s v="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
    <s v="Final"/>
    <m/>
    <x v="0"/>
    <x v="0"/>
    <s v="yes"/>
    <x v="0"/>
    <x v="2"/>
    <x v="3"/>
    <s v="tweets"/>
    <s v="na"/>
    <s v="na"/>
    <s v="na"/>
    <s v="containing phrase “I was diagnosed with X.”"/>
    <x v="2"/>
    <x v="2"/>
    <x v="4"/>
    <x v="3"/>
    <s v="unsure"/>
    <x v="2"/>
    <s v="na"/>
    <x v="2"/>
    <x v="0"/>
    <s v="na"/>
    <x v="2"/>
    <s v="na"/>
    <x v="2"/>
    <s v="na"/>
    <x v="3"/>
    <s v="na"/>
    <s v="no"/>
    <x v="0"/>
    <s v="they are using twitter API for data fro 2008 to 2013 but due o lack of concrete dates and queries (and randomized selection) it is impossible to retrive"/>
    <n v="441"/>
    <n v="5728"/>
    <x v="1"/>
    <n v="3"/>
    <s v="10.3115/v1/W14-3207"/>
  </r>
  <r>
    <s v="Automatic detection of cyberbullying on social networks based on bullying features"/>
    <n v="106"/>
    <n v="2016"/>
    <s v="ACM International Conference Proceeding Series"/>
    <x v="2"/>
    <n v="104"/>
    <s v="10.1145/2833312.2849567"/>
    <s v="https://www.scopus.com/inward/record.uri?eid=2-s2.0-84961152824&amp;doi=10.1145%2f2833312.2849567&amp;partnerID=40&amp;md5=edcc6e57a6e69d9d6b89d1da6a3cd417"/>
    <s v="Bag-of-Words; Cyberbullying detection; Representation learning; Text mining; Word embeddings"/>
    <s v="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
    <s v="Final"/>
    <m/>
    <x v="27"/>
    <x v="2"/>
    <s v="yes"/>
    <x v="1"/>
    <x v="1"/>
    <x v="2"/>
    <m/>
    <m/>
    <m/>
    <m/>
    <m/>
    <x v="1"/>
    <x v="1"/>
    <x v="1"/>
    <x v="1"/>
    <m/>
    <x v="1"/>
    <m/>
    <x v="1"/>
    <x v="2"/>
    <m/>
    <x v="1"/>
    <m/>
    <x v="1"/>
    <m/>
    <x v="2"/>
    <m/>
    <m/>
    <x v="1"/>
    <m/>
    <m/>
    <m/>
    <x v="3"/>
    <m/>
    <m/>
  </r>
  <r>
    <s v="Electroencephalogram (EEG)-based computer-aided technique to diagnose major depressive disorder (MDD)"/>
    <n v="107"/>
    <n v="2017"/>
    <s v="Biomedical Signal Processing and Control"/>
    <x v="31"/>
    <n v="104"/>
    <s v="10.1016/j.bspc.2016.07.006"/>
    <s v="https://www.scopus.com/inward/record.uri?eid=2-s2.0-84979895671&amp;doi=10.1016%2fj.bspc.2016.07.006&amp;partnerID=40&amp;md5=c4c7aca0d4aba36b0ed6a72efdd176a3"/>
    <s v="EEG alpha interhemispheric asymmetry; EEG spectral power; EEG-based diagnosing of depression; EEG-based linear features; Machine learning techniques for depression; Major depressive disorder; Supervised classification"/>
    <s v="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
    <s v="Final"/>
    <m/>
    <x v="5"/>
    <x v="0"/>
    <s v="yes"/>
    <x v="0"/>
    <x v="2"/>
    <x v="6"/>
    <s v="na"/>
    <s v="na"/>
    <s v="na"/>
    <s v="na"/>
    <s v="na"/>
    <x v="0"/>
    <x v="3"/>
    <x v="3"/>
    <x v="3"/>
    <s v="unsure"/>
    <x v="3"/>
    <s v="DSM-IV"/>
    <x v="3"/>
    <x v="0"/>
    <s v="na"/>
    <x v="2"/>
    <s v="na"/>
    <x v="2"/>
    <s v="na"/>
    <x v="3"/>
    <s v="na"/>
    <s v="no"/>
    <x v="0"/>
    <s v="outpatient clinic of hospital Universiti Sains Malaysia"/>
    <n v="33"/>
    <n v="63"/>
    <x v="1"/>
    <m/>
    <m/>
  </r>
  <r>
    <s v="Psycho-Informatics: Big Data shaping modern psychometrics"/>
    <n v="108"/>
    <n v="2014"/>
    <s v="Medical Hypotheses"/>
    <x v="16"/>
    <n v="104"/>
    <s v="10.1016/j.mehy.2013.11.030"/>
    <s v="https://www.scopus.com/inward/record.uri?eid=2-s2.0-84896717640&amp;doi=10.1016%2fj.mehy.2013.11.030&amp;partnerID=40&amp;md5=617a275588015288a7339908fd3b809a"/>
    <m/>
    <s v="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
    <s v="Final"/>
    <m/>
    <x v="28"/>
    <x v="0"/>
    <s v="yes"/>
    <x v="0"/>
    <x v="2"/>
    <x v="1"/>
    <s v="BDI-II"/>
    <s v="no"/>
    <s v="na"/>
    <s v="no"/>
    <s v="BDI-II as biwekly assesment of depressive symptoms"/>
    <x v="0"/>
    <x v="0"/>
    <x v="3"/>
    <x v="3"/>
    <s v="unsure"/>
    <x v="3"/>
    <s v="MADRS"/>
    <x v="3"/>
    <x v="0"/>
    <s v="na"/>
    <x v="2"/>
    <s v="na"/>
    <x v="2"/>
    <s v="na"/>
    <x v="3"/>
    <s v="na"/>
    <s v="no"/>
    <x v="0"/>
    <s v="Department of Psychiatry and Psychotherapy at the University Hospital of Bonn"/>
    <s v="unsure"/>
    <s v="unsure"/>
    <x v="1"/>
    <n v="1"/>
    <m/>
  </r>
  <r>
    <s v="Depression detection using emotion artificial intelligence"/>
    <n v="109"/>
    <n v="2018"/>
    <s v="Proceedings of the International Conference on Intelligent Sustainable Systems, ICISS 2017"/>
    <x v="16"/>
    <n v="104"/>
    <s v="10.1109/ISS1.2017.8389299"/>
    <s v="https://www.scopus.com/inward/record.uri?eid=2-s2.0-85050023036&amp;doi=10.1109%2fISS1.2017.8389299&amp;partnerID=40&amp;md5=de9a05b2c23c263f20389a51c15cb702"/>
    <s v="Depression Detection; Emotion Artificial Intelligence; Machine Learning; Naive Bayes; Natural Language Processing; Support Vector Machine"/>
    <s v="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
    <s v="Final"/>
    <m/>
    <x v="0"/>
    <x v="0"/>
    <s v="yes"/>
    <x v="0"/>
    <x v="3"/>
    <x v="3"/>
    <s v="keywords"/>
    <s v="na"/>
    <s v="na"/>
    <s v="na"/>
    <s v="The training word-list comprised of curated list of words suggesting depression tendencies like ‘depressed’, ‘hopeless', ‘suicide’."/>
    <x v="0"/>
    <x v="0"/>
    <x v="0"/>
    <x v="0"/>
    <s v="na"/>
    <x v="0"/>
    <s v="na"/>
    <x v="0"/>
    <x v="0"/>
    <s v="na"/>
    <x v="0"/>
    <s v="na"/>
    <x v="0"/>
    <s v="na"/>
    <x v="0"/>
    <s v="na"/>
    <s v="no"/>
    <x v="0"/>
    <s v="Tweets"/>
    <s v="unsure"/>
    <s v="unsure"/>
    <x v="1"/>
    <n v="1"/>
    <m/>
  </r>
  <r>
    <s v="Machine learning uncovers the most robust self-report predictors of relationship quality across 43 longitudinal couples studies"/>
    <n v="110"/>
    <n v="2020"/>
    <s v="Proceedings of the National Academy of Sciences of the United States of America"/>
    <x v="2"/>
    <n v="103"/>
    <s v="10.1073/pnas.1917036117"/>
    <s v="https://www.scopus.com/inward/record.uri?eid=2-s2.0-85089613576&amp;doi=10.1073%2fpnas.1917036117&amp;partnerID=40&amp;md5=7b761988cf7be1089753a2dd8c462d31"/>
    <s v="Ensemble methods; Machine learning; Random Forests; Relationship quality; Romantic relationships"/>
    <s v="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
    <s v="Final"/>
    <m/>
    <x v="29"/>
    <x v="2"/>
    <s v="yes"/>
    <x v="1"/>
    <x v="1"/>
    <x v="2"/>
    <m/>
    <m/>
    <m/>
    <m/>
    <m/>
    <x v="1"/>
    <x v="1"/>
    <x v="1"/>
    <x v="1"/>
    <m/>
    <x v="1"/>
    <m/>
    <x v="1"/>
    <x v="2"/>
    <m/>
    <x v="1"/>
    <m/>
    <x v="1"/>
    <m/>
    <x v="2"/>
    <m/>
    <m/>
    <x v="1"/>
    <m/>
    <m/>
    <m/>
    <x v="3"/>
    <m/>
    <m/>
  </r>
  <r>
    <s v="Artificial intelligence in health care: Bibliometric analysis"/>
    <n v="111"/>
    <n v="2020"/>
    <s v="Journal of Medical Internet Research"/>
    <x v="2"/>
    <n v="101"/>
    <s v="10.2196/18228"/>
    <s v="https://www.scopus.com/inward/record.uri?eid=2-s2.0-85088879362&amp;doi=10.2196%2f18228&amp;partnerID=40&amp;md5=1d1752f2233e0cdc633977238c58d997"/>
    <s v="Artificial intelligence; Bibliometric analysis; Health care; Machine learning; Neural networks; Telehealth"/>
    <s v="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
    <s v="Final"/>
    <m/>
    <x v="1"/>
    <x v="2"/>
    <s v="yes"/>
    <x v="1"/>
    <x v="1"/>
    <x v="2"/>
    <m/>
    <m/>
    <m/>
    <m/>
    <m/>
    <x v="1"/>
    <x v="1"/>
    <x v="1"/>
    <x v="1"/>
    <m/>
    <x v="1"/>
    <m/>
    <x v="1"/>
    <x v="2"/>
    <m/>
    <x v="1"/>
    <m/>
    <x v="1"/>
    <m/>
    <x v="2"/>
    <m/>
    <m/>
    <x v="1"/>
    <m/>
    <m/>
    <m/>
    <x v="3"/>
    <m/>
    <m/>
  </r>
  <r>
    <s v="Predicting Anxiety, Depression and Stress in Modern Life using Machine Learning Algorithms"/>
    <n v="112"/>
    <n v="2020"/>
    <s v="Procedia Computer Science"/>
    <x v="16"/>
    <n v="101"/>
    <s v="10.1016/j.procs.2020.03.442"/>
    <s v="https://www.scopus.com/inward/record.uri?eid=2-s2.0-85084486682&amp;doi=10.1016%2fj.procs.2020.03.442&amp;partnerID=40&amp;md5=f789a2f23e9a5c616ec2cc53b1dce425"/>
    <s v="Decision Tree(DT); K-NN; Naïve Bayes(NB); Random Forest Tree(RFT); Support Vector Machine(SVM)"/>
    <s v="Decision trees; Forecasting; Machine learning; Accuracy model; Confusion matrices; F1 scores; Highly accurate; Psychological health; Random forest classifier; Stress scale; Learning algorithms"/>
    <s v="Final"/>
    <m/>
    <x v="30"/>
    <x v="0"/>
    <s v="yes"/>
    <x v="0"/>
    <x v="0"/>
    <x v="1"/>
    <s v="DASS 21"/>
    <s v="na"/>
    <s v="yes"/>
    <s v="yes"/>
    <s v="predicting sympotms based on serverity? "/>
    <x v="0"/>
    <x v="0"/>
    <x v="0"/>
    <x v="0"/>
    <s v="na"/>
    <x v="0"/>
    <s v="na"/>
    <x v="0"/>
    <x v="0"/>
    <s v="na"/>
    <x v="0"/>
    <s v="na"/>
    <x v="0"/>
    <s v="na"/>
    <x v="0"/>
    <s v="na"/>
    <s v="no"/>
    <x v="0"/>
    <s v="na"/>
    <s v="unsure"/>
    <n v="348"/>
    <x v="1"/>
    <m/>
    <m/>
  </r>
  <r>
    <s v="Combining clinical variables to optimize prediction of antidepressant treatment outcomes"/>
    <n v="113"/>
    <n v="2016"/>
    <s v="Journal of Psychiatric Research"/>
    <x v="12"/>
    <n v="99"/>
    <s v="10.1016/j.jpsychires.2016.03.016"/>
    <s v="https://www.scopus.com/inward/record.uri?eid=2-s2.0-84963546304&amp;doi=10.1016%2fj.jpsychires.2016.03.016&amp;partnerID=40&amp;md5=a33e693ab0c38296dd39d362b2b94ff8"/>
    <s v="Antidepressant; Depression; Machine learning; Outcome; Prediction; Statistical learning"/>
    <s v="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
    <s v="Final"/>
    <m/>
    <x v="3"/>
    <x v="0"/>
    <s v="yes"/>
    <x v="0"/>
    <x v="2"/>
    <x v="1"/>
    <s v="BDI-II"/>
    <s v="10.1001/archpsyc.1961.01710120031004 &amp; 10.1111/j.2044-8260.1967.tb00530.x"/>
    <s v="na"/>
    <s v="na"/>
    <s v="BDI-II mostly pessimism and indecisiveness items used"/>
    <x v="0"/>
    <x v="0"/>
    <x v="3"/>
    <x v="3"/>
    <s v="unsure"/>
    <x v="3"/>
    <s v="MADRS 10.1192/bjp.134.4.382 &amp; HRSD or HAM-D"/>
    <x v="3"/>
    <x v="0"/>
    <s v="na"/>
    <x v="2"/>
    <s v="na"/>
    <x v="2"/>
    <s v="na"/>
    <x v="1"/>
    <s v="high inter-rater reliability"/>
    <s v="no"/>
    <x v="0"/>
    <s v="Genome-based Therapeutic Drugs for Depression (GENDEP) treatment-seeking adults of White-European ethnicity from nine centers"/>
    <n v="868"/>
    <n v="868"/>
    <x v="27"/>
    <m/>
    <m/>
  </r>
  <r>
    <s v="Predicting suicides after outpatient mental health visits in the Army Study to Assess Risk and Resilience in Servicemembers (Army STARRS)"/>
    <n v="114"/>
    <n v="2017"/>
    <s v="Molecular Psychiatry"/>
    <x v="10"/>
    <n v="99"/>
    <s v="10.1038/mp.2016.110"/>
    <s v="https://www.scopus.com/inward/record.uri?eid=2-s2.0-84978634556&amp;doi=10.1038%2fmp.2016.110&amp;partnerID=40&amp;md5=98a6eb70f6e5d037bb1082008756cbfa"/>
    <m/>
    <s v="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
    <s v="Final"/>
    <m/>
    <x v="6"/>
    <x v="0"/>
    <s v="yes"/>
    <x v="0"/>
    <x v="3"/>
    <x v="3"/>
    <s v="suicide reports"/>
    <s v="na"/>
    <s v="na"/>
    <s v="na"/>
    <s v="soldiers who commited suicide "/>
    <x v="2"/>
    <x v="2"/>
    <x v="0"/>
    <x v="0"/>
    <s v="na"/>
    <x v="0"/>
    <s v="na"/>
    <x v="0"/>
    <x v="0"/>
    <s v="na"/>
    <x v="0"/>
    <s v="na"/>
    <x v="0"/>
    <s v="na"/>
    <x v="0"/>
    <s v="na"/>
    <s v="yes"/>
    <x v="0"/>
    <s v="10.1002/mpr.1401"/>
    <s v="na"/>
    <n v="569"/>
    <x v="1"/>
    <m/>
    <m/>
  </r>
  <r>
    <s v="Learning vector representation of medical objects via EMR-driven nonnegative restricted Boltzmann machines (eNRBM)"/>
    <n v="115"/>
    <n v="2015"/>
    <s v="Journal of Biomedical Informatics"/>
    <x v="21"/>
    <n v="99"/>
    <s v="10.1016/j.jbi.2015.01.012"/>
    <s v="https://www.scopus.com/inward/record.uri?eid=2-s2.0-84927945601&amp;doi=10.1016%2fj.jbi.2015.01.012&amp;partnerID=40&amp;md5=3e1f98e6d229a89600adb605ab4e8d2b"/>
    <s v="Electronic medical records; Feature grouping; Medical objects embedding; Suicide risk stratification; Vector representation"/>
    <s v="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
    <s v="Final"/>
    <m/>
    <x v="6"/>
    <x v="0"/>
    <s v="yes"/>
    <x v="0"/>
    <x v="2"/>
    <x v="6"/>
    <s v="na"/>
    <s v="na"/>
    <s v="na"/>
    <s v="na"/>
    <s v="na"/>
    <x v="2"/>
    <x v="2"/>
    <x v="3"/>
    <x v="3"/>
    <s v="unsure"/>
    <x v="2"/>
    <s v="ICD-10"/>
    <x v="3"/>
    <x v="0"/>
    <s v="na"/>
    <x v="2"/>
    <s v="na"/>
    <x v="2"/>
    <s v="na"/>
    <x v="3"/>
    <s v="Future outcomes are broadly classified into three levels of risk, based on a senior psychiatrist at Barwon Health"/>
    <s v="yes"/>
    <x v="0"/>
    <s v="10.1007/s10115-014-0740-4 Barwon Mental Health, Drugs and Alcohol Services"/>
    <s v="na"/>
    <n v="7578"/>
    <x v="1"/>
    <m/>
    <m/>
  </r>
  <r>
    <s v="Polymer Analog Memristive Synapse with Atomic-Scale Conductive Filament for Flexible Neuromorphic Computing System"/>
    <n v="116"/>
    <n v="2019"/>
    <s v="Nano Letters"/>
    <x v="2"/>
    <n v="98"/>
    <s v="10.1021/acs.nanolett.8b04023"/>
    <s v="https://www.scopus.com/inward/record.uri?eid=2-s2.0-85061486245&amp;doi=10.1021%2facs.nanolett.8b04023&amp;partnerID=40&amp;md5=2d035b9a0db227e07379f89f46bc1bb5"/>
    <s v="artificial neural network (ANN); electrochemical metallization (ECM); Flexible memristor; neuromorphic system; quantized conductance"/>
    <s v="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
    <s v="Final"/>
    <m/>
    <x v="12"/>
    <x v="2"/>
    <s v="yes"/>
    <x v="1"/>
    <x v="1"/>
    <x v="2"/>
    <m/>
    <m/>
    <m/>
    <m/>
    <m/>
    <x v="1"/>
    <x v="1"/>
    <x v="1"/>
    <x v="1"/>
    <m/>
    <x v="1"/>
    <m/>
    <x v="1"/>
    <x v="2"/>
    <m/>
    <x v="1"/>
    <m/>
    <x v="1"/>
    <m/>
    <x v="2"/>
    <m/>
    <m/>
    <x v="1"/>
    <m/>
    <m/>
    <m/>
    <x v="3"/>
    <m/>
    <m/>
  </r>
  <r>
    <s v="Supervised Machine Learning: A Brief Primer"/>
    <n v="117"/>
    <n v="2020"/>
    <s v="Behavior Therapy"/>
    <x v="2"/>
    <n v="98"/>
    <s v="10.1016/j.beth.2020.05.002"/>
    <s v="https://www.scopus.com/inward/record.uri?eid=2-s2.0-85087490384&amp;doi=10.1016%2fj.beth.2020.05.002&amp;partnerID=40&amp;md5=3a14669b27432ec733ec9116e09b7b6a"/>
    <s v="ensemble methods; machine learning; supervised learning"/>
    <s v="Algorithms; Humans; Machine Learning; Supervised Machine Learning; algorithm; article; human; human experiment; supervised machine learning; algorithm; machine learning"/>
    <s v="Final"/>
    <m/>
    <x v="1"/>
    <x v="2"/>
    <s v="yes"/>
    <x v="1"/>
    <x v="1"/>
    <x v="2"/>
    <m/>
    <m/>
    <m/>
    <m/>
    <m/>
    <x v="1"/>
    <x v="1"/>
    <x v="1"/>
    <x v="1"/>
    <m/>
    <x v="1"/>
    <m/>
    <x v="1"/>
    <x v="2"/>
    <m/>
    <x v="1"/>
    <m/>
    <x v="1"/>
    <m/>
    <x v="2"/>
    <m/>
    <m/>
    <x v="1"/>
    <m/>
    <m/>
    <m/>
    <x v="3"/>
    <m/>
    <m/>
  </r>
  <r>
    <s v="Twitter: A good place to detect health conditions"/>
    <n v="118"/>
    <n v="2014"/>
    <s v="PLoS ONE"/>
    <x v="16"/>
    <n v="97"/>
    <s v="10.1371/journal.pone.0086191"/>
    <s v="https://www.scopus.com/inward/record.uri?eid=2-s2.0-84900419026&amp;doi=10.1371%2fjournal.pone.0086191&amp;partnerID=40&amp;md5=2e4349e35f8c2668cb2163192d08613f"/>
    <m/>
    <s v="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
    <s v="Final"/>
    <m/>
    <x v="0"/>
    <x v="0"/>
    <s v="yes"/>
    <x v="0"/>
    <x v="2"/>
    <x v="3"/>
    <s v="tweets"/>
    <s v="na"/>
    <s v="na"/>
    <s v="na"/>
    <s v="substring that indicates depression (depress*, problem, mental health)"/>
    <x v="0"/>
    <x v="0"/>
    <x v="6"/>
    <x v="6"/>
    <s v="unsure"/>
    <x v="4"/>
    <s v="three categories positive/negative/undecided"/>
    <x v="4"/>
    <x v="0"/>
    <s v="na"/>
    <x v="3"/>
    <s v="na"/>
    <x v="2"/>
    <s v="na"/>
    <x v="1"/>
    <s v="agreement on tweets"/>
    <s v="no"/>
    <x v="0"/>
    <s v="Tweets"/>
    <n v="280"/>
    <n v="5818"/>
    <x v="1"/>
    <m/>
    <m/>
  </r>
  <r>
    <s v="Discovering biomarkers for antidepressant response: Protocol from the Canadian biomarker integration network in depression (CAN-BIND) and clinical characteristics of the first patient cohort"/>
    <n v="119"/>
    <n v="2016"/>
    <s v="BMC Psychiatry"/>
    <x v="8"/>
    <n v="97"/>
    <s v="10.1186/s12888-016-0785-x"/>
    <s v="https://www.scopus.com/inward/record.uri?eid=2-s2.0-84963626506&amp;doi=10.1186%2fs12888-016-0785-x&amp;partnerID=40&amp;md5=3e6992eb7cb338b2062fe2484a0241f9"/>
    <m/>
    <s v="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
    <s v="Final"/>
    <m/>
    <x v="3"/>
    <x v="0"/>
    <s v="yes"/>
    <x v="0"/>
    <x v="2"/>
    <x v="1"/>
    <s v="QIDS-SR &amp; GAD-7 &amp; other"/>
    <s v="yes"/>
    <s v="na"/>
    <s v="yes"/>
    <s v="scales as addition to clinical interviews"/>
    <x v="0"/>
    <x v="0"/>
    <x v="3"/>
    <x v="3"/>
    <s v="unsure"/>
    <x v="3"/>
    <s v="MADRS &amp; other"/>
    <x v="3"/>
    <x v="0"/>
    <s v="na"/>
    <x v="3"/>
    <s v="na"/>
    <x v="2"/>
    <s v="but it was assessed"/>
    <x v="1"/>
    <s v="na"/>
    <s v="yes"/>
    <x v="3"/>
    <s v="https://clinicaltrials.gov/ct2/show/NCT01655706"/>
    <s v="na"/>
    <n v="211"/>
    <x v="28"/>
    <n v="1"/>
    <m/>
  </r>
  <r>
    <s v="Exploratory analysis of social media prior to a suicide attempt"/>
    <n v="120"/>
    <n v="2016"/>
    <s v="Proceedings of the 3rd Workshop on Computational Linguistics and Clinical Psychology: From Linguistic Signal to Clinical Reality, CLPsych 2016 at the 2016 Conference of the North American Chapter of the Association for Computational Linguistics: Human Lan"/>
    <x v="15"/>
    <n v="96"/>
    <s v="10.18653/v1/W16-0311"/>
    <s v="https://www.scopus.com/inward/record.uri?eid=2-s2.0-85119985417&amp;partnerID=40&amp;md5=e948d628c4b43283a0fbcd932507a215"/>
    <m/>
    <s v="Social networking (online); Data and information; Exploratory analysis; Matched controls; Performance; Scientific exploration; Screening process; Simple++; Social media; Social media datum; Learning systems"/>
    <s v="Final"/>
    <m/>
    <x v="2"/>
    <x v="0"/>
    <s v="yes"/>
    <x v="0"/>
    <x v="2"/>
    <x v="6"/>
    <s v="na"/>
    <s v="na"/>
    <s v="na"/>
    <s v="na"/>
    <s v="na"/>
    <x v="0"/>
    <x v="0"/>
    <x v="5"/>
    <x v="7"/>
    <s v="unsure"/>
    <x v="4"/>
    <s v="[1] the user’s statement of attempting to take their life appeared genuine1 [2] the user is speaking about their own suicide attempt, and [3] that the suicide attempt could be localized in time."/>
    <x v="2"/>
    <x v="0"/>
    <s v="na"/>
    <x v="4"/>
    <s v="na"/>
    <x v="2"/>
    <s v="na"/>
    <x v="3"/>
    <s v="na"/>
    <s v="no"/>
    <x v="0"/>
    <s v="Twitter users"/>
    <n v="125"/>
    <n v="250"/>
    <x v="7"/>
    <m/>
    <m/>
  </r>
  <r>
    <s v="Automated Depression Diagnosis Based on Deep Networks to Encode Facial Appearance and Dynamics"/>
    <n v="121"/>
    <n v="2018"/>
    <s v="IEEE Transactions on Affective Computing"/>
    <x v="16"/>
    <n v="95"/>
    <s v="10.1109/TAFFC.2017.2650899"/>
    <s v="https://www.scopus.com/inward/record.uri?eid=2-s2.0-85058039853&amp;doi=10.1109%2fTAFFC.2017.2650899&amp;partnerID=40&amp;md5=0fe1f69711085591d1ca928b2ff74bb9"/>
    <s v="Automated depression diagnosis; deep convolutional neural networks; flow dynamics; nonverbal behavior"/>
    <s v="Automation; Diagnosis; Dynamics; Network coding; Neural networks; Automatic diagnosis; Beck depression inventories; Deep convolutional neural networks; Dynamic information; Flow dynamics; Nonverbal behavior; Prediction performance; Psychiatric disorders; Deep neural networks"/>
    <s v="Final"/>
    <m/>
    <x v="31"/>
    <x v="0"/>
    <s v="yes"/>
    <x v="0"/>
    <x v="2"/>
    <x v="1"/>
    <s v="BDI-II"/>
    <s v="10.1207/s15327752jpa6703_13"/>
    <s v="no"/>
    <s v="yes"/>
    <s v="predicting BDI-II scores"/>
    <x v="2"/>
    <x v="2"/>
    <x v="8"/>
    <x v="12"/>
    <s v="unsure"/>
    <x v="2"/>
    <s v="na"/>
    <x v="2"/>
    <x v="0"/>
    <s v="na"/>
    <x v="3"/>
    <s v="na"/>
    <x v="3"/>
    <s v="Inter-rater correlation coefficients (ICC) have been calculated using a combination of Pearson’s r and RMSE"/>
    <x v="3"/>
    <s v="na"/>
    <s v="yes"/>
    <x v="0"/>
    <s v="used two datasets from AVEC challenge "/>
    <s v="unsure"/>
    <n v="292"/>
    <x v="1"/>
    <m/>
    <s v="10.1145/2661806.2661807, 10.1145/2512530.2512533"/>
  </r>
  <r>
    <s v="A neuroimaging biomarker for striatal dysfunction in schizophrenia"/>
    <n v="122"/>
    <n v="2020"/>
    <s v="Nature Medicine"/>
    <x v="2"/>
    <n v="95"/>
    <s v="10.1038/s41591-020-0793-8"/>
    <s v="https://www.scopus.com/inward/record.uri?eid=2-s2.0-85082203133&amp;doi=10.1038%2fs41591-020-0793-8&amp;partnerID=40&amp;md5=84eda46bd79008e6cfb211a28160735c"/>
    <m/>
    <s v="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
    <s v="Final"/>
    <m/>
    <x v="32"/>
    <x v="2"/>
    <s v="yes"/>
    <x v="1"/>
    <x v="1"/>
    <x v="2"/>
    <m/>
    <m/>
    <m/>
    <m/>
    <m/>
    <x v="1"/>
    <x v="1"/>
    <x v="1"/>
    <x v="1"/>
    <m/>
    <x v="1"/>
    <m/>
    <x v="1"/>
    <x v="2"/>
    <m/>
    <x v="1"/>
    <m/>
    <x v="1"/>
    <m/>
    <x v="2"/>
    <m/>
    <m/>
    <x v="1"/>
    <m/>
    <m/>
    <m/>
    <x v="3"/>
    <m/>
    <m/>
  </r>
  <r>
    <s v="Towards multilevel mental stress assessment using SVM with ECOC: an EEG approach"/>
    <n v="123"/>
    <n v="2018"/>
    <s v="Medical and Biological Engineering and Computing"/>
    <x v="2"/>
    <n v="94"/>
    <s v="10.1007/s11517-017-1733-8"/>
    <s v="https://www.scopus.com/inward/record.uri?eid=2-s2.0-85031494978&amp;doi=10.1007%2fs11517-017-1733-8&amp;partnerID=40&amp;md5=310b006303f5e6a26a5a94123bb01f1f"/>
    <s v="EEG; Neuroimaging modalities; Stress; SVM+ECOC"/>
    <s v="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
    <s v="Final"/>
    <m/>
    <x v="22"/>
    <x v="2"/>
    <s v="yes"/>
    <x v="1"/>
    <x v="1"/>
    <x v="2"/>
    <m/>
    <m/>
    <m/>
    <m/>
    <m/>
    <x v="1"/>
    <x v="1"/>
    <x v="1"/>
    <x v="1"/>
    <m/>
    <x v="1"/>
    <m/>
    <x v="1"/>
    <x v="2"/>
    <m/>
    <x v="1"/>
    <m/>
    <x v="1"/>
    <m/>
    <x v="2"/>
    <m/>
    <m/>
    <x v="1"/>
    <m/>
    <m/>
    <m/>
    <x v="3"/>
    <m/>
    <m/>
  </r>
  <r>
    <s v="A neurocomputational account of how inflammation enhances sensitivity to punishments versus rewards"/>
    <n v="124"/>
    <n v="2016"/>
    <s v="Biological Psychiatry"/>
    <x v="2"/>
    <n v="94"/>
    <s v="10.1016/j.biopsych.2015.07.018"/>
    <s v="https://www.scopus.com/inward/record.uri?eid=2-s2.0-84940925027&amp;doi=10.1016%2fj.biopsych.2015.07.018&amp;partnerID=40&amp;md5=fe3847652ce7a713754c4c838ef47b12"/>
    <s v="Depression; Imaging; Inflammation; Insula; Reward; Striatum"/>
    <s v="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
    <s v="Final"/>
    <m/>
    <x v="33"/>
    <x v="2"/>
    <s v="yes"/>
    <x v="1"/>
    <x v="1"/>
    <x v="2"/>
    <m/>
    <m/>
    <m/>
    <m/>
    <m/>
    <x v="1"/>
    <x v="1"/>
    <x v="1"/>
    <x v="1"/>
    <m/>
    <x v="1"/>
    <m/>
    <x v="1"/>
    <x v="2"/>
    <m/>
    <x v="1"/>
    <m/>
    <x v="1"/>
    <m/>
    <x v="2"/>
    <m/>
    <m/>
    <x v="1"/>
    <m/>
    <m/>
    <m/>
    <x v="3"/>
    <m/>
    <m/>
  </r>
  <r>
    <s v="Major depression detection from EEG signals using kernel eigen-filter-bank common spatial patterns"/>
    <n v="125"/>
    <n v="2017"/>
    <s v="Sensors (Switzerland)"/>
    <x v="12"/>
    <n v="94"/>
    <s v="10.3390/s17061385"/>
    <s v="https://www.scopus.com/inward/record.uri?eid=2-s2.0-85020546407&amp;doi=10.3390%2fs17061385&amp;partnerID=40&amp;md5=dfd513031158413c7752cedc729695bf"/>
    <s v="Brain-computer interface (BCI); Common spatial pattern (CSP); Electroencephalography (EEG); Machine learning; Major depressive disorder"/>
    <s v="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
    <s v="Final"/>
    <m/>
    <x v="5"/>
    <x v="0"/>
    <s v="yes"/>
    <x v="0"/>
    <x v="2"/>
    <x v="6"/>
    <s v="na"/>
    <s v="na"/>
    <s v="na"/>
    <s v="na"/>
    <s v="na"/>
    <x v="0"/>
    <x v="3"/>
    <x v="3"/>
    <x v="3"/>
    <s v="unsure"/>
    <x v="3"/>
    <s v="DSM-IV-TR &amp; MINI"/>
    <x v="3"/>
    <x v="0"/>
    <s v="na"/>
    <x v="2"/>
    <s v="na"/>
    <x v="2"/>
    <s v="na"/>
    <x v="1"/>
    <s v="two scales"/>
    <s v="no"/>
    <x v="0"/>
    <s v="National Taiwan University Hospital (NTUH), Taipei, Taiwan"/>
    <n v="12"/>
    <n v="24"/>
    <x v="7"/>
    <m/>
    <m/>
  </r>
  <r>
    <s v="Predicting early psychiatric readmission with natural language processing of narrative discharge summaries"/>
    <n v="126"/>
    <n v="2016"/>
    <s v="Translational Psychiatry"/>
    <x v="16"/>
    <n v="94"/>
    <s v="10.1038/TP.2015.182"/>
    <s v="https://www.scopus.com/inward/record.uri?eid=2-s2.0-85024095269&amp;doi=10.1038%2fTP.2015.182&amp;partnerID=40&amp;md5=ad039a51f109396bd65408fd2770a268"/>
    <m/>
    <s v="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
    <s v="Final"/>
    <m/>
    <x v="34"/>
    <x v="0"/>
    <s v="yes"/>
    <x v="0"/>
    <x v="3"/>
    <x v="5"/>
    <s v="na"/>
    <s v="na"/>
    <s v="na"/>
    <s v="na"/>
    <s v="na"/>
    <x v="2"/>
    <x v="2"/>
    <x v="0"/>
    <x v="0"/>
    <s v="na"/>
    <x v="0"/>
    <s v="na"/>
    <x v="0"/>
    <x v="0"/>
    <s v="na"/>
    <x v="0"/>
    <s v="na"/>
    <x v="0"/>
    <s v="na"/>
    <x v="0"/>
    <s v="na"/>
    <s v="no"/>
    <x v="0"/>
    <s v="Massachusetts General Hospital with a principal diagnosis of major depressive disorder"/>
    <s v="na"/>
    <n v="4687"/>
    <x v="29"/>
    <m/>
    <m/>
  </r>
  <r>
    <s v="A Knowledge-Based Recommendation System That Includes Sentiment Analysis and Deep Learning"/>
    <n v="127"/>
    <n v="2019"/>
    <s v="IEEE Transactions on Industrial Informatics"/>
    <x v="16"/>
    <n v="93"/>
    <s v="10.1109/TII.2018.2867174"/>
    <s v="https://www.scopus.com/inward/record.uri?eid=2-s2.0-85052695921&amp;doi=10.1109%2fTII.2018.2867174&amp;partnerID=40&amp;md5=eb5ef38546c18fc464200583c7f12ff6"/>
    <s v="Deep learning; knowledge personalization and customization; recommendation system; sentiment analysis; social networks"/>
    <s v="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
    <s v="Final"/>
    <m/>
    <x v="0"/>
    <x v="0"/>
    <s v="yes"/>
    <x v="0"/>
    <x v="3"/>
    <x v="3"/>
    <s v="sentences"/>
    <s v="na"/>
    <s v="na"/>
    <s v="na"/>
    <s v="“hate my life,” “feeling sad,” “I am stressed,” among others."/>
    <x v="0"/>
    <x v="0"/>
    <x v="0"/>
    <x v="0"/>
    <s v="na"/>
    <x v="0"/>
    <s v="na"/>
    <x v="0"/>
    <x v="0"/>
    <s v="na"/>
    <x v="0"/>
    <s v="na"/>
    <x v="0"/>
    <s v="na"/>
    <x v="0"/>
    <s v="na"/>
    <s v="no"/>
    <x v="0"/>
    <s v=" Portuguese native-speaking assessors"/>
    <s v="unsure"/>
    <n v="146"/>
    <x v="30"/>
    <m/>
    <m/>
  </r>
  <r>
    <s v="EEG-based mild depressive detection using feature selection methods and classifiers"/>
    <n v="128"/>
    <n v="2016"/>
    <s v="Computer Methods and Programs in Biomedicine"/>
    <x v="16"/>
    <n v="93"/>
    <s v="10.1016/j.cmpb.2016.08.010"/>
    <s v="https://www.scopus.com/inward/record.uri?eid=2-s2.0-84985953075&amp;doi=10.1016%2fj.cmpb.2016.08.010&amp;partnerID=40&amp;md5=71602ff7feeaffd0433e7ae023e18fd8"/>
    <s v="Classification algorithms; EEG; Mild depression; Search methods"/>
    <s v="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
    <s v="Final"/>
    <m/>
    <x v="5"/>
    <x v="0"/>
    <s v="yes"/>
    <x v="0"/>
    <x v="0"/>
    <x v="1"/>
    <s v="BDI-II"/>
    <s v="na"/>
    <s v="na"/>
    <s v="yes"/>
    <s v="only mild depression"/>
    <x v="0"/>
    <x v="0"/>
    <x v="0"/>
    <x v="0"/>
    <s v="na"/>
    <x v="0"/>
    <s v="na"/>
    <x v="0"/>
    <x v="0"/>
    <s v="na"/>
    <x v="0"/>
    <s v="na"/>
    <x v="0"/>
    <s v="na"/>
    <x v="0"/>
    <s v="na"/>
    <s v="no"/>
    <x v="0"/>
    <s v="undergraduates"/>
    <n v="10"/>
    <n v="20"/>
    <x v="7"/>
    <m/>
    <m/>
  </r>
  <r>
    <s v="A text classification framework for simple and effective early depression detection over social media streams"/>
    <n v="129"/>
    <n v="2019"/>
    <s v="Expert Systems with Applications"/>
    <x v="16"/>
    <n v="92"/>
    <s v="10.1016/j.eswa.2019.05.023"/>
    <s v="https://www.scopus.com/inward/record.uri?eid=2-s2.0-85065909893&amp;doi=10.1016%2fj.eswa.2019.05.023&amp;partnerID=40&amp;md5=ae1cd5afd7621904e7320712b7a9579e"/>
    <s v="Early depression detection; Early text classification; Explainability; Incremental classification; Interpretability; SS3"/>
    <s v="Classification (of information); Intelligent systems; Machine learning; Social networking (online); Supervised learning; Explainability; Interpretability; Risk detections; Risky decisions; State of the art; State-of-the-art methods; Supervised machine learning; Text classification; Text processing"/>
    <s v="Final"/>
    <m/>
    <x v="0"/>
    <x v="0"/>
    <s v="yes"/>
    <x v="0"/>
    <x v="2"/>
    <x v="3"/>
    <s v="reddit posts"/>
    <s v="na"/>
    <s v="na"/>
    <s v="na"/>
    <s v="searches with phrases:  “I was diagnosed with depression” etc."/>
    <x v="2"/>
    <x v="2"/>
    <x v="4"/>
    <x v="3"/>
    <s v="unsure"/>
    <x v="4"/>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x v="2"/>
    <x v="0"/>
    <s v="na"/>
    <x v="2"/>
    <s v="na"/>
    <x v="2"/>
    <s v="na"/>
    <x v="3"/>
    <s v="na"/>
    <s v="yes"/>
    <x v="3"/>
    <s v="they mention CLEF eRisk2017 challenge and I was able to find it but the data is from 2016 challenge (https://tec.citius.usc.es/ir/code/dc.html)"/>
    <n v="137"/>
    <n v="892"/>
    <x v="1"/>
    <n v="3"/>
    <s v="10.1007/978-3-319-44564-9_3"/>
  </r>
  <r>
    <s v="A taxonomy of ethical tensions in inferring mental health states from social media"/>
    <n v="130"/>
    <n v="2019"/>
    <s v="FAT* 2019 - Proceedings of the 2019 Conference on Fairness, Accountability, and Transparency"/>
    <x v="2"/>
    <n v="92"/>
    <s v="10.1145/3287560.3287587"/>
    <s v="https://www.scopus.com/inward/record.uri?eid=2-s2.0-85061824457&amp;doi=10.1145%2f3287560.3287587&amp;partnerID=40&amp;md5=8fcb4a69f17ee2f82b81c9712a65ec43"/>
    <s v="Algorithms; Ethics; Machine learning; Mental health; Social media"/>
    <s v="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
    <s v="Final"/>
    <m/>
    <x v="1"/>
    <x v="2"/>
    <s v="yes"/>
    <x v="1"/>
    <x v="1"/>
    <x v="2"/>
    <m/>
    <m/>
    <m/>
    <m/>
    <m/>
    <x v="1"/>
    <x v="1"/>
    <x v="1"/>
    <x v="1"/>
    <m/>
    <x v="1"/>
    <m/>
    <x v="1"/>
    <x v="2"/>
    <m/>
    <x v="1"/>
    <m/>
    <x v="1"/>
    <m/>
    <x v="2"/>
    <m/>
    <m/>
    <x v="1"/>
    <m/>
    <m/>
    <m/>
    <x v="3"/>
    <m/>
    <m/>
  </r>
  <r>
    <s v="Plasma biosignature and brain pathology related to persistent cognitive impairment in late-life depression"/>
    <n v="131"/>
    <n v="2015"/>
    <s v="Molecular Psychiatry"/>
    <x v="32"/>
    <n v="92"/>
    <s v="10.1038/mp.2014.76"/>
    <s v="https://www.scopus.com/inward/record.uri?eid=2-s2.0-84929129567&amp;doi=10.1038%2fmp.2014.76&amp;partnerID=40&amp;md5=802bd724602fef31bdcdbfe5399fc2e0"/>
    <m/>
    <s v="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
    <s v="Final"/>
    <m/>
    <x v="30"/>
    <x v="0"/>
    <s v="yes"/>
    <x v="0"/>
    <x v="2"/>
    <x v="6"/>
    <s v="na"/>
    <s v="na"/>
    <s v="na"/>
    <s v="na"/>
    <s v="na"/>
    <x v="0"/>
    <x v="0"/>
    <x v="3"/>
    <x v="3"/>
    <s v="unsure"/>
    <x v="3"/>
    <s v="17-item Hamilton Depression Rating Scale &amp; Clinical Dementia Rating &amp; Informant Questionnaire on Cognitive Decline in the Elderly"/>
    <x v="3"/>
    <x v="0"/>
    <s v="na"/>
    <x v="2"/>
    <s v="na"/>
    <x v="2"/>
    <s v="na"/>
    <x v="1"/>
    <s v="supervised by a senior neuropsychologist and multipale scales"/>
    <s v="no"/>
    <x v="0"/>
    <s v="University of Pittsburgh’s NIMH-sponsored Advanced Center for Intervention and Services Research for Late-Life Mood Disorders"/>
    <n v="44"/>
    <n v="80"/>
    <x v="10"/>
    <m/>
    <m/>
  </r>
  <r>
    <s v="Investigating voice quality as a speaker-independent indicator of depression and PTSD"/>
    <n v="132"/>
    <n v="2013"/>
    <s v="Proceedings of the Annual Conference of the International Speech Communication Association, INTERSPEECH"/>
    <x v="33"/>
    <n v="91"/>
    <s v="10.21437/Interspeech.2013-240"/>
    <s v="https://www.scopus.com/inward/record.uri?eid=2-s2.0-84905232283&amp;partnerID=40&amp;md5=0511bf000f576d12ac1b8dbfcec3dac1"/>
    <s v="Psychological distress classification; Virtual human interaction; Voice quality"/>
    <s v="Artificial intelligence; Experiments; Automatic algorithms; Posttraumatic stress disorder; Psychological distress; Semi-structured; Standard machines; Virtual humans; Voice quality; Learning algorithms"/>
    <s v="Final"/>
    <m/>
    <x v="18"/>
    <x v="0"/>
    <s v="yes"/>
    <x v="0"/>
    <x v="2"/>
    <x v="1"/>
    <s v="PHQ-9"/>
    <s v="na"/>
    <s v="no"/>
    <s v="yes"/>
    <s v="na"/>
    <x v="0"/>
    <x v="0"/>
    <x v="5"/>
    <x v="4"/>
    <s v="unsure"/>
    <x v="3"/>
    <s v="Likert scale"/>
    <x v="2"/>
    <x v="0"/>
    <s v="na"/>
    <x v="3"/>
    <s v="na"/>
    <x v="3"/>
    <s v="Krippendorff α of 0.86"/>
    <x v="3"/>
    <s v="na"/>
    <s v="no"/>
    <x v="0"/>
    <s v="similarly structured as the large human-human Distress Assessment Interview Corpus (DAIC)"/>
    <n v="18"/>
    <n v="36"/>
    <x v="7"/>
    <m/>
    <m/>
  </r>
  <r>
    <s v="An automated diagnosis of depression using three-channel bandwidth-duration localized wavelet filter bank with EEG signals"/>
    <n v="133"/>
    <n v="2018"/>
    <s v="Cognitive Systems Research"/>
    <x v="34"/>
    <n v="91"/>
    <s v="10.1016/j.cogsys.2018.07.010"/>
    <s v="https://www.scopus.com/inward/record.uri?eid=2-s2.0-85051263847&amp;doi=10.1016%2fj.cogsys.2018.07.010&amp;partnerID=40&amp;md5=dda70327e82d8f8a5b827e84d6fd5b9b"/>
    <s v="Bandwidth-duration localization; Depression; Electroencephalogram (EEG); Three-channel orthogonal wavelet filter bank"/>
    <s v="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
    <s v="Final"/>
    <m/>
    <x v="5"/>
    <x v="0"/>
    <s v="yes"/>
    <x v="0"/>
    <x v="3"/>
    <x v="5"/>
    <s v="na"/>
    <s v="na"/>
    <s v="na"/>
    <s v="na"/>
    <s v="na"/>
    <x v="3"/>
    <x v="3"/>
    <x v="0"/>
    <x v="0"/>
    <s v="na"/>
    <x v="0"/>
    <s v="na"/>
    <x v="0"/>
    <x v="0"/>
    <s v="na"/>
    <x v="0"/>
    <s v="na"/>
    <x v="0"/>
    <s v="na"/>
    <x v="0"/>
    <s v="na"/>
    <s v="no"/>
    <x v="0"/>
    <s v="Department of Psychiatry, Government Medical College, Kozhikode, Kerala, India"/>
    <n v="15"/>
    <n v="30"/>
    <x v="1"/>
    <m/>
    <m/>
  </r>
  <r>
    <s v="Brain-wide Electrical Spatiotemporal Dynamics Encode Depression Vulnerability"/>
    <n v="134"/>
    <n v="2018"/>
    <s v="Cell"/>
    <x v="2"/>
    <n v="91"/>
    <s v="10.1016/j.cell.2018.02.012"/>
    <s v="https://www.scopus.com/inward/record.uri?eid=2-s2.0-85042565715&amp;doi=10.1016%2fj.cell.2018.02.012&amp;partnerID=40&amp;md5=04965fa0242007189f025d5bf9c0d408"/>
    <s v="brain; depression; electricity; ketamine; networks; oscillations; spatiotemporal dynamics; stress"/>
    <s v="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
    <s v="Final"/>
    <m/>
    <x v="35"/>
    <x v="2"/>
    <s v="yes"/>
    <x v="1"/>
    <x v="1"/>
    <x v="2"/>
    <m/>
    <m/>
    <m/>
    <m/>
    <m/>
    <x v="1"/>
    <x v="1"/>
    <x v="1"/>
    <x v="1"/>
    <m/>
    <x v="1"/>
    <m/>
    <x v="1"/>
    <x v="2"/>
    <m/>
    <x v="1"/>
    <m/>
    <x v="1"/>
    <m/>
    <x v="2"/>
    <m/>
    <m/>
    <x v="1"/>
    <m/>
    <m/>
    <m/>
    <x v="3"/>
    <m/>
    <m/>
  </r>
  <r>
    <s v="Supervised learning for suicidal ideation detection in online user content"/>
    <n v="135"/>
    <n v="2018"/>
    <s v="Complexity"/>
    <x v="16"/>
    <n v="91"/>
    <s v="10.1155/2018/6157249"/>
    <s v="https://www.scopus.com/inward/record.uri?eid=2-s2.0-85062845499&amp;doi=10.1155%2f2018%2f6157249&amp;partnerID=40&amp;md5=0e03cdf4261e46f860972f49cfae2dd7"/>
    <m/>
    <s v="Data mining; E-learning; Supervised learning; Early Warning System; Neural network model; Online platforms; Risk factors; Sets of features; Social issues; Suicidal ideation; Supervised classifiers; Machine learning"/>
    <s v="Final"/>
    <m/>
    <x v="2"/>
    <x v="0"/>
    <s v="yes"/>
    <x v="0"/>
    <x v="2"/>
    <x v="3"/>
    <s v="tweets &amp; reddit posts"/>
    <s v="na"/>
    <s v="na"/>
    <s v="na"/>
    <s v="“suicide,” “die,” and “end my life.”"/>
    <x v="0"/>
    <x v="0"/>
    <x v="4"/>
    <x v="3"/>
    <s v="unsure"/>
    <x v="4"/>
    <s v="table with 5 examples"/>
    <x v="2"/>
    <x v="0"/>
    <s v="na"/>
    <x v="2"/>
    <s v="na"/>
    <x v="2"/>
    <s v="na"/>
    <x v="3"/>
    <s v="na"/>
    <s v="no"/>
    <x v="3"/>
    <s v="Twitter and Reddit data available from the first author upon request (email: shaoxiong.ji@uq.edu.au)."/>
    <s v="&gt;4000"/>
    <s v="&gt;10000"/>
    <x v="1"/>
    <m/>
    <m/>
  </r>
  <r>
    <s v="Using topic modeling to improve prediction of neuroticism and depression in college students"/>
    <n v="136"/>
    <n v="2013"/>
    <s v="EMNLP 2013 - 2013 Conference on Empirical Methods in Natural Language Processing, Proceedings of the Conference"/>
    <x v="16"/>
    <n v="91"/>
    <s v="https://aclanthology.org/D13-1133/"/>
    <s v="https://www.scopus.com/inward/record.uri?eid=2-s2.0-84924360528&amp;partnerID=40&amp;md5=89ad7c9f59bda2529080648f8886a417"/>
    <m/>
    <s v="Computational linguistics; Natural language processing systems; Statistics; Clinical assessments; College students; Latent dirichlet allocations; Text analysis; Topic Modeling; Value add; Students"/>
    <s v="Final"/>
    <m/>
    <x v="36"/>
    <x v="0"/>
    <s v="yes"/>
    <x v="0"/>
    <x v="2"/>
    <x v="1"/>
    <s v="BDI"/>
    <s v="na"/>
    <s v="na"/>
    <s v="yes (14)"/>
    <s v="they used other scales as well in original data set but this paper only examines BDI"/>
    <x v="0"/>
    <x v="0"/>
    <x v="3"/>
    <x v="2"/>
    <s v="unsure"/>
    <x v="4"/>
    <s v="“decide how at-risk this person might be for depression”"/>
    <x v="3"/>
    <x v="0"/>
    <s v="na"/>
    <x v="3"/>
    <s v="na"/>
    <x v="3"/>
    <s v="Krippendorff’s α 0.722"/>
    <x v="3"/>
    <s v="na"/>
    <s v="yes"/>
    <x v="0"/>
    <s v="essays 10.1080/02699930441000030"/>
    <n v="31"/>
    <n v="124"/>
    <x v="7"/>
    <m/>
    <m/>
  </r>
  <r>
    <s v="Eye movement analysis for depression detection"/>
    <n v="137"/>
    <n v="2013"/>
    <s v="2013 IEEE International Conference on Image Processing, ICIP 2013 - Proceedings"/>
    <x v="16"/>
    <n v="90"/>
    <s v="10.1109/ICIP.2013.6738869"/>
    <s v="https://www.scopus.com/inward/record.uri?eid=2-s2.0-84897775782&amp;doi=10.1109%2fICIP.2013.6738869&amp;partnerID=40&amp;md5=a9e3ef6698039df77a4047356f1c411f"/>
    <s v="active appearance model; affective sensing; Eye movement; shape analysis"/>
    <s v="Image processing; Image recognition; Support vector machines; Active appearance models; affective sensing; Binary classification; Classification performance; Eye movement analysis; Gaussian Mixture Model; Positive and negative emotions; Shape analysis; Eye movements"/>
    <s v="Final"/>
    <m/>
    <x v="37"/>
    <x v="0"/>
    <s v="yes"/>
    <x v="0"/>
    <x v="3"/>
    <x v="5"/>
    <s v="na"/>
    <s v="na"/>
    <s v="na"/>
    <s v="na"/>
    <s v="na"/>
    <x v="2"/>
    <x v="2"/>
    <x v="5"/>
    <x v="0"/>
    <s v="na"/>
    <x v="0"/>
    <s v="na"/>
    <x v="0"/>
    <x v="0"/>
    <s v="na"/>
    <x v="0"/>
    <s v="na"/>
    <x v="0"/>
    <s v="na"/>
    <x v="0"/>
    <s v="na"/>
    <s v="no"/>
    <x v="0"/>
    <s v="Black Dog Institute, a clinical research facility in Sydney, Australia, offering specialist expertise in depression and bipolar disorder"/>
    <n v="30"/>
    <n v="60"/>
    <x v="1"/>
    <m/>
    <m/>
  </r>
  <r>
    <s v="A deep learning approach for predicting antidepressant response in major depression using clinical and genetic biomarkers"/>
    <n v="138"/>
    <n v="2018"/>
    <s v="Frontiers in Psychiatry"/>
    <x v="34"/>
    <n v="88"/>
    <s v="10.3389/fpsyt.2018.00290"/>
    <s v="https://www.scopus.com/inward/record.uri?eid=2-s2.0-85049845461&amp;doi=10.3389%2ffpsyt.2018.00290&amp;partnerID=40&amp;md5=a7373d96df04ebfc6ad1cc948160e965"/>
    <s v="Antidepressant; Deep learning; Genome-wide association studies; Major depressive disorder; Multilayer feedforward neural networks; Personalized medicine; Single nucleotide polymorphisms"/>
    <s v="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
    <s v="Final"/>
    <m/>
    <x v="3"/>
    <x v="0"/>
    <s v="yes"/>
    <x v="0"/>
    <x v="2"/>
    <x v="6"/>
    <s v="na"/>
    <s v="na"/>
    <s v="na"/>
    <s v="na"/>
    <s v="na"/>
    <x v="2"/>
    <x v="2"/>
    <x v="3"/>
    <x v="3"/>
    <s v="unsure"/>
    <x v="3"/>
    <s v="SCID, HAM-D and HAM-A"/>
    <x v="3"/>
    <x v="0"/>
    <s v="na"/>
    <x v="3"/>
    <s v="na"/>
    <x v="3"/>
    <s v="Cohen’s k value - 0.8"/>
    <x v="3"/>
    <s v="na"/>
    <s v="yes"/>
    <x v="3"/>
    <s v="clinical trial NCT00384020"/>
    <s v="na"/>
    <n v="910"/>
    <x v="1"/>
    <m/>
    <m/>
  </r>
  <r>
    <s v="A wavelet-based technique to predict treatment outcome for Major Depressive Disorder"/>
    <n v="139"/>
    <n v="2017"/>
    <s v="PLoS ONE"/>
    <x v="31"/>
    <n v="88"/>
    <s v="10.1371/journal.pone.0171409"/>
    <s v="https://www.scopus.com/inward/record.uri?eid=2-s2.0-85011342704&amp;doi=10.1371%2fjournal.pone.0171409&amp;partnerID=40&amp;md5=ac1c9b8eb39b68bb44ba3be67dfa8b38"/>
    <m/>
    <s v="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
    <s v="Final"/>
    <m/>
    <x v="5"/>
    <x v="0"/>
    <s v="yes"/>
    <x v="0"/>
    <x v="2"/>
    <x v="6"/>
    <s v="na"/>
    <s v="na"/>
    <s v="na"/>
    <s v="na"/>
    <s v="na"/>
    <x v="0"/>
    <x v="0"/>
    <x v="3"/>
    <x v="3"/>
    <s v="unsure"/>
    <x v="3"/>
    <s v="BDI-II &amp; HADS"/>
    <x v="3"/>
    <x v="0"/>
    <s v="na"/>
    <x v="2"/>
    <s v="na"/>
    <x v="2"/>
    <s v="na"/>
    <x v="1"/>
    <s v="two scales"/>
    <s v="no"/>
    <x v="0"/>
    <s v="clinical trial"/>
    <s v="na"/>
    <n v="34"/>
    <x v="7"/>
    <m/>
    <m/>
  </r>
  <r>
    <s v="Neurons derived from patients with bipolar disorder divide into intrinsically different sub-populations of neurons, predicting the patients' responsiveness to lithium"/>
    <n v="140"/>
    <n v="2018"/>
    <s v="Molecular Psychiatry"/>
    <x v="2"/>
    <n v="87"/>
    <s v="10.1038/mp.2016.260"/>
    <s v="https://www.scopus.com/inward/record.uri?eid=2-s2.0-85014026997&amp;doi=10.1038%2fmp.2016.260&amp;partnerID=40&amp;md5=994a7c6c1772aa35f211a0bfb7d29a79"/>
    <m/>
    <s v="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
    <s v="Final"/>
    <m/>
    <x v="38"/>
    <x v="2"/>
    <s v="yes"/>
    <x v="1"/>
    <x v="1"/>
    <x v="2"/>
    <m/>
    <m/>
    <m/>
    <m/>
    <m/>
    <x v="1"/>
    <x v="1"/>
    <x v="1"/>
    <x v="1"/>
    <m/>
    <x v="1"/>
    <m/>
    <x v="1"/>
    <x v="2"/>
    <m/>
    <x v="1"/>
    <m/>
    <x v="1"/>
    <m/>
    <x v="2"/>
    <m/>
    <m/>
    <x v="1"/>
    <m/>
    <m/>
    <m/>
    <x v="3"/>
    <m/>
    <m/>
  </r>
  <r>
    <s v="Semi-Supervised approach to monitoring clinical depressive symptoms in social media"/>
    <n v="141"/>
    <n v="2017"/>
    <s v="Proceedings of the 2017 IEEE/ACM International Conference on Advances in Social Networks Analysis and Mining, ASONAM 2017"/>
    <x v="16"/>
    <n v="87"/>
    <s v="10.1145/3110025.3123028"/>
    <s v="https://www.scopus.com/inward/record.uri?eid=2-s2.0-85040237917&amp;doi=10.1145%2f3110025.3123028&amp;partnerID=40&amp;md5=21690625705eda7deceff6c16cfac85f"/>
    <s v="Mental health; Natural language processing; Semi-supervised machine learning; Social media"/>
    <s v="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
    <s v="Final"/>
    <m/>
    <x v="0"/>
    <x v="0"/>
    <s v="yes"/>
    <x v="0"/>
    <x v="2"/>
    <x v="1"/>
    <s v="tweets &amp; PHQ-9 &amp; Big Huge Thesaurus"/>
    <s v="na"/>
    <s v="na"/>
    <s v="na"/>
    <s v="they clasify tweets based on the scale they don't use it as questionaire "/>
    <x v="0"/>
    <x v="0"/>
    <x v="6"/>
    <x v="3"/>
    <s v="unsure"/>
    <x v="4"/>
    <s v="they used PHQ-9 but it is a questinaire so it does not include &quot;formal instruction&quot; for labeling tweets"/>
    <x v="3"/>
    <x v="0"/>
    <s v="na"/>
    <x v="2"/>
    <s v="na"/>
    <x v="2"/>
    <s v="na"/>
    <x v="3"/>
    <s v="na"/>
    <s v="no"/>
    <x v="0"/>
    <s v="Tweets"/>
    <s v="na"/>
    <s v="na"/>
    <x v="1"/>
    <m/>
    <m/>
  </r>
  <r>
    <s v="Design and implementation of a standardized framework to generate and evaluate patient-level prediction models using observational healthcare data"/>
    <n v="142"/>
    <n v="2018"/>
    <s v="Journal of the American Medical Informatics Association"/>
    <x v="2"/>
    <n v="86"/>
    <s v="10.1093/jamia/ocy032"/>
    <s v="https://www.scopus.com/inward/record.uri?eid=2-s2.0-85053691652&amp;doi=10.1093%2fjamia%2focy032&amp;partnerID=40&amp;md5=e5778dacf5fab1989b5b75db19a4e9cb"/>
    <s v="Observational data; Prediction framework; Prediction model; Prognostic model"/>
    <s v="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
    <s v="Final"/>
    <m/>
    <x v="16"/>
    <x v="2"/>
    <s v="yes"/>
    <x v="1"/>
    <x v="1"/>
    <x v="2"/>
    <m/>
    <m/>
    <m/>
    <m/>
    <m/>
    <x v="1"/>
    <x v="1"/>
    <x v="1"/>
    <x v="1"/>
    <m/>
    <x v="1"/>
    <m/>
    <x v="1"/>
    <x v="2"/>
    <m/>
    <x v="1"/>
    <m/>
    <x v="1"/>
    <m/>
    <x v="2"/>
    <m/>
    <m/>
    <x v="1"/>
    <m/>
    <m/>
    <m/>
    <x v="3"/>
    <m/>
    <m/>
  </r>
  <r>
    <s v="A machine learning approach using EEG data to predict response to SSRI treatment for major depressive disorder"/>
    <n v="143"/>
    <n v="2013"/>
    <s v="Clinical Neurophysiology"/>
    <x v="16"/>
    <n v="85"/>
    <s v="10.1016/j.clinph.2013.04.010"/>
    <s v="https://www.scopus.com/inward/record.uri?eid=2-s2.0-84883052925&amp;doi=10.1016%2fj.clinph.2013.04.010&amp;partnerID=40&amp;md5=087cd43981f703283ac3dfb879159de7"/>
    <s v="Antidepressants; Biomarkers; EEG; Machine learning; Major depressive disorder; Mood disorders; Personalized medicine; Prediction"/>
    <s v="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
    <s v="Final"/>
    <m/>
    <x v="39"/>
    <x v="0"/>
    <s v="yes"/>
    <x v="0"/>
    <x v="2"/>
    <x v="6"/>
    <s v="na"/>
    <s v="na"/>
    <s v="na"/>
    <s v="na"/>
    <s v="na"/>
    <x v="0"/>
    <x v="0"/>
    <x v="3"/>
    <x v="3"/>
    <s v="unsure"/>
    <x v="3"/>
    <s v="HAM-D-17"/>
    <x v="3"/>
    <x v="0"/>
    <s v="na"/>
    <x v="2"/>
    <s v="na"/>
    <x v="2"/>
    <s v="na"/>
    <x v="3"/>
    <s v="na"/>
    <s v="no"/>
    <x v="0"/>
    <s v="clinical trial tertiary Mood Disorders Clinic"/>
    <s v="na"/>
    <n v="22"/>
    <x v="31"/>
    <m/>
    <m/>
  </r>
  <r>
    <s v="Artificial Intelligent System for Automatic Depression Level Analysis Through Visual and Vocal Expressions"/>
    <n v="144"/>
    <n v="2018"/>
    <s v="IEEE Transactions on Cognitive and Developmental Systems"/>
    <x v="16"/>
    <n v="84"/>
    <s v="10.1109/TCDS.2017.2721552"/>
    <s v="https://www.scopus.com/inward/record.uri?eid=2-s2.0-85029186378&amp;doi=10.1109%2fTCDS.2017.2721552&amp;partnerID=40&amp;md5=f663f3c3195f058313ffb51573e0344e"/>
    <s v="Artificial system; Beck depression inventory (BDI); deep learning; depression; facial expression; regression; vocal expression"/>
    <s v="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
    <s v="Final"/>
    <m/>
    <x v="19"/>
    <x v="0"/>
    <s v="yes"/>
    <x v="0"/>
    <x v="2"/>
    <x v="1"/>
    <s v="BDI-II"/>
    <s v="10.1207/s15327752jpa6703_13"/>
    <s v="no"/>
    <s v="yes"/>
    <s v="predicting BDI-II scores"/>
    <x v="2"/>
    <x v="2"/>
    <x v="8"/>
    <x v="6"/>
    <s v="unsure"/>
    <x v="2"/>
    <s v="na"/>
    <x v="2"/>
    <x v="0"/>
    <s v="na"/>
    <x v="3"/>
    <s v="na"/>
    <x v="3"/>
    <s v="Inter-rater correlation coefficients (ICC) have been calculated using a combination of Pearson’s r and RMSE"/>
    <x v="3"/>
    <s v="na"/>
    <s v="yes"/>
    <x v="0"/>
    <s v="they used subset of this data set - 10.1145/2512530.2512533 and link to the data set - http://avec2013-db.sspnet.eu"/>
    <s v="unsure"/>
    <n v="84"/>
    <x v="1"/>
    <m/>
    <s v="10.1145/2512530.2512533"/>
  </r>
  <r>
    <s v="Novel Use of Natural Language Processing (NLP) to Predict Suicidal Ideation and Psychiatric Symptoms in a Text-Based Mental Health Intervention in Madrid"/>
    <n v="145"/>
    <n v="2016"/>
    <s v="Computational and Mathematical Methods in Medicine"/>
    <x v="12"/>
    <n v="84"/>
    <s v="10.1155/2016/8708434"/>
    <s v="https://www.scopus.com/inward/record.uri?eid=2-s2.0-84991309805&amp;doi=10.1155%2f2016%2f8708434&amp;partnerID=40&amp;md5=23c799ed7e5f50f8273f0630efe64fbf"/>
    <m/>
    <s v="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
    <s v="Final"/>
    <m/>
    <x v="36"/>
    <x v="0"/>
    <s v="yes"/>
    <x v="0"/>
    <x v="0"/>
    <x v="1"/>
    <s v="GHQ-12 &amp; question"/>
    <s v="na"/>
    <s v="yes"/>
    <s v="yes"/>
    <s v="“Ha sentido que no tenı  ́a ganas de vivir?,” translated in English as “Have you felt that you do not have the will to live?” Spanish langauge but they mention english questioanire "/>
    <x v="0"/>
    <x v="0"/>
    <x v="0"/>
    <x v="0"/>
    <s v="na"/>
    <x v="0"/>
    <s v="na"/>
    <x v="0"/>
    <x v="0"/>
    <s v="na"/>
    <x v="0"/>
    <s v="na"/>
    <x v="0"/>
    <s v="na"/>
    <x v="0"/>
    <s v="na"/>
    <s v="no"/>
    <x v="0"/>
    <s v="Adults discharged after self-harm from emergency services or after a short hospitalization in a hospital system in Madrid, Spain"/>
    <n v="844"/>
    <n v="1453"/>
    <x v="7"/>
    <n v="1"/>
    <m/>
  </r>
  <r>
    <s v="Improving prediction of suicide and accidental death after discharge from general hospitals with natural language processing"/>
    <n v="146"/>
    <n v="2016"/>
    <s v="JAMA Psychiatry"/>
    <x v="2"/>
    <n v="84"/>
    <s v="10.1001/jamapsychiatry.2016.2172"/>
    <s v="https://www.scopus.com/inward/record.uri?eid=2-s2.0-84997796206&amp;doi=10.1001%2fjamapsychiatry.2016.2172&amp;partnerID=40&amp;md5=5aaada581eb065d0d1c387ff5327f2b7"/>
    <m/>
    <s v="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
    <s v="Final"/>
    <m/>
    <x v="36"/>
    <x v="5"/>
    <m/>
    <x v="1"/>
    <x v="1"/>
    <x v="2"/>
    <m/>
    <m/>
    <m/>
    <m/>
    <m/>
    <x v="1"/>
    <x v="1"/>
    <x v="1"/>
    <x v="1"/>
    <m/>
    <x v="1"/>
    <m/>
    <x v="1"/>
    <x v="2"/>
    <m/>
    <x v="1"/>
    <m/>
    <x v="1"/>
    <m/>
    <x v="2"/>
    <m/>
    <m/>
    <x v="1"/>
    <m/>
    <m/>
    <m/>
    <x v="3"/>
    <m/>
    <m/>
  </r>
  <r>
    <s v="Transdiagnostic symptom clusters and associations with brain, behavior, and daily function in mood, anxiety, and trauma disorders"/>
    <n v="147"/>
    <n v="2018"/>
    <s v="JAMA Psychiatry"/>
    <x v="2"/>
    <n v="84"/>
    <s v="10.1001/jamapsychiatry.2017.3951"/>
    <s v="https://www.scopus.com/inward/record.uri?eid=2-s2.0-85041690356&amp;doi=10.1001%2fjamapsychiatry.2017.3951&amp;partnerID=40&amp;md5=2828080335573bb268a50ce7a4fdb960"/>
    <m/>
    <s v="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
    <s v="Final"/>
    <m/>
    <x v="12"/>
    <x v="5"/>
    <m/>
    <x v="1"/>
    <x v="1"/>
    <x v="2"/>
    <m/>
    <m/>
    <m/>
    <m/>
    <m/>
    <x v="1"/>
    <x v="1"/>
    <x v="1"/>
    <x v="1"/>
    <m/>
    <x v="1"/>
    <m/>
    <x v="1"/>
    <x v="2"/>
    <m/>
    <x v="1"/>
    <m/>
    <x v="1"/>
    <m/>
    <x v="2"/>
    <m/>
    <m/>
    <x v="1"/>
    <m/>
    <m/>
    <m/>
    <x v="3"/>
    <m/>
    <m/>
  </r>
  <r>
    <s v="Hospital Readmission and Social Risk Factors Identified from Physician Notes"/>
    <n v="148"/>
    <n v="2018"/>
    <s v="Health Services Research"/>
    <x v="2"/>
    <n v="84"/>
    <s v="10.1111/1475-6773.12670"/>
    <s v="https://www.scopus.com/inward/record.uri?eid=2-s2.0-85015193019&amp;doi=10.1111%2f1475-6773.12670&amp;partnerID=40&amp;md5=633c602ee462f447d84badb5311ec629"/>
    <s v="natural language processing; quality of care; readmissions; Social determinants of health"/>
    <s v="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
    <s v="Final"/>
    <m/>
    <x v="12"/>
    <x v="5"/>
    <m/>
    <x v="1"/>
    <x v="1"/>
    <x v="2"/>
    <m/>
    <m/>
    <m/>
    <m/>
    <m/>
    <x v="1"/>
    <x v="1"/>
    <x v="1"/>
    <x v="1"/>
    <m/>
    <x v="1"/>
    <m/>
    <x v="1"/>
    <x v="2"/>
    <m/>
    <x v="1"/>
    <m/>
    <x v="1"/>
    <m/>
    <x v="2"/>
    <m/>
    <m/>
    <x v="1"/>
    <m/>
    <m/>
    <m/>
    <x v="3"/>
    <m/>
    <m/>
  </r>
  <r>
    <s v="Differential effects of childhood neglect and abuse during sensitive exposure periods on male and female hippocampus"/>
    <n v="149"/>
    <n v="2018"/>
    <s v="NeuroImage"/>
    <x v="2"/>
    <n v="83"/>
    <s v="10.1016/j.neuroimage.2017.12.055"/>
    <s v="https://www.scopus.com/inward/record.uri?eid=2-s2.0-85039855155&amp;doi=10.1016%2fj.neuroimage.2017.12.055&amp;partnerID=40&amp;md5=c6ae664717eefbe7642e777692d91955"/>
    <s v="Abuse and neglect; Early life stress; Gender; Hippocampus; Maltreatment; MRI"/>
    <s v="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
    <s v="Final"/>
    <m/>
    <x v="12"/>
    <x v="5"/>
    <m/>
    <x v="1"/>
    <x v="1"/>
    <x v="2"/>
    <m/>
    <m/>
    <m/>
    <m/>
    <m/>
    <x v="1"/>
    <x v="1"/>
    <x v="1"/>
    <x v="1"/>
    <m/>
    <x v="1"/>
    <m/>
    <x v="1"/>
    <x v="2"/>
    <m/>
    <x v="1"/>
    <m/>
    <x v="1"/>
    <m/>
    <x v="2"/>
    <m/>
    <m/>
    <x v="1"/>
    <m/>
    <m/>
    <m/>
    <x v="3"/>
    <m/>
    <m/>
  </r>
  <r>
    <s v="Machine Learning and Semantic Sentiment Analysis based Algorithms for Suicide Sentiment Prediction in Social Networks"/>
    <n v="150"/>
    <n v="2017"/>
    <s v="Procedia Computer Science"/>
    <x v="2"/>
    <n v="83"/>
    <s v="10.1016/j.procs.2017.08.290"/>
    <s v="https://www.scopus.com/inward/record.uri?eid=2-s2.0-85033461596&amp;doi=10.1016%2fj.procs.2017.08.290&amp;partnerID=40&amp;md5=4eb13f27177f04bf81f343613cc4257f"/>
    <s v="Machine Learning; Semantic Sentiment Analysis; Sentiment Analysis; Social Networks; Suicide; Tweets"/>
    <s v="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
    <s v="Final"/>
    <m/>
    <x v="12"/>
    <x v="5"/>
    <m/>
    <x v="1"/>
    <x v="1"/>
    <x v="2"/>
    <m/>
    <m/>
    <m/>
    <m/>
    <m/>
    <x v="1"/>
    <x v="1"/>
    <x v="1"/>
    <x v="1"/>
    <m/>
    <x v="1"/>
    <m/>
    <x v="1"/>
    <x v="2"/>
    <m/>
    <x v="1"/>
    <m/>
    <x v="1"/>
    <m/>
    <x v="2"/>
    <m/>
    <m/>
    <x v="1"/>
    <m/>
    <m/>
    <m/>
    <x v="3"/>
    <m/>
    <m/>
  </r>
  <r>
    <s v="Self-Reported Symptoms of Depression and PTSD Are Associated with Reduced Vowel Space in Screening Interviews"/>
    <n v="151"/>
    <n v="2016"/>
    <s v="IEEE Transactions on Affective Computing"/>
    <x v="2"/>
    <n v="83"/>
    <s v="10.1109/TAFFC.2015.2440264"/>
    <s v="https://www.scopus.com/inward/record.uri?eid=2-s2.0-84963805331&amp;doi=10.1109%2fTAFFC.2015.2440264&amp;partnerID=40&amp;md5=96f1c032a600cb083384d624ff73ec27"/>
    <s v="Depression; post-traumatic stress; psychomotor retardation; unsupervised learning; vowel space"/>
    <s v="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
    <s v="Final"/>
    <m/>
    <x v="12"/>
    <x v="5"/>
    <m/>
    <x v="1"/>
    <x v="1"/>
    <x v="2"/>
    <m/>
    <m/>
    <m/>
    <m/>
    <m/>
    <x v="1"/>
    <x v="1"/>
    <x v="1"/>
    <x v="1"/>
    <m/>
    <x v="1"/>
    <m/>
    <x v="1"/>
    <x v="2"/>
    <m/>
    <x v="1"/>
    <m/>
    <x v="1"/>
    <m/>
    <x v="2"/>
    <m/>
    <m/>
    <x v="1"/>
    <m/>
    <m/>
    <m/>
    <x v="3"/>
    <m/>
    <m/>
  </r>
  <r>
    <s v="Extracting psychiatric stressors for suicide from social media using deep learning"/>
    <n v="152"/>
    <n v="2018"/>
    <s v="BMC Medical Informatics and Decision Making"/>
    <x v="2"/>
    <n v="83"/>
    <s v="10.1186/s12911-018-0632-8"/>
    <s v="https://www.scopus.com/inward/record.uri?eid=2-s2.0-85050815761&amp;doi=10.1186%2fs12911-018-0632-8&amp;partnerID=40&amp;md5=57012e7f2733a989e9b7cee85ca4fa55"/>
    <s v="Deep learning; Mental health; Named entity recognition; Psychiatric stressors; Social media; Suicide"/>
    <s v="Algorithms; Deep Learning; Humans; Neural Networks (Computer); Social Media; Stress, Psychological; Suicide; algorithm; artificial neural network; human; mental stress; social media; suicide"/>
    <s v="Final"/>
    <m/>
    <x v="12"/>
    <x v="5"/>
    <m/>
    <x v="1"/>
    <x v="1"/>
    <x v="2"/>
    <m/>
    <m/>
    <m/>
    <m/>
    <m/>
    <x v="1"/>
    <x v="1"/>
    <x v="1"/>
    <x v="1"/>
    <m/>
    <x v="1"/>
    <m/>
    <x v="1"/>
    <x v="2"/>
    <m/>
    <x v="1"/>
    <m/>
    <x v="1"/>
    <m/>
    <x v="2"/>
    <m/>
    <m/>
    <x v="1"/>
    <m/>
    <m/>
    <m/>
    <x v="3"/>
    <m/>
    <m/>
  </r>
  <r>
    <s v="Detecting anxiety on Reddit"/>
    <n v="153"/>
    <n v="2017"/>
    <s v="Proceedings of the Annual Meeting of the Association for Computational Linguistics"/>
    <x v="2"/>
    <n v="83"/>
    <m/>
    <s v="https://www.scopus.com/inward/record.uri?eid=2-s2.0-85121312975&amp;partnerID=40&amp;md5=80c593a26b49e3bb86ff59b37bd7b613"/>
    <m/>
    <s v="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
    <s v="Final"/>
    <m/>
    <x v="12"/>
    <x v="5"/>
    <m/>
    <x v="1"/>
    <x v="1"/>
    <x v="2"/>
    <m/>
    <m/>
    <m/>
    <m/>
    <m/>
    <x v="1"/>
    <x v="1"/>
    <x v="1"/>
    <x v="1"/>
    <m/>
    <x v="1"/>
    <m/>
    <x v="1"/>
    <x v="2"/>
    <m/>
    <x v="1"/>
    <m/>
    <x v="1"/>
    <m/>
    <x v="2"/>
    <m/>
    <m/>
    <x v="1"/>
    <m/>
    <m/>
    <m/>
    <x v="3"/>
    <m/>
    <m/>
  </r>
  <r>
    <s v="Utilizing Neural Networks and Linguistic Metadata for Early Detection of Depression Indications in Text Sequences"/>
    <n v="154"/>
    <n v="2020"/>
    <s v="IEEE Transactions on Knowledge and Data Engineering"/>
    <x v="2"/>
    <n v="83"/>
    <s v="10.1109/TKDE.2018.2885515"/>
    <s v="https://www.scopus.com/inward/record.uri?eid=2-s2.0-85058878601&amp;doi=10.1109%2fTKDE.2018.2885515&amp;partnerID=40&amp;md5=a90f588101b3551e0964b32aa864e991"/>
    <s v="convolutional neural network; Depression; early detection; linguistic metadata; word embeddings"/>
    <s v="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
    <s v="Final"/>
    <m/>
    <x v="12"/>
    <x v="5"/>
    <m/>
    <x v="1"/>
    <x v="1"/>
    <x v="2"/>
    <m/>
    <m/>
    <m/>
    <m/>
    <m/>
    <x v="1"/>
    <x v="1"/>
    <x v="1"/>
    <x v="1"/>
    <m/>
    <x v="1"/>
    <m/>
    <x v="1"/>
    <x v="2"/>
    <m/>
    <x v="1"/>
    <m/>
    <x v="1"/>
    <m/>
    <x v="2"/>
    <m/>
    <m/>
    <x v="1"/>
    <m/>
    <m/>
    <m/>
    <x v="3"/>
    <m/>
    <m/>
  </r>
  <r>
    <s v="A machine learning framework involving EEG-based functional connectivity to diagnose major depressive disorder (MDD)"/>
    <n v="155"/>
    <n v="2018"/>
    <s v="Medical and Biological Engineering and Computing"/>
    <x v="2"/>
    <n v="82"/>
    <s v="10.1007/s11517-017-1685-z"/>
    <s v="https://www.scopus.com/inward/record.uri?eid=2-s2.0-85023175534&amp;doi=10.1007%2fs11517-017-1685-z&amp;partnerID=40&amp;md5=08a959277e51f50b7ced0939c6ab3bd4"/>
    <s v="Computer-aided diagnosis (CAD) for depression; EEG-based machine learning techniques for depression; Machine learning-based diagnosis; Major depressive disorder; Synchronization likelihood (SL) features"/>
    <s v="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
    <s v="Final"/>
    <m/>
    <x v="12"/>
    <x v="5"/>
    <m/>
    <x v="1"/>
    <x v="1"/>
    <x v="2"/>
    <m/>
    <m/>
    <m/>
    <m/>
    <m/>
    <x v="1"/>
    <x v="1"/>
    <x v="1"/>
    <x v="1"/>
    <m/>
    <x v="1"/>
    <m/>
    <x v="1"/>
    <x v="2"/>
    <m/>
    <x v="1"/>
    <m/>
    <x v="1"/>
    <m/>
    <x v="2"/>
    <m/>
    <m/>
    <x v="1"/>
    <m/>
    <m/>
    <m/>
    <x v="3"/>
    <m/>
    <m/>
  </r>
  <r>
    <s v="Smart Home-Based Prediction of Multidomain Symptoms Related to Alzheimer's Disease"/>
    <n v="156"/>
    <n v="2018"/>
    <s v="IEEE Journal of Biomedical and Health Informatics"/>
    <x v="2"/>
    <n v="81"/>
    <s v="10.1109/JBHI.2018.2798062"/>
    <s v="https://www.scopus.com/inward/record.uri?eid=2-s2.0-85040998009&amp;doi=10.1109%2fJBHI.2018.2798062&amp;partnerID=40&amp;md5=92b1187a51ac31fb9a567e970dfb5c22"/>
    <s v="Activity recognition; Alzheimer's disease; automatic assessment; behavior; multimodal symptoms; older adults; smart homes"/>
    <s v="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
    <s v="Final"/>
    <m/>
    <x v="12"/>
    <x v="5"/>
    <m/>
    <x v="1"/>
    <x v="1"/>
    <x v="2"/>
    <m/>
    <m/>
    <m/>
    <m/>
    <m/>
    <x v="1"/>
    <x v="1"/>
    <x v="1"/>
    <x v="1"/>
    <m/>
    <x v="1"/>
    <m/>
    <x v="1"/>
    <x v="2"/>
    <m/>
    <x v="1"/>
    <m/>
    <x v="1"/>
    <m/>
    <x v="2"/>
    <m/>
    <m/>
    <x v="1"/>
    <m/>
    <m/>
    <m/>
    <x v="3"/>
    <m/>
    <m/>
  </r>
  <r>
    <s v="Long-Term Depression as a Model of Cerebellar Plasticity"/>
    <n v="157"/>
    <n v="2014"/>
    <s v="Progress in Brain Research"/>
    <x v="2"/>
    <n v="81"/>
    <s v="10.1016/B978-0-444-63356-9.00001-7"/>
    <s v="https://www.scopus.com/inward/record.uri?eid=2-s2.0-84901932647&amp;doi=10.1016%2fB978-0-444-63356-9.00001-7&amp;partnerID=40&amp;md5=fd739669f600e3f2eea1ce4276fa4369"/>
    <s v="Albus; Climbing fiber; Long-term depression; Long-term potentiation; LTD; LTP; Marr; Motor learning; Parallel fiber; Perceptron"/>
    <s v="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
    <s v="Final"/>
    <m/>
    <x v="12"/>
    <x v="5"/>
    <m/>
    <x v="1"/>
    <x v="1"/>
    <x v="2"/>
    <m/>
    <m/>
    <m/>
    <m/>
    <m/>
    <x v="1"/>
    <x v="1"/>
    <x v="1"/>
    <x v="1"/>
    <m/>
    <x v="1"/>
    <m/>
    <x v="1"/>
    <x v="2"/>
    <m/>
    <x v="1"/>
    <m/>
    <x v="1"/>
    <m/>
    <x v="2"/>
    <m/>
    <m/>
    <x v="1"/>
    <m/>
    <m/>
    <m/>
    <x v="3"/>
    <m/>
    <m/>
  </r>
  <r>
    <s v="Detection of suicide-related posts in Twitter data streams"/>
    <n v="158"/>
    <n v="2018"/>
    <s v="IBM Journal of Research and Development"/>
    <x v="2"/>
    <n v="81"/>
    <s v="10.1147/JRD.2017.2768678"/>
    <s v="https://www.scopus.com/inward/record.uri?eid=2-s2.0-85041199126&amp;doi=10.1147%2fJRD.2017.2768678&amp;partnerID=40&amp;md5=9027a79d526609637bf75d734a7235d3"/>
    <m/>
    <s v="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
    <s v="Final"/>
    <m/>
    <x v="12"/>
    <x v="5"/>
    <m/>
    <x v="1"/>
    <x v="1"/>
    <x v="2"/>
    <m/>
    <m/>
    <m/>
    <m/>
    <m/>
    <x v="1"/>
    <x v="1"/>
    <x v="1"/>
    <x v="1"/>
    <m/>
    <x v="1"/>
    <m/>
    <x v="1"/>
    <x v="2"/>
    <m/>
    <x v="1"/>
    <m/>
    <x v="1"/>
    <m/>
    <x v="2"/>
    <m/>
    <m/>
    <x v="1"/>
    <m/>
    <m/>
    <m/>
    <x v="3"/>
    <m/>
    <m/>
  </r>
  <r>
    <s v="Multimodal Depression Detection: Fusion Analysis of Paralinguistic, Head Pose and Eye Gaze Behaviors"/>
    <n v="159"/>
    <n v="2018"/>
    <s v="IEEE Transactions on Affective Computing"/>
    <x v="2"/>
    <n v="80"/>
    <s v="10.1109/TAFFC.2016.2634527"/>
    <s v="https://www.scopus.com/inward/record.uri?eid=2-s2.0-85058011712&amp;doi=10.1109%2fTAFFC.2016.2634527&amp;partnerID=40&amp;md5=cd4a45656754de684afc34ee101a41de"/>
    <s v="Depression detection; eye activity; head pose; multimodal fusion; speaking behaviour"/>
    <s v="Diagnosis; Feature extraction; Classification results; Classification system; Eye activities; Feature selection techniques; Head pose; Multi-modal fusion; speaking behaviour; Statistical features; Classification (of information)"/>
    <s v="Final"/>
    <m/>
    <x v="12"/>
    <x v="5"/>
    <m/>
    <x v="1"/>
    <x v="1"/>
    <x v="2"/>
    <m/>
    <m/>
    <m/>
    <m/>
    <m/>
    <x v="1"/>
    <x v="1"/>
    <x v="1"/>
    <x v="1"/>
    <m/>
    <x v="1"/>
    <m/>
    <x v="1"/>
    <x v="2"/>
    <m/>
    <x v="1"/>
    <m/>
    <x v="1"/>
    <m/>
    <x v="2"/>
    <m/>
    <m/>
    <x v="1"/>
    <m/>
    <m/>
    <m/>
    <x v="3"/>
    <m/>
    <m/>
  </r>
  <r>
    <s v="Multi-class machine classification of suicide-related communication on Twitter"/>
    <n v="160"/>
    <n v="2017"/>
    <s v="Online Social Networks and Media"/>
    <x v="2"/>
    <n v="80"/>
    <s v="10.1016/j.osnem.2017.08.001"/>
    <s v="https://www.scopus.com/inward/record.uri?eid=2-s2.0-85049196231&amp;doi=10.1016%2fj.osnem.2017.08.001&amp;partnerID=40&amp;md5=7e4cf4ed38b44ad2d885827671f753fa"/>
    <s v="Artificial intelligence; Human safety; Suicidal ideation; Text analysis; Web-based interaction"/>
    <s v="Artificial intelligence; Disasters; Risk management; Websites; Classification approach; Classification decision; Classification performance; Human safety; On-line social networks; Suicidal ideation; Text analysis; Web based; Social networking (online)"/>
    <s v="Final"/>
    <m/>
    <x v="12"/>
    <x v="5"/>
    <m/>
    <x v="1"/>
    <x v="1"/>
    <x v="2"/>
    <m/>
    <m/>
    <m/>
    <m/>
    <m/>
    <x v="1"/>
    <x v="1"/>
    <x v="1"/>
    <x v="1"/>
    <m/>
    <x v="1"/>
    <m/>
    <x v="1"/>
    <x v="2"/>
    <m/>
    <x v="1"/>
    <m/>
    <x v="1"/>
    <m/>
    <x v="2"/>
    <m/>
    <m/>
    <x v="1"/>
    <m/>
    <m/>
    <m/>
    <x v="3"/>
    <m/>
    <m/>
  </r>
  <r>
    <s v="Closed-loop neuromodulation in an individual with treatment-resistant depression"/>
    <n v="161"/>
    <n v="2021"/>
    <s v="Nature Medicine"/>
    <x v="2"/>
    <n v="80"/>
    <s v="10.1038/s41591-021-01480-w"/>
    <s v="https://www.scopus.com/inward/record.uri?eid=2-s2.0-85116393299&amp;doi=10.1038%2fs41591-021-01480-w&amp;partnerID=40&amp;md5=57132f9c36f98c44016355e77d05de91"/>
    <m/>
    <s v="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
    <s v="Final"/>
    <m/>
    <x v="12"/>
    <x v="5"/>
    <m/>
    <x v="1"/>
    <x v="1"/>
    <x v="2"/>
    <m/>
    <m/>
    <m/>
    <m/>
    <m/>
    <x v="1"/>
    <x v="1"/>
    <x v="1"/>
    <x v="1"/>
    <m/>
    <x v="1"/>
    <m/>
    <x v="1"/>
    <x v="2"/>
    <m/>
    <x v="1"/>
    <m/>
    <x v="1"/>
    <m/>
    <x v="2"/>
    <m/>
    <m/>
    <x v="1"/>
    <m/>
    <m/>
    <m/>
    <x v="3"/>
    <m/>
    <m/>
  </r>
  <r>
    <s v="Predicting Depression Levels Using Social Media Posts"/>
    <n v="162"/>
    <n v="2017"/>
    <s v="Proceedings - 2017 IEEE 13th International Symposium on Autonomous Decentralized Systems, ISADS 2017"/>
    <x v="2"/>
    <n v="80"/>
    <s v="10.1109/ISADS.2017.41"/>
    <s v="https://www.scopus.com/inward/record.uri?eid=2-s2.0-85021432050&amp;doi=10.1109%2fISADS.2017.41&amp;partnerID=40&amp;md5=46ca5f021e9545e2c1855d991f792f2c"/>
    <s v="Social Network Sites (SNS); Support Vector Machine (SVM); User Generated Content (UGC)"/>
    <s v="Diagnosis; Health; Support vector machines; Daily routines; Mental health; Screening tool; Social media; Social network sites( sns); User generated content (UGC); User profile; Younger generations; Social networking (online)"/>
    <s v="Final"/>
    <m/>
    <x v="12"/>
    <x v="5"/>
    <m/>
    <x v="1"/>
    <x v="1"/>
    <x v="2"/>
    <m/>
    <m/>
    <m/>
    <m/>
    <m/>
    <x v="1"/>
    <x v="1"/>
    <x v="1"/>
    <x v="1"/>
    <m/>
    <x v="1"/>
    <m/>
    <x v="1"/>
    <x v="2"/>
    <m/>
    <x v="1"/>
    <m/>
    <x v="1"/>
    <m/>
    <x v="2"/>
    <m/>
    <m/>
    <x v="1"/>
    <m/>
    <m/>
    <m/>
    <x v="3"/>
    <m/>
    <m/>
  </r>
  <r>
    <s v="Assessing concerns for the economic consequence of the COVID-19 response and mental health problems associated with economic vulnerability and negative economic shock in Italy, Spain, and the United Kingdom"/>
    <n v="163"/>
    <n v="2020"/>
    <s v="PLoS ONE"/>
    <x v="2"/>
    <n v="80"/>
    <s v="10.1371/journal.pone.0240876"/>
    <s v="https://www.scopus.com/inward/record.uri?eid=2-s2.0-85094828999&amp;doi=10.1371%2fjournal.pone.0240876&amp;partnerID=40&amp;md5=01d4de226db6459c455b399a8b022519"/>
    <m/>
    <s v="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
    <s v="Final"/>
    <m/>
    <x v="12"/>
    <x v="5"/>
    <m/>
    <x v="1"/>
    <x v="1"/>
    <x v="2"/>
    <m/>
    <m/>
    <m/>
    <m/>
    <m/>
    <x v="1"/>
    <x v="1"/>
    <x v="1"/>
    <x v="1"/>
    <m/>
    <x v="1"/>
    <m/>
    <x v="1"/>
    <x v="2"/>
    <m/>
    <x v="1"/>
    <m/>
    <x v="1"/>
    <m/>
    <x v="2"/>
    <m/>
    <m/>
    <x v="1"/>
    <m/>
    <m/>
    <m/>
    <x v="3"/>
    <m/>
    <m/>
  </r>
  <r>
    <s v="Computerized Adaptive Diagnosis and Testing of Mental Health Disorders"/>
    <n v="164"/>
    <n v="2016"/>
    <s v="Annual Review of Clinical Psychology"/>
    <x v="2"/>
    <n v="79"/>
    <s v="10.1146/annurev-clinpsy-021815-093634"/>
    <s v="https://www.scopus.com/inward/record.uri?eid=2-s2.0-84962143501&amp;doi=10.1146%2fannurev-clinpsy-021815-093634&amp;partnerID=40&amp;md5=f78a2fb7c79b85801af027adf7af0ca3"/>
    <s v="Anxiety; CAT; Computerized adaptive testing; Depression; Differential item functioning; IRT; Item response theory; Mania; Mental health diagnosis; Mental health measurement"/>
    <s v="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
    <s v="Final"/>
    <m/>
    <x v="12"/>
    <x v="5"/>
    <m/>
    <x v="1"/>
    <x v="1"/>
    <x v="2"/>
    <m/>
    <m/>
    <m/>
    <m/>
    <m/>
    <x v="1"/>
    <x v="1"/>
    <x v="1"/>
    <x v="1"/>
    <m/>
    <x v="1"/>
    <m/>
    <x v="1"/>
    <x v="2"/>
    <m/>
    <x v="1"/>
    <m/>
    <x v="1"/>
    <m/>
    <x v="2"/>
    <m/>
    <m/>
    <x v="1"/>
    <m/>
    <m/>
    <m/>
    <x v="3"/>
    <m/>
    <m/>
  </r>
  <r>
    <s v="Motivation to persist with internet-based cognitive behavioural treatment using blended care: A qualitative study"/>
    <n v="165"/>
    <n v="2013"/>
    <s v="BMC Psychiatry"/>
    <x v="2"/>
    <n v="79"/>
    <s v="10.1186/1471-244X-13-296"/>
    <s v="https://www.scopus.com/inward/record.uri?eid=2-s2.0-84887523299&amp;doi=10.1186%2f1471-244X-13-296&amp;partnerID=40&amp;md5=8e2efd2c82bd08b78e385b2b5609fb5b"/>
    <s v="Adherence; Depression; Internet-based cognitive behavioural treatment; Motivation; Primary care; Self-determination theory"/>
    <s v="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
    <s v="Final"/>
    <m/>
    <x v="12"/>
    <x v="5"/>
    <m/>
    <x v="1"/>
    <x v="1"/>
    <x v="2"/>
    <m/>
    <m/>
    <m/>
    <m/>
    <m/>
    <x v="1"/>
    <x v="1"/>
    <x v="1"/>
    <x v="1"/>
    <m/>
    <x v="1"/>
    <m/>
    <x v="1"/>
    <x v="2"/>
    <m/>
    <x v="1"/>
    <m/>
    <x v="1"/>
    <m/>
    <x v="2"/>
    <m/>
    <m/>
    <x v="1"/>
    <m/>
    <m/>
    <m/>
    <x v="3"/>
    <m/>
    <m/>
  </r>
  <r>
    <s v="Support vector machine classification of major depressive disorder using diffusion-weighted neuroimaging and graph theory"/>
    <n v="166"/>
    <n v="2015"/>
    <s v="Frontiers in Psychiatry"/>
    <x v="2"/>
    <n v="79"/>
    <s v="10.3389/fpsyt.2015.00021"/>
    <s v="https://www.scopus.com/inward/record.uri?eid=2-s2.0-84926672030&amp;doi=10.3389%2ffpsyt.2015.00021&amp;partnerID=40&amp;md5=6b24c0770d68fa19521b7e9a35e4cbf0"/>
    <s v="Diffusion-weighted imaging; Graph theory; Major depressive disorder; Small world network; Subgenual anterior cingulate cortex; Support vector machine"/>
    <s v="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
    <s v="Final"/>
    <m/>
    <x v="12"/>
    <x v="5"/>
    <m/>
    <x v="1"/>
    <x v="1"/>
    <x v="2"/>
    <m/>
    <m/>
    <m/>
    <m/>
    <m/>
    <x v="1"/>
    <x v="1"/>
    <x v="1"/>
    <x v="1"/>
    <m/>
    <x v="1"/>
    <m/>
    <x v="1"/>
    <x v="2"/>
    <m/>
    <x v="1"/>
    <m/>
    <x v="1"/>
    <m/>
    <x v="2"/>
    <m/>
    <m/>
    <x v="1"/>
    <m/>
    <m/>
    <m/>
    <x v="3"/>
    <m/>
    <m/>
  </r>
  <r>
    <s v="Machine-learning identifies substance-specific behavioral markers for opiate and stimulant dependence"/>
    <n v="167"/>
    <n v="2016"/>
    <s v="Drug and Alcohol Dependence"/>
    <x v="2"/>
    <n v="78"/>
    <s v="10.1016/j.drugalcdep.2016.02.008"/>
    <s v="https://www.scopus.com/inward/record.uri?eid=2-s2.0-84958581920&amp;doi=10.1016%2fj.drugalcdep.2016.02.008&amp;partnerID=40&amp;md5=30604ed9111eb8d595c9033cb0beb652"/>
    <s v="Addiction; Amphetamines; Heroin; Impulsivity; Machine-learning; Protracted abstinence"/>
    <s v="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
    <s v="Final"/>
    <m/>
    <x v="12"/>
    <x v="5"/>
    <m/>
    <x v="1"/>
    <x v="1"/>
    <x v="2"/>
    <m/>
    <m/>
    <m/>
    <m/>
    <m/>
    <x v="1"/>
    <x v="1"/>
    <x v="1"/>
    <x v="1"/>
    <m/>
    <x v="1"/>
    <m/>
    <x v="1"/>
    <x v="2"/>
    <m/>
    <x v="1"/>
    <m/>
    <x v="1"/>
    <m/>
    <x v="2"/>
    <m/>
    <m/>
    <x v="1"/>
    <m/>
    <m/>
    <m/>
    <x v="3"/>
    <m/>
    <m/>
  </r>
  <r>
    <s v="Identifying Predictors of Psychological Distress During COVID-19: A Machine Learning Approach"/>
    <n v="168"/>
    <n v="2020"/>
    <s v="Frontiers in Psychology"/>
    <x v="2"/>
    <n v="78"/>
    <s v="10.3389/fpsyg.2020.586202"/>
    <s v="https://www.scopus.com/inward/record.uri?eid=2-s2.0-85096654571&amp;doi=10.3389%2ffpsyg.2020.586202&amp;partnerID=40&amp;md5=a12e66eec3b0d5c61aa38cf1d7ce7937"/>
    <s v="anxiety; COVID-19 pandemic; defense mechanisms; depression; emotion regulation; machine learning; post-traumatic stress; somatization"/>
    <m/>
    <s v="Final"/>
    <m/>
    <x v="12"/>
    <x v="5"/>
    <m/>
    <x v="1"/>
    <x v="1"/>
    <x v="2"/>
    <m/>
    <m/>
    <m/>
    <m/>
    <m/>
    <x v="1"/>
    <x v="1"/>
    <x v="1"/>
    <x v="1"/>
    <m/>
    <x v="1"/>
    <m/>
    <x v="1"/>
    <x v="2"/>
    <m/>
    <x v="1"/>
    <m/>
    <x v="1"/>
    <m/>
    <x v="2"/>
    <m/>
    <m/>
    <x v="1"/>
    <m/>
    <m/>
    <m/>
    <x v="3"/>
    <m/>
    <m/>
  </r>
  <r>
    <s v="A Machine Learning Approach to Identifying the Thought Markers of Suicidal Subjects: A Prospective Multicenter Trial"/>
    <n v="169"/>
    <n v="2017"/>
    <s v="Suicide and Life-Threatening Behavior"/>
    <x v="2"/>
    <n v="78"/>
    <s v="10.1111/sltb.12312"/>
    <s v="https://www.scopus.com/inward/record.uri?eid=2-s2.0-85011841063&amp;doi=10.1111%2fsltb.12312&amp;partnerID=40&amp;md5=5fa2dfdba06d544536a67ab3471502f6"/>
    <m/>
    <s v="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
    <s v="Final"/>
    <m/>
    <x v="12"/>
    <x v="5"/>
    <m/>
    <x v="1"/>
    <x v="1"/>
    <x v="2"/>
    <m/>
    <m/>
    <m/>
    <m/>
    <m/>
    <x v="1"/>
    <x v="1"/>
    <x v="1"/>
    <x v="1"/>
    <m/>
    <x v="1"/>
    <m/>
    <x v="1"/>
    <x v="2"/>
    <m/>
    <x v="1"/>
    <m/>
    <x v="1"/>
    <m/>
    <x v="2"/>
    <m/>
    <m/>
    <x v="1"/>
    <m/>
    <m/>
    <m/>
    <x v="3"/>
    <m/>
    <m/>
  </r>
  <r>
    <s v="PopTherapy: Coping with stress through pop-culture"/>
    <n v="170"/>
    <n v="2014"/>
    <s v="Proceedings - PERVASIVEHEALTH 2014: 8th International Conference on Pervasive Computing Technologies for Healthcare"/>
    <x v="2"/>
    <n v="77"/>
    <s v="10.4108/icst.pervasivehealth.2014.255070"/>
    <s v="https://www.scopus.com/inward/record.uri?eid=2-s2.0-84928922975&amp;doi=10.4108%2ficst.pervasivehealth.2014.255070&amp;partnerID=40&amp;md5=430a0dbfba153d887d6a07c0a9ca0bce"/>
    <s v="Behavior change; Contextual; Coping; Crowd therapy; Depression; Interventions; Learning; Machine learning; Mental health; Mobile; Pervasive; Recommender; Stress; Stress awareness"/>
    <s v="Behavioral research; Learning systems; mHealth; Smartphones; Stresses; Ubiquitous computing; Behavior change; Contextual; Coping; Crowd therapy; Depression; Interventions; Learning; Mental health; Mobile; Pervasive; Recommender; Machine learning"/>
    <s v="Final"/>
    <m/>
    <x v="12"/>
    <x v="5"/>
    <m/>
    <x v="1"/>
    <x v="1"/>
    <x v="2"/>
    <m/>
    <m/>
    <m/>
    <m/>
    <m/>
    <x v="1"/>
    <x v="1"/>
    <x v="1"/>
    <x v="1"/>
    <m/>
    <x v="1"/>
    <m/>
    <x v="1"/>
    <x v="2"/>
    <m/>
    <x v="1"/>
    <m/>
    <x v="1"/>
    <m/>
    <x v="2"/>
    <m/>
    <m/>
    <x v="1"/>
    <m/>
    <m/>
    <m/>
    <x v="3"/>
    <m/>
    <m/>
  </r>
  <r>
    <s v="Perceptions of built environment and health outcomes for older Chinese in Beijing: A big data approach with street view images and deep learning technique"/>
    <n v="171"/>
    <n v="2019"/>
    <s v="Computers, Environment and Urban Systems"/>
    <x v="2"/>
    <n v="77"/>
    <s v="10.1016/j.compenvurbsys.2019.101386"/>
    <s v="https://www.scopus.com/inward/record.uri?eid=2-s2.0-85070683782&amp;doi=10.1016%2fj.compenvurbsys.2019.101386&amp;partnerID=40&amp;md5=ea688969807971b47840c49ec14ec7b5"/>
    <s v="Deep learning; Health outcomes; Older adults; Perceived built environment attributes; Tencent street view (TSV)"/>
    <s v="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
    <s v="Final"/>
    <m/>
    <x v="12"/>
    <x v="5"/>
    <m/>
    <x v="1"/>
    <x v="1"/>
    <x v="2"/>
    <m/>
    <m/>
    <m/>
    <m/>
    <m/>
    <x v="1"/>
    <x v="1"/>
    <x v="1"/>
    <x v="1"/>
    <m/>
    <x v="1"/>
    <m/>
    <x v="1"/>
    <x v="2"/>
    <m/>
    <x v="1"/>
    <m/>
    <x v="1"/>
    <m/>
    <x v="2"/>
    <m/>
    <m/>
    <x v="1"/>
    <m/>
    <m/>
    <m/>
    <x v="3"/>
    <m/>
    <m/>
  </r>
  <r>
    <s v="Dysregulation of Prefrontal Cortex-Mediated Slow-Evolving Limbic Dynamics Drives Stress-Induced Emotional Pathology"/>
    <n v="172"/>
    <n v="2016"/>
    <s v="Neuron"/>
    <x v="2"/>
    <n v="76"/>
    <s v="10.1016/j.neuron.2016.05.038"/>
    <s v="https://www.scopus.com/inward/record.uri?eid=2-s2.0-84992076935&amp;doi=10.1016%2fj.neuron.2016.05.038&amp;partnerID=40&amp;md5=dc1e615ff533c37ded968e231c7b30d7"/>
    <s v="chronic stress; major depressive disorder; neural networks; oscillations; synchrony"/>
    <s v="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
    <s v="Final"/>
    <m/>
    <x v="12"/>
    <x v="5"/>
    <m/>
    <x v="1"/>
    <x v="1"/>
    <x v="2"/>
    <m/>
    <m/>
    <m/>
    <m/>
    <m/>
    <x v="1"/>
    <x v="1"/>
    <x v="1"/>
    <x v="1"/>
    <m/>
    <x v="1"/>
    <m/>
    <x v="1"/>
    <x v="2"/>
    <m/>
    <x v="1"/>
    <m/>
    <x v="1"/>
    <m/>
    <x v="2"/>
    <m/>
    <m/>
    <x v="1"/>
    <m/>
    <m/>
    <m/>
    <x v="3"/>
    <m/>
    <m/>
  </r>
  <r>
    <s v="Automatic emotion detection in text streams by analyzing Twitter data"/>
    <n v="173"/>
    <n v="2019"/>
    <s v="International Journal of Data Science and Analytics"/>
    <x v="2"/>
    <n v="76"/>
    <s v="10.1007/s41060-018-0096-z"/>
    <s v="https://www.scopus.com/inward/record.uri?eid=2-s2.0-85088160320&amp;doi=10.1007%2fs41060-018-0096-z&amp;partnerID=40&amp;md5=aeea6b65d6051b82fd79d639e3f6a7a9"/>
    <s v="Public emotion sensing; Real-time emotion detection; Soft classification; Supervised emotion learning; Text stream classification; Twitter events analysis"/>
    <s v="Data streams; Learning systems; Social networking (online); Dimensional model of affect; Emotion detection; Fuzzy boundary; Off-line training; On-line classification; Online methods; Psychological disorders; Soft classification; Behavioral research"/>
    <s v="Final"/>
    <m/>
    <x v="12"/>
    <x v="5"/>
    <m/>
    <x v="1"/>
    <x v="1"/>
    <x v="2"/>
    <m/>
    <m/>
    <m/>
    <m/>
    <m/>
    <x v="1"/>
    <x v="1"/>
    <x v="1"/>
    <x v="1"/>
    <m/>
    <x v="1"/>
    <m/>
    <x v="1"/>
    <x v="2"/>
    <m/>
    <x v="1"/>
    <m/>
    <x v="1"/>
    <m/>
    <x v="2"/>
    <m/>
    <m/>
    <x v="1"/>
    <m/>
    <m/>
    <m/>
    <x v="3"/>
    <m/>
    <m/>
  </r>
  <r>
    <s v="Identifying Suicide Ideation and Suicidal Attempts in a Psychiatric Clinical Research Database using Natural Language Processing"/>
    <n v="174"/>
    <n v="2018"/>
    <s v="Scientific Reports"/>
    <x v="2"/>
    <n v="76"/>
    <s v="10.1038/s41598-018-25773-2"/>
    <s v="https://www.scopus.com/inward/record.uri?eid=2-s2.0-85046880201&amp;doi=10.1038%2fs41598-018-25773-2&amp;partnerID=40&amp;md5=cdc11896534cb8367b9cfaa5a164d3e5"/>
    <m/>
    <s v="Data Mining; Databases, Factual; Humans; Natural Language Processing; Suicidal Ideation; Suicide, Attempted; data mining; factual database; human; natural language processing; procedures; suicidal ideation; suicide attempt"/>
    <s v="Final"/>
    <m/>
    <x v="12"/>
    <x v="5"/>
    <m/>
    <x v="1"/>
    <x v="1"/>
    <x v="2"/>
    <m/>
    <m/>
    <m/>
    <m/>
    <m/>
    <x v="1"/>
    <x v="1"/>
    <x v="1"/>
    <x v="1"/>
    <m/>
    <x v="1"/>
    <m/>
    <x v="1"/>
    <x v="2"/>
    <m/>
    <x v="1"/>
    <m/>
    <x v="1"/>
    <m/>
    <x v="2"/>
    <m/>
    <m/>
    <x v="1"/>
    <m/>
    <m/>
    <m/>
    <x v="3"/>
    <m/>
    <m/>
  </r>
  <r>
    <s v="Cortical thickness predicts the first onset of major depression in adolescence"/>
    <n v="175"/>
    <n v="2015"/>
    <s v="International Journal of Developmental Neuroscience"/>
    <x v="2"/>
    <n v="75"/>
    <s v="10.1016/j.ijdevneu.2015.07.007"/>
    <s v="https://www.scopus.com/inward/record.uri?eid=2-s2.0-84940553990&amp;doi=10.1016%2fj.ijdevneu.2015.07.007&amp;partnerID=40&amp;md5=b3995fc32d1fbed1526d1a26a6f8c252"/>
    <s v="Cortical thickness; Depression; Emotion regulation; Machine learning"/>
    <s v="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
    <s v="Final"/>
    <m/>
    <x v="12"/>
    <x v="5"/>
    <m/>
    <x v="1"/>
    <x v="1"/>
    <x v="2"/>
    <m/>
    <m/>
    <m/>
    <m/>
    <m/>
    <x v="1"/>
    <x v="1"/>
    <x v="1"/>
    <x v="1"/>
    <m/>
    <x v="1"/>
    <m/>
    <x v="1"/>
    <x v="2"/>
    <m/>
    <x v="1"/>
    <m/>
    <x v="1"/>
    <m/>
    <x v="2"/>
    <m/>
    <m/>
    <x v="1"/>
    <m/>
    <m/>
    <m/>
    <x v="3"/>
    <m/>
    <m/>
  </r>
  <r>
    <s v="Mood recognition in bipolar patients through the PSYCHE platform: Preliminary evaluations and perspectives"/>
    <n v="176"/>
    <n v="2013"/>
    <s v="Artificial Intelligence in Medicine"/>
    <x v="2"/>
    <n v="75"/>
    <s v="10.1016/j.artmed.2012.12.001"/>
    <s v="https://www.scopus.com/inward/record.uri?eid=2-s2.0-84875269658&amp;doi=10.1016%2fj.artmed.2012.12.001&amp;partnerID=40&amp;md5=559abf5b44f18bb91a2784eb9c920ebb"/>
    <s v="Autonomic nervous system monitoring; Bipolar disorder; Hearth rate variability; Mood recognition; Multilayer perceptron; PSYCHE platform; Respiration; Wearable textile system"/>
    <s v="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
    <s v="Final"/>
    <m/>
    <x v="12"/>
    <x v="5"/>
    <m/>
    <x v="1"/>
    <x v="1"/>
    <x v="2"/>
    <m/>
    <m/>
    <m/>
    <m/>
    <m/>
    <x v="1"/>
    <x v="1"/>
    <x v="1"/>
    <x v="1"/>
    <m/>
    <x v="1"/>
    <m/>
    <x v="1"/>
    <x v="2"/>
    <m/>
    <x v="1"/>
    <m/>
    <x v="1"/>
    <m/>
    <x v="2"/>
    <m/>
    <m/>
    <x v="1"/>
    <m/>
    <m/>
    <m/>
    <x v="3"/>
    <m/>
    <m/>
  </r>
  <r>
    <s v="Discriminating unipolar and bipolar depression by means of fMRI and pattern classification: A pilot study"/>
    <n v="177"/>
    <n v="2013"/>
    <s v="European Archives of Psychiatry and Clinical Neuroscience"/>
    <x v="2"/>
    <n v="75"/>
    <s v="10.1007/s00406-012-0329-4"/>
    <s v="https://www.scopus.com/inward/record.uri?eid=2-s2.0-84879497100&amp;doi=10.1007%2fs00406-012-0329-4&amp;partnerID=40&amp;md5=50395a8d2e16a9e291cd60d07b9369df"/>
    <s v="Amygdala; Bipolar disorder; Depression; fMRI; Machine learning; Pattern classification"/>
    <s v="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
    <s v="Final"/>
    <m/>
    <x v="12"/>
    <x v="5"/>
    <m/>
    <x v="1"/>
    <x v="1"/>
    <x v="2"/>
    <m/>
    <m/>
    <m/>
    <m/>
    <m/>
    <x v="1"/>
    <x v="1"/>
    <x v="1"/>
    <x v="1"/>
    <m/>
    <x v="1"/>
    <m/>
    <x v="1"/>
    <x v="2"/>
    <m/>
    <x v="1"/>
    <m/>
    <x v="1"/>
    <m/>
    <x v="2"/>
    <m/>
    <m/>
    <x v="1"/>
    <m/>
    <m/>
    <m/>
    <x v="3"/>
    <m/>
    <m/>
  </r>
  <r>
    <s v="The relationship between visual enclosure for neighbourhood street walkability and elders’ mental health in China: Using street view images"/>
    <n v="178"/>
    <n v="2019"/>
    <s v="Journal of Transport and Health"/>
    <x v="2"/>
    <n v="75"/>
    <s v="10.1016/j.jth.2019.02.009"/>
    <s v="https://www.scopus.com/inward/record.uri?eid=2-s2.0-85063402371&amp;doi=10.1016%2fj.jth.2019.02.009&amp;partnerID=40&amp;md5=e70b549b74301661b24bc3b2eb86bece"/>
    <s v="Anxiety; Depression; Machine learning classification; Older adults; Street walkability"/>
    <m/>
    <s v="Final"/>
    <m/>
    <x v="12"/>
    <x v="5"/>
    <m/>
    <x v="1"/>
    <x v="1"/>
    <x v="2"/>
    <m/>
    <m/>
    <m/>
    <m/>
    <m/>
    <x v="1"/>
    <x v="1"/>
    <x v="1"/>
    <x v="1"/>
    <m/>
    <x v="1"/>
    <m/>
    <x v="1"/>
    <x v="2"/>
    <m/>
    <x v="1"/>
    <m/>
    <x v="1"/>
    <m/>
    <x v="2"/>
    <m/>
    <m/>
    <x v="1"/>
    <m/>
    <m/>
    <m/>
    <x v="3"/>
    <m/>
    <m/>
  </r>
  <r>
    <s v="Visually Interpretable Representation Learning for Depression Recognition from Facial Images"/>
    <n v="179"/>
    <n v="2020"/>
    <s v="IEEE Transactions on Affective Computing"/>
    <x v="2"/>
    <n v="74"/>
    <s v="10.1109/TAFFC.2018.2828819"/>
    <s v="https://www.scopus.com/inward/record.uri?eid=2-s2.0-85045724214&amp;doi=10.1109%2fTAFFC.2018.2828819&amp;partnerID=40&amp;md5=9a78a18624d84e6a66f88e78fa8974f2"/>
    <s v="deep convolutional neural network; depression activation map; Depression recognition; face recognition"/>
    <s v="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
    <s v="Final"/>
    <m/>
    <x v="12"/>
    <x v="5"/>
    <m/>
    <x v="1"/>
    <x v="1"/>
    <x v="2"/>
    <m/>
    <m/>
    <m/>
    <m/>
    <m/>
    <x v="1"/>
    <x v="1"/>
    <x v="1"/>
    <x v="1"/>
    <m/>
    <x v="1"/>
    <m/>
    <x v="1"/>
    <x v="2"/>
    <m/>
    <x v="1"/>
    <m/>
    <x v="1"/>
    <m/>
    <x v="2"/>
    <m/>
    <m/>
    <x v="1"/>
    <m/>
    <m/>
    <m/>
    <x v="3"/>
    <m/>
    <m/>
  </r>
  <r>
    <s v="Neurobiology of the major psychoses: a translational perspective on brain structure and function—the FOR2107 consortium"/>
    <n v="180"/>
    <n v="2019"/>
    <s v="European Archives of Psychiatry and Clinical Neuroscience"/>
    <x v="2"/>
    <n v="73"/>
    <s v="10.1007/s00406-018-0943-x"/>
    <s v="https://www.scopus.com/inward/record.uri?eid=2-s2.0-85054054223&amp;doi=10.1007%2fs00406-018-0943-x&amp;partnerID=40&amp;md5=2ec3bc8ec10f27f433666ea404e1c277"/>
    <s v="Animal model; Cohort study; Course of illness; Etiology; Mental disorder"/>
    <s v="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
    <s v="Final"/>
    <m/>
    <x v="12"/>
    <x v="5"/>
    <m/>
    <x v="1"/>
    <x v="1"/>
    <x v="2"/>
    <m/>
    <m/>
    <m/>
    <m/>
    <m/>
    <x v="1"/>
    <x v="1"/>
    <x v="1"/>
    <x v="1"/>
    <m/>
    <x v="1"/>
    <m/>
    <x v="1"/>
    <x v="2"/>
    <m/>
    <x v="1"/>
    <m/>
    <x v="1"/>
    <m/>
    <x v="2"/>
    <m/>
    <m/>
    <x v="1"/>
    <m/>
    <m/>
    <m/>
    <x v="3"/>
    <m/>
    <m/>
  </r>
  <r>
    <s v="Detection of suicide ideation in social media forums using deep learning"/>
    <n v="181"/>
    <n v="2020"/>
    <s v="Algorithms"/>
    <x v="2"/>
    <n v="73"/>
    <s v="10.3390/a13010007"/>
    <s v="https://www.scopus.com/inward/record.uri?eid=2-s2.0-85078708042&amp;doi=10.3390%2fa13010007&amp;partnerID=40&amp;md5=46a23c76197859cdf6f689137d136dc9"/>
    <s v="Deep learning; Early suicide detection; Linguistic metadata; Machine learning; Reddit social media; Suicide ideation; Word embedding"/>
    <s v="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
    <s v="Final"/>
    <m/>
    <x v="12"/>
    <x v="5"/>
    <m/>
    <x v="1"/>
    <x v="1"/>
    <x v="2"/>
    <m/>
    <m/>
    <m/>
    <m/>
    <m/>
    <x v="1"/>
    <x v="1"/>
    <x v="1"/>
    <x v="1"/>
    <m/>
    <x v="1"/>
    <m/>
    <x v="1"/>
    <x v="2"/>
    <m/>
    <x v="1"/>
    <m/>
    <x v="1"/>
    <m/>
    <x v="2"/>
    <m/>
    <m/>
    <x v="1"/>
    <m/>
    <m/>
    <m/>
    <x v="3"/>
    <m/>
    <m/>
  </r>
  <r>
    <s v="Behavioral Modeling for Mental Health using Machine Learning Algorithms"/>
    <n v="182"/>
    <n v="2018"/>
    <s v="Journal of Medical Systems"/>
    <x v="2"/>
    <n v="73"/>
    <s v="10.1007/s10916-018-0934-5"/>
    <s v="https://www.scopus.com/inward/record.uri?eid=2-s2.0-85044976943&amp;doi=10.1007%2fs10916-018-0934-5&amp;partnerID=40&amp;md5=6e68793e310388cfa0909814f15b0c5f"/>
    <s v="Behavioral healthcare; Classification; Mental health; Predictive analytics"/>
    <s v="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
    <s v="Final"/>
    <m/>
    <x v="12"/>
    <x v="5"/>
    <m/>
    <x v="1"/>
    <x v="1"/>
    <x v="2"/>
    <m/>
    <m/>
    <m/>
    <m/>
    <m/>
    <x v="1"/>
    <x v="1"/>
    <x v="1"/>
    <x v="1"/>
    <m/>
    <x v="1"/>
    <m/>
    <x v="1"/>
    <x v="2"/>
    <m/>
    <x v="1"/>
    <m/>
    <x v="1"/>
    <m/>
    <x v="2"/>
    <m/>
    <m/>
    <x v="1"/>
    <m/>
    <m/>
    <m/>
    <x v="3"/>
    <m/>
    <m/>
  </r>
  <r>
    <s v="Early detection of depression: Social network analysis and random forest techniques"/>
    <n v="183"/>
    <n v="2019"/>
    <s v="Journal of Medical Internet Research"/>
    <x v="2"/>
    <n v="73"/>
    <s v="10.2196/12554"/>
    <s v="https://www.scopus.com/inward/record.uri?eid=2-s2.0-85068163180&amp;doi=10.2196%2f12554&amp;partnerID=40&amp;md5=04e3328569132557beadd285acb26294"/>
    <s v="Artificial intelligence; Depression; Machine learning; Major depressive disorder; Social media"/>
    <s v="Artificial Intelligence; Depression; Female; Humans; Machine Learning; Male; Remote Sensing Technology; Social Networking; artificial intelligence; depression; female; human; machine learning; male; procedures; psychology; remote sensing; social network"/>
    <s v="Final"/>
    <m/>
    <x v="12"/>
    <x v="5"/>
    <m/>
    <x v="1"/>
    <x v="1"/>
    <x v="2"/>
    <m/>
    <m/>
    <m/>
    <m/>
    <m/>
    <x v="1"/>
    <x v="1"/>
    <x v="1"/>
    <x v="1"/>
    <m/>
    <x v="1"/>
    <m/>
    <x v="1"/>
    <x v="2"/>
    <m/>
    <x v="1"/>
    <m/>
    <x v="1"/>
    <m/>
    <x v="2"/>
    <m/>
    <m/>
    <x v="1"/>
    <m/>
    <m/>
    <m/>
    <x v="3"/>
    <m/>
    <m/>
  </r>
  <r>
    <s v="Predicting the naturalistic course of depression from a wide range of clinical, psychological, and biological data: a machine learning approach"/>
    <n v="184"/>
    <n v="2018"/>
    <s v="Translational Psychiatry"/>
    <x v="2"/>
    <n v="72"/>
    <s v="10.1038/s41398-018-0289-1"/>
    <s v="https://www.scopus.com/inward/record.uri?eid=2-s2.0-85056270784&amp;doi=10.1038%2fs41398-018-0289-1&amp;partnerID=40&amp;md5=0824c0654d3477da7285adcb55c4d969"/>
    <m/>
    <s v="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
    <s v="Final"/>
    <m/>
    <x v="12"/>
    <x v="5"/>
    <m/>
    <x v="1"/>
    <x v="1"/>
    <x v="2"/>
    <m/>
    <m/>
    <m/>
    <m/>
    <m/>
    <x v="1"/>
    <x v="1"/>
    <x v="1"/>
    <x v="1"/>
    <m/>
    <x v="1"/>
    <m/>
    <x v="1"/>
    <x v="2"/>
    <m/>
    <x v="1"/>
    <m/>
    <x v="1"/>
    <m/>
    <x v="2"/>
    <m/>
    <m/>
    <x v="1"/>
    <m/>
    <m/>
    <m/>
    <x v="3"/>
    <m/>
    <m/>
  </r>
  <r>
    <s v="Public trauma after the Sewol ferry disaster: The role of social media in understanding the public mood"/>
    <n v="185"/>
    <n v="2015"/>
    <s v="International Journal of Environmental Research and Public Health"/>
    <x v="2"/>
    <n v="72"/>
    <s v="10.3390/ijerph120910974"/>
    <s v="https://www.scopus.com/inward/record.uri?eid=2-s2.0-84940972525&amp;doi=10.3390%2fijerph120910974&amp;partnerID=40&amp;md5=afdfd2bf2401b79ca1d6f14f11fd6dd9"/>
    <s v="Public mood; Public trauma; Sewol ferry disaster; Social media; Twitter"/>
    <s v="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
    <s v="Final"/>
    <m/>
    <x v="12"/>
    <x v="5"/>
    <m/>
    <x v="1"/>
    <x v="1"/>
    <x v="2"/>
    <m/>
    <m/>
    <m/>
    <m/>
    <m/>
    <x v="1"/>
    <x v="1"/>
    <x v="1"/>
    <x v="1"/>
    <m/>
    <x v="1"/>
    <m/>
    <x v="1"/>
    <x v="2"/>
    <m/>
    <x v="1"/>
    <m/>
    <x v="1"/>
    <m/>
    <x v="2"/>
    <m/>
    <m/>
    <x v="1"/>
    <m/>
    <m/>
    <m/>
    <x v="3"/>
    <m/>
    <m/>
  </r>
  <r>
    <s v="Stress detection using wearable physiological sensors"/>
    <n v="186"/>
    <n v="2015"/>
    <s v="Lecture Notes in Computer Science (including subseries Lecture Notes in Artificial Intelligence and Lecture Notes in Bioinformatics)"/>
    <x v="2"/>
    <n v="72"/>
    <s v="10.1007/978-3-319-18914-7_55"/>
    <s v="https://www.scopus.com/inward/record.uri?eid=2-s2.0-84937510946&amp;doi=10.1007%2f978-3-319-18914-7_55&amp;partnerID=40&amp;md5=613251939210f2e541112a53e2632615"/>
    <s v="Assistive technologies; Quality of life technologies; Signal classification; Stress detection; Wearable physiological sensors"/>
    <s v="Artificial intelligence; Behavioral research; Learning systems; Physiology; Stresses; Wearable technology; Assistive technology; Physiological sensors; Quality of life; Signal classification; Stress detection; Wearable sensors"/>
    <s v="Final"/>
    <m/>
    <x v="12"/>
    <x v="5"/>
    <m/>
    <x v="1"/>
    <x v="1"/>
    <x v="2"/>
    <m/>
    <m/>
    <m/>
    <m/>
    <m/>
    <x v="1"/>
    <x v="1"/>
    <x v="1"/>
    <x v="1"/>
    <m/>
    <x v="1"/>
    <m/>
    <x v="1"/>
    <x v="2"/>
    <m/>
    <x v="1"/>
    <m/>
    <x v="1"/>
    <m/>
    <x v="2"/>
    <m/>
    <m/>
    <x v="1"/>
    <m/>
    <m/>
    <m/>
    <x v="3"/>
    <m/>
    <m/>
  </r>
  <r>
    <s v="Depression diagnosis support system based on eeg signal entropies"/>
    <n v="187"/>
    <n v="2014"/>
    <s v="Journal of Mechanics in Medicine and Biology"/>
    <x v="2"/>
    <n v="72"/>
    <s v="10.1142/S0219519414500353"/>
    <s v="https://www.scopus.com/inward/record.uri?eid=2-s2.0-84896394781&amp;doi=10.1142%2fS0219519414500353&amp;partnerID=40&amp;md5=9ed26fdcc6e619c9f2cc7c83031ad41e"/>
    <s v="approximate entropy; bispectral phase entropy; computer-aided diagnosis; decision tree; Depression; fuzzy; Gaussian mixture model; K-nearest neighbor; naive Bayes classification; probabilistic neural network; Renyi entropy; sample entropy; support vector"/>
    <s v="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
    <s v="Final"/>
    <m/>
    <x v="12"/>
    <x v="5"/>
    <m/>
    <x v="1"/>
    <x v="1"/>
    <x v="2"/>
    <m/>
    <m/>
    <m/>
    <m/>
    <m/>
    <x v="1"/>
    <x v="1"/>
    <x v="1"/>
    <x v="1"/>
    <m/>
    <x v="1"/>
    <m/>
    <x v="1"/>
    <x v="2"/>
    <m/>
    <x v="1"/>
    <m/>
    <x v="1"/>
    <m/>
    <x v="2"/>
    <m/>
    <m/>
    <x v="1"/>
    <m/>
    <m/>
    <m/>
    <x v="3"/>
    <m/>
    <m/>
  </r>
  <r>
    <s v="Discriminating Bipolar Disorder from Major Depression Based on SVM-FoBa: Efficient Feature Selection with Multimodal Brain Imaging Data"/>
    <n v="188"/>
    <n v="2015"/>
    <s v="IEEE Transactions on Autonomous Mental Development"/>
    <x v="2"/>
    <n v="72"/>
    <s v="10.1109/TAMD.2015.2440298"/>
    <s v="https://www.scopus.com/inward/record.uri?eid=2-s2.0-84961801436&amp;doi=10.1109%2fTAMD.2015.2440298&amp;partnerID=40&amp;md5=916592068348c0b366a36139ae35e62a"/>
    <s v="Bipolar disorder; classification; feature selection; major depression; Multimodal fusion"/>
    <s v="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
    <s v="Final"/>
    <m/>
    <x v="12"/>
    <x v="5"/>
    <m/>
    <x v="1"/>
    <x v="1"/>
    <x v="2"/>
    <m/>
    <m/>
    <m/>
    <m/>
    <m/>
    <x v="1"/>
    <x v="1"/>
    <x v="1"/>
    <x v="1"/>
    <m/>
    <x v="1"/>
    <m/>
    <x v="1"/>
    <x v="2"/>
    <m/>
    <x v="1"/>
    <m/>
    <x v="1"/>
    <m/>
    <x v="2"/>
    <m/>
    <m/>
    <x v="1"/>
    <m/>
    <m/>
    <m/>
    <x v="3"/>
    <m/>
    <m/>
  </r>
  <r>
    <s v="Electroconvulsive therapy selectively enhanced feedforward connectivity from fusiform face area to amygdala in major depressive disorder"/>
    <n v="189"/>
    <n v="2017"/>
    <s v="Social Cognitive and Affective Neuroscience"/>
    <x v="2"/>
    <n v="71"/>
    <s v="10.1093/scan/nsx100"/>
    <s v="https://www.scopus.com/inward/record.uri?eid=2-s2.0-85041675821&amp;doi=10.1093%2fscan%2fnsx100&amp;partnerID=40&amp;md5=25c39a1ede8233dd7513afbc9cdcd0ec"/>
    <s v="Amygdala; ECT; Fusiform face area; Major depressive disorder; Multivariate pattern analysis"/>
    <s v="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
    <s v="Final"/>
    <m/>
    <x v="12"/>
    <x v="5"/>
    <m/>
    <x v="1"/>
    <x v="1"/>
    <x v="2"/>
    <m/>
    <m/>
    <m/>
    <m/>
    <m/>
    <x v="1"/>
    <x v="1"/>
    <x v="1"/>
    <x v="1"/>
    <m/>
    <x v="1"/>
    <m/>
    <x v="1"/>
    <x v="2"/>
    <m/>
    <x v="1"/>
    <m/>
    <x v="1"/>
    <m/>
    <x v="2"/>
    <m/>
    <m/>
    <x v="1"/>
    <m/>
    <m/>
    <m/>
    <x v="3"/>
    <m/>
    <m/>
  </r>
  <r>
    <s v="A Proposed Sentiment Analysis Deep Learning Algorithm for Analyzing COVID-19 Tweets"/>
    <n v="190"/>
    <n v="2021"/>
    <s v="Information Systems Frontiers"/>
    <x v="2"/>
    <n v="71"/>
    <s v="10.1007/s10796-021-10135-7"/>
    <s v="https://www.scopus.com/inward/record.uri?eid=2-s2.0-85108570158&amp;doi=10.1007%2fs10796-021-10135-7&amp;partnerID=40&amp;md5=f3837c86d4859a0fae0760c5bbea425e"/>
    <s v="COVID-19; Heterogeneous Euclidean overlap metric (H-EOM); Hybrid heterogeneous support vector machine (H-SVM); Recurrent neural network (RCN); Sentiment analysis; Twitter"/>
    <s v="Recurrent neural networks; Sentiment analysis; Social networking (online); Support vector machines; Coronaviruses; Life events; Mental health; Recurrent neural network (RNN); Sentiment classification; Sentiment scores; Social media; Social media datum; Learning algorithms"/>
    <s v="Final"/>
    <m/>
    <x v="12"/>
    <x v="5"/>
    <m/>
    <x v="1"/>
    <x v="1"/>
    <x v="2"/>
    <m/>
    <m/>
    <m/>
    <m/>
    <m/>
    <x v="1"/>
    <x v="1"/>
    <x v="1"/>
    <x v="1"/>
    <m/>
    <x v="1"/>
    <m/>
    <x v="1"/>
    <x v="2"/>
    <m/>
    <x v="1"/>
    <m/>
    <x v="1"/>
    <m/>
    <x v="2"/>
    <m/>
    <m/>
    <x v="1"/>
    <m/>
    <m/>
    <m/>
    <x v="3"/>
    <m/>
    <m/>
  </r>
  <r>
    <s v="Plasma metabolites predict severity of depression and suicidal ideation in psychiatric patients-a multicenter pilot analysis"/>
    <n v="191"/>
    <n v="2016"/>
    <s v="PLoS ONE"/>
    <x v="2"/>
    <n v="71"/>
    <s v="10.1371/journal.pone.0165267"/>
    <s v="https://www.scopus.com/inward/record.uri?eid=2-s2.0-85006832827&amp;doi=10.1371%2fjournal.pone.0165267&amp;partnerID=40&amp;md5=bf02643c229c39f9bb89b2f3ce03c0ce"/>
    <m/>
    <s v="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
    <s v="Final"/>
    <m/>
    <x v="12"/>
    <x v="5"/>
    <m/>
    <x v="1"/>
    <x v="1"/>
    <x v="2"/>
    <m/>
    <m/>
    <m/>
    <m/>
    <m/>
    <x v="1"/>
    <x v="1"/>
    <x v="1"/>
    <x v="1"/>
    <m/>
    <x v="1"/>
    <m/>
    <x v="1"/>
    <x v="2"/>
    <m/>
    <x v="1"/>
    <m/>
    <x v="1"/>
    <m/>
    <x v="2"/>
    <m/>
    <m/>
    <x v="1"/>
    <m/>
    <m/>
    <m/>
    <x v="3"/>
    <m/>
    <m/>
  </r>
  <r>
    <s v="Predicting students' happiness from physiology, phone, mobility, and behavioral data"/>
    <n v="192"/>
    <n v="2015"/>
    <s v="2015 International Conference on Affective Computing and Intelligent Interaction, ACII 2015"/>
    <x v="2"/>
    <n v="70"/>
    <s v="10.1109/ACII.2015.7344575"/>
    <s v="https://www.scopus.com/inward/record.uri?eid=2-s2.0-84964033734&amp;doi=10.1109%2fACII.2015.7344575&amp;partnerID=40&amp;md5=09621b2a69cdaa635c01d874058446ca"/>
    <s v="happiness; machine learning; wellbeing"/>
    <s v="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
    <s v="Final"/>
    <m/>
    <x v="12"/>
    <x v="5"/>
    <m/>
    <x v="1"/>
    <x v="1"/>
    <x v="2"/>
    <m/>
    <m/>
    <m/>
    <m/>
    <m/>
    <x v="1"/>
    <x v="1"/>
    <x v="1"/>
    <x v="1"/>
    <m/>
    <x v="1"/>
    <m/>
    <x v="1"/>
    <x v="2"/>
    <m/>
    <x v="1"/>
    <m/>
    <x v="1"/>
    <m/>
    <x v="2"/>
    <m/>
    <m/>
    <x v="1"/>
    <m/>
    <m/>
    <m/>
    <x v="3"/>
    <m/>
    <m/>
  </r>
  <r>
    <s v="Using Directed Acyclic Graphs in Epidemiological Research in Psychosis: An Analysis of the Role of Bullying in Psychosis"/>
    <n v="193"/>
    <n v="2017"/>
    <s v="Schizophrenia Bulletin"/>
    <x v="2"/>
    <n v="70"/>
    <s v="10.1093/schbul/sbx013"/>
    <s v="https://www.scopus.com/inward/record.uri?eid=2-s2.0-85032276843&amp;doi=10.1093%2fschbul%2fsbx013&amp;partnerID=40&amp;md5=b40ee62a59b34e9f3042384489f36438"/>
    <s v="anxiety; bullying; depression; directed acyclic graphs; mediation; persecutory ideation; probabilistic graphical models; psychosis; worry"/>
    <s v="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
    <s v="Final"/>
    <m/>
    <x v="12"/>
    <x v="5"/>
    <m/>
    <x v="1"/>
    <x v="1"/>
    <x v="2"/>
    <m/>
    <m/>
    <m/>
    <m/>
    <m/>
    <x v="1"/>
    <x v="1"/>
    <x v="1"/>
    <x v="1"/>
    <m/>
    <x v="1"/>
    <m/>
    <x v="1"/>
    <x v="2"/>
    <m/>
    <x v="1"/>
    <m/>
    <x v="1"/>
    <m/>
    <x v="2"/>
    <m/>
    <m/>
    <x v="1"/>
    <m/>
    <m/>
    <m/>
    <x v="3"/>
    <m/>
    <m/>
  </r>
  <r>
    <s v="Detecting suicidal ideation on forums: Proof-of-concept study"/>
    <n v="194"/>
    <n v="2018"/>
    <s v="Journal of Medical Internet Research"/>
    <x v="2"/>
    <n v="69"/>
    <s v="10.2196/jmir.9840"/>
    <s v="https://www.scopus.com/inward/record.uri?eid=2-s2.0-85048889884&amp;doi=10.2196%2fjmir.9840&amp;partnerID=40&amp;md5=e2858747d8a9489e0bbabaf5553f5184"/>
    <s v="Artificial intelligence; Classification model; Detection; Machine learning; Prevention; Suicidal ideation; Suicidal surveillance; Suicidality; Suicide; Text mining"/>
    <s v="Blogging; Female; Humans; Internet; Male; Proof of Concept Study; Suicidal Ideation; blogging; female; human; Internet; male; proof of concept; suicidal ideation; trends"/>
    <s v="Final"/>
    <m/>
    <x v="12"/>
    <x v="5"/>
    <m/>
    <x v="1"/>
    <x v="1"/>
    <x v="2"/>
    <m/>
    <m/>
    <m/>
    <m/>
    <m/>
    <x v="1"/>
    <x v="1"/>
    <x v="1"/>
    <x v="1"/>
    <m/>
    <x v="1"/>
    <m/>
    <x v="1"/>
    <x v="2"/>
    <m/>
    <x v="1"/>
    <m/>
    <x v="1"/>
    <m/>
    <x v="2"/>
    <m/>
    <m/>
    <x v="1"/>
    <m/>
    <m/>
    <m/>
    <x v="3"/>
    <m/>
    <m/>
  </r>
  <r>
    <s v="Correlation analysis to identify the effective data in machine learning: Prediction of depressive disorder and emotion states"/>
    <n v="195"/>
    <n v="2018"/>
    <s v="International Journal of Environmental Research and Public Health"/>
    <x v="2"/>
    <n v="69"/>
    <s v="10.3390/ijerph15122907"/>
    <s v="https://www.scopus.com/inward/record.uri?eid=2-s2.0-85058923460&amp;doi=10.3390%2fijerph15122907&amp;partnerID=40&amp;md5=e77397ae984bfc08056f9254f24f61c5"/>
    <s v="Correlation analysis; Data analytics; Health care; Machine learning"/>
    <s v="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
    <s v="Final"/>
    <m/>
    <x v="12"/>
    <x v="5"/>
    <m/>
    <x v="1"/>
    <x v="1"/>
    <x v="2"/>
    <m/>
    <m/>
    <m/>
    <m/>
    <m/>
    <x v="1"/>
    <x v="1"/>
    <x v="1"/>
    <x v="1"/>
    <m/>
    <x v="1"/>
    <m/>
    <x v="1"/>
    <x v="2"/>
    <m/>
    <x v="1"/>
    <m/>
    <x v="1"/>
    <m/>
    <x v="2"/>
    <m/>
    <m/>
    <x v="1"/>
    <m/>
    <m/>
    <m/>
    <x v="3"/>
    <m/>
    <m/>
  </r>
  <r>
    <s v="Sentiment analysis of social networking sites (SNS) data using machine learning approach for the measurement of depression"/>
    <n v="196"/>
    <n v="2017"/>
    <s v="International Conference on Information and Communication Technology Convergence: ICT Convergence Technologies Leading the Fourth Industrial Revolution, ICTC 2017"/>
    <x v="2"/>
    <n v="68"/>
    <s v="10.1109/ICTC.2017.8190959"/>
    <s v="https://www.scopus.com/inward/record.uri?eid=2-s2.0-85046887956&amp;doi=10.1109%2fICTC.2017.8190959&amp;partnerID=40&amp;md5=5e7805c05c88846874e158875c7a5723"/>
    <s v="Depression Measurements; Sentiment Analysis; Social Networking Sites (SNS)"/>
    <s v="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
    <s v="Final"/>
    <m/>
    <x v="12"/>
    <x v="5"/>
    <m/>
    <x v="1"/>
    <x v="1"/>
    <x v="2"/>
    <m/>
    <m/>
    <m/>
    <m/>
    <m/>
    <x v="1"/>
    <x v="1"/>
    <x v="1"/>
    <x v="1"/>
    <m/>
    <x v="1"/>
    <m/>
    <x v="1"/>
    <x v="2"/>
    <m/>
    <x v="1"/>
    <m/>
    <x v="1"/>
    <m/>
    <x v="2"/>
    <m/>
    <m/>
    <x v="1"/>
    <m/>
    <m/>
    <m/>
    <x v="3"/>
    <m/>
    <m/>
  </r>
  <r>
    <s v="Graph Theory Analysis of Functional Connectivity in Major Depression Disorder with High-Density Resting State EEG Data"/>
    <n v="197"/>
    <n v="2019"/>
    <s v="IEEE Transactions on Neural Systems and Rehabilitation Engineering"/>
    <x v="2"/>
    <n v="68"/>
    <s v="10.1109/TNSRE.2019.2894423"/>
    <s v="https://www.scopus.com/inward/record.uri?eid=2-s2.0-85060922892&amp;doi=10.1109%2fTNSRE.2019.2894423&amp;partnerID=40&amp;md5=48dccdbcc75ac57a4b4af84122f1c92a"/>
    <s v="EEG; functional connectivity; graph theory analysis; major depressive disorder; network metrics; resting state"/>
    <s v="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
    <s v="Final"/>
    <m/>
    <x v="12"/>
    <x v="5"/>
    <m/>
    <x v="1"/>
    <x v="1"/>
    <x v="2"/>
    <m/>
    <m/>
    <m/>
    <m/>
    <m/>
    <x v="1"/>
    <x v="1"/>
    <x v="1"/>
    <x v="1"/>
    <m/>
    <x v="1"/>
    <m/>
    <x v="1"/>
    <x v="2"/>
    <m/>
    <x v="1"/>
    <m/>
    <x v="1"/>
    <m/>
    <x v="2"/>
    <m/>
    <m/>
    <x v="1"/>
    <m/>
    <m/>
    <m/>
    <x v="3"/>
    <m/>
    <m/>
  </r>
  <r>
    <s v="Mood prediction of patients with mood disorders by machine learning using passive digital phenotypes based on the circadian rhythm: Prospective observational cohort study"/>
    <n v="198"/>
    <n v="2019"/>
    <s v="Journal of Medical Internet Research"/>
    <x v="2"/>
    <n v="68"/>
    <s v="10.2196/11029"/>
    <s v="https://www.scopus.com/inward/record.uri?eid=2-s2.0-85064995437&amp;doi=10.2196%2f11029&amp;partnerID=40&amp;md5=cf808a7d6082596614608ea528991a51"/>
    <s v="Circadian rhythm; Digital phenotype; Machine learning; Mood disorder; Projections and predictions; Wearable device"/>
    <s v="Circadian Rhythm; Cohort Studies; Female; Humans; Machine Learning; Male; Mood Disorders; Phenotype; Prospective Studies; circadian rhythm; cohort analysis; female; human; machine learning; male; mood disorder; phenotype; physiology; prospective study"/>
    <s v="Final"/>
    <m/>
    <x v="12"/>
    <x v="5"/>
    <m/>
    <x v="1"/>
    <x v="1"/>
    <x v="2"/>
    <m/>
    <m/>
    <m/>
    <m/>
    <m/>
    <x v="1"/>
    <x v="1"/>
    <x v="1"/>
    <x v="1"/>
    <m/>
    <x v="1"/>
    <m/>
    <x v="1"/>
    <x v="2"/>
    <m/>
    <x v="1"/>
    <m/>
    <x v="1"/>
    <m/>
    <x v="2"/>
    <m/>
    <m/>
    <x v="1"/>
    <m/>
    <m/>
    <m/>
    <x v="3"/>
    <m/>
    <m/>
  </r>
  <r>
    <s v="What about Mood Swings: Identifying Depression on Twitter with Temporal Measures of Emotions"/>
    <n v="199"/>
    <n v="2018"/>
    <s v="The Web Conference 2018 - Companion of the World Wide Web Conference, WWW 2018"/>
    <x v="2"/>
    <n v="68"/>
    <s v="10.1145/3184558.3191624"/>
    <s v="https://www.scopus.com/inward/record.uri?eid=2-s2.0-85061904399&amp;doi=10.1145%2f3184558.3191624&amp;partnerID=40&amp;md5=1ef2263e6f52d231705035562bf492bb"/>
    <s v="emotion analysis; machine learning; mental health; social media"/>
    <s v="Risk assessment; World Wide Web; Activity traces; Linguistic styles; Mental disorders; On-line social networks; Predictive power; Psychological state; Research efforts; Temporal analysis; Social networking (online)"/>
    <s v="Final"/>
    <m/>
    <x v="12"/>
    <x v="5"/>
    <m/>
    <x v="1"/>
    <x v="1"/>
    <x v="2"/>
    <m/>
    <m/>
    <m/>
    <m/>
    <m/>
    <x v="1"/>
    <x v="1"/>
    <x v="1"/>
    <x v="1"/>
    <m/>
    <x v="1"/>
    <m/>
    <x v="1"/>
    <x v="2"/>
    <m/>
    <x v="1"/>
    <m/>
    <x v="1"/>
    <m/>
    <x v="2"/>
    <m/>
    <m/>
    <x v="1"/>
    <m/>
    <m/>
    <m/>
    <x v="3"/>
    <m/>
    <m/>
  </r>
  <r>
    <s v="Responders to rTMS for depression show increased fronto-midline theta and theta connectivity compared to non-responders"/>
    <n v="200"/>
    <n v="2018"/>
    <s v="Brain Stimulation"/>
    <x v="2"/>
    <n v="68"/>
    <s v="10.1016/j.brs.2017.10.015"/>
    <s v="https://www.scopus.com/inward/record.uri?eid=2-s2.0-85034441468&amp;doi=10.1016%2fj.brs.2017.10.015&amp;partnerID=40&amp;md5=6122552e46957527ab5ad59469981311"/>
    <s v="Alpha; Electroencephalography; Response prediction; Theta; Transcranial magnetic stimulation; Treatment resistant depression"/>
    <s v="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
    <s v="Final"/>
    <m/>
    <x v="12"/>
    <x v="5"/>
    <m/>
    <x v="1"/>
    <x v="1"/>
    <x v="2"/>
    <m/>
    <m/>
    <m/>
    <m/>
    <m/>
    <x v="1"/>
    <x v="1"/>
    <x v="1"/>
    <x v="1"/>
    <m/>
    <x v="1"/>
    <m/>
    <x v="1"/>
    <x v="2"/>
    <m/>
    <x v="1"/>
    <m/>
    <x v="1"/>
    <m/>
    <x v="2"/>
    <m/>
    <m/>
    <x v="1"/>
    <m/>
    <m/>
    <m/>
    <x v="3"/>
    <m/>
    <m/>
  </r>
  <r>
    <s v="Multimodal Machine Learning Workflows for Prediction of Psychosis in Patients with Clinical High-Risk Syndromes and Recent-Onset Depression"/>
    <n v="201"/>
    <n v="2021"/>
    <s v="JAMA Psychiatry"/>
    <x v="2"/>
    <n v="68"/>
    <s v="10.1001/jamapsychiatry.2020.3604"/>
    <s v="https://www.scopus.com/inward/record.uri?eid=2-s2.0-85097418926&amp;doi=10.1001%2fjamapsychiatry.2020.3604&amp;partnerID=40&amp;md5=94087175d195b1500a15ce0cc281d3b1"/>
    <m/>
    <s v="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
    <s v="Final"/>
    <m/>
    <x v="12"/>
    <x v="5"/>
    <m/>
    <x v="1"/>
    <x v="1"/>
    <x v="2"/>
    <m/>
    <m/>
    <m/>
    <m/>
    <m/>
    <x v="1"/>
    <x v="1"/>
    <x v="1"/>
    <x v="1"/>
    <m/>
    <x v="1"/>
    <m/>
    <x v="1"/>
    <x v="2"/>
    <m/>
    <x v="1"/>
    <m/>
    <x v="1"/>
    <m/>
    <x v="2"/>
    <m/>
    <m/>
    <x v="1"/>
    <m/>
    <m/>
    <m/>
    <x v="3"/>
    <m/>
    <m/>
  </r>
  <r>
    <s v="Association of Prepubertal and Postpubertal Exposure to Childhood Maltreatment with Adult Amygdala Function"/>
    <n v="202"/>
    <n v="2019"/>
    <s v="JAMA Psychiatry"/>
    <x v="2"/>
    <n v="68"/>
    <s v="10.1001/jamapsychiatry.2019.0931"/>
    <s v="https://www.scopus.com/inward/record.uri?eid=2-s2.0-85068192943&amp;doi=10.1001%2fjamapsychiatry.2019.0931&amp;partnerID=40&amp;md5=94bb7c6f5427d9e09fd74003e52e2f5a"/>
    <m/>
    <s v="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
    <s v="Final"/>
    <m/>
    <x v="12"/>
    <x v="5"/>
    <m/>
    <x v="1"/>
    <x v="1"/>
    <x v="2"/>
    <m/>
    <m/>
    <m/>
    <m/>
    <m/>
    <x v="1"/>
    <x v="1"/>
    <x v="1"/>
    <x v="1"/>
    <m/>
    <x v="1"/>
    <m/>
    <x v="1"/>
    <x v="2"/>
    <m/>
    <x v="1"/>
    <m/>
    <x v="1"/>
    <m/>
    <x v="2"/>
    <m/>
    <m/>
    <x v="1"/>
    <m/>
    <m/>
    <m/>
    <x v="3"/>
    <m/>
    <m/>
  </r>
  <r>
    <s v="All roads lead to the default-mode network—global source of DMN abnormalities in major depressive disorder"/>
    <n v="203"/>
    <n v="2020"/>
    <s v="Neuropsychopharmacology"/>
    <x v="2"/>
    <n v="67"/>
    <s v="10.1038/s41386-020-0785-x"/>
    <s v="https://www.scopus.com/inward/record.uri?eid=2-s2.0-85087940701&amp;doi=10.1038%2fs41386-020-0785-x&amp;partnerID=40&amp;md5=b36cedef247c4659c9bd3cf99aabeb49"/>
    <m/>
    <s v="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
    <s v="Final"/>
    <m/>
    <x v="12"/>
    <x v="5"/>
    <m/>
    <x v="1"/>
    <x v="1"/>
    <x v="2"/>
    <m/>
    <m/>
    <m/>
    <m/>
    <m/>
    <x v="1"/>
    <x v="1"/>
    <x v="1"/>
    <x v="1"/>
    <m/>
    <x v="1"/>
    <m/>
    <x v="1"/>
    <x v="2"/>
    <m/>
    <x v="1"/>
    <m/>
    <x v="1"/>
    <m/>
    <x v="2"/>
    <m/>
    <m/>
    <x v="1"/>
    <m/>
    <m/>
    <m/>
    <x v="3"/>
    <m/>
    <m/>
  </r>
  <r>
    <s v="Human behaviour-based automatic depression analysis using hand-crafted statistics and deep learned spectral features"/>
    <n v="204"/>
    <n v="2018"/>
    <s v="Proceedings - 13th IEEE International Conference on Automatic Face and Gesture Recognition, FG 2018"/>
    <x v="2"/>
    <n v="67"/>
    <s v="10.1109/FG.2018.00032"/>
    <s v="https://www.scopus.com/inward/record.uri?eid=2-s2.0-85049389756&amp;doi=10.1109%2fFG.2018.00032&amp;partnerID=40&amp;md5=44a6c85b3cf4ae3685f245efd8759b63"/>
    <s v="Automatic depression analysis; Convolution Nerual Networks; Human behaviour signals; Spectrum maps; Statistic"/>
    <s v="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
    <s v="Final"/>
    <m/>
    <x v="12"/>
    <x v="5"/>
    <m/>
    <x v="1"/>
    <x v="1"/>
    <x v="2"/>
    <m/>
    <m/>
    <m/>
    <m/>
    <m/>
    <x v="1"/>
    <x v="1"/>
    <x v="1"/>
    <x v="1"/>
    <m/>
    <x v="1"/>
    <m/>
    <x v="1"/>
    <x v="2"/>
    <m/>
    <x v="1"/>
    <m/>
    <x v="1"/>
    <m/>
    <x v="2"/>
    <m/>
    <m/>
    <x v="1"/>
    <m/>
    <m/>
    <m/>
    <x v="3"/>
    <m/>
    <m/>
  </r>
  <r>
    <s v="EMOTHAW: A Novel Database for Emotional State Recognition from Handwriting and Drawing"/>
    <n v="205"/>
    <n v="2017"/>
    <s v="IEEE Transactions on Human-Machine Systems"/>
    <x v="2"/>
    <n v="67"/>
    <s v="10.1109/THMS.2016.2635441"/>
    <s v="https://www.scopus.com/inward/record.uri?eid=2-s2.0-85010000311&amp;doi=10.1109%2fTHMS.2016.2635441&amp;partnerID=40&amp;md5=6cd8d44fea3d269e9fdf953a59d0d2b6"/>
    <s v="Affective database; anxiety; depression; depression-anxiety-stress scales (DASS); emotional state; handwriting; random forests; stress"/>
    <s v="Database systems; Decision trees; Learning systems; Cross validation; Digitizing tablet; Emotion recognition; Evaluation measures; Machine interfaces; Machine learning methods; Random forest classifier; Stress recognition; Character recognition"/>
    <s v="Final"/>
    <m/>
    <x v="12"/>
    <x v="5"/>
    <m/>
    <x v="1"/>
    <x v="1"/>
    <x v="2"/>
    <m/>
    <m/>
    <m/>
    <m/>
    <m/>
    <x v="1"/>
    <x v="1"/>
    <x v="1"/>
    <x v="1"/>
    <m/>
    <x v="1"/>
    <m/>
    <x v="1"/>
    <x v="2"/>
    <m/>
    <x v="1"/>
    <m/>
    <x v="1"/>
    <m/>
    <x v="2"/>
    <m/>
    <m/>
    <x v="1"/>
    <m/>
    <m/>
    <m/>
    <x v="3"/>
    <m/>
    <m/>
  </r>
  <r>
    <s v="A deep learning framework for automatic diagnosis of unipolar depression"/>
    <n v="206"/>
    <n v="2019"/>
    <s v="International Journal of Medical Informatics"/>
    <x v="2"/>
    <n v="66"/>
    <s v="10.1016/j.ijmedinf.2019.103983"/>
    <s v="https://www.scopus.com/inward/record.uri?eid=2-s2.0-85072772707&amp;doi=10.1016%2fj.ijmedinf.2019.103983&amp;partnerID=40&amp;md5=cfab85b71e73997c9dc8021211522465"/>
    <s v="Convolutional neural network for depression; EEG-based deep learning for depression; EEG-based diagnosis of unipolar depression; EEG-based machine learning methods for depression; Long short-term memory classifiers for depression"/>
    <s v="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
    <s v="Final"/>
    <m/>
    <x v="12"/>
    <x v="5"/>
    <m/>
    <x v="1"/>
    <x v="1"/>
    <x v="2"/>
    <m/>
    <m/>
    <m/>
    <m/>
    <m/>
    <x v="1"/>
    <x v="1"/>
    <x v="1"/>
    <x v="1"/>
    <m/>
    <x v="1"/>
    <m/>
    <x v="1"/>
    <x v="2"/>
    <m/>
    <x v="1"/>
    <m/>
    <x v="1"/>
    <m/>
    <x v="2"/>
    <m/>
    <m/>
    <x v="1"/>
    <m/>
    <m/>
    <m/>
    <x v="3"/>
    <m/>
    <m/>
  </r>
  <r>
    <s v="Detecting Suicidal Ideation in Chinese Microblogs with Psychological Lexicons"/>
    <n v="207"/>
    <n v="2014"/>
    <s v="Proceedings - 2014 IEEE International Conference on Ubiquitous Intelligence and Computing, 2014 IEEE International Conference on Autonomic and Trusted Computing, 2014 IEEE International Conference on Scalable Computing and Communications and Associated Sy"/>
    <x v="2"/>
    <n v="66"/>
    <s v="10.1109/UIC-ATC-ScalCom.2014.48"/>
    <s v="https://www.scopus.com/inward/record.uri?eid=2-s2.0-84949563881&amp;doi=10.1109%2fUIC-ATC-ScalCom.2014.48&amp;partnerID=40&amp;md5=f2fecafee1497e4423b6d524fdfe5cdf"/>
    <s v="Psychological lexicons; Sentiment analysis; Suicidal ideation detection"/>
    <s v="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
    <s v="Final"/>
    <m/>
    <x v="12"/>
    <x v="5"/>
    <m/>
    <x v="1"/>
    <x v="1"/>
    <x v="2"/>
    <m/>
    <m/>
    <m/>
    <m/>
    <m/>
    <x v="1"/>
    <x v="1"/>
    <x v="1"/>
    <x v="1"/>
    <m/>
    <x v="1"/>
    <m/>
    <x v="1"/>
    <x v="2"/>
    <m/>
    <x v="1"/>
    <m/>
    <x v="1"/>
    <m/>
    <x v="2"/>
    <m/>
    <m/>
    <x v="1"/>
    <m/>
    <m/>
    <m/>
    <x v="3"/>
    <m/>
    <m/>
  </r>
  <r>
    <s v="Topic modeling based multi-modal depression detection"/>
    <n v="208"/>
    <n v="2017"/>
    <s v="AVEC 2017 - Proceedings of the 7th Annual Workshop on Audio/Visual Emotion Challenge, co-located with MM 2017"/>
    <x v="2"/>
    <n v="66"/>
    <s v="10.1145/3133944.3133945"/>
    <s v="https://www.scopus.com/inward/record.uri?eid=2-s2.0-85035336974&amp;doi=10.1145%2f3133944.3133945&amp;partnerID=40&amp;md5=4a48e50233e6cdeb2c5342e280243508"/>
    <s v="Depression detection; Emotion recognition; Multi-modal; Natural language processing; Topic modeling"/>
    <s v="Natural language processing systems; Context-Aware; Emotion recognition; Mental disorders; Multi-modal; Temporal information; Topic Modeling; Modeling languages"/>
    <s v="Final"/>
    <m/>
    <x v="12"/>
    <x v="5"/>
    <m/>
    <x v="1"/>
    <x v="1"/>
    <x v="2"/>
    <m/>
    <m/>
    <m/>
    <m/>
    <m/>
    <x v="1"/>
    <x v="1"/>
    <x v="1"/>
    <x v="1"/>
    <m/>
    <x v="1"/>
    <m/>
    <x v="1"/>
    <x v="2"/>
    <m/>
    <x v="1"/>
    <m/>
    <x v="1"/>
    <m/>
    <x v="2"/>
    <m/>
    <m/>
    <x v="1"/>
    <m/>
    <m/>
    <m/>
    <x v="3"/>
    <m/>
    <m/>
  </r>
  <r>
    <s v="The combined effect of genetic polymorphisms and clinical parameters on treatment outcome in treatment-resistant depression"/>
    <n v="209"/>
    <n v="2015"/>
    <s v="European Neuropsychopharmacology"/>
    <x v="2"/>
    <n v="66"/>
    <s v="10.1016/j.euroneuro.2015.01.001"/>
    <s v="https://www.scopus.com/inward/record.uri?eid=2-s2.0-84928203530&amp;doi=10.1016%2fj.euroneuro.2015.01.001&amp;partnerID=40&amp;md5=5c6c3356408b6ba44280bd99eab6770f"/>
    <s v="Clinical factors in depression; Clustering; Genetics in depression; Random forests; Treatment outcome; Treatment-resistant-depression"/>
    <s v="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
    <s v="Final"/>
    <m/>
    <x v="12"/>
    <x v="5"/>
    <m/>
    <x v="1"/>
    <x v="1"/>
    <x v="2"/>
    <m/>
    <m/>
    <m/>
    <m/>
    <m/>
    <x v="1"/>
    <x v="1"/>
    <x v="1"/>
    <x v="1"/>
    <m/>
    <x v="1"/>
    <m/>
    <x v="1"/>
    <x v="2"/>
    <m/>
    <x v="1"/>
    <m/>
    <x v="1"/>
    <m/>
    <x v="2"/>
    <m/>
    <m/>
    <x v="1"/>
    <m/>
    <m/>
    <m/>
    <x v="3"/>
    <m/>
    <m/>
  </r>
  <r>
    <s v="Altered cerebellar-cerebral resting-state functional connectivity reliably identifies major depressive disorder"/>
    <n v="210"/>
    <n v="2013"/>
    <s v="Brain Research"/>
    <x v="2"/>
    <n v="66"/>
    <s v="10.1016/j.brainres.2012.12.002"/>
    <s v="https://www.scopus.com/inward/record.uri?eid=2-s2.0-84872393128&amp;doi=10.1016%2fj.brainres.2012.12.002&amp;partnerID=40&amp;md5=79e0f3fb5cb454d6f20862edbec7d144"/>
    <s v="Cerebellum; Functional connectivity magnetic resonance imaging; Major depressive disorder; Prefrontal lobe; Resting state; Support vector machine"/>
    <s v="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
    <s v="Final"/>
    <m/>
    <x v="12"/>
    <x v="5"/>
    <m/>
    <x v="1"/>
    <x v="1"/>
    <x v="2"/>
    <m/>
    <m/>
    <m/>
    <m/>
    <m/>
    <x v="1"/>
    <x v="1"/>
    <x v="1"/>
    <x v="1"/>
    <m/>
    <x v="1"/>
    <m/>
    <x v="1"/>
    <x v="2"/>
    <m/>
    <x v="1"/>
    <m/>
    <x v="1"/>
    <m/>
    <x v="2"/>
    <m/>
    <m/>
    <x v="1"/>
    <m/>
    <m/>
    <m/>
    <x v="3"/>
    <m/>
    <m/>
  </r>
  <r>
    <s v="An unsupervised text mining method for relation extraction from biomedical literature"/>
    <n v="211"/>
    <n v="2014"/>
    <s v="PLoS ONE"/>
    <x v="2"/>
    <n v="64"/>
    <s v="10.1371/journal.pone.0102039"/>
    <s v="https://www.scopus.com/inward/record.uri?eid=2-s2.0-84904470880&amp;doi=10.1371%2fjournal.pone.0102039&amp;partnerID=40&amp;md5=e582a46f2cd4a9c0f5b398053b158cbf"/>
    <m/>
    <s v="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
    <s v="Final"/>
    <m/>
    <x v="12"/>
    <x v="5"/>
    <m/>
    <x v="1"/>
    <x v="1"/>
    <x v="2"/>
    <m/>
    <m/>
    <m/>
    <m/>
    <m/>
    <x v="1"/>
    <x v="1"/>
    <x v="1"/>
    <x v="1"/>
    <m/>
    <x v="1"/>
    <m/>
    <x v="1"/>
    <x v="2"/>
    <m/>
    <x v="1"/>
    <m/>
    <x v="1"/>
    <m/>
    <x v="2"/>
    <m/>
    <m/>
    <x v="1"/>
    <m/>
    <m/>
    <m/>
    <x v="3"/>
    <m/>
    <m/>
  </r>
  <r>
    <s v="Distinguishing bipolar and major depressive disorders by brain structural morphometry: A pilot study"/>
    <n v="212"/>
    <n v="2015"/>
    <s v="BMC Psychiatry"/>
    <x v="2"/>
    <n v="64"/>
    <s v="10.1186/s12888-015-0685-5"/>
    <s v="https://www.scopus.com/inward/record.uri?eid=2-s2.0-84947755604&amp;doi=10.1186%2fs12888-015-0685-5&amp;partnerID=40&amp;md5=e07559dc0bf2e63b1a473433c55eae29"/>
    <s v="Bipolar disorder; Cortical Thickness; Depression; Support vector machine; Surface area"/>
    <s v="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
    <s v="Final"/>
    <m/>
    <x v="12"/>
    <x v="5"/>
    <m/>
    <x v="1"/>
    <x v="1"/>
    <x v="2"/>
    <m/>
    <m/>
    <m/>
    <m/>
    <m/>
    <x v="1"/>
    <x v="1"/>
    <x v="1"/>
    <x v="1"/>
    <m/>
    <x v="1"/>
    <m/>
    <x v="1"/>
    <x v="2"/>
    <m/>
    <x v="1"/>
    <m/>
    <x v="1"/>
    <m/>
    <x v="2"/>
    <m/>
    <m/>
    <x v="1"/>
    <m/>
    <m/>
    <m/>
    <x v="3"/>
    <m/>
    <m/>
  </r>
  <r>
    <s v="Personalized prediction of antidepressant v. placebo response: Evidence from the EMBARC study"/>
    <n v="213"/>
    <n v="2019"/>
    <s v="Psychological Medicine"/>
    <x v="2"/>
    <n v="64"/>
    <s v="10.1017/S0033291718001708"/>
    <s v="https://www.scopus.com/inward/record.uri?eid=2-s2.0-85049356702&amp;doi=10.1017%2fS0033291718001708&amp;partnerID=40&amp;md5=b208e965374f0af2c783fd95fe493898"/>
    <s v="Antidepressant; depression; endophenotype; machine learning; placebo; precision medicine; prediction"/>
    <s v="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
    <s v="Final"/>
    <m/>
    <x v="12"/>
    <x v="5"/>
    <m/>
    <x v="1"/>
    <x v="1"/>
    <x v="2"/>
    <m/>
    <m/>
    <m/>
    <m/>
    <m/>
    <x v="1"/>
    <x v="1"/>
    <x v="1"/>
    <x v="1"/>
    <m/>
    <x v="1"/>
    <m/>
    <x v="1"/>
    <x v="2"/>
    <m/>
    <x v="1"/>
    <m/>
    <x v="1"/>
    <m/>
    <x v="2"/>
    <m/>
    <m/>
    <x v="1"/>
    <m/>
    <m/>
    <m/>
    <x v="3"/>
    <m/>
    <m/>
  </r>
  <r>
    <s v="Using text mining to extract depressive symptoms and to validate the diagnosis of major depressive disorder from electronic health records"/>
    <n v="214"/>
    <n v="2020"/>
    <s v="Journal of Affective Disorders"/>
    <x v="2"/>
    <n v="63"/>
    <s v="10.1016/j.jad.2019.09.044"/>
    <s v="https://www.scopus.com/inward/record.uri?eid=2-s2.0-85072296614&amp;doi=10.1016%2fj.jad.2019.09.044&amp;partnerID=40&amp;md5=d5a1dfc73c1243d4c6d9522d04ec3198"/>
    <s v="Information extraction; Major depressive disorder; Text mining"/>
    <s v="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
    <s v="Final"/>
    <m/>
    <x v="12"/>
    <x v="5"/>
    <m/>
    <x v="1"/>
    <x v="1"/>
    <x v="2"/>
    <m/>
    <m/>
    <m/>
    <m/>
    <m/>
    <x v="1"/>
    <x v="1"/>
    <x v="1"/>
    <x v="1"/>
    <m/>
    <x v="1"/>
    <m/>
    <x v="1"/>
    <x v="2"/>
    <m/>
    <x v="1"/>
    <m/>
    <x v="1"/>
    <m/>
    <x v="2"/>
    <m/>
    <m/>
    <x v="1"/>
    <m/>
    <m/>
    <m/>
    <x v="3"/>
    <m/>
    <m/>
  </r>
  <r>
    <s v="Suicidal Ideation Detection: A Review of Machine Learning Methods and Applications"/>
    <n v="215"/>
    <n v="2021"/>
    <s v="IEEE Transactions on Computational Social Systems"/>
    <x v="2"/>
    <n v="63"/>
    <s v="10.1109/TCSS.2020.3021467"/>
    <s v="https://www.scopus.com/inward/record.uri?eid=2-s2.0-85091304293&amp;doi=10.1109%2fTCSS.2020.3021467&amp;partnerID=40&amp;md5=583f0e12040d39265221ac08587f6d95"/>
    <s v="Deep learning; feature engineering; social content; suicidal ideation detection (SID)"/>
    <s v="Deep learning; Engineering research; Surveys; Automatic Detection; Clinical methods; Domain-specific application; Electronic health record; Feature engineerings; Machine learning methods; Machine learning techniques; Suicidal ideation; Learning systems"/>
    <s v="Final"/>
    <m/>
    <x v="12"/>
    <x v="5"/>
    <m/>
    <x v="1"/>
    <x v="1"/>
    <x v="2"/>
    <m/>
    <m/>
    <m/>
    <m/>
    <m/>
    <x v="1"/>
    <x v="1"/>
    <x v="1"/>
    <x v="1"/>
    <m/>
    <x v="1"/>
    <m/>
    <x v="1"/>
    <x v="2"/>
    <m/>
    <x v="1"/>
    <m/>
    <x v="1"/>
    <m/>
    <x v="2"/>
    <m/>
    <m/>
    <x v="1"/>
    <m/>
    <m/>
    <m/>
    <x v="3"/>
    <m/>
    <m/>
  </r>
  <r>
    <s v="Salience Network Functional Connectivity Predicts Placebo Effects in Major Depression"/>
    <n v="216"/>
    <n v="2016"/>
    <s v="Biological Psychiatry: Cognitive Neuroscience and Neuroimaging"/>
    <x v="2"/>
    <n v="63"/>
    <s v="10.1016/j.bpsc.2015.10.002"/>
    <s v="https://www.scopus.com/inward/record.uri?eid=2-s2.0-84957828215&amp;doi=10.1016%2fj.bpsc.2015.10.002&amp;partnerID=40&amp;md5=b29dd0e926eb01fbbae8780dde313756"/>
    <s v="Biomarkers of treatment response; Large-scale connectivity networks; Major depression; Placebo effects; Resting-state functional connectivity"/>
    <s v="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
    <s v="Final"/>
    <m/>
    <x v="12"/>
    <x v="5"/>
    <m/>
    <x v="1"/>
    <x v="1"/>
    <x v="2"/>
    <m/>
    <m/>
    <m/>
    <m/>
    <m/>
    <x v="1"/>
    <x v="1"/>
    <x v="1"/>
    <x v="1"/>
    <m/>
    <x v="1"/>
    <m/>
    <x v="1"/>
    <x v="2"/>
    <m/>
    <x v="1"/>
    <m/>
    <x v="1"/>
    <m/>
    <x v="2"/>
    <m/>
    <m/>
    <x v="1"/>
    <m/>
    <m/>
    <m/>
    <x v="3"/>
    <m/>
    <m/>
  </r>
  <r>
    <s v="Altered brain function in persistent postural perceptual dizziness: A study on resting state functional connectivity"/>
    <n v="217"/>
    <n v="2018"/>
    <s v="Human Brain Mapping"/>
    <x v="2"/>
    <n v="63"/>
    <s v="10.1002/hbm.24080"/>
    <s v="https://www.scopus.com/inward/record.uri?eid=2-s2.0-85045405842&amp;doi=10.1002%2fhbm.24080&amp;partnerID=40&amp;md5=4b90f6d4dfa716cba6590de585401127"/>
    <s v="functional connectivity; persistent postural perceptual dizziness; resting state functional imaging; support vector machine; vertigo"/>
    <s v="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
    <s v="Final"/>
    <m/>
    <x v="12"/>
    <x v="5"/>
    <m/>
    <x v="1"/>
    <x v="1"/>
    <x v="2"/>
    <m/>
    <m/>
    <m/>
    <m/>
    <m/>
    <x v="1"/>
    <x v="1"/>
    <x v="1"/>
    <x v="1"/>
    <m/>
    <x v="1"/>
    <m/>
    <x v="1"/>
    <x v="2"/>
    <m/>
    <x v="1"/>
    <m/>
    <x v="1"/>
    <m/>
    <x v="2"/>
    <m/>
    <m/>
    <x v="1"/>
    <m/>
    <m/>
    <m/>
    <x v="3"/>
    <m/>
    <m/>
  </r>
  <r>
    <s v="Electret-Based Organic Synaptic Transistor for Neuromorphic Computing"/>
    <n v="218"/>
    <n v="2020"/>
    <s v="ACS Applied Materials and Interfaces"/>
    <x v="2"/>
    <n v="63"/>
    <s v="10.1021/acsami.9b22925"/>
    <s v="https://www.scopus.com/inward/record.uri?eid=2-s2.0-85082780446&amp;doi=10.1021%2facsami.9b22925&amp;partnerID=40&amp;md5=202f012f3a1670d60b3757125749378b"/>
    <s v="charge trapping; electret-based synaptic transistor; neuromorphic computing; nonlinearity; pattern recognition; synaptic weight update"/>
    <s v="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
    <s v="Final"/>
    <m/>
    <x v="12"/>
    <x v="5"/>
    <m/>
    <x v="1"/>
    <x v="1"/>
    <x v="2"/>
    <m/>
    <m/>
    <m/>
    <m/>
    <m/>
    <x v="1"/>
    <x v="1"/>
    <x v="1"/>
    <x v="1"/>
    <m/>
    <x v="1"/>
    <m/>
    <x v="1"/>
    <x v="2"/>
    <m/>
    <x v="1"/>
    <m/>
    <x v="1"/>
    <m/>
    <x v="2"/>
    <m/>
    <m/>
    <x v="1"/>
    <m/>
    <m/>
    <m/>
    <x v="3"/>
    <m/>
    <m/>
  </r>
  <r>
    <s v="Identifying major depressive disorder using Hurst exponent of resting-state brain networks"/>
    <n v="219"/>
    <n v="2013"/>
    <s v="Psychiatry Research - Neuroimaging"/>
    <x v="2"/>
    <n v="63"/>
    <s v="10.1016/j.pscychresns.2013.09.008"/>
    <s v="https://www.scopus.com/inward/record.uri?eid=2-s2.0-84888293224&amp;doi=10.1016%2fj.pscychresns.2013.09.008&amp;partnerID=40&amp;md5=38f4c4a903a5860b7bfee5afe195520e"/>
    <s v="Classification; Functional magnetic resonance imaging (fMRI); Hurst exponent; Major depressive disorder; Resting-state networks"/>
    <s v="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
    <s v="Final"/>
    <m/>
    <x v="12"/>
    <x v="5"/>
    <m/>
    <x v="1"/>
    <x v="1"/>
    <x v="2"/>
    <m/>
    <m/>
    <m/>
    <m/>
    <m/>
    <x v="1"/>
    <x v="1"/>
    <x v="1"/>
    <x v="1"/>
    <m/>
    <x v="1"/>
    <m/>
    <x v="1"/>
    <x v="2"/>
    <m/>
    <x v="1"/>
    <m/>
    <x v="1"/>
    <m/>
    <x v="2"/>
    <m/>
    <m/>
    <x v="1"/>
    <m/>
    <m/>
    <m/>
    <x v="3"/>
    <m/>
    <m/>
  </r>
  <r>
    <s v="Prediction of Sex-Specific Suicide Risk Using Machine Learning and Single-Payer Health Care Registry Data from Denmark"/>
    <n v="220"/>
    <n v="2020"/>
    <s v="JAMA Psychiatry"/>
    <x v="2"/>
    <n v="63"/>
    <s v="10.1001/jamapsychiatry.2019.2905"/>
    <s v="https://www.scopus.com/inward/record.uri?eid=2-s2.0-85074196487&amp;doi=10.1001%2fjamapsychiatry.2019.2905&amp;partnerID=40&amp;md5=86212af409cd1fb9b939c1a4c3adb9dc"/>
    <m/>
    <s v="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
    <s v="Final"/>
    <m/>
    <x v="12"/>
    <x v="5"/>
    <m/>
    <x v="1"/>
    <x v="1"/>
    <x v="2"/>
    <m/>
    <m/>
    <m/>
    <m/>
    <m/>
    <x v="1"/>
    <x v="1"/>
    <x v="1"/>
    <x v="1"/>
    <m/>
    <x v="1"/>
    <m/>
    <x v="1"/>
    <x v="2"/>
    <m/>
    <x v="1"/>
    <m/>
    <x v="1"/>
    <m/>
    <x v="2"/>
    <m/>
    <m/>
    <x v="1"/>
    <m/>
    <m/>
    <m/>
    <x v="3"/>
    <m/>
    <m/>
  </r>
  <r>
    <s v="A validated predictive algorithm of post-traumatic stress course following emergency department admission after a traumatic stressor"/>
    <n v="221"/>
    <n v="2020"/>
    <s v="Nature Medicine"/>
    <x v="2"/>
    <n v="63"/>
    <s v="10.1038/s41591-020-0951-z"/>
    <s v="https://www.scopus.com/inward/record.uri?eid=2-s2.0-85087650686&amp;doi=10.1038%2fs41591-020-0951-z&amp;partnerID=40&amp;md5=f4df1c78c5045c45fe8f77d068ee49c1"/>
    <m/>
    <s v="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
    <s v="Final"/>
    <m/>
    <x v="12"/>
    <x v="5"/>
    <m/>
    <x v="1"/>
    <x v="1"/>
    <x v="2"/>
    <m/>
    <m/>
    <m/>
    <m/>
    <m/>
    <x v="1"/>
    <x v="1"/>
    <x v="1"/>
    <x v="1"/>
    <m/>
    <x v="1"/>
    <m/>
    <x v="1"/>
    <x v="2"/>
    <m/>
    <x v="1"/>
    <m/>
    <x v="1"/>
    <m/>
    <x v="2"/>
    <m/>
    <m/>
    <x v="1"/>
    <m/>
    <m/>
    <m/>
    <x v="3"/>
    <m/>
    <m/>
  </r>
  <r>
    <s v="A machine learning approach predicts future risk to suicidal ideation from social media data"/>
    <n v="222"/>
    <n v="2020"/>
    <s v="npj Digital Medicine"/>
    <x v="2"/>
    <n v="63"/>
    <s v="10.1038/s41746-020-0287-6"/>
    <s v="https://www.scopus.com/inward/record.uri?eid=2-s2.0-85088069409&amp;doi=10.1038%2fs41746-020-0287-6&amp;partnerID=40&amp;md5=e46df6334fb09fe0f2a225f2811f9642"/>
    <m/>
    <s v="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
    <s v="Final"/>
    <m/>
    <x v="12"/>
    <x v="5"/>
    <m/>
    <x v="1"/>
    <x v="1"/>
    <x v="2"/>
    <m/>
    <m/>
    <m/>
    <m/>
    <m/>
    <x v="1"/>
    <x v="1"/>
    <x v="1"/>
    <x v="1"/>
    <m/>
    <x v="1"/>
    <m/>
    <x v="1"/>
    <x v="2"/>
    <m/>
    <x v="1"/>
    <m/>
    <x v="1"/>
    <m/>
    <x v="2"/>
    <m/>
    <m/>
    <x v="1"/>
    <m/>
    <m/>
    <m/>
    <x v="3"/>
    <m/>
    <m/>
  </r>
  <r>
    <s v="Predicting individual responses to the electroconvulsive therapy with hippocampal subfield volumes in major depression disorder"/>
    <n v="223"/>
    <n v="2018"/>
    <s v="Scientific Reports"/>
    <x v="2"/>
    <n v="63"/>
    <s v="10.1038/s41598-018-23685-9"/>
    <s v="https://www.scopus.com/inward/record.uri?eid=2-s2.0-85044972917&amp;doi=10.1038%2fs41598-018-23685-9&amp;partnerID=40&amp;md5=f2d70b45efb0ca2b4fc3d2de3f026bd4"/>
    <m/>
    <s v="Adult; Depressive Disorder, Major; Electroconvulsive Therapy; Female; Hippocampus; Humans; Machine Learning; Male; Organ Size; Treatment Outcome; adult; electroconvulsive therapy; female; hippocampus; human; machine learning; major depression; male; organ size; pathology; treatment outcome"/>
    <s v="Final"/>
    <m/>
    <x v="12"/>
    <x v="5"/>
    <m/>
    <x v="1"/>
    <x v="1"/>
    <x v="2"/>
    <m/>
    <m/>
    <m/>
    <m/>
    <m/>
    <x v="1"/>
    <x v="1"/>
    <x v="1"/>
    <x v="1"/>
    <m/>
    <x v="1"/>
    <m/>
    <x v="1"/>
    <x v="2"/>
    <m/>
    <x v="1"/>
    <m/>
    <x v="1"/>
    <m/>
    <x v="2"/>
    <m/>
    <m/>
    <x v="1"/>
    <m/>
    <m/>
    <m/>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46567-EE77-4F3F-A3E1-DC68FEA059D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B7" firstHeaderRow="1" firstDataRow="1" firstDataCol="1"/>
  <pivotFields count="48">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multipleItemSelectionAllowed="1" showAll="0" defaultSubtotal="0"/>
    <pivotField axis="axisRow" compact="0" outline="0" multipleItemSelectionAllowed="1" showAll="0" defaultSubtotal="0">
      <items count="6">
        <item h="1" x="5"/>
        <item x="0"/>
        <item x="3"/>
        <item x="1"/>
        <item x="4"/>
        <item x="2"/>
      </items>
    </pivotField>
    <pivotField compact="0" outline="0" showAll="0" sortType="descending" defaultSubtotal="0"/>
    <pivotField compact="0" outline="0" showAll="0" defaultSubtotal="0"/>
    <pivotField compact="0" outline="0" subtotalTop="0" showAll="0" defaultSubtotal="0"/>
    <pivotField compact="0" outline="0" showAll="0" defaultSubtotal="0"/>
    <pivotField compact="0" outline="0" showAll="0" defaultSubtotal="0">
      <items count="55">
        <item x="19"/>
        <item x="22"/>
        <item x="11"/>
        <item m="1" x="48"/>
        <item x="23"/>
        <item x="18"/>
        <item m="1" x="44"/>
        <item x="34"/>
        <item x="21"/>
        <item x="14"/>
        <item x="13"/>
        <item x="2"/>
        <item x="10"/>
        <item m="1" x="42"/>
        <item x="25"/>
        <item x="36"/>
        <item x="31"/>
        <item m="1" x="54"/>
        <item x="29"/>
        <item x="24"/>
        <item x="12"/>
        <item x="41"/>
        <item m="1" x="52"/>
        <item m="1" x="51"/>
        <item x="35"/>
        <item x="20"/>
        <item m="1" x="43"/>
        <item x="9"/>
        <item x="0"/>
        <item x="5"/>
        <item m="1" x="49"/>
        <item m="1" x="50"/>
        <item x="15"/>
        <item m="1" x="47"/>
        <item x="16"/>
        <item x="6"/>
        <item m="1" x="45"/>
        <item x="17"/>
        <item m="1" x="46"/>
        <item x="1"/>
        <item x="38"/>
        <item m="1" x="53"/>
        <item x="4"/>
        <item x="28"/>
        <item x="7"/>
        <item x="40"/>
        <item x="39"/>
        <item x="8"/>
        <item x="3"/>
        <item x="32"/>
        <item x="26"/>
        <item x="30"/>
        <item x="27"/>
        <item x="33"/>
        <item x="37"/>
      </items>
    </pivotField>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howAll="0" sortType="ascending"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items count="14">
        <item x="5"/>
        <item x="6"/>
        <item x="7"/>
        <item x="3"/>
        <item x="1"/>
        <item x="4"/>
        <item x="2"/>
        <item x="0"/>
        <item x="8"/>
        <item x="9"/>
        <item x="10"/>
        <item x="11"/>
        <item x="12"/>
        <item x="13"/>
      </items>
    </pivotField>
  </pivotFields>
  <rowFields count="1">
    <field x="13"/>
  </rowFields>
  <rowItems count="6">
    <i>
      <x v="1"/>
    </i>
    <i>
      <x v="2"/>
    </i>
    <i>
      <x v="3"/>
    </i>
    <i>
      <x v="4"/>
    </i>
    <i>
      <x v="5"/>
    </i>
    <i t="grand">
      <x/>
    </i>
  </rowItems>
  <colItems count="1">
    <i/>
  </colItem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76CA4E-9EB1-4129-94D9-5E7D45888CD4}"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C47" firstHeaderRow="1" firstDataRow="1" firstDataCol="2" rowPageCount="1" colPageCount="1"/>
  <pivotFields count="51">
    <pivotField compact="0" outline="0" showAll="0"/>
    <pivotField compact="0" outline="0" showAll="0"/>
    <pivotField compact="0" outline="0" showAll="0"/>
    <pivotField compact="0" outline="0" showAll="0"/>
    <pivotField axis="axisRow" compact="0" outline="0" showAll="0">
      <items count="38">
        <item h="1" x="6"/>
        <item h="1" x="28"/>
        <item x="30"/>
        <item x="9"/>
        <item x="7"/>
        <item h="1" m="1" x="36"/>
        <item x="11"/>
        <item x="29"/>
        <item x="27"/>
        <item h="1"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12"/>
        <item x="19"/>
        <item x="18"/>
        <item x="2"/>
        <item x="0"/>
        <item x="36"/>
        <item x="31"/>
        <item x="37"/>
        <item x="15"/>
        <item x="21"/>
        <item x="39"/>
        <item x="5"/>
        <item x="11"/>
        <item x="7"/>
        <item x="27"/>
        <item x="4"/>
        <item x="8"/>
        <item x="25"/>
        <item x="3"/>
        <item x="30"/>
        <item x="1"/>
        <item x="6"/>
        <item x="22"/>
        <item x="32"/>
        <item x="17"/>
        <item x="29"/>
        <item x="34"/>
        <item x="24"/>
        <item x="16"/>
        <item m="1" x="40"/>
        <item x="9"/>
        <item x="23"/>
        <item x="35"/>
        <item x="10"/>
        <item x="33"/>
        <item x="14"/>
        <item x="28"/>
        <item x="20"/>
        <item x="38"/>
        <item x="13"/>
        <item x="26"/>
        <item t="default"/>
      </items>
    </pivotField>
    <pivotField axis="axisPage" compact="0" outline="0" multipleItemSelectionAllowed="1" showAll="0">
      <items count="7">
        <item x="1"/>
        <item h="1" x="2"/>
        <item h="1" x="5"/>
        <item x="0"/>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3"/>
        <item n="CS" x="18"/>
        <item n="Not CS" x="19"/>
        <item x="2"/>
        <item x="11"/>
        <item x="0"/>
        <item x="7"/>
        <item x="13"/>
        <item x="6"/>
        <item x="12"/>
        <item x="9"/>
        <item x="17"/>
        <item x="1"/>
        <item x="8"/>
        <item x="15"/>
        <item x="14"/>
        <item x="5"/>
        <item x="16"/>
        <item x="4"/>
        <item x="10"/>
        <item t="default"/>
      </items>
    </pivotField>
    <pivotField axis="axisRow" compact="0" outline="0" showAll="0">
      <items count="6">
        <item x="2"/>
        <item x="3"/>
        <item x="1"/>
        <item x="4"/>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2">
    <field x="48"/>
    <field x="4"/>
  </rowFields>
  <rowItems count="36">
    <i>
      <x/>
      <x v="10"/>
    </i>
    <i r="1">
      <x v="12"/>
    </i>
    <i r="1">
      <x v="13"/>
    </i>
    <i r="1">
      <x v="18"/>
    </i>
    <i r="1">
      <x v="19"/>
    </i>
    <i r="1">
      <x v="26"/>
    </i>
    <i r="1">
      <x v="27"/>
    </i>
    <i r="1">
      <x v="35"/>
    </i>
    <i t="default">
      <x/>
    </i>
    <i>
      <x v="1"/>
      <x v="3"/>
    </i>
    <i r="1">
      <x v="4"/>
    </i>
    <i r="1">
      <x v="14"/>
    </i>
    <i r="1">
      <x v="22"/>
    </i>
    <i r="1">
      <x v="23"/>
    </i>
    <i r="1">
      <x v="24"/>
    </i>
    <i r="1">
      <x v="25"/>
    </i>
    <i r="1">
      <x v="28"/>
    </i>
    <i r="1">
      <x v="29"/>
    </i>
    <i t="default">
      <x v="1"/>
    </i>
    <i>
      <x v="3"/>
      <x v="2"/>
    </i>
    <i r="1">
      <x v="6"/>
    </i>
    <i r="1">
      <x v="7"/>
    </i>
    <i r="1">
      <x v="8"/>
    </i>
    <i r="1">
      <x v="11"/>
    </i>
    <i r="1">
      <x v="15"/>
    </i>
    <i r="1">
      <x v="16"/>
    </i>
    <i r="1">
      <x v="17"/>
    </i>
    <i r="1">
      <x v="20"/>
    </i>
    <i r="1">
      <x v="21"/>
    </i>
    <i r="1">
      <x v="30"/>
    </i>
    <i r="1">
      <x v="31"/>
    </i>
    <i r="1">
      <x v="32"/>
    </i>
    <i r="1">
      <x v="33"/>
    </i>
    <i r="1">
      <x v="34"/>
    </i>
    <i t="default">
      <x v="3"/>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AC36AE-5EC6-4D57-B6BB-43EE89BC454E}"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Q4:U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Col" compact="0" showAll="0">
      <items count="8">
        <item x="1"/>
        <item m="1" x="6"/>
        <item x="3"/>
        <item m="1" x="5"/>
        <item x="4"/>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3"/>
  </colFields>
  <colItems count="4">
    <i>
      <x v="2"/>
    </i>
    <i>
      <x v="4"/>
    </i>
    <i>
      <x v="6"/>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1217BD-8EA3-4BC6-B6E8-782E0FCFD5EF}" name="PivotTable2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W23:X27"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axis="axisRow" compact="0" showAll="0">
      <items count="8">
        <item x="4"/>
        <item x="0"/>
        <item m="1" x="5"/>
        <item x="2"/>
        <item m="1" x="6"/>
        <item x="3"/>
        <item x="1"/>
        <item t="default"/>
      </items>
    </pivotField>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0"/>
  </rowFields>
  <rowItems count="4">
    <i>
      <x v="1"/>
    </i>
    <i>
      <x v="3"/>
    </i>
    <i>
      <x v="5"/>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A33814-E6CF-42BE-8ACA-2E5B16EC36E6}"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3:H7" firstHeaderRow="1" firstDataRow="1"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axis="axisRow" compact="0" outline="0" showAll="0">
      <items count="7">
        <item x="4"/>
        <item x="5"/>
        <item x="0"/>
        <item x="3"/>
        <item x="2"/>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6"/>
  </rowFields>
  <rowItems count="4">
    <i>
      <x v="2"/>
    </i>
    <i>
      <x v="3"/>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F5EFDE-69BF-4DD3-902B-21BD6CD4A838}"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H18:L23"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axis="axisCol" compact="0" outline="0" showAll="0">
      <items count="7">
        <item x="4"/>
        <item x="5"/>
        <item x="2"/>
        <item x="0"/>
        <item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name="Categories" compact="0" outline="0" showAll="0">
      <items count="21">
        <item x="10"/>
        <item x="4"/>
        <item x="16"/>
        <item x="11"/>
        <item x="2"/>
        <item n="CS" x="18"/>
        <item x="5"/>
        <item x="14"/>
        <item x="15"/>
        <item x="1"/>
        <item x="17"/>
        <item x="9"/>
        <item x="12"/>
        <item x="6"/>
        <item x="13"/>
        <item x="7"/>
        <item x="0"/>
        <item x="3"/>
        <item n="Not CS" x="19"/>
        <item x="8"/>
        <item t="default"/>
      </items>
    </pivotField>
    <pivotField axis="axisRow"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48"/>
  </rowFields>
  <rowItems count="4">
    <i>
      <x/>
    </i>
    <i>
      <x v="1"/>
    </i>
    <i>
      <x v="2"/>
    </i>
    <i t="grand">
      <x/>
    </i>
  </rowItems>
  <colFields count="1">
    <field x="16"/>
  </colFields>
  <colItems count="4">
    <i>
      <x v="2"/>
    </i>
    <i>
      <x v="3"/>
    </i>
    <i>
      <x v="4"/>
    </i>
    <i t="grand">
      <x/>
    </i>
  </colItems>
  <pageFields count="1">
    <pageField fld="13" hier="-1"/>
  </pageFields>
  <dataFields count="1">
    <dataField name="Count of DOI" fld="6" subtotal="count" baseField="0" baseItem="0"/>
  </dataFields>
  <chartFormats count="4">
    <chartFormat chart="0" format="6"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16" count="1" selected="0">
            <x v="4"/>
          </reference>
        </references>
      </pivotArea>
    </chartFormat>
    <chartFormat chart="0" format="13" series="1">
      <pivotArea type="data" outline="0" fieldPosition="0">
        <references count="2">
          <reference field="4294967294" count="1" selected="0">
            <x v="0"/>
          </reference>
          <reference field="16" count="1" selected="0">
            <x v="2"/>
          </reference>
        </references>
      </pivotArea>
    </chartFormat>
    <chartFormat chart="0" format="14"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25E90D-1FB3-4658-9311-B913F2B11AD4}"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N4:O8"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axis="axisRow" compact="0" showAll="0">
      <items count="6">
        <item x="0"/>
        <item m="1" x="4"/>
        <item x="1"/>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31"/>
  </rowFields>
  <rowItems count="4">
    <i>
      <x/>
    </i>
    <i>
      <x v="2"/>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3942B7-7F1E-48F6-911E-CD76A62C6E38}" name="PivotTable17"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W4:AA9"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sortType="descending"/>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8">
        <item x="4"/>
        <item m="1" x="5"/>
        <item x="3"/>
        <item x="1"/>
        <item x="2"/>
        <item x="0"/>
        <item m="1" x="6"/>
        <item t="default"/>
      </items>
    </pivotField>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axis="axisRow"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48"/>
  </rowFields>
  <rowItems count="4">
    <i>
      <x/>
    </i>
    <i>
      <x v="1"/>
    </i>
    <i>
      <x v="2"/>
    </i>
    <i t="grand">
      <x/>
    </i>
  </rowItems>
  <colFields count="1">
    <field x="40"/>
  </colFields>
  <colItems count="4">
    <i>
      <x v="2"/>
    </i>
    <i>
      <x v="4"/>
    </i>
    <i>
      <x v="5"/>
    </i>
    <i t="grand">
      <x/>
    </i>
  </colItems>
  <pageFields count="1">
    <pageField fld="13" hier="-1"/>
  </pageFields>
  <dataFields count="1">
    <dataField name="Count of DOI" fld="6" subtotal="count" baseField="0" baseItem="0"/>
  </dataFields>
  <chartFormats count="3">
    <chartFormat chart="0" format="0" series="1">
      <pivotArea type="data" outline="0" fieldPosition="0">
        <references count="2">
          <reference field="4294967294" count="1" selected="0">
            <x v="0"/>
          </reference>
          <reference field="40" count="1" selected="0">
            <x v="2"/>
          </reference>
        </references>
      </pivotArea>
    </chartFormat>
    <chartFormat chart="0" format="1" series="1">
      <pivotArea type="data" outline="0" fieldPosition="0">
        <references count="2">
          <reference field="4294967294" count="1" selected="0">
            <x v="0"/>
          </reference>
          <reference field="40" count="1" selected="0">
            <x v="4"/>
          </reference>
        </references>
      </pivotArea>
    </chartFormat>
    <chartFormat chart="0" format="2" series="1">
      <pivotArea type="data" outline="0" fieldPosition="0">
        <references count="2">
          <reference field="4294967294" count="1" selected="0">
            <x v="0"/>
          </reference>
          <reference field="4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93B069-60D8-4EFF-9866-A889A4AFFC7D}" name="PivotTable19"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
  <location ref="AF3:AN8" firstHeaderRow="1" firstDataRow="2"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x="1"/>
        <item m="1" x="34"/>
        <item m="1" x="33"/>
        <item x="12"/>
        <item x="8"/>
        <item m="1" x="52"/>
        <item m="1" x="40"/>
        <item x="6"/>
        <item x="21"/>
        <item x="13"/>
        <item x="0"/>
        <item x="7"/>
        <item x="18"/>
        <item x="19"/>
        <item x="31"/>
        <item x="27"/>
        <item m="1" x="45"/>
        <item m="1" x="41"/>
        <item m="1" x="43"/>
        <item x="5"/>
        <item x="10"/>
        <item x="15"/>
        <item x="11"/>
        <item x="28"/>
        <item m="1" x="53"/>
        <item x="30"/>
        <item x="23"/>
        <item x="26"/>
        <item x="4"/>
        <item x="17"/>
        <item m="1" x="46"/>
        <item x="25"/>
        <item x="14"/>
        <item m="1" x="48"/>
        <item m="1" x="56"/>
        <item x="24"/>
        <item m="1" x="57"/>
        <item m="1" x="37"/>
        <item m="1" x="38"/>
        <item m="1" x="35"/>
        <item m="1" x="36"/>
        <item m="1" x="54"/>
        <item x="22"/>
        <item m="1" x="39"/>
        <item m="1" x="42"/>
        <item x="16"/>
        <item m="1" x="51"/>
        <item m="1" x="44"/>
        <item m="1" x="50"/>
        <item m="1" x="55"/>
        <item x="3"/>
        <item x="2"/>
        <item x="9"/>
        <item m="1" x="47"/>
        <item m="1" x="49"/>
        <item x="29"/>
        <item x="20"/>
        <item m="1" x="32"/>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axis="axisRow" compact="0" showAll="0">
      <items count="6">
        <item n="Computer Science" x="2"/>
        <item n="Medicine" x="4"/>
        <item n="Other" x="3"/>
        <item x="1"/>
        <item x="0"/>
        <item t="default"/>
      </items>
    </pivotField>
    <pivotField axis="axisCol" compact="0" showAll="0">
      <items count="37">
        <item n="no" x="32"/>
        <item x="22"/>
        <item x="21"/>
        <item x="2"/>
        <item x="17"/>
        <item x="29"/>
        <item n="gender" x="33"/>
        <item n="age, gender" x="34"/>
        <item n="age, gender and other" x="35"/>
        <item x="26"/>
        <item x="15"/>
        <item x="12"/>
        <item x="28"/>
        <item x="11"/>
        <item x="3"/>
        <item x="7"/>
        <item x="19"/>
        <item x="9"/>
        <item x="31"/>
        <item x="23"/>
        <item x="10"/>
        <item x="16"/>
        <item x="24"/>
        <item x="27"/>
        <item x="25"/>
        <item x="4"/>
        <item x="8"/>
        <item x="30"/>
        <item x="13"/>
        <item x="18"/>
        <item x="1"/>
        <item x="14"/>
        <item x="6"/>
        <item x="20"/>
        <item x="0"/>
        <item x="5"/>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49"/>
  </colFields>
  <colItems count="8">
    <i>
      <x/>
    </i>
    <i>
      <x v="3"/>
    </i>
    <i>
      <x v="6"/>
    </i>
    <i>
      <x v="7"/>
    </i>
    <i>
      <x v="8"/>
    </i>
    <i>
      <x v="34"/>
    </i>
    <i>
      <x v="35"/>
    </i>
    <i t="grand">
      <x/>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79F655-F0A7-4566-8819-58D7CD5E1B7A}"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6" firstHeaderRow="1" firstDataRow="1"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h="1" x="1"/>
        <item h="1" x="4"/>
        <item h="1" x="2"/>
        <item h="1" x="5"/>
        <item x="0"/>
        <item x="3"/>
        <item t="default"/>
      </items>
    </pivotField>
    <pivotField compact="0" outline="0" showAll="0"/>
    <pivotField axis="axisRow" compact="0" outline="0" showAll="0">
      <items count="7">
        <item x="2"/>
        <item x="3"/>
        <item m="1" x="5"/>
        <item x="0"/>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5"/>
  </rowFields>
  <rowItems count="3">
    <i>
      <x v="1"/>
    </i>
    <i>
      <x v="3"/>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43B2A3C-99F9-40CD-AE0A-6F45AB92AD9C}" name="PivotTable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J3:L13" firstHeaderRow="1" firstDataRow="1" firstDataCol="2"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x="4"/>
        <item h="1" x="2"/>
        <item h="1" x="5"/>
        <item x="0"/>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5">
        <item x="0"/>
        <item x="2"/>
        <item x="3"/>
        <item x="1"/>
        <item t="default"/>
      </items>
    </pivotField>
    <pivotField axis="axisRow" compact="0" showAll="0">
      <items count="5">
        <item x="2"/>
        <item x="0"/>
        <item x="3"/>
        <item x="1"/>
        <item t="default"/>
      </items>
    </pivotField>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2">
    <field x="24"/>
    <field x="23"/>
  </rowFields>
  <rowItems count="10">
    <i>
      <x/>
    </i>
    <i r="1">
      <x/>
    </i>
    <i r="1">
      <x v="1"/>
    </i>
    <i r="1">
      <x v="2"/>
    </i>
    <i>
      <x v="1"/>
    </i>
    <i r="1">
      <x/>
    </i>
    <i>
      <x v="2"/>
    </i>
    <i r="1">
      <x/>
    </i>
    <i r="1">
      <x v="2"/>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4774911-287F-464D-A7E7-DB127BF95023}" name="PivotTable2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44:K51"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12"/>
        <item x="19"/>
        <item x="18"/>
        <item x="2"/>
        <item x="0"/>
        <item x="36"/>
        <item x="31"/>
        <item x="37"/>
        <item x="15"/>
        <item x="21"/>
        <item x="39"/>
        <item x="5"/>
        <item x="11"/>
        <item x="7"/>
        <item x="27"/>
        <item x="4"/>
        <item x="8"/>
        <item x="25"/>
        <item x="3"/>
        <item x="30"/>
        <item x="1"/>
        <item x="6"/>
        <item x="22"/>
        <item x="32"/>
        <item x="17"/>
        <item x="29"/>
        <item x="34"/>
        <item x="24"/>
        <item x="16"/>
        <item m="1" x="40"/>
        <item x="9"/>
        <item x="23"/>
        <item x="35"/>
        <item x="10"/>
        <item x="33"/>
        <item x="14"/>
        <item x="28"/>
        <item x="20"/>
        <item x="38"/>
        <item x="13"/>
        <item x="26"/>
        <item t="default"/>
      </items>
    </pivotField>
    <pivotField axis="axisPage" compact="0" outline="0" multipleItemSelectionAllowed="1" showAll="0">
      <items count="7">
        <item h="1" x="1"/>
        <item h="1" x="2"/>
        <item h="1" x="5"/>
        <item x="0"/>
        <item x="3"/>
        <item h="1" x="4"/>
        <item t="default"/>
      </items>
    </pivotField>
    <pivotField compact="0" outline="0" showAll="0"/>
    <pivotField compact="0" outline="0" showAll="0"/>
    <pivotField compact="0" outline="0" showAll="0"/>
    <pivotField axis="axisRow" compact="0" outline="0" showAll="0">
      <items count="8">
        <item x="6"/>
        <item x="0"/>
        <item h="1" x="4"/>
        <item x="1"/>
        <item x="3"/>
        <item x="5"/>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3"/>
        <item n="CS" x="18"/>
        <item n="Not CS" x="19"/>
        <item x="2"/>
        <item x="11"/>
        <item x="0"/>
        <item x="7"/>
        <item x="13"/>
        <item x="6"/>
        <item x="12"/>
        <item x="9"/>
        <item x="17"/>
        <item x="1"/>
        <item x="8"/>
        <item x="15"/>
        <item x="14"/>
        <item x="5"/>
        <item x="16"/>
        <item x="4"/>
        <item x="10"/>
        <item t="default"/>
      </items>
    </pivotField>
    <pivotField axis="axisCol"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7"/>
  </rowFields>
  <rowItems count="6">
    <i>
      <x/>
    </i>
    <i>
      <x v="1"/>
    </i>
    <i>
      <x v="3"/>
    </i>
    <i>
      <x v="4"/>
    </i>
    <i>
      <x v="5"/>
    </i>
    <i t="grand">
      <x/>
    </i>
  </rowItems>
  <colFields count="1">
    <field x="48"/>
  </colFields>
  <colItems count="4">
    <i>
      <x/>
    </i>
    <i>
      <x v="1"/>
    </i>
    <i>
      <x v="2"/>
    </i>
    <i t="grand">
      <x/>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263DEFD-C418-4B02-9992-4D56C4C165B7}" name="PivotTable18"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C3:AE7" firstHeaderRow="0"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dataField="1"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2"/>
  </colFields>
  <colItems count="2">
    <i>
      <x/>
    </i>
    <i i="1">
      <x v="1"/>
    </i>
  </colItems>
  <pageFields count="1">
    <pageField fld="13" hier="-1"/>
  </pageFields>
  <dataFields count="2">
    <dataField name="Count of all participants" fld="43" subtotal="count" baseField="0" baseItem="0"/>
    <dataField name="Count of depressed participants" fld="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36A65D-C866-4F37-8AD0-BA210D032905}" name="PivotTable25"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K4:L15"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7">
        <item x="0"/>
        <item x="3"/>
        <item m="1" x="13"/>
        <item x="5"/>
        <item m="1" x="15"/>
        <item x="7"/>
        <item x="4"/>
        <item x="2"/>
        <item x="6"/>
        <item m="1" x="14"/>
        <item x="10"/>
        <item x="8"/>
        <item x="1"/>
        <item x="11"/>
        <item x="9"/>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sd="0" x="2"/>
        <item x="4"/>
        <item x="3"/>
        <item n="yes" sd="0" x="5"/>
        <item x="1"/>
        <item x="6"/>
        <item x="7"/>
        <item t="default"/>
      </items>
    </pivotField>
  </pivotFields>
  <rowFields count="1">
    <field x="26"/>
  </rowFields>
  <rowItems count="11">
    <i>
      <x v="1"/>
    </i>
    <i>
      <x v="5"/>
    </i>
    <i>
      <x v="6"/>
    </i>
    <i>
      <x v="7"/>
    </i>
    <i>
      <x v="8"/>
    </i>
    <i>
      <x v="10"/>
    </i>
    <i>
      <x v="11"/>
    </i>
    <i>
      <x v="13"/>
    </i>
    <i>
      <x v="14"/>
    </i>
    <i>
      <x v="15"/>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AD124C2-FC5D-4ED9-AE8E-DF04681C945A}" name="PivotTable24"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
  <location ref="A18:C35" firstHeaderRow="1" firstDataRow="1" firstDataCol="2"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2">
        <item x="3"/>
        <item x="6"/>
        <item x="2"/>
        <item x="0"/>
        <item x="4"/>
        <item x="8"/>
        <item x="7"/>
        <item m="1" x="9"/>
        <item m="1" x="10"/>
        <item x="5"/>
        <item x="1"/>
        <item t="default"/>
      </items>
    </pivotField>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2">
    <field x="48"/>
    <field x="25"/>
  </rowFields>
  <rowItems count="17">
    <i>
      <x/>
    </i>
    <i r="1">
      <x/>
    </i>
    <i r="1">
      <x v="1"/>
    </i>
    <i r="1">
      <x v="2"/>
    </i>
    <i r="1">
      <x v="4"/>
    </i>
    <i r="1">
      <x v="5"/>
    </i>
    <i r="1">
      <x v="6"/>
    </i>
    <i r="1">
      <x v="9"/>
    </i>
    <i>
      <x v="1"/>
    </i>
    <i r="1">
      <x/>
    </i>
    <i r="1">
      <x v="1"/>
    </i>
    <i r="1">
      <x v="4"/>
    </i>
    <i r="1">
      <x v="9"/>
    </i>
    <i>
      <x v="2"/>
    </i>
    <i r="1">
      <x/>
    </i>
    <i r="1">
      <x v="9"/>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AFC4D7C-2B81-4A9B-8498-2895353C978C}" name="PivotTable23"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2"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2">
        <item x="3"/>
        <item x="6"/>
        <item x="2"/>
        <item x="0"/>
        <item x="4"/>
        <item x="8"/>
        <item x="7"/>
        <item m="1" x="9"/>
        <item m="1" x="10"/>
        <item x="5"/>
        <item x="1"/>
        <item t="default"/>
      </items>
    </pivotField>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25"/>
  </rowFields>
  <rowItems count="9">
    <i>
      <x/>
    </i>
    <i>
      <x v="1"/>
    </i>
    <i>
      <x v="2"/>
    </i>
    <i>
      <x v="3"/>
    </i>
    <i>
      <x v="4"/>
    </i>
    <i>
      <x v="5"/>
    </i>
    <i>
      <x v="6"/>
    </i>
    <i>
      <x v="9"/>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223124-5AF6-47F9-B207-B72B757CC356}" name="PivotTable27"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4:B18"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axis="axisRow" compact="0" showAll="0">
      <items count="7">
        <item x="0"/>
        <item x="1"/>
        <item x="3"/>
        <item x="4"/>
        <item m="1" x="5"/>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30"/>
  </rowFields>
  <rowItems count="4">
    <i>
      <x v="2"/>
    </i>
    <i>
      <x v="3"/>
    </i>
    <i>
      <x v="5"/>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4EB5BAF-1920-4712-988E-E4966DA6CCA2}" name="PivotTable2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4:B8"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multipleItemSelectionAllowed="1" showAll="0">
      <items count="7">
        <item x="4"/>
        <item h="1" x="5"/>
        <item h="1" x="0"/>
        <item h="1" x="3"/>
        <item x="2"/>
        <item h="1"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axis="axisRow" compact="0" showAll="0">
      <items count="8">
        <item x="3"/>
        <item m="1" x="6"/>
        <item x="0"/>
        <item x="4"/>
        <item m="1" x="5"/>
        <item x="1"/>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28"/>
  </rowFields>
  <rowItems count="4">
    <i>
      <x/>
    </i>
    <i>
      <x v="3"/>
    </i>
    <i>
      <x v="6"/>
    </i>
    <i t="grand">
      <x/>
    </i>
  </rowItems>
  <colItems count="1">
    <i/>
  </colItems>
  <pageFields count="2">
    <pageField fld="13" hier="-1"/>
    <pageField fld="16"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D89133B-8C97-486F-AF19-EFDF4C9BF595}" name="PivotTable28"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A24:E2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multipleItemSelectionAllowed="1" showAll="0">
      <items count="7">
        <item x="4"/>
        <item h="1" x="5"/>
        <item h="1" x="0"/>
        <item h="1" x="3"/>
        <item x="2"/>
        <item h="1"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axis="axisCol" compact="0" showAll="0">
      <items count="8">
        <item x="3"/>
        <item m="1" x="6"/>
        <item x="0"/>
        <item x="4"/>
        <item m="1" x="5"/>
        <item x="1"/>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28"/>
  </colFields>
  <colItems count="4">
    <i>
      <x/>
    </i>
    <i>
      <x v="3"/>
    </i>
    <i>
      <x v="6"/>
    </i>
    <i t="grand">
      <x/>
    </i>
  </colItems>
  <pageFields count="2">
    <pageField fld="13" hier="-1"/>
    <pageField fld="16"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7F7D8E1-CDA7-4E12-BFDD-5E3B7798DC1F}" name="PivotTable29"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4:E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Col" compact="0" showAll="0">
      <items count="8">
        <item x="1"/>
        <item m="1" x="6"/>
        <item x="3"/>
        <item m="1" x="5"/>
        <item x="4"/>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3"/>
  </colFields>
  <colItems count="4">
    <i>
      <x v="2"/>
    </i>
    <i>
      <x v="4"/>
    </i>
    <i>
      <x v="6"/>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ED9188C-EECF-4A1B-8709-0A4977388046}" name="PivotTable31"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26:D31"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axis="axisCol" compact="0" showAll="0">
      <items count="7">
        <item x="0"/>
        <item x="1"/>
        <item x="3"/>
        <item m="1" x="5"/>
        <item x="2"/>
        <item x="4"/>
        <item t="default"/>
      </items>
    </pivotField>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7"/>
  </colFields>
  <colItems count="3">
    <i>
      <x v="1"/>
    </i>
    <i>
      <x v="2"/>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6F7A32-AFFC-47BC-B36D-B35E4F7A0C3B}" name="PivotTable30"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5:D20" firstHeaderRow="1" firstDataRow="2" firstDataCol="1" rowPageCount="3"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Page" compact="0" multipleItemSelectionAllowed="1" showAll="0" sortType="descending">
      <items count="8">
        <item h="1" x="1"/>
        <item m="1" x="6"/>
        <item x="3"/>
        <item h="1" x="2"/>
        <item h="1" m="1" x="5"/>
        <item h="1" x="4"/>
        <item h="1" x="0"/>
        <item t="default"/>
      </items>
    </pivotField>
    <pivotField compact="0" showAll="0"/>
    <pivotField axis="axisCol" compact="0" showAll="0">
      <items count="7">
        <item x="0"/>
        <item x="3"/>
        <item x="2"/>
        <item m="1" x="5"/>
        <item x="1"/>
        <item x="4"/>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5"/>
  </colFields>
  <colItems count="3">
    <i>
      <x v="1"/>
    </i>
    <i>
      <x v="2"/>
    </i>
    <i t="grand">
      <x/>
    </i>
  </colItems>
  <pageFields count="3">
    <pageField fld="13" hier="-1"/>
    <pageField fld="3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8B7AE37-9A8A-40F1-81FA-2B368FC4131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B8" firstHeaderRow="1" firstDataRow="1" firstDataCol="1" rowPageCount="1"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axis="axisRow" compact="0" outline="0" showAll="0">
      <items count="9">
        <item x="4"/>
        <item h="1" x="6"/>
        <item sd="0" x="1"/>
        <item x="0"/>
        <item x="3"/>
        <item h="1" x="5"/>
        <item x="2"/>
        <item m="1" x="7"/>
        <item t="default"/>
      </items>
    </pivotField>
    <pivotField compact="0" outline="0" showAll="0">
      <items count="56">
        <item x="19"/>
        <item x="22"/>
        <item x="11"/>
        <item m="1" x="48"/>
        <item x="23"/>
        <item x="18"/>
        <item m="1" x="44"/>
        <item x="34"/>
        <item x="21"/>
        <item x="14"/>
        <item x="13"/>
        <item x="2"/>
        <item x="10"/>
        <item m="1" x="42"/>
        <item x="25"/>
        <item x="36"/>
        <item x="31"/>
        <item m="1" x="54"/>
        <item x="29"/>
        <item x="24"/>
        <item x="12"/>
        <item x="41"/>
        <item m="1" x="52"/>
        <item m="1" x="51"/>
        <item x="35"/>
        <item x="20"/>
        <item m="1" x="43"/>
        <item x="9"/>
        <item x="0"/>
        <item x="5"/>
        <item m="1" x="49"/>
        <item m="1" x="50"/>
        <item x="15"/>
        <item m="1" x="47"/>
        <item x="16"/>
        <item x="6"/>
        <item m="1" x="45"/>
        <item x="17"/>
        <item m="1" x="46"/>
        <item x="1"/>
        <item x="38"/>
        <item m="1" x="53"/>
        <item x="4"/>
        <item x="28"/>
        <item x="7"/>
        <item x="40"/>
        <item x="39"/>
        <item x="8"/>
        <item x="3"/>
        <item x="32"/>
        <item x="26"/>
        <item x="30"/>
        <item x="27"/>
        <item x="33"/>
        <item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5"/>
        <item x="6"/>
        <item x="7"/>
        <item x="3"/>
        <item x="1"/>
        <item x="4"/>
        <item x="2"/>
        <item x="0"/>
        <item x="8"/>
        <item x="9"/>
        <item x="10"/>
        <item x="11"/>
        <item x="12"/>
        <item x="13"/>
        <item t="default"/>
      </items>
    </pivotField>
  </pivotFields>
  <rowFields count="1">
    <field x="17"/>
  </rowFields>
  <rowItems count="4">
    <i>
      <x v="2"/>
    </i>
    <i>
      <x v="3"/>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7F54C5E-3FD8-4C8D-A829-AA5968E71B5B}"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5:L11" firstHeaderRow="1" firstDataRow="1" firstDataCol="2" rowPageCount="2"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axis="axisPage" compact="0" outline="0" multipleItemSelectionAllowed="1" showAll="0">
      <items count="9">
        <item h="1" x="4"/>
        <item h="1" x="6"/>
        <item x="1"/>
        <item x="0"/>
        <item sd="0" x="3"/>
        <item h="1" x="5"/>
        <item h="1" x="2"/>
        <item h="1" m="1" x="7"/>
        <item t="default"/>
      </items>
    </pivotField>
    <pivotField axis="axisRow" compact="0" outline="0" showAll="0">
      <items count="56">
        <item h="1" x="19"/>
        <item h="1" x="22"/>
        <item h="1" x="11"/>
        <item h="1" m="1" x="48"/>
        <item h="1" x="23"/>
        <item h="1" x="18"/>
        <item h="1" m="1" x="44"/>
        <item h="1" x="34"/>
        <item h="1" x="21"/>
        <item x="14"/>
        <item x="13"/>
        <item x="2"/>
        <item x="10"/>
        <item h="1" m="1" x="42"/>
        <item h="1" x="25"/>
        <item h="1" x="36"/>
        <item h="1" x="31"/>
        <item h="1" m="1" x="54"/>
        <item h="1" x="12"/>
        <item h="1" x="41"/>
        <item h="1" m="1" x="52"/>
        <item h="1" m="1" x="51"/>
        <item h="1" m="1" x="43"/>
        <item h="1" x="0"/>
        <item h="1" x="5"/>
        <item h="1" m="1" x="49"/>
        <item h="1" m="1" x="50"/>
        <item h="1" x="15"/>
        <item h="1" m="1" x="47"/>
        <item h="1" x="6"/>
        <item h="1" m="1" x="45"/>
        <item h="1" m="1" x="46"/>
        <item h="1" x="1"/>
        <item h="1" m="1" x="53"/>
        <item h="1" x="40"/>
        <item h="1" x="16"/>
        <item h="1" x="29"/>
        <item h="1" x="9"/>
        <item h="1" x="35"/>
        <item h="1" x="24"/>
        <item h="1" x="17"/>
        <item h="1" x="38"/>
        <item h="1" x="4"/>
        <item h="1" x="20"/>
        <item h="1" x="28"/>
        <item h="1" x="7"/>
        <item h="1" x="39"/>
        <item h="1" x="8"/>
        <item h="1" x="3"/>
        <item h="1" x="32"/>
        <item h="1" x="26"/>
        <item h="1" x="30"/>
        <item h="1" x="27"/>
        <item h="1" x="33"/>
        <item h="1"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5">
        <item x="5"/>
        <item x="6"/>
        <item x="7"/>
        <item x="3"/>
        <item x="1"/>
        <item x="4"/>
        <item x="2"/>
        <item x="0"/>
        <item x="8"/>
        <item x="9"/>
        <item x="10"/>
        <item x="11"/>
        <item x="12"/>
        <item x="13"/>
        <item t="default"/>
      </items>
    </pivotField>
  </pivotFields>
  <rowFields count="2">
    <field x="47"/>
    <field x="18"/>
  </rowFields>
  <rowItems count="6">
    <i>
      <x/>
      <x v="9"/>
    </i>
    <i r="1">
      <x v="10"/>
    </i>
    <i r="1">
      <x v="11"/>
    </i>
    <i r="1">
      <x v="12"/>
    </i>
    <i t="default">
      <x/>
    </i>
    <i t="grand">
      <x/>
    </i>
  </rowItems>
  <colItems count="1">
    <i/>
  </colItems>
  <pageFields count="2">
    <pageField fld="13" hier="-1"/>
    <pageField fld="17"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1B6FF5D-3FCE-4649-80CA-000466DE5D94}"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5:E38" firstHeaderRow="1" firstDataRow="1" firstDataCol="1" rowPageCount="2"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compact="0" outline="0" multipleItemSelectionAllowed="1" showAll="0"/>
    <pivotField compact="0" outline="0" showAll="0">
      <items count="56">
        <item h="1" x="19"/>
        <item h="1" x="22"/>
        <item h="1" x="11"/>
        <item h="1" m="1" x="48"/>
        <item h="1" x="23"/>
        <item h="1" x="18"/>
        <item h="1" m="1" x="44"/>
        <item h="1" x="34"/>
        <item h="1" x="21"/>
        <item h="1" x="14"/>
        <item h="1" x="13"/>
        <item h="1" x="2"/>
        <item h="1" x="10"/>
        <item h="1" m="1" x="42"/>
        <item h="1" x="25"/>
        <item h="1" x="36"/>
        <item h="1" x="31"/>
        <item h="1" m="1" x="54"/>
        <item h="1" x="12"/>
        <item h="1" x="41"/>
        <item h="1" m="1" x="52"/>
        <item h="1" m="1" x="51"/>
        <item h="1" m="1" x="43"/>
        <item h="1" x="5"/>
        <item h="1" m="1" x="49"/>
        <item m="1" x="50"/>
        <item h="1" x="15"/>
        <item m="1" x="47"/>
        <item h="1" x="6"/>
        <item m="1" x="45"/>
        <item h="1" m="1" x="46"/>
        <item h="1" x="1"/>
        <item h="1" m="1" x="53"/>
        <item h="1" x="40"/>
        <item h="1" x="16"/>
        <item h="1" x="29"/>
        <item h="1" x="9"/>
        <item h="1" x="35"/>
        <item h="1" x="24"/>
        <item h="1" x="17"/>
        <item h="1" x="38"/>
        <item h="1" x="4"/>
        <item h="1" x="20"/>
        <item h="1" x="28"/>
        <item h="1" x="7"/>
        <item h="1" x="39"/>
        <item h="1" x="8"/>
        <item h="1" x="3"/>
        <item h="1" x="0"/>
        <item h="1" x="32"/>
        <item h="1" x="26"/>
        <item h="1" x="30"/>
        <item x="27"/>
        <item x="33"/>
        <item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7">
        <item m="1" x="5"/>
        <item x="0"/>
        <item x="4"/>
        <item x="2"/>
        <item x="3"/>
        <item x="1"/>
        <item t="default"/>
      </items>
    </pivotField>
    <pivotField axis="axisRow" compact="0" outline="0" showAll="0">
      <items count="42">
        <item x="31"/>
        <item x="36"/>
        <item x="5"/>
        <item x="33"/>
        <item x="38"/>
        <item x="9"/>
        <item x="12"/>
        <item x="6"/>
        <item x="10"/>
        <item x="25"/>
        <item x="3"/>
        <item x="32"/>
        <item x="40"/>
        <item x="14"/>
        <item x="28"/>
        <item x="18"/>
        <item x="20"/>
        <item x="34"/>
        <item x="7"/>
        <item x="26"/>
        <item x="30"/>
        <item x="27"/>
        <item x="16"/>
        <item x="22"/>
        <item x="17"/>
        <item x="0"/>
        <item x="2"/>
        <item x="23"/>
        <item x="37"/>
        <item x="21"/>
        <item x="8"/>
        <item x="4"/>
        <item x="19"/>
        <item x="15"/>
        <item x="24"/>
        <item x="35"/>
        <item x="11"/>
        <item x="39"/>
        <item x="29"/>
        <item x="1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5"/>
        <item x="3"/>
        <item x="1"/>
        <item x="4"/>
        <item x="6"/>
        <item x="2"/>
        <item x="0"/>
        <item x="7"/>
        <item x="8"/>
        <item x="9"/>
        <item x="10"/>
        <item x="11"/>
        <item x="12"/>
        <item x="13"/>
        <item t="default"/>
      </items>
    </pivotField>
  </pivotFields>
  <rowFields count="1">
    <field x="29"/>
  </rowFields>
  <rowItems count="33">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t="grand">
      <x/>
    </i>
  </rowItems>
  <colItems count="1">
    <i/>
  </colItems>
  <pageFields count="2">
    <pageField fld="13" hier="-1"/>
    <pageField fld="28"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Author_Department" xr10:uid="{12599C75-01B8-40D7-8510-A293D1B106B1}" sourceName="First Author Department">
  <pivotTables>
    <pivotTable tabId="7" name="PivotTable2"/>
  </pivotTables>
  <data>
    <tabular pivotCacheId="1961655437">
      <items count="37">
        <i x="6"/>
        <i x="28"/>
        <i x="30" s="1"/>
        <i x="9" s="1"/>
        <i x="7" s="1"/>
        <i x="11" s="1"/>
        <i x="29" s="1"/>
        <i x="27" s="1"/>
        <i x="16" s="1"/>
        <i x="33" s="1"/>
        <i x="34" s="1"/>
        <i x="23" s="1"/>
        <i x="10" s="1"/>
        <i x="13" s="1"/>
        <i x="19" s="1"/>
        <i x="5" s="1"/>
        <i x="31" s="1"/>
        <i x="3" s="1"/>
        <i x="24" s="1"/>
        <i x="17" s="1"/>
        <i x="4" s="1"/>
        <i x="22" s="1"/>
        <i x="8" s="1"/>
        <i x="32" s="1"/>
        <i x="1" s="1"/>
        <i x="21" s="1"/>
        <i x="12" s="1"/>
        <i x="26" s="1"/>
        <i x="0" s="1"/>
        <i x="20" s="1"/>
        <i x="15" s="1"/>
        <i x="18" s="1"/>
        <i x="25" s="1"/>
        <i x="14" s="1"/>
        <i x="36" nd="1"/>
        <i x="35"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st Author Department" xr10:uid="{8F03B888-1524-4F89-A924-D853BB869157}" cache="Slicer_First_Author_Department" caption="First Author 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0362D5-5D98-4BEE-8D9B-9AB191AA0D42}" name="Table1" displayName="Table1" ref="A1:F108" totalsRowShown="0">
  <autoFilter ref="A1:F108" xr:uid="{490362D5-5D98-4BEE-8D9B-9AB191AA0D42}"/>
  <sortState xmlns:xlrd2="http://schemas.microsoft.com/office/spreadsheetml/2017/richdata2" ref="A2:F108">
    <sortCondition ref="B1:B108"/>
  </sortState>
  <tableColumns count="6">
    <tableColumn id="1" xr3:uid="{56F670CB-529E-4B8B-B19A-B0E848B064A6}" name="citation"/>
    <tableColumn id="2" xr3:uid="{A1D8F2EC-6A67-4B91-81A7-55658E27DC67}" name="title2"/>
    <tableColumn id="4" xr3:uid="{C1DD6B72-2B97-443B-8245-1D5A4E0F07A0}" name="latex table" dataDxfId="5">
      <calculatedColumnFormula>_xlfn.CONCAT(LEFT(Table1[[#This Row],[Column1]],FIND(",", Table1[[#This Row],[Column1]]))," et al.")</calculatedColumnFormula>
    </tableColumn>
    <tableColumn id="3" xr3:uid="{A58D7228-4661-473A-A9F2-FB53DBABEC21}" name="latex citation" dataDxfId="4">
      <calculatedColumnFormula>_xlfn.CONCAT("\cite{", Table1[[#This Row],[citation]], "}")</calculatedColumnFormula>
    </tableColumn>
    <tableColumn id="5" xr3:uid="{2EF5EB43-F36C-4216-90EB-C0EE3DA18DE0}" name="Column1"/>
    <tableColumn id="6" xr3:uid="{732ABBD8-B2DD-4FFE-A2AC-A562CF170818}"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1D6EB2-8CDB-4868-9BCE-9ACFB3E1D22A}" name="Table2" displayName="Table2" ref="A1:AU227" totalsRowShown="0">
  <autoFilter ref="A1:AU227" xr:uid="{871D6EB2-8CDB-4868-9BCE-9ACFB3E1D22A}">
    <filterColumn colId="13">
      <filters>
        <filter val="external"/>
        <filter val="external, multiple"/>
        <filter val="yes"/>
        <filter val="yes, multiple"/>
      </filters>
    </filterColumn>
    <filterColumn colId="44">
      <filters>
        <filter val="no"/>
      </filters>
    </filterColumn>
  </autoFilter>
  <sortState xmlns:xlrd2="http://schemas.microsoft.com/office/spreadsheetml/2017/richdata2" ref="A2:AS227">
    <sortCondition descending="1" ref="F1:F227"/>
  </sortState>
  <tableColumns count="47">
    <tableColumn id="2" xr3:uid="{B8D9CF5A-752D-42FB-B177-E34538B1772D}" name="Title"/>
    <tableColumn id="39" xr3:uid="{97ACFAC8-9CCB-477A-8E7C-2A299BB86E57}" name="ID" dataCellStyle="Neutral"/>
    <tableColumn id="3" xr3:uid="{3664AF85-D7A1-4D4C-BA9A-004069A83213}" name="Year"/>
    <tableColumn id="4" xr3:uid="{86EACC41-C9D9-48CB-AA78-9265BECA502B}" name="Source title"/>
    <tableColumn id="47" xr3:uid="{9A9F0C29-9468-4E37-9649-8EC3DB3973AB}" name="First Author Department" dataCellStyle="Neutral"/>
    <tableColumn id="5" xr3:uid="{9E567AD5-8DAA-4D23-852F-C3E62CA263BC}" name="Cited by"/>
    <tableColumn id="6" xr3:uid="{40FF7BD4-3688-4C05-BF54-0C6D12117DA5}" name="DOI"/>
    <tableColumn id="7" xr3:uid="{0D2B8B6C-41C4-4C9D-873F-3066C898703F}" name="Link"/>
    <tableColumn id="8" xr3:uid="{589B9023-5764-425C-ACF4-027D5C56658D}" name="Author Keywords"/>
    <tableColumn id="9" xr3:uid="{C6085ECB-5938-4D27-869C-CED08B564AAA}" name="Index Keywords"/>
    <tableColumn id="10" xr3:uid="{58700953-EE8E-41F1-B621-C91DB3E666A5}" name="Publication Stage"/>
    <tableColumn id="1" xr3:uid="{0C71F446-58DE-480E-ACF5-3ABB231B4F6E}" name="dataset used by"/>
    <tableColumn id="12" xr3:uid="{DC529140-820D-4173-A433-F13B6498E7E0}" name="Category"/>
    <tableColumn id="40" xr3:uid="{6719E559-B9F0-437A-A31C-EF80ED88995D}" name="Included" dataDxfId="3"/>
    <tableColumn id="13" xr3:uid="{018BA10A-0B32-44C1-9F8D-12EF81B959A2}" name="Done" dataDxfId="2" dataCellStyle="Neutral"/>
    <tableColumn id="14" xr3:uid="{540D3B1E-A6BD-4EE7-8CF0-610396EA072F}" name="was the work an original task?"/>
    <tableColumn id="15" xr3:uid="{4CBEB25A-EB71-4D9D-B2B7-939F9113299B}" name="human annotations as labels?"/>
    <tableColumn id="41" xr3:uid="{CAD76444-E538-4529-92BB-F1F8A9894314}" name="non-human annotations"/>
    <tableColumn id="16" xr3:uid="{0C60CBF0-1ADB-4BCD-9D9C-5B25F3B0B532}" name="what did they use (except human annotations)"/>
    <tableColumn id="46" xr3:uid="{9F165DC3-694D-41BC-AD79-B8D76AC97511}" name="doi/links from paper/references/google search"/>
    <tableColumn id="42" xr3:uid="{28C8594B-8478-4ED2-8C2C-E85287E5E8A0}" name="provided questionaire text?"/>
    <tableColumn id="43" xr3:uid="{038206DE-5126-4C60-8396-1E67033764D1}" name="cut-off criteria provided (how many points to be considered depressed)"/>
    <tableColumn id="17" xr3:uid="{FEE3CCF5-DC05-4C3A-A772-A029C095C1B1}" name="non-human annotations notes"/>
    <tableColumn id="18" xr3:uid="{B52F887A-478C-458E-AC14-E5AD63552E1C}" name="original annotations"/>
    <tableColumn id="19" xr3:uid="{301177A8-B363-4BFB-99FF-59F910D7156A}" name="external annotations"/>
    <tableColumn id="20" xr3:uid="{D7534A5A-D4C4-4C82-B68B-B89DF21B1B12}" name="who were the annotators?"/>
    <tableColumn id="21" xr3:uid="{68196955-0E27-4385-BA61-A05687A10174}" name="provided number of annotators"/>
    <tableColumn id="22" xr3:uid="{374FC25B-87FD-4BFF-8BE2-5FE6B85892A0}" name="estimated how many annotators they would need before"/>
    <tableColumn id="23" xr3:uid="{4C14E18B-5725-4702-9695-C32BAED4578C}" name="specified formal instructions for the annotators?"/>
    <tableColumn id="24" xr3:uid="{3FE87BDB-BB56-499C-8A06-5637B62518D4}" name="instructions notes"/>
    <tableColumn id="25" xr3:uid="{E4E1F721-0A7D-4789-A596-7FD5215857B3}" name="was there training for the annotators?"/>
    <tableColumn id="26" xr3:uid="{381A6934-6BA3-4A9A-A914-E36BE173415B}" name="perfrormed pre-screening on the crowd work platforms?"/>
    <tableColumn id="27" xr3:uid="{BAE306F3-3DE5-4707-A51C-E5E54A797F62}" name="prescreening notes"/>
    <tableColumn id="28" xr3:uid="{117037BD-4EF8-482C-B6BD-301F1A0F3EE5}" name="was there multiple annotator overlap?"/>
    <tableColumn id="29" xr3:uid="{301069F9-13B3-4C25-955E-E04CD11A3FF6}" name="overlap notes"/>
    <tableColumn id="30" xr3:uid="{71CAFF30-1CF8-44F7-B647-DDAD6839EB91}" name="reported inter-annotator agreement?"/>
    <tableColumn id="31" xr3:uid="{D45822AD-3F6D-4EBD-9E51-4B2B84C6AF7A}" name="agreement notes"/>
    <tableColumn id="32" xr3:uid="{5AA373FD-0708-4584-9BAE-06E38FCCEE49}" name="any other metric of label quality?"/>
    <tableColumn id="33" xr3:uid="{4C24DDC4-81DA-49D3-9BA5-FF0A573D2A42}" name="quality notes"/>
    <tableColumn id="34" xr3:uid="{FD25799F-94F0-462E-AF2E-48D00AC25280}" name="did they link to the dataset?"/>
    <tableColumn id="35" xr3:uid="{AEB95C54-58C0-4F1A-9E45-BE890E0E5BCB}" name="possible to retreive the data?"/>
    <tableColumn id="36" xr3:uid="{66D4FFC8-121A-4781-8523-90E55295CE53}" name="data notes"/>
    <tableColumn id="44" xr3:uid="{300E5A03-11A1-4E1F-BE1D-ECC75A391E73}" name="depressed participants"/>
    <tableColumn id="45" xr3:uid="{08DCCB06-0464-4B60-B049-E97D365A3078}" name="all participants"/>
    <tableColumn id="37" xr3:uid="{F6F8D805-445F-4B5E-8903-5DE9A26F758D}" name="description of data within the paper?"/>
    <tableColumn id="11" xr3:uid="{2870895F-6B96-4AC0-856B-923719D5708E}" name="How hard to undersand "/>
    <tableColumn id="38" xr3:uid="{7B6C1C0A-73FD-4114-9569-4A4A865BD8F1}" name="DOI of used data sets"/>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4EE1AD-9014-4772-865E-88CEDF0ECF82}" name="Table4" displayName="Table4" ref="A1:C24" totalsRowShown="0">
  <autoFilter ref="A1:C24" xr:uid="{614EE1AD-9014-4772-865E-88CEDF0ECF82}"/>
  <tableColumns count="3">
    <tableColumn id="1" xr3:uid="{7C05FC34-6183-45A6-80B0-053A4900790F}" name="Name"/>
    <tableColumn id="2" xr3:uid="{7CE19442-B77E-4496-8A65-2FDA4FD12040}" name="link/doi"/>
    <tableColumn id="3" xr3:uid="{240256AD-C868-4A4F-86A0-06EE5D04C39F}" name="self-administe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4903566033&amp;doi=10.1093%2fschbul%2fsbt142&amp;partnerID=40&amp;md5=4264d2d7cbd4a78e2d13f114b3aeb7dc" TargetMode="External"/><Relationship Id="rId18" Type="http://schemas.openxmlformats.org/officeDocument/2006/relationships/hyperlink" Target="http://groups.csail.mit.edu/vision/datasets/ADE20K/" TargetMode="External"/><Relationship Id="rId26" Type="http://schemas.openxmlformats.org/officeDocument/2006/relationships/hyperlink" Target="https://www.scopus.com/inward/record.uri?eid=2-s2.0-85126689484&amp;doi=10.1007%2fs13755-018-0046-0&amp;partnerID=40&amp;md5=f31146f97b5aa8f79d153865d47c9be8" TargetMode="External"/><Relationship Id="rId39" Type="http://schemas.openxmlformats.org/officeDocument/2006/relationships/hyperlink" Target="https://www.scopus.com/inward/record.uri?eid=2-s2.0-85106114131&amp;partnerID=40&amp;md5=821f0189dd99b8aa6c0d86a17342a1e5" TargetMode="External"/><Relationship Id="rId21" Type="http://schemas.openxmlformats.org/officeDocument/2006/relationships/hyperlink" Target="https://www.scopus.com/inward/record.uri?eid=2-s2.0-85054155287&amp;doi=10.1001%2fjamapsychiatry.2018.2165&amp;partnerID=40&amp;md5=eb5a892b43aaa85818ed95797e9f2078" TargetMode="External"/><Relationship Id="rId34" Type="http://schemas.openxmlformats.org/officeDocument/2006/relationships/hyperlink" Target="https://www.scopus.com/inward/record.uri?eid=2-s2.0-85107087598&amp;doi=10.2196%2fmental.9782&amp;partnerID=40&amp;md5=db24e70d9a0be9077a7218969eddb4f2" TargetMode="External"/><Relationship Id="rId42" Type="http://schemas.openxmlformats.org/officeDocument/2006/relationships/hyperlink" Target="https://www.scopus.com/inward/record.uri?eid=2-s2.0-85032070787&amp;doi=10.1038%2fmp.2015.198&amp;partnerID=40&amp;md5=22c13e7d4b8846a3b4d3e0b3c0a335f2" TargetMode="External"/><Relationship Id="rId47" Type="http://schemas.openxmlformats.org/officeDocument/2006/relationships/hyperlink" Target="https://www.scopus.com/inward/record.uri?eid=2-s2.0-84919327025&amp;doi=10.1145%2f2661806.2661809&amp;partnerID=40&amp;md5=8ba606ccd58f2472bf658e5554025298" TargetMode="External"/><Relationship Id="rId7" Type="http://schemas.openxmlformats.org/officeDocument/2006/relationships/hyperlink" Target="https://www.scopus.com/inward/record.uri?eid=2-s2.0-85019953955&amp;doi=10.1177%2f2167702617691560&amp;partnerID=40&amp;md5=1bf7990affbb786dd20147a913c11b73" TargetMode="External"/><Relationship Id="rId2" Type="http://schemas.openxmlformats.org/officeDocument/2006/relationships/hyperlink" Target="https://www.scopus.com/inward/record.uri?eid=2-s2.0-84962787673&amp;doi=10.1016%2fj.neuroimage.2016.02.079&amp;partnerID=40&amp;md5=02c435791465a7d077ad0db2d5ba2137" TargetMode="External"/><Relationship Id="rId16" Type="http://schemas.openxmlformats.org/officeDocument/2006/relationships/hyperlink" Target="https://www.scopus.com/inward/record.uri?eid=2-s2.0-85060334446&amp;doi=10.2196%2f12106&amp;partnerID=40&amp;md5=ee4042f0f43089954f87f8eb3205565f" TargetMode="External"/><Relationship Id="rId29" Type="http://schemas.openxmlformats.org/officeDocument/2006/relationships/hyperlink" Target="https://www.scopus.com/inward/record.uri?eid=2-s2.0-84932197964&amp;doi=10.1159%2f000438457&amp;partnerID=40&amp;md5=644d255a816a640d913c4fc2719ff2ed" TargetMode="External"/><Relationship Id="rId1" Type="http://schemas.openxmlformats.org/officeDocument/2006/relationships/hyperlink" Target="https://www.scopus.com/inward/record.uri?eid=2-s2.0-84900027892&amp;partnerID=40&amp;md5=37755eb6e5e5e0639df4438f14bf1c8f" TargetMode="External"/><Relationship Id="rId6" Type="http://schemas.openxmlformats.org/officeDocument/2006/relationships/hyperlink" Target="https://www.scopus.com/inward/record.uri?eid=2-s2.0-85046376921&amp;doi=10.1016%2fj.cmpb.2018.04.012&amp;partnerID=40&amp;md5=ed5b73eb146d216ef7c863681531b9e8" TargetMode="External"/><Relationship Id="rId11" Type="http://schemas.openxmlformats.org/officeDocument/2006/relationships/hyperlink" Target="https://www.scopus.com/inward/record.uri?eid=2-s2.0-84928666719&amp;doi=10.1016%2fj.invent.2015.03.005&amp;partnerID=40&amp;md5=7f8addf07a2be1eaaf35d1a987e99b28" TargetMode="External"/><Relationship Id="rId24" Type="http://schemas.openxmlformats.org/officeDocument/2006/relationships/hyperlink" Target="https://www.scopus.com/inward/record.uri?eid=2-s2.0-84964221788&amp;doi=10.1038%2fncomms11254&amp;partnerID=40&amp;md5=e9bf2570ee64df14dd4e5e22f2c91839" TargetMode="External"/><Relationship Id="rId32" Type="http://schemas.openxmlformats.org/officeDocument/2006/relationships/hyperlink" Target="https://www.scopus.com/inward/record.uri?eid=2-s2.0-85031927272&amp;doi=10.24963%2fijcai.2017%2f536&amp;partnerID=40&amp;md5=406761e6e772997453ea79de1ae506e1" TargetMode="External"/><Relationship Id="rId37" Type="http://schemas.openxmlformats.org/officeDocument/2006/relationships/hyperlink" Target="https://www.scopus.com/inward/record.uri?eid=2-s2.0-85042741879&amp;doi=10.1038%2fs41562-017-0234-y&amp;partnerID=40&amp;md5=b260e6950d1114c61adb79433a393a63" TargetMode="External"/><Relationship Id="rId40" Type="http://schemas.openxmlformats.org/officeDocument/2006/relationships/hyperlink" Target="https://www.scopus.com/inward/record.uri?eid=2-s2.0-85068482219&amp;doi=10.3390%2fjcm8030360&amp;partnerID=40&amp;md5=bc8dcf6d97300189749d291c4ca9fd07" TargetMode="External"/><Relationship Id="rId45" Type="http://schemas.openxmlformats.org/officeDocument/2006/relationships/hyperlink" Target="https://www.scopus.com/inward/record.uri?eid=2-s2.0-84860603285&amp;doi=10.1093%2fbrain%2faws084&amp;partnerID=40&amp;md5=c4b1ad77ed0bae62e4ad0d81686c18f2" TargetMode="External"/><Relationship Id="rId5" Type="http://schemas.openxmlformats.org/officeDocument/2006/relationships/hyperlink" Target="https://www.scopus.com/inward/record.uri?eid=2-s2.0-84959571586&amp;doi=10.1016%2fS2215-0366%2815%2900471-X&amp;partnerID=40&amp;md5=bc151352b1d1e17cf0e47f4dfdda1cc9" TargetMode="External"/><Relationship Id="rId15" Type="http://schemas.openxmlformats.org/officeDocument/2006/relationships/hyperlink" Target="https://static-content.springer.com/esm/art%3A10.1140%2Fepjds%2Fs13688-017-0110-z/MediaObjects/13688_2017_110_MOESM1_ESM.pdf" TargetMode="External"/><Relationship Id="rId23" Type="http://schemas.openxmlformats.org/officeDocument/2006/relationships/hyperlink" Target="https://www.scopus.com/inward/record.uri?eid=2-s2.0-84973304687&amp;doi=10.1001%2fjamapsychiatry.2016.0316&amp;partnerID=40&amp;md5=d1625afd3f63c10950fb8d8bde285f77" TargetMode="External"/><Relationship Id="rId28" Type="http://schemas.openxmlformats.org/officeDocument/2006/relationships/hyperlink" Target="https://www.scopus.com/inward/record.uri?eid=2-s2.0-85073162689&amp;doi=10.1016%2fj.entcs.2019.04.009&amp;partnerID=40&amp;md5=4d76cda9b5861f052141d79407fe2e9b" TargetMode="External"/><Relationship Id="rId36" Type="http://schemas.openxmlformats.org/officeDocument/2006/relationships/hyperlink" Target="https://www.scopus.com/inward/record.uri?eid=2-s2.0-85077789880&amp;doi=10.1093%2fbioinformatics%2fbtz470&amp;partnerID=40&amp;md5=70e43059304174c0381c2a674a787508" TargetMode="External"/><Relationship Id="rId10" Type="http://schemas.openxmlformats.org/officeDocument/2006/relationships/hyperlink" Target="https://www.scopus.com/inward/record.uri?eid=2-s2.0-84920842240&amp;doi=10.1001%2fjamapsychiatry.2014.1754&amp;partnerID=40&amp;md5=1106d826e777ab18a111289a223d2c38" TargetMode="External"/><Relationship Id="rId19" Type="http://schemas.openxmlformats.org/officeDocument/2006/relationships/hyperlink" Target="https://www.scopus.com/inward/record.uri?eid=2-s2.0-85030311796&amp;doi=10.1038%2fs41467-017-00803-1&amp;partnerID=40&amp;md5=7057b8a236227edb70d1b5e4a6958ee3" TargetMode="External"/><Relationship Id="rId31" Type="http://schemas.openxmlformats.org/officeDocument/2006/relationships/hyperlink" Target="https://www.scopus.com/inward/record.uri?eid=2-s2.0-79952708926&amp;doi=10.1016%2fj.neuroimage.2010.11.079&amp;partnerID=40&amp;md5=e4d8f08d3f0bebff974a314de6ca3bac" TargetMode="External"/><Relationship Id="rId44" Type="http://schemas.openxmlformats.org/officeDocument/2006/relationships/hyperlink" Target="https://www.scopus.com/inward/record.uri?eid=2-s2.0-84944154306&amp;doi=10.1016%2fj.jamda.2015.05.002&amp;partnerID=40&amp;md5=8088a6c7e4d5a8ad76d9f3c35fc08224" TargetMode="External"/><Relationship Id="rId4" Type="http://schemas.openxmlformats.org/officeDocument/2006/relationships/hyperlink" Target="https://www.scopus.com/inward/record.uri?eid=2-s2.0-84870657864&amp;doi=10.1080%2f01621459.2012.695674&amp;partnerID=40&amp;md5=573a7da42398a7d306ca574d2039ea58" TargetMode="External"/><Relationship Id="rId9" Type="http://schemas.openxmlformats.org/officeDocument/2006/relationships/hyperlink" Target="https://www.scopus.com/inward/record.uri?eid=2-s2.0-84874239884&amp;doi=10.1016%2fj.cmpb.2012.10.008&amp;partnerID=40&amp;md5=1c086bca5b84c3428cca6e57b81bb86e" TargetMode="External"/><Relationship Id="rId14" Type="http://schemas.openxmlformats.org/officeDocument/2006/relationships/hyperlink" Target="https://www.scopus.com/inward/record.uri?eid=2-s2.0-85027011738&amp;doi=10.1140%2fepjds%2fs13688-017-0110-z&amp;partnerID=40&amp;md5=12591ab9e3de234208ab344a688f4cec" TargetMode="External"/><Relationship Id="rId22" Type="http://schemas.openxmlformats.org/officeDocument/2006/relationships/hyperlink" Target="https://www.scopus.com/inward/record.uri?eid=2-s2.0-85031096795&amp;doi=10.1038%2fs41598-017-12961-9&amp;partnerID=40&amp;md5=78131f02db14473418501036467d5dbd" TargetMode="External"/><Relationship Id="rId27" Type="http://schemas.openxmlformats.org/officeDocument/2006/relationships/hyperlink" Target="https://www.scopus.com/inward/record.uri?eid=2-s2.0-84908459994&amp;doi=10.1109%2fTAFFC.2014.2315623&amp;partnerID=40&amp;md5=d024e0c9ac9a31380ac4e5eae59d9e84" TargetMode="External"/><Relationship Id="rId30" Type="http://schemas.openxmlformats.org/officeDocument/2006/relationships/hyperlink" Target="https://www.scopus.com/inward/record.uri?eid=2-s2.0-85086719384&amp;doi=10.2196%2fmhealth.5960&amp;partnerID=40&amp;md5=5169e6f341cec6f4ea28f3f578b9b72f" TargetMode="External"/><Relationship Id="rId35" Type="http://schemas.openxmlformats.org/officeDocument/2006/relationships/hyperlink" Target="https://www.scopus.com/inward/record.uri?eid=2-s2.0-85017596150&amp;doi=10.1001%2fjamapsychiatry.2017.0025&amp;partnerID=40&amp;md5=e63d7e8c7f524976abcbd76dd673f039" TargetMode="External"/><Relationship Id="rId43" Type="http://schemas.openxmlformats.org/officeDocument/2006/relationships/hyperlink" Target="https://www.scopus.com/inward/record.uri?eid=2-s2.0-84984794011&amp;doi=10.1007%2f978-3-319-44564-9_3&amp;partnerID=40&amp;md5=85a1d5159d7b3e3df471fd093749b7be" TargetMode="External"/><Relationship Id="rId48" Type="http://schemas.openxmlformats.org/officeDocument/2006/relationships/printerSettings" Target="../printerSettings/printerSettings1.bin"/><Relationship Id="rId8" Type="http://schemas.openxmlformats.org/officeDocument/2006/relationships/hyperlink" Target="https://link.springer.com/chapter/10.1007/978-3-642-39137-8_12" TargetMode="External"/><Relationship Id="rId3" Type="http://schemas.openxmlformats.org/officeDocument/2006/relationships/hyperlink" Target="https://www.scopus.com/inward/record.uri?eid=2-s2.0-80053494985&amp;doi=10.2196%2fjmir.1838&amp;partnerID=40&amp;md5=27a4710bd87b67c7770bb28c973b90ec" TargetMode="External"/><Relationship Id="rId12" Type="http://schemas.openxmlformats.org/officeDocument/2006/relationships/hyperlink" Target="https://www.scopus.com/inward/record.uri?eid=2-s2.0-85059399703&amp;doi=10.1002%2fwps.20610&amp;partnerID=40&amp;md5=3b2507cb6fad869ee3c211bd7710fa98" TargetMode="External"/><Relationship Id="rId17" Type="http://schemas.openxmlformats.org/officeDocument/2006/relationships/hyperlink" Target="https://www.scopus.com/inward/record.uri?eid=2-s2.0-85061746218&amp;doi=10.1016%2fj.envint.2019.02.013&amp;partnerID=40&amp;md5=ec4118a1d96d456c6ce55ce1f12ef19a" TargetMode="External"/><Relationship Id="rId25" Type="http://schemas.openxmlformats.org/officeDocument/2006/relationships/hyperlink" Target="https://www.scopus.com/inward/record.uri?eid=2-s2.0-85017337270&amp;partnerID=40&amp;md5=a02af00703e18b26b0b7bd78c9ad9d87" TargetMode="External"/><Relationship Id="rId33" Type="http://schemas.openxmlformats.org/officeDocument/2006/relationships/hyperlink" Target="https://aclanthology.org/W14-3207/" TargetMode="External"/><Relationship Id="rId38" Type="http://schemas.openxmlformats.org/officeDocument/2006/relationships/hyperlink" Target="https://www.nature.com/articles/s41398-018-0234-3" TargetMode="External"/><Relationship Id="rId46" Type="http://schemas.openxmlformats.org/officeDocument/2006/relationships/hyperlink" Target="https://www.scopus.com/inward/record.uri?eid=2-s2.0-85007378937&amp;doi=10.1097%2fj.pain.0000000000000707&amp;partnerID=40&amp;md5=2826931853dcd471d5441978dd68a2cd" TargetMode="External"/><Relationship Id="rId20" Type="http://schemas.openxmlformats.org/officeDocument/2006/relationships/hyperlink" Target="https://www.scopus.com/inward/record.uri?eid=2-s2.0-84950994698&amp;doi=10.1145%2f2702123.2702280&amp;partnerID=40&amp;md5=2203c4fae14226bbac43a774408e88c9" TargetMode="External"/><Relationship Id="rId41" Type="http://schemas.openxmlformats.org/officeDocument/2006/relationships/hyperlink" Target="https://clinicaltrials.gov/ct2/show/NCT000215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copus.com/inward/record.uri?eid=2-s2.0-85060334446&amp;doi=10.2196%2f12106&amp;partnerID=40&amp;md5=ee4042f0f43089954f87f8eb3205565f" TargetMode="External"/><Relationship Id="rId21" Type="http://schemas.openxmlformats.org/officeDocument/2006/relationships/hyperlink" Target="https://www.scopus.com/inward/record.uri?eid=2-s2.0-85130793558&amp;partnerID=40&amp;md5=c05913557d2e639feec54e98849d13fa" TargetMode="External"/><Relationship Id="rId42" Type="http://schemas.openxmlformats.org/officeDocument/2006/relationships/hyperlink" Target="https://www.scopus.com/inward/record.uri?eid=2-s2.0-85079327800&amp;doi=10.1016%2fj.inffus.2020.01.008&amp;partnerID=40&amp;md5=634bd81780c7c5931cc0b472c183e75a" TargetMode="External"/><Relationship Id="rId63" Type="http://schemas.openxmlformats.org/officeDocument/2006/relationships/hyperlink" Target="https://www.scopus.com/inward/record.uri?eid=2-s2.0-85021820792&amp;doi=10.1002%2fmpr.1575&amp;partnerID=40&amp;md5=f8b0873af8f44b9d02c186cd7f549fa0" TargetMode="External"/><Relationship Id="rId84" Type="http://schemas.openxmlformats.org/officeDocument/2006/relationships/hyperlink" Target="https://www.scopus.com/inward/record.uri?eid=2-s2.0-84963626506&amp;doi=10.1186%2fs12888-016-0785-x&amp;partnerID=40&amp;md5=3e6992eb7cb338b2062fe2484a0241f9" TargetMode="External"/><Relationship Id="rId138" Type="http://schemas.openxmlformats.org/officeDocument/2006/relationships/hyperlink" Target="https://pubmed.ncbi.nlm.nih.gov/29174304/" TargetMode="External"/><Relationship Id="rId107" Type="http://schemas.openxmlformats.org/officeDocument/2006/relationships/hyperlink" Target="https://www.scopus.com/inward/record.uri?eid=2-s2.0-84883052925&amp;doi=10.1016%2fj.clinph.2013.04.010&amp;partnerID=40&amp;md5=087cd43981f703283ac3dfb879159de7" TargetMode="External"/><Relationship Id="rId11" Type="http://schemas.openxmlformats.org/officeDocument/2006/relationships/hyperlink" Target="https://www.scopus.com/inward/record.uri?eid=2-s2.0-84982244556&amp;doi=10.1186%2fs12888-016-1004-5&amp;partnerID=40&amp;md5=1d684708fb29b86dee230d2b6851796f" TargetMode="External"/><Relationship Id="rId32" Type="http://schemas.openxmlformats.org/officeDocument/2006/relationships/hyperlink" Target="https://www.scopus.com/inward/record.uri?eid=2-s2.0-84937392900&amp;doi=10.1016%2fj.neuroimage.2015.02.037&amp;partnerID=40&amp;md5=20a96dbc38f9cbdf8b0faa0c47f3a8a0" TargetMode="External"/><Relationship Id="rId37" Type="http://schemas.openxmlformats.org/officeDocument/2006/relationships/hyperlink" Target="https://www.scopus.com/inward/record.uri?eid=2-s2.0-84975760946&amp;doi=10.1016%2fj.neuroimage.2015.11.057&amp;partnerID=40&amp;md5=ebb9f50e3864bf357878dcba39c02103" TargetMode="External"/><Relationship Id="rId53" Type="http://schemas.openxmlformats.org/officeDocument/2006/relationships/hyperlink" Target="https://www.scopus.com/inward/record.uri?eid=2-s2.0-84953455442&amp;doi=10.1016%2fj.jad.2015.12.066&amp;partnerID=40&amp;md5=6b7bf8e9aecfd2992e5b019dd3824a88" TargetMode="External"/><Relationship Id="rId58" Type="http://schemas.openxmlformats.org/officeDocument/2006/relationships/hyperlink" Target="https://www.scopus.com/inward/record.uri?eid=2-s2.0-85073151990&amp;doi=10.18653%2fv1%2fd17-1322&amp;partnerID=40&amp;md5=ae91554dfb6b4e8d7004df0e4dbd5b0f" TargetMode="External"/><Relationship Id="rId74" Type="http://schemas.openxmlformats.org/officeDocument/2006/relationships/hyperlink" Target="https://www.scopus.com/inward/record.uri?eid=2-s2.0-85088879362&amp;doi=10.2196%2f18228&amp;partnerID=40&amp;md5=1d1752f2233e0cdc633977238c58d997" TargetMode="External"/><Relationship Id="rId79" Type="http://schemas.openxmlformats.org/officeDocument/2006/relationships/hyperlink" Target="https://www.scopus.com/inward/record.uri?eid=2-s2.0-85087490384&amp;doi=10.1016%2fj.beth.2020.05.002&amp;partnerID=40&amp;md5=3a14669b27432ec733ec9116e09b7b6a" TargetMode="External"/><Relationship Id="rId102" Type="http://schemas.openxmlformats.org/officeDocument/2006/relationships/hyperlink" Target="https://www.scopus.com/inward/record.uri?eid=2-s2.0-85049845461&amp;doi=10.3389%2ffpsyt.2018.00290&amp;partnerID=40&amp;md5=a7373d96df04ebfc6ad1cc948160e965" TargetMode="External"/><Relationship Id="rId123" Type="http://schemas.openxmlformats.org/officeDocument/2006/relationships/hyperlink" Target="https://ascpt.onlinelibrary.wiley.com/doi/full/10.1038/clpt.2008.89" TargetMode="External"/><Relationship Id="rId128" Type="http://schemas.openxmlformats.org/officeDocument/2006/relationships/hyperlink" Target="https://www.scopus.com/inward/record.uri?eid=2-s2.0-85061746218&amp;doi=10.1016%2fj.envint.2019.02.013&amp;partnerID=40&amp;md5=ec4118a1d96d456c6ce55ce1f12ef19a" TargetMode="External"/><Relationship Id="rId5" Type="http://schemas.openxmlformats.org/officeDocument/2006/relationships/hyperlink" Target="https://www.scopus.com/inward/record.uri?eid=2-s2.0-85147198508&amp;partnerID=40&amp;md5=771fa94fae90c14f4f13e99e9d00f561" TargetMode="External"/><Relationship Id="rId90" Type="http://schemas.openxmlformats.org/officeDocument/2006/relationships/hyperlink" Target="https://www.scopus.com/inward/record.uri?eid=2-s2.0-85020546407&amp;doi=10.3390%2fs17061385&amp;partnerID=40&amp;md5=dfd513031158413c7752cedc729695bf" TargetMode="External"/><Relationship Id="rId95" Type="http://schemas.openxmlformats.org/officeDocument/2006/relationships/hyperlink" Target="https://www.scopus.com/inward/record.uri?eid=2-s2.0-84929129567&amp;doi=10.1038%2fmp.2014.76&amp;partnerID=40&amp;md5=802bd724602fef31bdcdbfe5399fc2e0" TargetMode="External"/><Relationship Id="rId22" Type="http://schemas.openxmlformats.org/officeDocument/2006/relationships/hyperlink" Target="https://www.scopus.com/inward/record.uri?eid=2-s2.0-84880603463&amp;doi=10.1001%2fjamadermatol.2013.3049&amp;partnerID=40&amp;md5=a66227f20a9aabccc042c4fc52f725f6" TargetMode="External"/><Relationship Id="rId27" Type="http://schemas.openxmlformats.org/officeDocument/2006/relationships/hyperlink" Target="https://www.scopus.com/inward/record.uri?eid=2-s2.0-85063528473&amp;doi=10.1016%2fj.nicl.2019.101796&amp;partnerID=40&amp;md5=7872bc2503a542005ae8cb3cbed1bdb0" TargetMode="External"/><Relationship Id="rId43" Type="http://schemas.openxmlformats.org/officeDocument/2006/relationships/hyperlink" Target="https://www.scopus.com/inward/record.uri?eid=2-s2.0-85042526659&amp;doi=10.1155%2f2018%2f5238028&amp;partnerID=40&amp;md5=f44ecdcbe0893328c3c8980db5697832" TargetMode="External"/><Relationship Id="rId48" Type="http://schemas.openxmlformats.org/officeDocument/2006/relationships/hyperlink" Target="https://www.scopus.com/inward/record.uri?eid=2-s2.0-84879321551&amp;doi=10.1016%2fj.biopsych.2012.12.007&amp;partnerID=40&amp;md5=7f2c4f8db7d8488acb3195122d0479b4" TargetMode="External"/><Relationship Id="rId64" Type="http://schemas.openxmlformats.org/officeDocument/2006/relationships/hyperlink" Target="https://www.scopus.com/inward/record.uri?eid=2-s2.0-84941802558&amp;doi=10.1002%2fgps.4262&amp;partnerID=40&amp;md5=2ee0ba313696680e20c0db2b9cd36d01" TargetMode="External"/><Relationship Id="rId69" Type="http://schemas.openxmlformats.org/officeDocument/2006/relationships/hyperlink" Target="https://www.scopus.com/inward/record.uri?eid=2-s2.0-84961152824&amp;doi=10.1145%2f2833312.2849567&amp;partnerID=40&amp;md5=edcc6e57a6e69d9d6b89d1da6a3cd417" TargetMode="External"/><Relationship Id="rId113" Type="http://schemas.openxmlformats.org/officeDocument/2006/relationships/hyperlink" Target="https://www.sciencedirect.com/science/article/pii/S0022395619308738?via%3Dihub" TargetMode="External"/><Relationship Id="rId118" Type="http://schemas.openxmlformats.org/officeDocument/2006/relationships/hyperlink" Target="https://journals.sagepub.com/doi/10.1177/0261927X09351676" TargetMode="External"/><Relationship Id="rId134" Type="http://schemas.openxmlformats.org/officeDocument/2006/relationships/hyperlink" Target="https://www.scopus.com/inward/record.uri?eid=2-s2.0-85086719384&amp;doi=10.2196%2fmhealth.5960&amp;partnerID=40&amp;md5=5169e6f341cec6f4ea28f3f578b9b72f" TargetMode="External"/><Relationship Id="rId139" Type="http://schemas.openxmlformats.org/officeDocument/2006/relationships/hyperlink" Target="https://aclanthology.org/D13-1133/" TargetMode="External"/><Relationship Id="rId80" Type="http://schemas.openxmlformats.org/officeDocument/2006/relationships/hyperlink" Target="https://www.scopus.com/inward/record.uri?eid=2-s2.0-85107087598&amp;doi=10.2196%2fmental.9782&amp;partnerID=40&amp;md5=db24e70d9a0be9077a7218969eddb4f2" TargetMode="External"/><Relationship Id="rId85" Type="http://schemas.openxmlformats.org/officeDocument/2006/relationships/hyperlink" Target="https://www.scopus.com/inward/record.uri?eid=2-s2.0-85119985417&amp;partnerID=40&amp;md5=e948d628c4b43283a0fbcd932507a215" TargetMode="External"/><Relationship Id="rId12" Type="http://schemas.openxmlformats.org/officeDocument/2006/relationships/hyperlink" Target="https://jamanetwork.com/journals/jamapsychiatry/article-abstract/496456" TargetMode="External"/><Relationship Id="rId17" Type="http://schemas.openxmlformats.org/officeDocument/2006/relationships/hyperlink" Target="https://www.scopus.com/inward/record.uri?eid=2-s2.0-85007378937&amp;doi=10.1097%2fj.pain.0000000000000707&amp;partnerID=40&amp;md5=2826931853dcd471d5441978dd68a2cd" TargetMode="External"/><Relationship Id="rId33" Type="http://schemas.openxmlformats.org/officeDocument/2006/relationships/hyperlink" Target="https://www.scopus.com/inward/record.uri?eid=2-s2.0-85044024139&amp;doi=10.2147%2fNDT.S159322&amp;partnerID=40&amp;md5=cb43c38b85c596c98fd3997250c767eb" TargetMode="External"/><Relationship Id="rId38" Type="http://schemas.openxmlformats.org/officeDocument/2006/relationships/hyperlink" Target="https://www.scopus.com/inward/record.uri?eid=2-s2.0-84914821073&amp;doi=10.1016%2fj.neuroimage.2014.11.021&amp;partnerID=40&amp;md5=bd89ed6995e70dfd63ebff5936d3afbd" TargetMode="External"/><Relationship Id="rId59" Type="http://schemas.openxmlformats.org/officeDocument/2006/relationships/hyperlink" Target="https://www.scopus.com/inward/record.uri?eid=2-s2.0-85099015850&amp;doi=10.2196%2fmental.4822&amp;partnerID=40&amp;md5=a3f537769dda75abc25957b9b9bb59c2" TargetMode="External"/><Relationship Id="rId103" Type="http://schemas.openxmlformats.org/officeDocument/2006/relationships/hyperlink" Target="https://www.scopus.com/inward/record.uri?eid=2-s2.0-85011342704&amp;doi=10.1371%2fjournal.pone.0171409&amp;partnerID=40&amp;md5=ac1c9b8eb39b68bb44ba3be67dfa8b38" TargetMode="External"/><Relationship Id="rId108" Type="http://schemas.openxmlformats.org/officeDocument/2006/relationships/hyperlink" Target="https://www.scopus.com/inward/record.uri?eid=2-s2.0-85029186378&amp;doi=10.1109%2fTCDS.2017.2721552&amp;partnerID=40&amp;md5=f663f3c3195f058313ffb51573e0344e" TargetMode="External"/><Relationship Id="rId124" Type="http://schemas.openxmlformats.org/officeDocument/2006/relationships/hyperlink" Target="https://www.scopus.com/inward/record.uri?eid=2-s2.0-84874239884&amp;doi=10.1016%2fj.cmpb.2012.10.008&amp;partnerID=40&amp;md5=1c086bca5b84c3428cca6e57b81bb86e" TargetMode="External"/><Relationship Id="rId129" Type="http://schemas.openxmlformats.org/officeDocument/2006/relationships/hyperlink" Target="https://www.scopus.com/inward/record.uri?eid=2-s2.0-84950994698&amp;doi=10.1145%2f2702123.2702280&amp;partnerID=40&amp;md5=2203c4fae14226bbac43a774408e88c9" TargetMode="External"/><Relationship Id="rId54" Type="http://schemas.openxmlformats.org/officeDocument/2006/relationships/hyperlink" Target="https://www.scopus.com/inward/record.uri?eid=2-s2.0-85066404393&amp;doi=10.1007%2fs10916-019-1345-y&amp;partnerID=40&amp;md5=28984e56e8dcc520c369e752666489db" TargetMode="External"/><Relationship Id="rId70" Type="http://schemas.openxmlformats.org/officeDocument/2006/relationships/hyperlink" Target="https://www.scopus.com/inward/record.uri?eid=2-s2.0-84979895671&amp;doi=10.1016%2fj.bspc.2016.07.006&amp;partnerID=40&amp;md5=c4c7aca0d4aba36b0ed6a72efdd176a3" TargetMode="External"/><Relationship Id="rId75" Type="http://schemas.openxmlformats.org/officeDocument/2006/relationships/hyperlink" Target="https://www.scopus.com/inward/record.uri?eid=2-s2.0-85084486682&amp;doi=10.1016%2fj.procs.2020.03.442&amp;partnerID=40&amp;md5=f789a2f23e9a5c616ec2cc53b1dce425" TargetMode="External"/><Relationship Id="rId91" Type="http://schemas.openxmlformats.org/officeDocument/2006/relationships/hyperlink" Target="https://www.scopus.com/inward/record.uri?eid=2-s2.0-85024095269&amp;doi=10.1038%2fTP.2015.182&amp;partnerID=40&amp;md5=ad039a51f109396bd65408fd2770a268" TargetMode="External"/><Relationship Id="rId96" Type="http://schemas.openxmlformats.org/officeDocument/2006/relationships/hyperlink" Target="https://www.scopus.com/inward/record.uri?eid=2-s2.0-84905232283&amp;partnerID=40&amp;md5=0511bf000f576d12ac1b8dbfcec3dac1" TargetMode="External"/><Relationship Id="rId140" Type="http://schemas.openxmlformats.org/officeDocument/2006/relationships/printerSettings" Target="../printerSettings/printerSettings2.bin"/><Relationship Id="rId1" Type="http://schemas.openxmlformats.org/officeDocument/2006/relationships/hyperlink" Target="https://www.scopus.com/inward/record.uri?eid=2-s2.0-85106114131&amp;partnerID=40&amp;md5=821f0189dd99b8aa6c0d86a17342a1e5" TargetMode="External"/><Relationship Id="rId6" Type="http://schemas.openxmlformats.org/officeDocument/2006/relationships/hyperlink" Target="https://www.scopus.com/inward/record.uri?eid=2-s2.0-84883107600&amp;doi=10.1145%2f2464464.2464480&amp;partnerID=40&amp;md5=425619cb82818b71b15edea03d864f83" TargetMode="External"/><Relationship Id="rId23" Type="http://schemas.openxmlformats.org/officeDocument/2006/relationships/hyperlink" Target="https://www.scopus.com/inward/record.uri?eid=2-s2.0-84908459994&amp;doi=10.1109%2fTAFFC.2014.2315623&amp;partnerID=40&amp;md5=d024e0c9ac9a31380ac4e5eae59d9e84" TargetMode="External"/><Relationship Id="rId28" Type="http://schemas.openxmlformats.org/officeDocument/2006/relationships/hyperlink" Target="https://onlinelibrary.wiley.com/doi/abs/10.1002/mpr.256" TargetMode="External"/><Relationship Id="rId49" Type="http://schemas.openxmlformats.org/officeDocument/2006/relationships/hyperlink" Target="https://www.scopus.com/inward/record.uri?eid=2-s2.0-85017596150&amp;doi=10.1001%2fjamapsychiatry.2017.0025&amp;partnerID=40&amp;md5=e63d7e8c7f524976abcbd76dd673f039" TargetMode="External"/><Relationship Id="rId114" Type="http://schemas.openxmlformats.org/officeDocument/2006/relationships/hyperlink" Target="https://link.springer.com/chapter/10.1007/978-3-642-39137-8_12" TargetMode="External"/><Relationship Id="rId119" Type="http://schemas.openxmlformats.org/officeDocument/2006/relationships/hyperlink" Target="https://www.scopus.com/inward/record.uri?eid=2-s2.0-85082137078&amp;doi=10.3390%2fijerph17062032&amp;partnerID=40&amp;md5=4a1f75d6c389c549a7258eb86a840593" TargetMode="External"/><Relationship Id="rId44" Type="http://schemas.openxmlformats.org/officeDocument/2006/relationships/hyperlink" Target="https://www.scopus.com/inward/record.uri?eid=2-s2.0-85023200977&amp;doi=10.1109%2fACCESS.2017.2723622&amp;partnerID=40&amp;md5=cf17ad669267042737704b5a2063b07c" TargetMode="External"/><Relationship Id="rId60" Type="http://schemas.openxmlformats.org/officeDocument/2006/relationships/hyperlink" Target="https://www.scopus.com/inward/record.uri?eid=2-s2.0-85092943947&amp;doi=10.2196%2f22635&amp;partnerID=40&amp;md5=6c335da982447f71a1ca5c307befac7c" TargetMode="External"/><Relationship Id="rId65" Type="http://schemas.openxmlformats.org/officeDocument/2006/relationships/hyperlink" Target="https://www.scopus.com/inward/record.uri?eid=2-s2.0-85029859953&amp;doi=10.1016%2fj.chb.2017.09.001&amp;partnerID=40&amp;md5=2caece11041fbd2d761de9ee539c6a75" TargetMode="External"/><Relationship Id="rId81" Type="http://schemas.openxmlformats.org/officeDocument/2006/relationships/hyperlink" Target="https://www.nesda.nl/" TargetMode="External"/><Relationship Id="rId86" Type="http://schemas.openxmlformats.org/officeDocument/2006/relationships/hyperlink" Target="https://www.scopus.com/inward/record.uri?eid=2-s2.0-85058039853&amp;doi=10.1109%2fTAFFC.2017.2650899&amp;partnerID=40&amp;md5=0fe1f69711085591d1ca928b2ff74bb9" TargetMode="External"/><Relationship Id="rId130" Type="http://schemas.openxmlformats.org/officeDocument/2006/relationships/hyperlink" Target="https://www.scopus.com/inward/record.uri?eid=2-s2.0-85031096795&amp;doi=10.1038%2fs41598-017-12961-9&amp;partnerID=40&amp;md5=78131f02db14473418501036467d5dbd" TargetMode="External"/><Relationship Id="rId135" Type="http://schemas.openxmlformats.org/officeDocument/2006/relationships/hyperlink" Target="https://www.scopus.com/inward/record.uri?eid=2-s2.0-85031927272&amp;doi=10.24963%2fijcai.2017%2f536&amp;partnerID=40&amp;md5=406761e6e772997453ea79de1ae506e1" TargetMode="External"/><Relationship Id="rId13" Type="http://schemas.openxmlformats.org/officeDocument/2006/relationships/hyperlink" Target="https://www.scopus.com/inward/record.uri?eid=2-s2.0-84984794011&amp;doi=10.1007%2f978-3-319-44564-9_3&amp;partnerID=40&amp;md5=85a1d5159d7b3e3df471fd093749b7be" TargetMode="External"/><Relationship Id="rId18" Type="http://schemas.openxmlformats.org/officeDocument/2006/relationships/hyperlink" Target="https://www.scopus.com/inward/record.uri?eid=2-s2.0-84919327025&amp;doi=10.1145%2f2661806.2661809&amp;partnerID=40&amp;md5=8ba606ccd58f2472bf658e5554025298" TargetMode="External"/><Relationship Id="rId39" Type="http://schemas.openxmlformats.org/officeDocument/2006/relationships/hyperlink" Target="https://www.scopus.com/inward/record.uri?eid=2-s2.0-85026446386&amp;doi=10.2196%2fjmir.7276&amp;partnerID=40&amp;md5=a52b47e9f149dda22eed36685902b5da" TargetMode="External"/><Relationship Id="rId109" Type="http://schemas.openxmlformats.org/officeDocument/2006/relationships/hyperlink" Target="https://www.scopus.com/inward/record.uri?eid=2-s2.0-84991309805&amp;doi=10.1155%2f2016%2f8708434&amp;partnerID=40&amp;md5=23c799ed7e5f50f8273f0630efe64fbf" TargetMode="External"/><Relationship Id="rId34" Type="http://schemas.openxmlformats.org/officeDocument/2006/relationships/hyperlink" Target="https://www.scopus.com/inward/record.uri?eid=2-s2.0-84896405035&amp;doi=10.1002%2fhbm.22278&amp;partnerID=40&amp;md5=898aecfd249e80c77682c93479dbfebb" TargetMode="External"/><Relationship Id="rId50" Type="http://schemas.openxmlformats.org/officeDocument/2006/relationships/hyperlink" Target="https://clinicaltrials.gov/ct2/show/NCT00021528" TargetMode="External"/><Relationship Id="rId55" Type="http://schemas.openxmlformats.org/officeDocument/2006/relationships/hyperlink" Target="https://www.scopus.com/inward/record.uri?eid=2-s2.0-85110621337&amp;partnerID=40&amp;md5=5fd791a99a0ce51dc39c7c8453ffb0ea" TargetMode="External"/><Relationship Id="rId76" Type="http://schemas.openxmlformats.org/officeDocument/2006/relationships/hyperlink" Target="https://www.scopus.com/inward/record.uri?eid=2-s2.0-84963546304&amp;doi=10.1016%2fj.jpsychires.2016.03.016&amp;partnerID=40&amp;md5=a33e693ab0c38296dd39d362b2b94ff8" TargetMode="External"/><Relationship Id="rId97" Type="http://schemas.openxmlformats.org/officeDocument/2006/relationships/hyperlink" Target="https://www.scopus.com/inward/record.uri?eid=2-s2.0-85051263847&amp;doi=10.1016%2fj.cogsys.2018.07.010&amp;partnerID=40&amp;md5=dda70327e82d8f8a5b827e84d6fd5b9b" TargetMode="External"/><Relationship Id="rId104" Type="http://schemas.openxmlformats.org/officeDocument/2006/relationships/hyperlink" Target="https://www.scopus.com/inward/record.uri?eid=2-s2.0-85014026997&amp;doi=10.1038%2fmp.2016.260&amp;partnerID=40&amp;md5=994a7c6c1772aa35f211a0bfb7d29a79" TargetMode="External"/><Relationship Id="rId120" Type="http://schemas.openxmlformats.org/officeDocument/2006/relationships/hyperlink" Target="https://www.scopus.com/inward/record.uri?eid=2-s2.0-84900027892&amp;partnerID=40&amp;md5=37755eb6e5e5e0639df4438f14bf1c8f" TargetMode="External"/><Relationship Id="rId125" Type="http://schemas.openxmlformats.org/officeDocument/2006/relationships/hyperlink" Target="https://www.scopus.com/inward/record.uri?eid=2-s2.0-84920842240&amp;doi=10.1001%2fjamapsychiatry.2014.1754&amp;partnerID=40&amp;md5=1106d826e777ab18a111289a223d2c38" TargetMode="External"/><Relationship Id="rId141" Type="http://schemas.openxmlformats.org/officeDocument/2006/relationships/table" Target="../tables/table2.xml"/><Relationship Id="rId7" Type="http://schemas.openxmlformats.org/officeDocument/2006/relationships/hyperlink" Target="https://www.scopus.com/inward/record.uri?eid=2-s2.0-84903566033&amp;doi=10.1093%2fschbul%2fsbt142&amp;partnerID=40&amp;md5=4264d2d7cbd4a78e2d13f114b3aeb7dc" TargetMode="External"/><Relationship Id="rId71" Type="http://schemas.openxmlformats.org/officeDocument/2006/relationships/hyperlink" Target="https://www.scopus.com/inward/record.uri?eid=2-s2.0-84896717640&amp;doi=10.1016%2fj.mehy.2013.11.030&amp;partnerID=40&amp;md5=617a275588015288a7339908fd3b809a" TargetMode="External"/><Relationship Id="rId92" Type="http://schemas.openxmlformats.org/officeDocument/2006/relationships/hyperlink" Target="https://www.scopus.com/inward/record.uri?eid=2-s2.0-85052695921&amp;doi=10.1109%2fTII.2018.2867174&amp;partnerID=40&amp;md5=eb5ef38546c18fc464200583c7f12ff6" TargetMode="External"/><Relationship Id="rId2" Type="http://schemas.openxmlformats.org/officeDocument/2006/relationships/hyperlink" Target="https://www.scopus.com/inward/record.uri?eid=2-s2.0-84959571586&amp;doi=10.1016%2fS2215-0366%2815%2900471-X&amp;partnerID=40&amp;md5=bc151352b1d1e17cf0e47f4dfdda1cc9" TargetMode="External"/><Relationship Id="rId29" Type="http://schemas.openxmlformats.org/officeDocument/2006/relationships/hyperlink" Target="https://www.scopus.com/inward/record.uri?eid=2-s2.0-85064557211&amp;doi=10.1109%2fACCESS.2019.2909180&amp;partnerID=40&amp;md5=ccf79520765b29da10d3947251a4c38d" TargetMode="External"/><Relationship Id="rId24" Type="http://schemas.openxmlformats.org/officeDocument/2006/relationships/hyperlink" Target="https://www.scopus.com/inward/record.uri?eid=2-s2.0-84931264092&amp;doi=10.1186%2fs12859-015-0472-9&amp;partnerID=40&amp;md5=18425542a3ad2343d56ec3aafb72fb37" TargetMode="External"/><Relationship Id="rId40" Type="http://schemas.openxmlformats.org/officeDocument/2006/relationships/hyperlink" Target="https://jamanetwork.com/journals/jamapsychiatry/article-abstract/208028" TargetMode="External"/><Relationship Id="rId45" Type="http://schemas.openxmlformats.org/officeDocument/2006/relationships/hyperlink" Target="https://www.scopus.com/inward/record.uri?eid=2-s2.0-85090947129&amp;doi=10.1002%2fwps.20771&amp;partnerID=40&amp;md5=baaafb076c90a10bc4465f48be9dd1e6" TargetMode="External"/><Relationship Id="rId66" Type="http://schemas.openxmlformats.org/officeDocument/2006/relationships/hyperlink" Target="https://www.scopus.com/inward/record.uri?eid=2-s2.0-85085490397&amp;doi=10.3389%2ffnins.2020.00259&amp;partnerID=40&amp;md5=c9ec68c16507028ee1f798287d77f797" TargetMode="External"/><Relationship Id="rId87" Type="http://schemas.openxmlformats.org/officeDocument/2006/relationships/hyperlink" Target="https://www.scopus.com/inward/record.uri?eid=2-s2.0-85082203133&amp;doi=10.1038%2fs41591-020-0793-8&amp;partnerID=40&amp;md5=84eda46bd79008e6cfb211a28160735c" TargetMode="External"/><Relationship Id="rId110" Type="http://schemas.openxmlformats.org/officeDocument/2006/relationships/hyperlink" Target="https://www.scopus.com/inward/record.uri?eid=2-s2.0-84997796206&amp;doi=10.1001%2fjamapsychiatry.2016.2172&amp;partnerID=40&amp;md5=5aaada581eb065d0d1c387ff5327f2b7" TargetMode="External"/><Relationship Id="rId115" Type="http://schemas.openxmlformats.org/officeDocument/2006/relationships/hyperlink" Target="https://pubmed.ncbi.nlm.nih.gov/21536692/" TargetMode="External"/><Relationship Id="rId131" Type="http://schemas.openxmlformats.org/officeDocument/2006/relationships/hyperlink" Target="https://www.scopus.com/inward/record.uri?eid=2-s2.0-84973304687&amp;doi=10.1001%2fjamapsychiatry.2016.0316&amp;partnerID=40&amp;md5=d1625afd3f63c10950fb8d8bde285f77" TargetMode="External"/><Relationship Id="rId136" Type="http://schemas.openxmlformats.org/officeDocument/2006/relationships/hyperlink" Target="https://aclanthology.org/W17-3104/" TargetMode="External"/><Relationship Id="rId61" Type="http://schemas.openxmlformats.org/officeDocument/2006/relationships/hyperlink" Target="https://www.scopus.com/inward/record.uri?eid=2-s2.0-85079454651&amp;doi=10.1038%2fs41587-019-0397-3&amp;partnerID=40&amp;md5=ef841181ad69ab513deb6c626414f31b" TargetMode="External"/><Relationship Id="rId82" Type="http://schemas.openxmlformats.org/officeDocument/2006/relationships/hyperlink" Target="https://www.scopus.com/inward/record.uri?eid=2-s2.0-84927945601&amp;doi=10.1016%2fj.jbi.2015.01.012&amp;partnerID=40&amp;md5=3e1f98e6d229a89600adb605ab4e8d2b" TargetMode="External"/><Relationship Id="rId19" Type="http://schemas.openxmlformats.org/officeDocument/2006/relationships/hyperlink" Target="https://www.researchgate.net/publication/287702683_AVEC_2014_-_3D_dimensional_affect_and_depression_recognition_challenge" TargetMode="External"/><Relationship Id="rId14" Type="http://schemas.openxmlformats.org/officeDocument/2006/relationships/hyperlink" Target="https://www.scopus.com/inward/record.uri?eid=2-s2.0-85032070787&amp;doi=10.1038%2fmp.2015.198&amp;partnerID=40&amp;md5=22c13e7d4b8846a3b4d3e0b3c0a335f2" TargetMode="External"/><Relationship Id="rId30" Type="http://schemas.openxmlformats.org/officeDocument/2006/relationships/hyperlink" Target="https://aclanthology.org/W18-5903/" TargetMode="External"/><Relationship Id="rId35" Type="http://schemas.openxmlformats.org/officeDocument/2006/relationships/hyperlink" Target="https://www.scopus.com/inward/record.uri?eid=2-s2.0-85020144569&amp;doi=10.1038%2fTP.2016.123&amp;partnerID=40&amp;md5=0287fa4d4be7b3bb5606784794192bdd" TargetMode="External"/><Relationship Id="rId56" Type="http://schemas.openxmlformats.org/officeDocument/2006/relationships/hyperlink" Target="https://www.scopus.com/inward/record.uri?eid=2-s2.0-84900450058&amp;partnerID=40&amp;md5=b1155fcfb67e7c4ed6ce88407ad45922" TargetMode="External"/><Relationship Id="rId77" Type="http://schemas.openxmlformats.org/officeDocument/2006/relationships/hyperlink" Target="https://www.scopus.com/inward/record.uri?eid=2-s2.0-84978634556&amp;doi=10.1038%2fmp.2016.110&amp;partnerID=40&amp;md5=98a6eb70f6e5d037bb1082008756cbfa" TargetMode="External"/><Relationship Id="rId100" Type="http://schemas.openxmlformats.org/officeDocument/2006/relationships/hyperlink" Target="https://www.scopus.com/inward/record.uri?eid=2-s2.0-84924360528&amp;partnerID=40&amp;md5=89ad7c9f59bda2529080648f8886a417" TargetMode="External"/><Relationship Id="rId105" Type="http://schemas.openxmlformats.org/officeDocument/2006/relationships/hyperlink" Target="https://www.scopus.com/inward/record.uri?eid=2-s2.0-85040237917&amp;doi=10.1145%2f3110025.3123028&amp;partnerID=40&amp;md5=21690625705eda7deceff6c16cfac85f" TargetMode="External"/><Relationship Id="rId126" Type="http://schemas.openxmlformats.org/officeDocument/2006/relationships/hyperlink" Target="https://www.scopus.com/inward/record.uri?eid=2-s2.0-84928666719&amp;doi=10.1016%2fj.invent.2015.03.005&amp;partnerID=40&amp;md5=7f8addf07a2be1eaaf35d1a987e99b28" TargetMode="External"/><Relationship Id="rId8" Type="http://schemas.openxmlformats.org/officeDocument/2006/relationships/hyperlink" Target="https://www.scopus.com/inward/record.uri?eid=2-s2.0-84879295795&amp;doi=10.1109%2fTITS.2012.2205143&amp;partnerID=40&amp;md5=1066d4876c63d4796f4897ff3bf57ad9" TargetMode="External"/><Relationship Id="rId51" Type="http://schemas.openxmlformats.org/officeDocument/2006/relationships/hyperlink" Target="https://www.scopus.com/inward/record.uri?eid=2-s2.0-85046162882&amp;doi=10.1111%2fjcpp.12916&amp;partnerID=40&amp;md5=c247636e67d9aadd232d40354065eb84" TargetMode="External"/><Relationship Id="rId72" Type="http://schemas.openxmlformats.org/officeDocument/2006/relationships/hyperlink" Target="https://www.scopus.com/inward/record.uri?eid=2-s2.0-85050023036&amp;doi=10.1109%2fISS1.2017.8389299&amp;partnerID=40&amp;md5=de9a05b2c23c263f20389a51c15cb702" TargetMode="External"/><Relationship Id="rId93" Type="http://schemas.openxmlformats.org/officeDocument/2006/relationships/hyperlink" Target="https://www.scopus.com/inward/record.uri?eid=2-s2.0-84985953075&amp;doi=10.1016%2fj.cmpb.2016.08.010&amp;partnerID=40&amp;md5=71602ff7feeaffd0433e7ae023e18fd8" TargetMode="External"/><Relationship Id="rId98" Type="http://schemas.openxmlformats.org/officeDocument/2006/relationships/hyperlink" Target="https://www.scopus.com/inward/record.uri?eid=2-s2.0-85042565715&amp;doi=10.1016%2fj.cell.2018.02.012&amp;partnerID=40&amp;md5=04965fa0242007189f025d5bf9c0d408" TargetMode="External"/><Relationship Id="rId121" Type="http://schemas.openxmlformats.org/officeDocument/2006/relationships/hyperlink" Target="https://www.scopus.com/inward/record.uri?eid=2-s2.0-85046376921&amp;doi=10.1016%2fj.cmpb.2018.04.012&amp;partnerID=40&amp;md5=ed5b73eb146d216ef7c863681531b9e8" TargetMode="External"/><Relationship Id="rId3" Type="http://schemas.openxmlformats.org/officeDocument/2006/relationships/hyperlink" Target="https://www.scopus.com/inward/record.uri?eid=2-s2.0-85049389756&amp;doi=10.1109%2fFG.2018.00032&amp;partnerID=40&amp;md5=44a6c85b3cf4ae3685f245efd8759b63" TargetMode="External"/><Relationship Id="rId25" Type="http://schemas.openxmlformats.org/officeDocument/2006/relationships/hyperlink" Target="https://www.sciencedirect.com/science/article/pii/S1532046412000573?via%3Dihub" TargetMode="External"/><Relationship Id="rId46" Type="http://schemas.openxmlformats.org/officeDocument/2006/relationships/hyperlink" Target="https://www.scopus.com/inward/record.uri?eid=2-s2.0-85114667523&amp;doi=10.1002%2fwps.20883&amp;partnerID=40&amp;md5=7acb751197cd0709b37dd5ff97747d0a" TargetMode="External"/><Relationship Id="rId67" Type="http://schemas.openxmlformats.org/officeDocument/2006/relationships/hyperlink" Target="https://www.scopus.com/inward/record.uri?eid=2-s2.0-85048279448&amp;doi=10.1016%2fj.jbi.2018.05.007&amp;partnerID=40&amp;md5=ae482b41d98a7d09dca8b2101efbe0f2" TargetMode="External"/><Relationship Id="rId116" Type="http://schemas.openxmlformats.org/officeDocument/2006/relationships/hyperlink" Target="https://www.scopus.com/inward/record.uri?eid=2-s2.0-85077789880&amp;doi=10.1093%2fbioinformatics%2fbtz470&amp;partnerID=40&amp;md5=70e43059304174c0381c2a674a787508" TargetMode="External"/><Relationship Id="rId137" Type="http://schemas.openxmlformats.org/officeDocument/2006/relationships/hyperlink" Target="https://jamanetwork.com/journals/jamapsychiatry/fullarticle/482058" TargetMode="External"/><Relationship Id="rId20" Type="http://schemas.openxmlformats.org/officeDocument/2006/relationships/hyperlink" Target="https://dl.acm.org/doi/10.1145/2512530.2512533" TargetMode="External"/><Relationship Id="rId41" Type="http://schemas.openxmlformats.org/officeDocument/2006/relationships/hyperlink" Target="https://www.hcp.med.harvard.edu/ncs/index.php" TargetMode="External"/><Relationship Id="rId62" Type="http://schemas.openxmlformats.org/officeDocument/2006/relationships/hyperlink" Target="https://www.scopus.com/inward/record.uri?eid=2-s2.0-84994065541&amp;doi=10.1016%2fS2215-0366%2816%2930171-7&amp;partnerID=40&amp;md5=84277f7dacf7355da5718199671a2785" TargetMode="External"/><Relationship Id="rId83" Type="http://schemas.openxmlformats.org/officeDocument/2006/relationships/hyperlink" Target="https://www.scopus.com/inward/record.uri?eid=2-s2.0-84900419026&amp;doi=10.1371%2fjournal.pone.0086191&amp;partnerID=40&amp;md5=2e4349e35f8c2668cb2163192d08613f" TargetMode="External"/><Relationship Id="rId88" Type="http://schemas.openxmlformats.org/officeDocument/2006/relationships/hyperlink" Target="https://www.scopus.com/inward/record.uri?eid=2-s2.0-85031494978&amp;doi=10.1007%2fs11517-017-1733-8&amp;partnerID=40&amp;md5=310b006303f5e6a26a5a94123bb01f1f" TargetMode="External"/><Relationship Id="rId111" Type="http://schemas.openxmlformats.org/officeDocument/2006/relationships/hyperlink" Target="https://www.sciencedirect.com/science/article/pii/S0006322307008773" TargetMode="External"/><Relationship Id="rId132" Type="http://schemas.openxmlformats.org/officeDocument/2006/relationships/hyperlink" Target="https://www.scopus.com/inward/record.uri?eid=2-s2.0-85126689484&amp;doi=10.1007%2fs13755-018-0046-0&amp;partnerID=40&amp;md5=f31146f97b5aa8f79d153865d47c9be8" TargetMode="External"/><Relationship Id="rId15" Type="http://schemas.openxmlformats.org/officeDocument/2006/relationships/hyperlink" Target="https://tec.citius.usc.es/ir/code/dc.html" TargetMode="External"/><Relationship Id="rId36" Type="http://schemas.openxmlformats.org/officeDocument/2006/relationships/hyperlink" Target="https://www.scopus.com/inward/record.uri?eid=2-s2.0-84892382987&amp;doi=10.1371%2fjournal.pone.0078318&amp;partnerID=40&amp;md5=8dcc73443ec7dd2814b24e9214189672" TargetMode="External"/><Relationship Id="rId57" Type="http://schemas.openxmlformats.org/officeDocument/2006/relationships/hyperlink" Target="https://www.scopus.com/inward/record.uri?eid=2-s2.0-85073151990&amp;doi=10.18653%2fv1%2fd17-1322&amp;partnerID=40&amp;md5=ae91554dfb6b4e8d7004df0e4dbd5b0f" TargetMode="External"/><Relationship Id="rId106" Type="http://schemas.openxmlformats.org/officeDocument/2006/relationships/hyperlink" Target="https://www.scopus.com/inward/record.uri?eid=2-s2.0-85053691652&amp;doi=10.1093%2fjamia%2focy032&amp;partnerID=40&amp;md5=e5778dacf5fab1989b5b75db19a4e9cb" TargetMode="External"/><Relationship Id="rId127" Type="http://schemas.openxmlformats.org/officeDocument/2006/relationships/hyperlink" Target="https://www.scopus.com/inward/record.uri?eid=2-s2.0-85027011738&amp;doi=10.1140%2fepjds%2fs13688-017-0110-z&amp;partnerID=40&amp;md5=12591ab9e3de234208ab344a688f4cec" TargetMode="External"/><Relationship Id="rId10" Type="http://schemas.openxmlformats.org/officeDocument/2006/relationships/hyperlink" Target="https://www.scopus.com/inward/record.uri?eid=2-s2.0-85110674457&amp;partnerID=40&amp;md5=44ce99fd51f573efe0f560e909e4de9b" TargetMode="External"/><Relationship Id="rId31" Type="http://schemas.openxmlformats.org/officeDocument/2006/relationships/hyperlink" Target="https://ojs.aaai.org/index.php/ICWSM/article/view/18623" TargetMode="External"/><Relationship Id="rId52" Type="http://schemas.openxmlformats.org/officeDocument/2006/relationships/hyperlink" Target="https://www.scopus.com/inward/record.uri?eid=2-s2.0-85044245917&amp;doi=10.1038%2fs41467-018-02820-0&amp;partnerID=40&amp;md5=5fef68ebe94f6f8fd2a9a98d74369fe9" TargetMode="External"/><Relationship Id="rId73" Type="http://schemas.openxmlformats.org/officeDocument/2006/relationships/hyperlink" Target="https://www.scopus.com/inward/record.uri?eid=2-s2.0-85089613576&amp;doi=10.1073%2fpnas.1917036117&amp;partnerID=40&amp;md5=7b761988cf7be1089753a2dd8c462d31" TargetMode="External"/><Relationship Id="rId78" Type="http://schemas.openxmlformats.org/officeDocument/2006/relationships/hyperlink" Target="https://www.scopus.com/inward/record.uri?eid=2-s2.0-85061486245&amp;doi=10.1021%2facs.nanolett.8b04023&amp;partnerID=40&amp;md5=2d035b9a0db227e07379f89f46bc1bb5" TargetMode="External"/><Relationship Id="rId94" Type="http://schemas.openxmlformats.org/officeDocument/2006/relationships/hyperlink" Target="https://www.scopus.com/inward/record.uri?eid=2-s2.0-85065909893&amp;doi=10.1016%2fj.eswa.2019.05.023&amp;partnerID=40&amp;md5=ae1cd5afd7621904e7320712b7a9579e" TargetMode="External"/><Relationship Id="rId99" Type="http://schemas.openxmlformats.org/officeDocument/2006/relationships/hyperlink" Target="https://www.scopus.com/inward/record.uri?eid=2-s2.0-85062845499&amp;doi=10.1155%2f2018%2f6157249&amp;partnerID=40&amp;md5=0e03cdf4261e46f860972f49cfae2dd7" TargetMode="External"/><Relationship Id="rId101" Type="http://schemas.openxmlformats.org/officeDocument/2006/relationships/hyperlink" Target="https://www.scopus.com/inward/record.uri?eid=2-s2.0-84897775782&amp;doi=10.1109%2fICIP.2013.6738869&amp;partnerID=40&amp;md5=a9e3ef6698039df77a4047356f1c411f" TargetMode="External"/><Relationship Id="rId122" Type="http://schemas.openxmlformats.org/officeDocument/2006/relationships/hyperlink" Target="https://www.scopus.com/inward/record.uri?eid=2-s2.0-85019953955&amp;doi=10.1177%2f2167702617691560&amp;partnerID=40&amp;md5=1bf7990affbb786dd20147a913c11b73" TargetMode="External"/><Relationship Id="rId4" Type="http://schemas.openxmlformats.org/officeDocument/2006/relationships/hyperlink" Target="https://www.scopus.com/inward/record.uri?eid=2-s2.0-84991058188&amp;doi=10.1145%2f2858036.2858207&amp;partnerID=40&amp;md5=409470c2244988b1306719fd38fb149d" TargetMode="External"/><Relationship Id="rId9" Type="http://schemas.openxmlformats.org/officeDocument/2006/relationships/hyperlink" Target="https://www.scopus.com/inward/record.uri?eid=2-s2.0-85054155287&amp;doi=10.1001%2fjamapsychiatry.2018.2165&amp;partnerID=40&amp;md5=eb5a892b43aaa85818ed95797e9f2078" TargetMode="External"/><Relationship Id="rId26" Type="http://schemas.openxmlformats.org/officeDocument/2006/relationships/hyperlink" Target="https://www.g6g-softwaredirectory.com/bio/cross-omics/dbs-kbs/20314NIAGeneAssocDatabase.php" TargetMode="External"/><Relationship Id="rId47" Type="http://schemas.openxmlformats.org/officeDocument/2006/relationships/hyperlink" Target="https://www.scopus.com/inward/record.uri?eid=2-s2.0-84900300097&amp;doi=10.1371%2fjournal.pone.0085733&amp;partnerID=40&amp;md5=81027f0dc627d5d4be0e4c5545d06175" TargetMode="External"/><Relationship Id="rId68" Type="http://schemas.openxmlformats.org/officeDocument/2006/relationships/hyperlink" Target="https://www.scopus.com/inward/record.uri?eid=2-s2.0-85122826098&amp;partnerID=40&amp;md5=3469449b9992ef66a826e462c2a8e186" TargetMode="External"/><Relationship Id="rId89" Type="http://schemas.openxmlformats.org/officeDocument/2006/relationships/hyperlink" Target="https://www.scopus.com/inward/record.uri?eid=2-s2.0-84940925027&amp;doi=10.1016%2fj.biopsych.2015.07.018&amp;partnerID=40&amp;md5=fe3847652ce7a713754c4c838ef47b12" TargetMode="External"/><Relationship Id="rId112" Type="http://schemas.openxmlformats.org/officeDocument/2006/relationships/hyperlink" Target="https://pubmed.ncbi.nlm.nih.gov/27038550/" TargetMode="External"/><Relationship Id="rId133" Type="http://schemas.openxmlformats.org/officeDocument/2006/relationships/hyperlink" Target="https://www.scopus.com/inward/record.uri?eid=2-s2.0-84932197964&amp;doi=10.1159%2f000438457&amp;partnerID=40&amp;md5=644d255a816a640d913c4fc2719ff2ed" TargetMode="External"/><Relationship Id="rId16" Type="http://schemas.openxmlformats.org/officeDocument/2006/relationships/hyperlink" Target="https://www.scopus.com/inward/record.uri?eid=2-s2.0-84944154306&amp;doi=10.1016%2fj.jamda.2015.05.002&amp;partnerID=40&amp;md5=8088a6c7e4d5a8ad76d9f3c35fc08224" TargetMode="Externa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25.xml"/><Relationship Id="rId2" Type="http://schemas.openxmlformats.org/officeDocument/2006/relationships/pivotTable" Target="../pivotTables/pivotTable24.xml"/><Relationship Id="rId1" Type="http://schemas.openxmlformats.org/officeDocument/2006/relationships/pivotTable" Target="../pivotTables/pivotTable23.xm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i.org/10.1016/S0006-3223(02)01866-8" TargetMode="External"/><Relationship Id="rId2" Type="http://schemas.openxmlformats.org/officeDocument/2006/relationships/hyperlink" Target="https://doi.org/10.1192/bjp.134.4.382" TargetMode="External"/><Relationship Id="rId1" Type="http://schemas.openxmlformats.org/officeDocument/2006/relationships/hyperlink" Target="https://doi.org/10.1053/apnr.2000.9231" TargetMode="External"/><Relationship Id="rId5" Type="http://schemas.openxmlformats.org/officeDocument/2006/relationships/table" Target="../tables/table3.xml"/><Relationship Id="rId4" Type="http://schemas.openxmlformats.org/officeDocument/2006/relationships/hyperlink" Target="https://doi.org/10.1016/S0006-3223(02)018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2"/>
  <sheetViews>
    <sheetView workbookViewId="0"/>
  </sheetViews>
  <sheetFormatPr defaultRowHeight="14.4" x14ac:dyDescent="0.3"/>
  <cols>
    <col min="9" max="9" width="38.77734375" customWidth="1"/>
    <col min="10" max="10" width="43.109375" bestFit="1" customWidth="1"/>
    <col min="11" max="11" width="10.77734375" customWidth="1"/>
    <col min="12" max="12" width="38.88671875" bestFit="1" customWidth="1"/>
    <col min="13" max="13" width="39.5546875" bestFit="1" customWidth="1"/>
    <col min="14" max="14" width="27.5546875" customWidth="1"/>
    <col min="15" max="15" width="26.77734375" customWidth="1"/>
    <col min="16" max="16" width="37.21875" customWidth="1"/>
    <col min="17" max="17" width="31.33203125" customWidth="1"/>
    <col min="19" max="19" width="35.5546875" customWidth="1"/>
    <col min="20" max="20" width="27.33203125" customWidth="1"/>
    <col min="22" max="22" width="28.88671875" customWidth="1"/>
    <col min="24" max="24" width="28.109375" customWidth="1"/>
    <col min="26" max="26" width="26.88671875" customWidth="1"/>
    <col min="28" max="28" width="25.33203125" customWidth="1"/>
    <col min="29" max="29" width="24.109375" customWidth="1"/>
    <col min="31" max="31" width="13.88671875" customWidth="1"/>
  </cols>
  <sheetData>
    <row r="1" spans="1:31" s="4" customFormat="1" ht="23.4" customHeight="1" x14ac:dyDescent="0.3">
      <c r="A1" s="4" t="s">
        <v>0</v>
      </c>
      <c r="B1" s="4" t="s">
        <v>1</v>
      </c>
      <c r="C1" s="4" t="s">
        <v>2</v>
      </c>
      <c r="D1" s="4" t="s">
        <v>3</v>
      </c>
      <c r="E1" s="4" t="s">
        <v>4</v>
      </c>
      <c r="F1" s="4" t="s">
        <v>407</v>
      </c>
      <c r="G1" s="4" t="s">
        <v>5</v>
      </c>
      <c r="H1" s="4" t="s">
        <v>540</v>
      </c>
      <c r="I1" s="4" t="s">
        <v>541</v>
      </c>
      <c r="J1" s="4" t="s">
        <v>542</v>
      </c>
      <c r="K1" s="4" t="s">
        <v>6</v>
      </c>
      <c r="L1" s="4" t="s">
        <v>543</v>
      </c>
      <c r="M1" s="4" t="s">
        <v>544</v>
      </c>
      <c r="N1" s="4" t="s">
        <v>545</v>
      </c>
      <c r="O1" s="4" t="s">
        <v>546</v>
      </c>
      <c r="P1" s="4" t="s">
        <v>547</v>
      </c>
      <c r="Q1" s="4" t="s">
        <v>548</v>
      </c>
      <c r="R1" s="4" t="s">
        <v>525</v>
      </c>
      <c r="S1" s="4" t="s">
        <v>549</v>
      </c>
      <c r="T1" s="4" t="s">
        <v>550</v>
      </c>
      <c r="U1" s="4" t="s">
        <v>414</v>
      </c>
      <c r="V1" s="4" t="s">
        <v>551</v>
      </c>
      <c r="W1" s="4" t="s">
        <v>484</v>
      </c>
      <c r="X1" s="4" t="s">
        <v>552</v>
      </c>
      <c r="Y1" s="4" t="s">
        <v>470</v>
      </c>
      <c r="Z1" s="4" t="s">
        <v>553</v>
      </c>
      <c r="AA1" s="4" t="s">
        <v>423</v>
      </c>
      <c r="AB1" s="4" t="s">
        <v>554</v>
      </c>
      <c r="AC1" s="4" t="s">
        <v>555</v>
      </c>
      <c r="AD1" s="4" t="s">
        <v>473</v>
      </c>
      <c r="AE1" s="4" t="s">
        <v>556</v>
      </c>
    </row>
    <row r="2" spans="1:31" x14ac:dyDescent="0.3">
      <c r="A2" t="s">
        <v>7</v>
      </c>
      <c r="B2">
        <v>996</v>
      </c>
      <c r="C2" t="s">
        <v>8</v>
      </c>
      <c r="D2" t="s">
        <v>9</v>
      </c>
      <c r="E2">
        <v>2020</v>
      </c>
      <c r="F2" t="s">
        <v>408</v>
      </c>
      <c r="G2">
        <v>1</v>
      </c>
      <c r="H2" t="s">
        <v>10</v>
      </c>
      <c r="I2" t="s">
        <v>11</v>
      </c>
      <c r="J2" t="s">
        <v>12</v>
      </c>
      <c r="K2" t="s">
        <v>410</v>
      </c>
      <c r="L2" t="s">
        <v>413</v>
      </c>
      <c r="M2" t="s">
        <v>11</v>
      </c>
      <c r="AB2" t="s">
        <v>11</v>
      </c>
      <c r="AD2" t="s">
        <v>432</v>
      </c>
      <c r="AE2" t="s">
        <v>11</v>
      </c>
    </row>
    <row r="3" spans="1:31" x14ac:dyDescent="0.3">
      <c r="A3" t="s">
        <v>441</v>
      </c>
      <c r="B3">
        <v>21</v>
      </c>
      <c r="C3" t="s">
        <v>410</v>
      </c>
      <c r="D3" s="1" t="s">
        <v>13</v>
      </c>
      <c r="E3">
        <v>2013</v>
      </c>
      <c r="F3" t="s">
        <v>408</v>
      </c>
      <c r="G3" t="s">
        <v>409</v>
      </c>
      <c r="H3" t="s">
        <v>11</v>
      </c>
      <c r="I3" t="s">
        <v>11</v>
      </c>
      <c r="J3" t="s">
        <v>14</v>
      </c>
      <c r="K3" t="s">
        <v>417</v>
      </c>
      <c r="L3" t="s">
        <v>413</v>
      </c>
      <c r="M3" t="s">
        <v>11</v>
      </c>
      <c r="AB3" t="s">
        <v>11</v>
      </c>
      <c r="AE3" t="s">
        <v>413</v>
      </c>
    </row>
    <row r="4" spans="1:31" x14ac:dyDescent="0.3">
      <c r="A4" t="s">
        <v>440</v>
      </c>
      <c r="B4">
        <v>950</v>
      </c>
      <c r="C4" t="s">
        <v>539</v>
      </c>
      <c r="D4" s="1" t="s">
        <v>15</v>
      </c>
      <c r="E4">
        <v>2013</v>
      </c>
      <c r="F4" t="s">
        <v>408</v>
      </c>
      <c r="G4">
        <v>1</v>
      </c>
      <c r="H4" t="s">
        <v>10</v>
      </c>
      <c r="I4" t="s">
        <v>11</v>
      </c>
      <c r="J4" t="s">
        <v>490</v>
      </c>
      <c r="K4" s="5" t="s">
        <v>483</v>
      </c>
      <c r="L4" t="s">
        <v>413</v>
      </c>
      <c r="M4" t="s">
        <v>11</v>
      </c>
      <c r="T4" t="s">
        <v>413</v>
      </c>
      <c r="U4" t="s">
        <v>415</v>
      </c>
      <c r="Z4" t="s">
        <v>413</v>
      </c>
      <c r="AA4" t="s">
        <v>489</v>
      </c>
      <c r="AB4" t="s">
        <v>11</v>
      </c>
      <c r="AD4" t="s">
        <v>486</v>
      </c>
      <c r="AE4" t="s">
        <v>488</v>
      </c>
    </row>
    <row r="5" spans="1:31" x14ac:dyDescent="0.3">
      <c r="A5" t="s">
        <v>439</v>
      </c>
      <c r="B5">
        <v>516</v>
      </c>
      <c r="C5" t="s">
        <v>16</v>
      </c>
      <c r="D5" s="1" t="s">
        <v>17</v>
      </c>
      <c r="E5">
        <v>2017</v>
      </c>
      <c r="F5" t="s">
        <v>418</v>
      </c>
      <c r="G5">
        <v>0</v>
      </c>
    </row>
    <row r="6" spans="1:31" x14ac:dyDescent="0.3">
      <c r="A6" t="s">
        <v>438</v>
      </c>
      <c r="B6">
        <v>420</v>
      </c>
      <c r="C6" t="s">
        <v>18</v>
      </c>
      <c r="D6" s="1" t="s">
        <v>19</v>
      </c>
      <c r="E6">
        <v>2011</v>
      </c>
      <c r="F6" t="s">
        <v>419</v>
      </c>
      <c r="G6">
        <v>0</v>
      </c>
    </row>
    <row r="7" spans="1:31" x14ac:dyDescent="0.3">
      <c r="A7" t="s">
        <v>437</v>
      </c>
      <c r="B7">
        <v>381</v>
      </c>
      <c r="C7" t="s">
        <v>20</v>
      </c>
      <c r="D7" s="1" t="s">
        <v>21</v>
      </c>
      <c r="E7">
        <v>2012</v>
      </c>
      <c r="F7" t="s">
        <v>420</v>
      </c>
      <c r="G7">
        <v>0</v>
      </c>
    </row>
    <row r="8" spans="1:31" x14ac:dyDescent="0.3">
      <c r="A8" t="s">
        <v>436</v>
      </c>
      <c r="B8">
        <v>363</v>
      </c>
      <c r="C8" t="s">
        <v>22</v>
      </c>
      <c r="D8" s="1" t="s">
        <v>23</v>
      </c>
      <c r="E8">
        <v>2016</v>
      </c>
      <c r="F8" t="s">
        <v>420</v>
      </c>
      <c r="G8">
        <v>1</v>
      </c>
      <c r="H8" t="s">
        <v>413</v>
      </c>
      <c r="I8" t="s">
        <v>413</v>
      </c>
      <c r="L8" t="s">
        <v>11</v>
      </c>
      <c r="M8" t="s">
        <v>413</v>
      </c>
      <c r="N8" t="s">
        <v>421</v>
      </c>
      <c r="O8" t="s">
        <v>11</v>
      </c>
      <c r="P8" t="s">
        <v>11</v>
      </c>
      <c r="Q8" t="s">
        <v>413</v>
      </c>
      <c r="S8" t="s">
        <v>413</v>
      </c>
      <c r="T8" t="s">
        <v>422</v>
      </c>
      <c r="V8" t="s">
        <v>461</v>
      </c>
      <c r="X8" t="s">
        <v>11</v>
      </c>
      <c r="Z8" t="s">
        <v>413</v>
      </c>
      <c r="AA8" t="s">
        <v>425</v>
      </c>
      <c r="AB8" t="s">
        <v>413</v>
      </c>
      <c r="AC8" t="s">
        <v>413</v>
      </c>
      <c r="AD8" t="s">
        <v>580</v>
      </c>
      <c r="AE8" t="s">
        <v>413</v>
      </c>
    </row>
    <row r="9" spans="1:31" x14ac:dyDescent="0.3">
      <c r="A9" s="3" t="s">
        <v>428</v>
      </c>
      <c r="D9" s="1" t="s">
        <v>426</v>
      </c>
      <c r="F9" t="s">
        <v>449</v>
      </c>
      <c r="G9" t="s">
        <v>616</v>
      </c>
    </row>
    <row r="10" spans="1:31" x14ac:dyDescent="0.3">
      <c r="A10" s="3" t="s">
        <v>429</v>
      </c>
      <c r="D10" t="s">
        <v>427</v>
      </c>
      <c r="F10" t="s">
        <v>449</v>
      </c>
      <c r="G10" t="s">
        <v>616</v>
      </c>
    </row>
    <row r="11" spans="1:31" x14ac:dyDescent="0.3">
      <c r="A11" t="s">
        <v>435</v>
      </c>
      <c r="B11">
        <v>326</v>
      </c>
      <c r="C11" t="s">
        <v>24</v>
      </c>
      <c r="D11" s="1" t="s">
        <v>25</v>
      </c>
      <c r="E11">
        <v>2018</v>
      </c>
      <c r="F11" t="s">
        <v>430</v>
      </c>
      <c r="G11">
        <v>1</v>
      </c>
      <c r="H11" t="s">
        <v>413</v>
      </c>
      <c r="I11" t="s">
        <v>413</v>
      </c>
      <c r="K11" t="s">
        <v>493</v>
      </c>
      <c r="L11" t="s">
        <v>413</v>
      </c>
      <c r="M11" t="s">
        <v>11</v>
      </c>
      <c r="N11" t="s">
        <v>421</v>
      </c>
      <c r="O11" t="s">
        <v>11</v>
      </c>
      <c r="P11" t="s">
        <v>11</v>
      </c>
      <c r="Q11" t="s">
        <v>413</v>
      </c>
      <c r="S11" t="s">
        <v>413</v>
      </c>
      <c r="T11" t="s">
        <v>422</v>
      </c>
      <c r="V11" t="s">
        <v>461</v>
      </c>
      <c r="X11" t="s">
        <v>461</v>
      </c>
      <c r="Z11" t="s">
        <v>11</v>
      </c>
      <c r="AB11" t="s">
        <v>11</v>
      </c>
      <c r="AD11" t="s">
        <v>431</v>
      </c>
      <c r="AE11" t="s">
        <v>413</v>
      </c>
    </row>
    <row r="12" spans="1:31" x14ac:dyDescent="0.3">
      <c r="A12" t="s">
        <v>434</v>
      </c>
      <c r="B12">
        <v>321</v>
      </c>
      <c r="C12" t="s">
        <v>26</v>
      </c>
      <c r="D12" s="1" t="s">
        <v>27</v>
      </c>
      <c r="E12">
        <v>2017</v>
      </c>
      <c r="F12" t="s">
        <v>433</v>
      </c>
      <c r="G12">
        <v>1</v>
      </c>
      <c r="H12" t="s">
        <v>442</v>
      </c>
      <c r="I12" t="s">
        <v>413</v>
      </c>
      <c r="J12" t="s">
        <v>422</v>
      </c>
      <c r="L12" t="s">
        <v>413</v>
      </c>
      <c r="M12" t="s">
        <v>413</v>
      </c>
      <c r="N12" t="s">
        <v>421</v>
      </c>
      <c r="O12" t="s">
        <v>443</v>
      </c>
      <c r="P12" t="s">
        <v>461</v>
      </c>
      <c r="Q12" t="s">
        <v>413</v>
      </c>
      <c r="S12" t="s">
        <v>413</v>
      </c>
      <c r="T12" t="s">
        <v>422</v>
      </c>
      <c r="U12" t="s">
        <v>413</v>
      </c>
      <c r="V12" t="s">
        <v>413</v>
      </c>
      <c r="X12" t="s">
        <v>413</v>
      </c>
      <c r="Y12" t="s">
        <v>444</v>
      </c>
      <c r="Z12" t="s">
        <v>11</v>
      </c>
      <c r="AB12" t="s">
        <v>413</v>
      </c>
      <c r="AD12" t="s">
        <v>445</v>
      </c>
      <c r="AE12" t="s">
        <v>456</v>
      </c>
    </row>
    <row r="13" spans="1:31" x14ac:dyDescent="0.3">
      <c r="A13" t="s">
        <v>446</v>
      </c>
      <c r="B13">
        <v>636</v>
      </c>
      <c r="C13" t="s">
        <v>447</v>
      </c>
      <c r="D13" s="1" t="s">
        <v>448</v>
      </c>
      <c r="E13">
        <v>2008</v>
      </c>
      <c r="F13" t="s">
        <v>449</v>
      </c>
      <c r="G13" t="s">
        <v>450</v>
      </c>
      <c r="Z13" t="s">
        <v>413</v>
      </c>
      <c r="AA13" t="s">
        <v>454</v>
      </c>
      <c r="AB13" t="s">
        <v>11</v>
      </c>
      <c r="AD13" t="s">
        <v>455</v>
      </c>
      <c r="AE13" t="s">
        <v>457</v>
      </c>
    </row>
    <row r="14" spans="1:31" x14ac:dyDescent="0.3">
      <c r="A14" t="s">
        <v>451</v>
      </c>
      <c r="B14">
        <v>305</v>
      </c>
      <c r="C14" t="s">
        <v>28</v>
      </c>
      <c r="D14" s="1" t="s">
        <v>29</v>
      </c>
      <c r="E14">
        <v>2013</v>
      </c>
      <c r="F14" t="s">
        <v>430</v>
      </c>
      <c r="G14">
        <v>1</v>
      </c>
      <c r="H14" t="s">
        <v>11</v>
      </c>
      <c r="I14" t="s">
        <v>11</v>
      </c>
      <c r="J14" t="s">
        <v>452</v>
      </c>
      <c r="K14" t="s">
        <v>458</v>
      </c>
    </row>
    <row r="15" spans="1:31" x14ac:dyDescent="0.3">
      <c r="A15" t="s">
        <v>459</v>
      </c>
      <c r="B15">
        <v>295</v>
      </c>
      <c r="C15" t="s">
        <v>30</v>
      </c>
      <c r="D15" s="1" t="s">
        <v>31</v>
      </c>
      <c r="E15">
        <v>2015</v>
      </c>
      <c r="F15" t="s">
        <v>433</v>
      </c>
      <c r="G15">
        <v>1</v>
      </c>
      <c r="H15" t="s">
        <v>11</v>
      </c>
      <c r="I15" t="s">
        <v>461</v>
      </c>
      <c r="J15" t="s">
        <v>461</v>
      </c>
      <c r="K15" t="s">
        <v>460</v>
      </c>
      <c r="L15" t="s">
        <v>461</v>
      </c>
      <c r="M15" t="s">
        <v>461</v>
      </c>
      <c r="N15" t="s">
        <v>461</v>
      </c>
      <c r="O15" t="s">
        <v>461</v>
      </c>
      <c r="P15" t="s">
        <v>461</v>
      </c>
      <c r="Q15" t="s">
        <v>461</v>
      </c>
      <c r="S15" t="s">
        <v>461</v>
      </c>
      <c r="T15" t="s">
        <v>422</v>
      </c>
      <c r="V15" t="s">
        <v>461</v>
      </c>
      <c r="X15" t="s">
        <v>11</v>
      </c>
      <c r="Z15" t="s">
        <v>11</v>
      </c>
      <c r="AB15" t="s">
        <v>11</v>
      </c>
      <c r="AD15" t="s">
        <v>462</v>
      </c>
      <c r="AE15" t="s">
        <v>463</v>
      </c>
    </row>
    <row r="16" spans="1:31" x14ac:dyDescent="0.3">
      <c r="A16" t="s">
        <v>464</v>
      </c>
      <c r="B16">
        <v>284</v>
      </c>
      <c r="C16" t="s">
        <v>32</v>
      </c>
      <c r="D16" s="1" t="s">
        <v>33</v>
      </c>
      <c r="E16">
        <v>2015</v>
      </c>
      <c r="F16" t="s">
        <v>465</v>
      </c>
      <c r="G16">
        <v>1</v>
      </c>
      <c r="H16" t="s">
        <v>413</v>
      </c>
      <c r="I16" t="s">
        <v>413</v>
      </c>
      <c r="L16" t="s">
        <v>413</v>
      </c>
      <c r="M16" t="s">
        <v>11</v>
      </c>
      <c r="N16" t="s">
        <v>466</v>
      </c>
      <c r="O16" t="s">
        <v>467</v>
      </c>
      <c r="P16" t="s">
        <v>468</v>
      </c>
      <c r="Q16" t="s">
        <v>413</v>
      </c>
      <c r="S16" t="s">
        <v>11</v>
      </c>
      <c r="T16" t="s">
        <v>422</v>
      </c>
      <c r="V16" t="s">
        <v>413</v>
      </c>
      <c r="W16" t="s">
        <v>469</v>
      </c>
      <c r="X16" t="s">
        <v>11</v>
      </c>
      <c r="Z16" t="s">
        <v>413</v>
      </c>
      <c r="AA16" t="s">
        <v>471</v>
      </c>
      <c r="AB16" t="s">
        <v>11</v>
      </c>
      <c r="AC16" t="s">
        <v>413</v>
      </c>
      <c r="AD16" t="s">
        <v>472</v>
      </c>
      <c r="AE16" t="s">
        <v>474</v>
      </c>
    </row>
    <row r="17" spans="1:32" x14ac:dyDescent="0.3">
      <c r="A17" t="s">
        <v>475</v>
      </c>
      <c r="B17">
        <v>262</v>
      </c>
      <c r="C17" t="s">
        <v>34</v>
      </c>
      <c r="D17" s="1" t="s">
        <v>35</v>
      </c>
      <c r="E17">
        <v>2019</v>
      </c>
      <c r="F17" t="s">
        <v>418</v>
      </c>
      <c r="G17">
        <v>0</v>
      </c>
    </row>
    <row r="18" spans="1:32" x14ac:dyDescent="0.3">
      <c r="A18" t="s">
        <v>476</v>
      </c>
      <c r="B18">
        <v>256</v>
      </c>
      <c r="C18" t="s">
        <v>36</v>
      </c>
      <c r="D18" s="1" t="s">
        <v>37</v>
      </c>
      <c r="E18">
        <v>2014</v>
      </c>
      <c r="F18" t="s">
        <v>478</v>
      </c>
      <c r="G18">
        <v>0.5</v>
      </c>
      <c r="H18" t="s">
        <v>413</v>
      </c>
      <c r="I18" t="s">
        <v>480</v>
      </c>
      <c r="J18" t="s">
        <v>453</v>
      </c>
      <c r="K18" t="s">
        <v>479</v>
      </c>
      <c r="L18" t="s">
        <v>413</v>
      </c>
      <c r="M18" t="s">
        <v>11</v>
      </c>
      <c r="N18" t="s">
        <v>421</v>
      </c>
      <c r="O18" t="s">
        <v>443</v>
      </c>
      <c r="P18" t="s">
        <v>468</v>
      </c>
    </row>
    <row r="19" spans="1:32" x14ac:dyDescent="0.3">
      <c r="A19" t="s">
        <v>481</v>
      </c>
      <c r="B19">
        <v>251</v>
      </c>
      <c r="C19" t="s">
        <v>38</v>
      </c>
      <c r="D19" s="1" t="s">
        <v>39</v>
      </c>
      <c r="E19">
        <v>2017</v>
      </c>
      <c r="F19" t="s">
        <v>408</v>
      </c>
      <c r="G19">
        <v>1</v>
      </c>
      <c r="H19" t="s">
        <v>10</v>
      </c>
      <c r="I19" t="s">
        <v>11</v>
      </c>
      <c r="J19" t="s">
        <v>491</v>
      </c>
      <c r="K19" s="1" t="s">
        <v>482</v>
      </c>
      <c r="L19" t="s">
        <v>413</v>
      </c>
      <c r="M19" t="s">
        <v>11</v>
      </c>
      <c r="N19" t="s">
        <v>422</v>
      </c>
      <c r="O19" t="s">
        <v>422</v>
      </c>
      <c r="P19" t="s">
        <v>422</v>
      </c>
      <c r="Q19" t="s">
        <v>422</v>
      </c>
      <c r="S19" t="s">
        <v>422</v>
      </c>
      <c r="T19" t="s">
        <v>413</v>
      </c>
      <c r="U19" t="s">
        <v>485</v>
      </c>
      <c r="V19" t="s">
        <v>422</v>
      </c>
      <c r="W19" t="s">
        <v>422</v>
      </c>
      <c r="X19" t="s">
        <v>422</v>
      </c>
      <c r="Z19" t="s">
        <v>11</v>
      </c>
      <c r="AB19" t="s">
        <v>11</v>
      </c>
      <c r="AC19" t="s">
        <v>11</v>
      </c>
      <c r="AD19" t="s">
        <v>487</v>
      </c>
      <c r="AE19" t="s">
        <v>11</v>
      </c>
    </row>
    <row r="20" spans="1:32" x14ac:dyDescent="0.3">
      <c r="A20" s="2" t="s">
        <v>492</v>
      </c>
      <c r="B20">
        <v>242</v>
      </c>
      <c r="C20" t="s">
        <v>40</v>
      </c>
      <c r="D20" s="1" t="s">
        <v>41</v>
      </c>
      <c r="E20">
        <v>2018</v>
      </c>
      <c r="F20" t="s">
        <v>420</v>
      </c>
      <c r="G20">
        <v>1</v>
      </c>
      <c r="H20" t="s">
        <v>11</v>
      </c>
    </row>
    <row r="21" spans="1:32" x14ac:dyDescent="0.3">
      <c r="A21" t="s">
        <v>494</v>
      </c>
      <c r="B21">
        <v>238</v>
      </c>
      <c r="C21" t="s">
        <v>42</v>
      </c>
      <c r="D21" s="1" t="s">
        <v>43</v>
      </c>
      <c r="E21">
        <v>2019</v>
      </c>
      <c r="F21" t="s">
        <v>495</v>
      </c>
      <c r="G21">
        <v>1</v>
      </c>
      <c r="H21" t="s">
        <v>496</v>
      </c>
      <c r="I21" t="s">
        <v>497</v>
      </c>
      <c r="J21" t="s">
        <v>498</v>
      </c>
      <c r="K21" t="s">
        <v>499</v>
      </c>
      <c r="L21" t="s">
        <v>11</v>
      </c>
      <c r="M21" t="s">
        <v>413</v>
      </c>
      <c r="N21" t="s">
        <v>504</v>
      </c>
      <c r="O21" t="s">
        <v>503</v>
      </c>
      <c r="P21" t="s">
        <v>461</v>
      </c>
      <c r="Q21" t="s">
        <v>461</v>
      </c>
      <c r="S21" t="s">
        <v>413</v>
      </c>
      <c r="T21" t="s">
        <v>422</v>
      </c>
      <c r="U21" t="s">
        <v>422</v>
      </c>
      <c r="V21" t="s">
        <v>413</v>
      </c>
      <c r="W21" t="s">
        <v>506</v>
      </c>
      <c r="X21" t="s">
        <v>413</v>
      </c>
      <c r="Y21" t="s">
        <v>507</v>
      </c>
      <c r="Z21" t="s">
        <v>413</v>
      </c>
      <c r="AA21" t="s">
        <v>505</v>
      </c>
      <c r="AB21" t="s">
        <v>413</v>
      </c>
      <c r="AC21" t="s">
        <v>413</v>
      </c>
      <c r="AD21" s="1" t="s">
        <v>508</v>
      </c>
      <c r="AE21" t="s">
        <v>509</v>
      </c>
    </row>
    <row r="22" spans="1:32" x14ac:dyDescent="0.3">
      <c r="A22" t="s">
        <v>501</v>
      </c>
      <c r="D22" s="1" t="s">
        <v>502</v>
      </c>
      <c r="E22">
        <v>2017</v>
      </c>
      <c r="F22" t="s">
        <v>449</v>
      </c>
      <c r="G22" t="s">
        <v>500</v>
      </c>
    </row>
    <row r="23" spans="1:32" x14ac:dyDescent="0.3">
      <c r="A23" t="s">
        <v>510</v>
      </c>
      <c r="B23">
        <v>209</v>
      </c>
      <c r="C23" t="s">
        <v>44</v>
      </c>
      <c r="D23" s="1" t="s">
        <v>45</v>
      </c>
      <c r="E23">
        <v>2017</v>
      </c>
      <c r="G23">
        <v>0</v>
      </c>
    </row>
    <row r="24" spans="1:32" x14ac:dyDescent="0.3">
      <c r="A24" t="s">
        <v>511</v>
      </c>
      <c r="B24">
        <v>190</v>
      </c>
      <c r="C24" t="s">
        <v>46</v>
      </c>
      <c r="D24" s="1" t="s">
        <v>47</v>
      </c>
      <c r="E24">
        <v>2015</v>
      </c>
      <c r="F24" t="s">
        <v>408</v>
      </c>
      <c r="G24">
        <v>1</v>
      </c>
      <c r="H24" t="s">
        <v>11</v>
      </c>
      <c r="I24" t="s">
        <v>11</v>
      </c>
      <c r="J24" t="s">
        <v>514</v>
      </c>
      <c r="K24" t="s">
        <v>513</v>
      </c>
      <c r="L24" t="s">
        <v>413</v>
      </c>
      <c r="M24" t="s">
        <v>11</v>
      </c>
      <c r="N24" t="s">
        <v>422</v>
      </c>
      <c r="O24" t="s">
        <v>422</v>
      </c>
      <c r="P24" t="s">
        <v>422</v>
      </c>
      <c r="Q24" t="s">
        <v>422</v>
      </c>
      <c r="S24" t="s">
        <v>422</v>
      </c>
      <c r="T24" t="s">
        <v>422</v>
      </c>
      <c r="U24" t="s">
        <v>422</v>
      </c>
      <c r="V24" t="s">
        <v>422</v>
      </c>
      <c r="W24" t="s">
        <v>422</v>
      </c>
      <c r="X24" t="s">
        <v>11</v>
      </c>
      <c r="Z24" t="s">
        <v>413</v>
      </c>
      <c r="AA24" t="s">
        <v>515</v>
      </c>
      <c r="AB24" t="s">
        <v>11</v>
      </c>
      <c r="AC24" t="s">
        <v>11</v>
      </c>
      <c r="AD24" t="s">
        <v>517</v>
      </c>
      <c r="AE24" t="s">
        <v>516</v>
      </c>
    </row>
    <row r="25" spans="1:32" x14ac:dyDescent="0.3">
      <c r="A25" s="3" t="s">
        <v>518</v>
      </c>
      <c r="B25">
        <v>188</v>
      </c>
      <c r="C25" t="s">
        <v>48</v>
      </c>
      <c r="D25" s="1" t="s">
        <v>49</v>
      </c>
      <c r="E25">
        <v>2018</v>
      </c>
      <c r="F25" t="s">
        <v>420</v>
      </c>
      <c r="G25">
        <v>1</v>
      </c>
    </row>
    <row r="26" spans="1:32" x14ac:dyDescent="0.3">
      <c r="A26" t="s">
        <v>519</v>
      </c>
      <c r="B26">
        <v>185</v>
      </c>
      <c r="C26" t="s">
        <v>50</v>
      </c>
      <c r="D26" s="1" t="s">
        <v>51</v>
      </c>
      <c r="E26">
        <v>2017</v>
      </c>
      <c r="F26" t="s">
        <v>408</v>
      </c>
      <c r="G26">
        <v>1</v>
      </c>
      <c r="H26" t="s">
        <v>11</v>
      </c>
      <c r="I26" t="s">
        <v>11</v>
      </c>
      <c r="J26" t="s">
        <v>512</v>
      </c>
      <c r="K26" t="s">
        <v>522</v>
      </c>
      <c r="L26" t="s">
        <v>413</v>
      </c>
      <c r="M26" t="s">
        <v>11</v>
      </c>
      <c r="N26" t="s">
        <v>422</v>
      </c>
      <c r="O26" t="s">
        <v>422</v>
      </c>
      <c r="P26" t="s">
        <v>422</v>
      </c>
      <c r="Q26" t="s">
        <v>422</v>
      </c>
      <c r="S26" t="s">
        <v>422</v>
      </c>
      <c r="T26" t="s">
        <v>413</v>
      </c>
      <c r="U26" t="s">
        <v>485</v>
      </c>
      <c r="V26" t="s">
        <v>422</v>
      </c>
      <c r="W26" t="s">
        <v>422</v>
      </c>
      <c r="X26" t="s">
        <v>11</v>
      </c>
      <c r="Y26" t="s">
        <v>422</v>
      </c>
      <c r="Z26" t="s">
        <v>11</v>
      </c>
      <c r="AA26" t="s">
        <v>422</v>
      </c>
      <c r="AB26" t="s">
        <v>11</v>
      </c>
      <c r="AC26" t="s">
        <v>11</v>
      </c>
      <c r="AD26" t="s">
        <v>486</v>
      </c>
      <c r="AE26" t="s">
        <v>520</v>
      </c>
      <c r="AF26" t="s">
        <v>521</v>
      </c>
    </row>
    <row r="27" spans="1:32" x14ac:dyDescent="0.3">
      <c r="A27" t="s">
        <v>523</v>
      </c>
      <c r="B27">
        <v>183</v>
      </c>
      <c r="C27" t="s">
        <v>52</v>
      </c>
      <c r="D27" s="1" t="s">
        <v>53</v>
      </c>
      <c r="E27">
        <v>2016</v>
      </c>
      <c r="F27" t="s">
        <v>420</v>
      </c>
      <c r="G27">
        <v>1</v>
      </c>
      <c r="H27" t="s">
        <v>413</v>
      </c>
      <c r="I27" t="s">
        <v>413</v>
      </c>
      <c r="J27" t="s">
        <v>416</v>
      </c>
      <c r="K27" t="s">
        <v>524</v>
      </c>
      <c r="L27" t="s">
        <v>413</v>
      </c>
      <c r="M27" t="s">
        <v>413</v>
      </c>
      <c r="N27" t="s">
        <v>421</v>
      </c>
      <c r="O27" t="s">
        <v>11</v>
      </c>
      <c r="P27" t="s">
        <v>461</v>
      </c>
      <c r="Q27" t="s">
        <v>413</v>
      </c>
      <c r="R27" t="s">
        <v>526</v>
      </c>
      <c r="S27" t="s">
        <v>413</v>
      </c>
      <c r="T27" t="s">
        <v>422</v>
      </c>
      <c r="V27" t="s">
        <v>461</v>
      </c>
      <c r="X27" t="s">
        <v>11</v>
      </c>
      <c r="Z27" t="s">
        <v>11</v>
      </c>
      <c r="AB27" t="s">
        <v>11</v>
      </c>
      <c r="AC27" t="s">
        <v>11</v>
      </c>
      <c r="AD27" t="s">
        <v>527</v>
      </c>
      <c r="AE27" t="s">
        <v>528</v>
      </c>
    </row>
    <row r="28" spans="1:32" x14ac:dyDescent="0.3">
      <c r="A28" t="s">
        <v>530</v>
      </c>
      <c r="B28">
        <v>182</v>
      </c>
      <c r="C28" t="s">
        <v>54</v>
      </c>
      <c r="D28" s="1" t="s">
        <v>55</v>
      </c>
      <c r="E28">
        <v>2016</v>
      </c>
      <c r="F28" t="s">
        <v>529</v>
      </c>
      <c r="G28">
        <v>0</v>
      </c>
    </row>
    <row r="29" spans="1:32" x14ac:dyDescent="0.3">
      <c r="A29" t="s">
        <v>532</v>
      </c>
      <c r="B29">
        <v>174</v>
      </c>
      <c r="D29" s="1" t="s">
        <v>56</v>
      </c>
      <c r="E29">
        <v>2017</v>
      </c>
      <c r="F29" t="s">
        <v>531</v>
      </c>
      <c r="G29">
        <v>0</v>
      </c>
    </row>
    <row r="30" spans="1:32" x14ac:dyDescent="0.3">
      <c r="A30" s="3" t="s">
        <v>533</v>
      </c>
      <c r="B30">
        <v>170</v>
      </c>
      <c r="C30" t="s">
        <v>57</v>
      </c>
      <c r="D30" s="1" t="s">
        <v>58</v>
      </c>
      <c r="E30">
        <v>2018</v>
      </c>
      <c r="F30" t="s">
        <v>408</v>
      </c>
      <c r="G30">
        <v>1</v>
      </c>
      <c r="H30" t="s">
        <v>11</v>
      </c>
      <c r="I30" t="s">
        <v>11</v>
      </c>
      <c r="J30" t="s">
        <v>12</v>
      </c>
      <c r="K30" t="s">
        <v>534</v>
      </c>
      <c r="L30" t="s">
        <v>11</v>
      </c>
    </row>
    <row r="31" spans="1:32" x14ac:dyDescent="0.3">
      <c r="A31" t="s">
        <v>535</v>
      </c>
      <c r="B31">
        <v>170</v>
      </c>
      <c r="C31" t="s">
        <v>59</v>
      </c>
      <c r="D31" s="1" t="s">
        <v>60</v>
      </c>
      <c r="E31">
        <v>2019</v>
      </c>
      <c r="F31" t="s">
        <v>418</v>
      </c>
      <c r="G31">
        <v>0</v>
      </c>
    </row>
    <row r="32" spans="1:32" x14ac:dyDescent="0.3">
      <c r="A32" t="s">
        <v>536</v>
      </c>
      <c r="B32">
        <v>167</v>
      </c>
      <c r="C32" t="s">
        <v>61</v>
      </c>
      <c r="D32" s="1" t="s">
        <v>62</v>
      </c>
      <c r="E32">
        <v>2015</v>
      </c>
      <c r="F32" t="s">
        <v>430</v>
      </c>
      <c r="G32">
        <v>1</v>
      </c>
      <c r="H32" t="s">
        <v>11</v>
      </c>
      <c r="I32" t="s">
        <v>461</v>
      </c>
      <c r="J32" t="s">
        <v>11</v>
      </c>
      <c r="K32" t="s">
        <v>557</v>
      </c>
      <c r="L32" t="s">
        <v>11</v>
      </c>
      <c r="M32" t="s">
        <v>461</v>
      </c>
      <c r="N32" t="s">
        <v>461</v>
      </c>
      <c r="O32" t="s">
        <v>11</v>
      </c>
      <c r="P32" t="s">
        <v>461</v>
      </c>
      <c r="Q32" t="s">
        <v>461</v>
      </c>
      <c r="S32" t="s">
        <v>461</v>
      </c>
      <c r="T32" t="s">
        <v>422</v>
      </c>
      <c r="V32" t="s">
        <v>461</v>
      </c>
      <c r="X32" t="s">
        <v>11</v>
      </c>
      <c r="Z32" t="s">
        <v>11</v>
      </c>
      <c r="AB32" t="s">
        <v>11</v>
      </c>
      <c r="AC32" t="s">
        <v>11</v>
      </c>
      <c r="AD32" t="s">
        <v>537</v>
      </c>
      <c r="AE32" t="s">
        <v>538</v>
      </c>
    </row>
    <row r="33" spans="1:31" x14ac:dyDescent="0.3">
      <c r="A33" t="s">
        <v>558</v>
      </c>
      <c r="B33">
        <v>166</v>
      </c>
      <c r="C33" t="s">
        <v>63</v>
      </c>
      <c r="D33" s="1" t="s">
        <v>64</v>
      </c>
      <c r="E33">
        <v>2016</v>
      </c>
      <c r="F33" t="s">
        <v>420</v>
      </c>
      <c r="G33">
        <v>0.5</v>
      </c>
      <c r="H33" t="s">
        <v>413</v>
      </c>
      <c r="I33" t="s">
        <v>11</v>
      </c>
      <c r="J33" t="s">
        <v>559</v>
      </c>
      <c r="K33" t="s">
        <v>561</v>
      </c>
      <c r="AE33" t="s">
        <v>560</v>
      </c>
    </row>
    <row r="34" spans="1:31" x14ac:dyDescent="0.3">
      <c r="A34" t="s">
        <v>562</v>
      </c>
      <c r="B34">
        <v>165</v>
      </c>
      <c r="C34" t="s">
        <v>65</v>
      </c>
      <c r="D34" s="1" t="s">
        <v>66</v>
      </c>
      <c r="E34">
        <v>2011</v>
      </c>
      <c r="F34" t="s">
        <v>563</v>
      </c>
      <c r="G34">
        <v>0</v>
      </c>
    </row>
    <row r="35" spans="1:31" x14ac:dyDescent="0.3">
      <c r="A35" t="s">
        <v>565</v>
      </c>
      <c r="B35">
        <v>164</v>
      </c>
      <c r="C35" t="s">
        <v>67</v>
      </c>
      <c r="D35" s="1" t="s">
        <v>68</v>
      </c>
      <c r="E35">
        <v>2017</v>
      </c>
      <c r="F35" t="s">
        <v>408</v>
      </c>
      <c r="G35">
        <v>1</v>
      </c>
      <c r="H35" t="s">
        <v>11</v>
      </c>
      <c r="I35" t="s">
        <v>11</v>
      </c>
      <c r="J35" t="s">
        <v>569</v>
      </c>
      <c r="K35" t="s">
        <v>570</v>
      </c>
      <c r="AB35" t="s">
        <v>11</v>
      </c>
      <c r="AC35" t="s">
        <v>571</v>
      </c>
      <c r="AD35" t="s">
        <v>572</v>
      </c>
      <c r="AE35" t="s">
        <v>573</v>
      </c>
    </row>
    <row r="36" spans="1:31" x14ac:dyDescent="0.3">
      <c r="A36" t="s">
        <v>566</v>
      </c>
      <c r="D36" s="1" t="s">
        <v>567</v>
      </c>
      <c r="E36">
        <v>2014</v>
      </c>
      <c r="F36" t="s">
        <v>408</v>
      </c>
      <c r="G36" t="s">
        <v>568</v>
      </c>
      <c r="H36" t="s">
        <v>11</v>
      </c>
      <c r="I36" t="s">
        <v>413</v>
      </c>
      <c r="J36" t="s">
        <v>569</v>
      </c>
      <c r="K36" t="s">
        <v>574</v>
      </c>
      <c r="L36" t="s">
        <v>413</v>
      </c>
      <c r="M36" t="s">
        <v>11</v>
      </c>
      <c r="N36" t="s">
        <v>575</v>
      </c>
      <c r="O36" t="s">
        <v>11</v>
      </c>
      <c r="P36" t="s">
        <v>461</v>
      </c>
      <c r="Q36" t="s">
        <v>461</v>
      </c>
      <c r="S36" t="s">
        <v>461</v>
      </c>
      <c r="T36" t="s">
        <v>422</v>
      </c>
      <c r="V36" t="s">
        <v>461</v>
      </c>
      <c r="X36" t="s">
        <v>11</v>
      </c>
      <c r="Z36" t="s">
        <v>11</v>
      </c>
      <c r="AB36" t="s">
        <v>11</v>
      </c>
      <c r="AC36" t="s">
        <v>11</v>
      </c>
      <c r="AD36" t="s">
        <v>576</v>
      </c>
      <c r="AE36" t="s">
        <v>577</v>
      </c>
    </row>
    <row r="37" spans="1:31" x14ac:dyDescent="0.3">
      <c r="A37" s="3" t="s">
        <v>578</v>
      </c>
      <c r="B37">
        <v>162</v>
      </c>
      <c r="C37" t="s">
        <v>69</v>
      </c>
      <c r="D37" s="1" t="s">
        <v>70</v>
      </c>
      <c r="E37">
        <v>2018</v>
      </c>
      <c r="F37" t="s">
        <v>579</v>
      </c>
      <c r="G37">
        <v>1</v>
      </c>
      <c r="H37" t="s">
        <v>11</v>
      </c>
      <c r="I37" t="s">
        <v>461</v>
      </c>
      <c r="J37" t="s">
        <v>461</v>
      </c>
      <c r="L37" t="s">
        <v>461</v>
      </c>
      <c r="M37" t="s">
        <v>461</v>
      </c>
    </row>
    <row r="38" spans="1:31" x14ac:dyDescent="0.3">
      <c r="A38" s="3" t="s">
        <v>581</v>
      </c>
      <c r="B38">
        <v>162</v>
      </c>
      <c r="C38" t="s">
        <v>71</v>
      </c>
      <c r="D38" s="1" t="s">
        <v>72</v>
      </c>
      <c r="E38">
        <v>2017</v>
      </c>
      <c r="F38" t="s">
        <v>420</v>
      </c>
      <c r="G38">
        <v>1</v>
      </c>
    </row>
    <row r="39" spans="1:31" x14ac:dyDescent="0.3">
      <c r="A39" t="s">
        <v>584</v>
      </c>
      <c r="B39">
        <v>159</v>
      </c>
      <c r="C39" t="s">
        <v>73</v>
      </c>
      <c r="D39" s="1" t="s">
        <v>74</v>
      </c>
      <c r="E39">
        <v>2020</v>
      </c>
      <c r="F39" t="s">
        <v>585</v>
      </c>
      <c r="G39">
        <v>1</v>
      </c>
      <c r="H39" t="s">
        <v>11</v>
      </c>
      <c r="I39" t="s">
        <v>413</v>
      </c>
      <c r="J39" t="s">
        <v>587</v>
      </c>
      <c r="K39" t="s">
        <v>588</v>
      </c>
      <c r="L39" t="s">
        <v>11</v>
      </c>
      <c r="M39" t="s">
        <v>413</v>
      </c>
      <c r="N39" t="s">
        <v>421</v>
      </c>
      <c r="O39" t="s">
        <v>503</v>
      </c>
      <c r="P39" t="s">
        <v>461</v>
      </c>
      <c r="Q39" t="s">
        <v>11</v>
      </c>
      <c r="S39" t="s">
        <v>413</v>
      </c>
      <c r="T39" t="s">
        <v>422</v>
      </c>
      <c r="V39" t="s">
        <v>461</v>
      </c>
      <c r="X39" t="s">
        <v>11</v>
      </c>
      <c r="Z39" t="s">
        <v>413</v>
      </c>
      <c r="AA39" t="s">
        <v>590</v>
      </c>
      <c r="AB39" t="s">
        <v>11</v>
      </c>
      <c r="AC39" t="s">
        <v>11</v>
      </c>
      <c r="AE39" t="s">
        <v>591</v>
      </c>
    </row>
    <row r="40" spans="1:31" x14ac:dyDescent="0.3">
      <c r="A40" s="6" t="s">
        <v>592</v>
      </c>
      <c r="C40" t="s">
        <v>589</v>
      </c>
      <c r="D40" s="1" t="s">
        <v>582</v>
      </c>
      <c r="F40" t="s">
        <v>449</v>
      </c>
      <c r="G40" t="s">
        <v>583</v>
      </c>
      <c r="I40" t="s">
        <v>413</v>
      </c>
      <c r="J40" t="s">
        <v>587</v>
      </c>
      <c r="K40" t="s">
        <v>588</v>
      </c>
      <c r="L40" t="s">
        <v>413</v>
      </c>
      <c r="M40" t="s">
        <v>11</v>
      </c>
      <c r="N40" t="s">
        <v>421</v>
      </c>
      <c r="O40" t="s">
        <v>503</v>
      </c>
      <c r="P40" t="s">
        <v>461</v>
      </c>
      <c r="Q40" t="s">
        <v>11</v>
      </c>
      <c r="S40" t="s">
        <v>413</v>
      </c>
      <c r="T40" t="s">
        <v>422</v>
      </c>
      <c r="V40" t="s">
        <v>461</v>
      </c>
      <c r="X40" t="s">
        <v>11</v>
      </c>
      <c r="Z40" t="s">
        <v>413</v>
      </c>
      <c r="AA40" t="s">
        <v>590</v>
      </c>
      <c r="AB40" t="s">
        <v>11</v>
      </c>
      <c r="AC40" t="s">
        <v>11</v>
      </c>
      <c r="AE40" t="s">
        <v>591</v>
      </c>
    </row>
    <row r="41" spans="1:31" x14ac:dyDescent="0.3">
      <c r="B41">
        <v>157</v>
      </c>
      <c r="C41" t="s">
        <v>75</v>
      </c>
      <c r="D41" s="1" t="s">
        <v>76</v>
      </c>
      <c r="E41">
        <v>2017</v>
      </c>
      <c r="F41" t="s">
        <v>593</v>
      </c>
      <c r="G41">
        <v>0</v>
      </c>
    </row>
    <row r="42" spans="1:31" x14ac:dyDescent="0.3">
      <c r="A42" t="s">
        <v>595</v>
      </c>
      <c r="B42">
        <v>154</v>
      </c>
      <c r="C42" t="s">
        <v>594</v>
      </c>
      <c r="D42" s="1" t="s">
        <v>77</v>
      </c>
      <c r="E42">
        <v>2018</v>
      </c>
      <c r="F42" t="s">
        <v>408</v>
      </c>
      <c r="G42">
        <v>1</v>
      </c>
      <c r="H42" t="s">
        <v>11</v>
      </c>
      <c r="I42" t="s">
        <v>413</v>
      </c>
      <c r="J42" t="s">
        <v>569</v>
      </c>
      <c r="L42" t="s">
        <v>11</v>
      </c>
      <c r="M42" t="s">
        <v>607</v>
      </c>
    </row>
    <row r="43" spans="1:31" x14ac:dyDescent="0.3">
      <c r="A43" t="s">
        <v>596</v>
      </c>
      <c r="C43" t="s">
        <v>597</v>
      </c>
      <c r="D43" s="1" t="s">
        <v>598</v>
      </c>
      <c r="E43">
        <v>2015</v>
      </c>
      <c r="F43" t="s">
        <v>408</v>
      </c>
      <c r="G43">
        <v>1</v>
      </c>
      <c r="H43" t="s">
        <v>11</v>
      </c>
      <c r="I43" t="s">
        <v>413</v>
      </c>
      <c r="J43" t="s">
        <v>599</v>
      </c>
      <c r="K43" t="s">
        <v>600</v>
      </c>
      <c r="L43" t="s">
        <v>413</v>
      </c>
      <c r="M43" t="s">
        <v>11</v>
      </c>
      <c r="N43" t="s">
        <v>461</v>
      </c>
      <c r="O43" t="s">
        <v>11</v>
      </c>
      <c r="P43" t="s">
        <v>461</v>
      </c>
      <c r="Q43" t="s">
        <v>461</v>
      </c>
      <c r="S43" t="s">
        <v>461</v>
      </c>
      <c r="T43" t="s">
        <v>422</v>
      </c>
      <c r="V43" t="s">
        <v>461</v>
      </c>
      <c r="X43" t="s">
        <v>11</v>
      </c>
      <c r="Z43" t="s">
        <v>11</v>
      </c>
      <c r="AB43" t="s">
        <v>11</v>
      </c>
      <c r="AC43" t="s">
        <v>11</v>
      </c>
      <c r="AD43" t="s">
        <v>604</v>
      </c>
      <c r="AE43" t="s">
        <v>601</v>
      </c>
    </row>
    <row r="44" spans="1:31" x14ac:dyDescent="0.3">
      <c r="A44" t="s">
        <v>603</v>
      </c>
      <c r="C44" t="s">
        <v>602</v>
      </c>
      <c r="D44" s="1"/>
      <c r="E44">
        <v>2017</v>
      </c>
      <c r="F44" t="s">
        <v>408</v>
      </c>
      <c r="G44">
        <v>1</v>
      </c>
      <c r="H44" t="s">
        <v>11</v>
      </c>
      <c r="I44" t="s">
        <v>413</v>
      </c>
      <c r="J44" t="s">
        <v>569</v>
      </c>
      <c r="K44" t="s">
        <v>609</v>
      </c>
      <c r="L44" t="s">
        <v>413</v>
      </c>
      <c r="M44" t="s">
        <v>11</v>
      </c>
    </row>
    <row r="45" spans="1:31" x14ac:dyDescent="0.3">
      <c r="A45" t="s">
        <v>605</v>
      </c>
      <c r="C45" t="s">
        <v>602</v>
      </c>
      <c r="D45" s="1"/>
      <c r="E45">
        <v>2017</v>
      </c>
      <c r="F45" t="s">
        <v>449</v>
      </c>
      <c r="G45" t="s">
        <v>608</v>
      </c>
      <c r="I45" t="s">
        <v>413</v>
      </c>
      <c r="J45" t="s">
        <v>569</v>
      </c>
      <c r="K45" t="s">
        <v>610</v>
      </c>
      <c r="L45" t="s">
        <v>413</v>
      </c>
      <c r="M45" t="s">
        <v>11</v>
      </c>
      <c r="N45" t="s">
        <v>461</v>
      </c>
      <c r="O45" t="s">
        <v>443</v>
      </c>
      <c r="P45" t="s">
        <v>461</v>
      </c>
      <c r="Q45" t="s">
        <v>461</v>
      </c>
      <c r="S45" t="s">
        <v>461</v>
      </c>
      <c r="T45" t="s">
        <v>422</v>
      </c>
      <c r="V45" t="s">
        <v>413</v>
      </c>
      <c r="X45" t="s">
        <v>413</v>
      </c>
      <c r="Y45" t="s">
        <v>611</v>
      </c>
      <c r="Z45" t="s">
        <v>11</v>
      </c>
      <c r="AA45" t="s">
        <v>612</v>
      </c>
      <c r="AB45" t="s">
        <v>11</v>
      </c>
      <c r="AC45" t="s">
        <v>413</v>
      </c>
      <c r="AD45" t="s">
        <v>613</v>
      </c>
      <c r="AE45" t="s">
        <v>614</v>
      </c>
    </row>
    <row r="46" spans="1:31" x14ac:dyDescent="0.3">
      <c r="A46" t="s">
        <v>606</v>
      </c>
      <c r="C46" t="s">
        <v>602</v>
      </c>
      <c r="D46" s="1"/>
      <c r="F46" t="s">
        <v>449</v>
      </c>
      <c r="G46" t="s">
        <v>608</v>
      </c>
      <c r="I46" t="s">
        <v>413</v>
      </c>
      <c r="J46" t="s">
        <v>569</v>
      </c>
      <c r="K46" t="s">
        <v>610</v>
      </c>
      <c r="L46" t="s">
        <v>413</v>
      </c>
      <c r="M46" t="s">
        <v>11</v>
      </c>
      <c r="N46" t="s">
        <v>461</v>
      </c>
      <c r="O46" t="s">
        <v>443</v>
      </c>
      <c r="P46" t="s">
        <v>461</v>
      </c>
      <c r="Q46" t="s">
        <v>413</v>
      </c>
      <c r="S46" t="s">
        <v>461</v>
      </c>
      <c r="T46" t="s">
        <v>422</v>
      </c>
      <c r="V46" t="s">
        <v>413</v>
      </c>
      <c r="X46" t="s">
        <v>11</v>
      </c>
      <c r="Z46" t="s">
        <v>11</v>
      </c>
      <c r="AA46" t="s">
        <v>615</v>
      </c>
      <c r="AB46" t="s">
        <v>11</v>
      </c>
      <c r="AC46" t="s">
        <v>413</v>
      </c>
      <c r="AD46" t="s">
        <v>613</v>
      </c>
      <c r="AE46" t="s">
        <v>11</v>
      </c>
    </row>
    <row r="47" spans="1:31" x14ac:dyDescent="0.3">
      <c r="B47">
        <v>154</v>
      </c>
      <c r="C47" t="s">
        <v>78</v>
      </c>
      <c r="D47" s="1" t="s">
        <v>79</v>
      </c>
      <c r="E47">
        <v>2019</v>
      </c>
      <c r="F47" t="s">
        <v>418</v>
      </c>
      <c r="G47">
        <v>0</v>
      </c>
    </row>
    <row r="48" spans="1:31" x14ac:dyDescent="0.3">
      <c r="A48" t="s">
        <v>617</v>
      </c>
      <c r="B48">
        <v>153</v>
      </c>
      <c r="C48" t="s">
        <v>80</v>
      </c>
      <c r="D48" s="1" t="s">
        <v>81</v>
      </c>
      <c r="E48">
        <v>2016</v>
      </c>
      <c r="F48" t="s">
        <v>585</v>
      </c>
    </row>
    <row r="49" spans="1:7" x14ac:dyDescent="0.3">
      <c r="A49" t="s">
        <v>618</v>
      </c>
      <c r="B49">
        <v>153</v>
      </c>
      <c r="C49" t="s">
        <v>82</v>
      </c>
      <c r="D49" s="1" t="s">
        <v>83</v>
      </c>
      <c r="E49">
        <v>2016</v>
      </c>
      <c r="F49" t="s">
        <v>619</v>
      </c>
    </row>
    <row r="50" spans="1:7" x14ac:dyDescent="0.3">
      <c r="B50">
        <v>149</v>
      </c>
      <c r="C50" t="s">
        <v>84</v>
      </c>
      <c r="D50" s="1" t="s">
        <v>85</v>
      </c>
      <c r="E50">
        <v>2015</v>
      </c>
    </row>
    <row r="51" spans="1:7" x14ac:dyDescent="0.3">
      <c r="B51">
        <v>148</v>
      </c>
      <c r="C51" t="s">
        <v>86</v>
      </c>
      <c r="D51" s="1" t="s">
        <v>87</v>
      </c>
      <c r="E51">
        <v>2012</v>
      </c>
      <c r="G51">
        <v>0</v>
      </c>
    </row>
    <row r="52" spans="1:7" x14ac:dyDescent="0.3">
      <c r="B52">
        <v>148</v>
      </c>
      <c r="C52" t="s">
        <v>88</v>
      </c>
      <c r="D52" s="1" t="s">
        <v>89</v>
      </c>
      <c r="E52">
        <v>2017</v>
      </c>
    </row>
    <row r="53" spans="1:7" x14ac:dyDescent="0.3">
      <c r="B53">
        <v>145</v>
      </c>
      <c r="C53" t="s">
        <v>90</v>
      </c>
      <c r="D53" s="1" t="s">
        <v>91</v>
      </c>
      <c r="E53">
        <v>2014</v>
      </c>
    </row>
    <row r="54" spans="1:7" x14ac:dyDescent="0.3">
      <c r="B54">
        <v>142</v>
      </c>
      <c r="C54" t="s">
        <v>92</v>
      </c>
      <c r="D54" t="s">
        <v>93</v>
      </c>
      <c r="E54">
        <v>2013</v>
      </c>
    </row>
    <row r="55" spans="1:7" x14ac:dyDescent="0.3">
      <c r="B55">
        <v>140</v>
      </c>
      <c r="C55" t="s">
        <v>94</v>
      </c>
      <c r="D55" s="1" t="s">
        <v>95</v>
      </c>
      <c r="E55">
        <v>2014</v>
      </c>
    </row>
    <row r="56" spans="1:7" x14ac:dyDescent="0.3">
      <c r="B56">
        <v>139</v>
      </c>
      <c r="C56" t="s">
        <v>96</v>
      </c>
      <c r="D56" t="s">
        <v>97</v>
      </c>
      <c r="E56">
        <v>2015</v>
      </c>
    </row>
    <row r="57" spans="1:7" x14ac:dyDescent="0.3">
      <c r="B57">
        <v>137</v>
      </c>
      <c r="C57" t="s">
        <v>98</v>
      </c>
      <c r="D57" t="s">
        <v>99</v>
      </c>
      <c r="E57">
        <v>2019</v>
      </c>
    </row>
    <row r="58" spans="1:7" x14ac:dyDescent="0.3">
      <c r="B58">
        <v>136</v>
      </c>
      <c r="C58" t="s">
        <v>100</v>
      </c>
      <c r="D58" t="s">
        <v>101</v>
      </c>
      <c r="E58">
        <v>2019</v>
      </c>
    </row>
    <row r="59" spans="1:7" x14ac:dyDescent="0.3">
      <c r="B59">
        <v>135</v>
      </c>
      <c r="C59" t="s">
        <v>102</v>
      </c>
      <c r="D59" t="s">
        <v>103</v>
      </c>
      <c r="E59">
        <v>2015</v>
      </c>
    </row>
    <row r="60" spans="1:7" x14ac:dyDescent="0.3">
      <c r="B60">
        <v>133</v>
      </c>
      <c r="C60" t="s">
        <v>104</v>
      </c>
      <c r="D60" t="s">
        <v>105</v>
      </c>
      <c r="E60">
        <v>2014</v>
      </c>
    </row>
    <row r="61" spans="1:7" x14ac:dyDescent="0.3">
      <c r="B61">
        <v>128</v>
      </c>
      <c r="C61" t="s">
        <v>106</v>
      </c>
      <c r="D61" t="s">
        <v>107</v>
      </c>
      <c r="E61">
        <v>2013</v>
      </c>
    </row>
    <row r="62" spans="1:7" x14ac:dyDescent="0.3">
      <c r="B62">
        <v>128</v>
      </c>
      <c r="C62" t="s">
        <v>108</v>
      </c>
      <c r="D62" t="s">
        <v>109</v>
      </c>
      <c r="E62">
        <v>2015</v>
      </c>
    </row>
    <row r="63" spans="1:7" x14ac:dyDescent="0.3">
      <c r="B63">
        <v>128</v>
      </c>
      <c r="C63" t="s">
        <v>110</v>
      </c>
      <c r="D63" t="s">
        <v>111</v>
      </c>
      <c r="E63">
        <v>2017</v>
      </c>
    </row>
    <row r="64" spans="1:7" x14ac:dyDescent="0.3">
      <c r="B64">
        <v>126</v>
      </c>
      <c r="C64" t="s">
        <v>112</v>
      </c>
      <c r="D64" t="s">
        <v>113</v>
      </c>
      <c r="E64">
        <v>2017</v>
      </c>
    </row>
    <row r="65" spans="2:5" x14ac:dyDescent="0.3">
      <c r="B65">
        <v>124</v>
      </c>
      <c r="C65" t="s">
        <v>114</v>
      </c>
      <c r="D65" t="s">
        <v>115</v>
      </c>
      <c r="E65">
        <v>2017</v>
      </c>
    </row>
    <row r="66" spans="2:5" x14ac:dyDescent="0.3">
      <c r="B66">
        <v>123</v>
      </c>
      <c r="C66" t="s">
        <v>116</v>
      </c>
      <c r="D66" t="s">
        <v>117</v>
      </c>
      <c r="E66">
        <v>2018</v>
      </c>
    </row>
    <row r="67" spans="2:5" x14ac:dyDescent="0.3">
      <c r="B67">
        <v>123</v>
      </c>
      <c r="C67" t="s">
        <v>118</v>
      </c>
      <c r="D67" t="s">
        <v>119</v>
      </c>
      <c r="E67">
        <v>2020</v>
      </c>
    </row>
    <row r="68" spans="2:5" x14ac:dyDescent="0.3">
      <c r="B68">
        <v>122</v>
      </c>
      <c r="C68" t="s">
        <v>120</v>
      </c>
      <c r="D68" t="s">
        <v>121</v>
      </c>
      <c r="E68">
        <v>2012</v>
      </c>
    </row>
    <row r="69" spans="2:5" x14ac:dyDescent="0.3">
      <c r="B69">
        <v>122</v>
      </c>
      <c r="C69" t="s">
        <v>122</v>
      </c>
      <c r="D69" t="s">
        <v>123</v>
      </c>
      <c r="E69">
        <v>2011</v>
      </c>
    </row>
    <row r="70" spans="2:5" x14ac:dyDescent="0.3">
      <c r="B70">
        <v>119</v>
      </c>
      <c r="C70" t="s">
        <v>124</v>
      </c>
      <c r="D70" t="s">
        <v>125</v>
      </c>
      <c r="E70">
        <v>2020</v>
      </c>
    </row>
    <row r="71" spans="2:5" x14ac:dyDescent="0.3">
      <c r="B71">
        <v>119</v>
      </c>
      <c r="C71" t="s">
        <v>126</v>
      </c>
      <c r="D71" t="s">
        <v>127</v>
      </c>
      <c r="E71">
        <v>2011</v>
      </c>
    </row>
    <row r="72" spans="2:5" x14ac:dyDescent="0.3">
      <c r="B72">
        <v>119</v>
      </c>
      <c r="C72" t="s">
        <v>128</v>
      </c>
      <c r="D72" t="s">
        <v>129</v>
      </c>
      <c r="E72">
        <v>2014</v>
      </c>
    </row>
    <row r="73" spans="2:5" x14ac:dyDescent="0.3">
      <c r="B73">
        <v>117</v>
      </c>
      <c r="C73" t="s">
        <v>130</v>
      </c>
      <c r="D73" t="s">
        <v>131</v>
      </c>
      <c r="E73">
        <v>2021</v>
      </c>
    </row>
    <row r="74" spans="2:5" x14ac:dyDescent="0.3">
      <c r="B74">
        <v>117</v>
      </c>
      <c r="C74" t="s">
        <v>132</v>
      </c>
      <c r="D74" t="s">
        <v>133</v>
      </c>
      <c r="E74">
        <v>2013</v>
      </c>
    </row>
    <row r="75" spans="2:5" x14ac:dyDescent="0.3">
      <c r="B75">
        <v>117</v>
      </c>
      <c r="C75" t="s">
        <v>134</v>
      </c>
      <c r="D75" t="s">
        <v>135</v>
      </c>
      <c r="E75">
        <v>2018</v>
      </c>
    </row>
    <row r="76" spans="2:5" x14ac:dyDescent="0.3">
      <c r="B76">
        <v>116</v>
      </c>
      <c r="C76" t="s">
        <v>136</v>
      </c>
      <c r="D76" t="s">
        <v>137</v>
      </c>
      <c r="E76">
        <v>2018</v>
      </c>
    </row>
    <row r="77" spans="2:5" x14ac:dyDescent="0.3">
      <c r="B77">
        <v>115</v>
      </c>
      <c r="C77" t="s">
        <v>138</v>
      </c>
      <c r="D77" t="s">
        <v>139</v>
      </c>
      <c r="E77">
        <v>2016</v>
      </c>
    </row>
    <row r="78" spans="2:5" x14ac:dyDescent="0.3">
      <c r="B78">
        <v>113</v>
      </c>
      <c r="D78" t="s">
        <v>140</v>
      </c>
      <c r="E78">
        <v>2013</v>
      </c>
    </row>
    <row r="79" spans="2:5" x14ac:dyDescent="0.3">
      <c r="B79">
        <v>113</v>
      </c>
      <c r="C79" t="s">
        <v>141</v>
      </c>
      <c r="D79" t="s">
        <v>142</v>
      </c>
      <c r="E79">
        <v>2019</v>
      </c>
    </row>
    <row r="80" spans="2:5" x14ac:dyDescent="0.3">
      <c r="B80">
        <v>111</v>
      </c>
      <c r="C80" t="s">
        <v>143</v>
      </c>
      <c r="D80" t="s">
        <v>144</v>
      </c>
      <c r="E80">
        <v>2016</v>
      </c>
    </row>
    <row r="81" spans="2:5" x14ac:dyDescent="0.3">
      <c r="B81">
        <v>109</v>
      </c>
      <c r="C81" t="s">
        <v>145</v>
      </c>
      <c r="D81" t="s">
        <v>146</v>
      </c>
      <c r="E81">
        <v>2020</v>
      </c>
    </row>
    <row r="82" spans="2:5" x14ac:dyDescent="0.3">
      <c r="B82">
        <v>108</v>
      </c>
      <c r="C82" t="s">
        <v>147</v>
      </c>
      <c r="D82" t="s">
        <v>148</v>
      </c>
      <c r="E82">
        <v>2016</v>
      </c>
    </row>
    <row r="83" spans="2:5" x14ac:dyDescent="0.3">
      <c r="B83">
        <v>108</v>
      </c>
      <c r="C83" t="s">
        <v>149</v>
      </c>
      <c r="D83" t="s">
        <v>150</v>
      </c>
      <c r="E83">
        <v>2020</v>
      </c>
    </row>
    <row r="84" spans="2:5" x14ac:dyDescent="0.3">
      <c r="B84">
        <v>107</v>
      </c>
      <c r="C84" t="s">
        <v>151</v>
      </c>
      <c r="D84" t="s">
        <v>152</v>
      </c>
      <c r="E84">
        <v>2017</v>
      </c>
    </row>
    <row r="85" spans="2:5" x14ac:dyDescent="0.3">
      <c r="B85">
        <v>107</v>
      </c>
      <c r="C85" t="s">
        <v>153</v>
      </c>
      <c r="D85" t="s">
        <v>154</v>
      </c>
      <c r="E85">
        <v>2011</v>
      </c>
    </row>
    <row r="86" spans="2:5" x14ac:dyDescent="0.3">
      <c r="B86">
        <v>107</v>
      </c>
      <c r="C86" t="s">
        <v>155</v>
      </c>
      <c r="D86" t="s">
        <v>156</v>
      </c>
      <c r="E86">
        <v>2015</v>
      </c>
    </row>
    <row r="87" spans="2:5" x14ac:dyDescent="0.3">
      <c r="B87">
        <v>106</v>
      </c>
      <c r="C87" t="s">
        <v>157</v>
      </c>
      <c r="D87" t="s">
        <v>158</v>
      </c>
      <c r="E87">
        <v>2018</v>
      </c>
    </row>
    <row r="88" spans="2:5" x14ac:dyDescent="0.3">
      <c r="B88">
        <v>105</v>
      </c>
      <c r="C88" t="s">
        <v>159</v>
      </c>
      <c r="D88" t="s">
        <v>160</v>
      </c>
      <c r="E88">
        <v>2018</v>
      </c>
    </row>
    <row r="89" spans="2:5" x14ac:dyDescent="0.3">
      <c r="B89">
        <v>104</v>
      </c>
      <c r="C89" t="s">
        <v>161</v>
      </c>
      <c r="D89" t="s">
        <v>162</v>
      </c>
      <c r="E89">
        <v>2016</v>
      </c>
    </row>
    <row r="90" spans="2:5" x14ac:dyDescent="0.3">
      <c r="B90">
        <v>104</v>
      </c>
      <c r="C90" t="s">
        <v>163</v>
      </c>
      <c r="D90" t="s">
        <v>164</v>
      </c>
      <c r="E90">
        <v>2020</v>
      </c>
    </row>
    <row r="91" spans="2:5" x14ac:dyDescent="0.3">
      <c r="B91">
        <v>104</v>
      </c>
      <c r="C91" t="s">
        <v>165</v>
      </c>
      <c r="D91" t="s">
        <v>166</v>
      </c>
      <c r="E91">
        <v>2017</v>
      </c>
    </row>
    <row r="92" spans="2:5" x14ac:dyDescent="0.3">
      <c r="B92">
        <v>104</v>
      </c>
      <c r="C92" t="s">
        <v>167</v>
      </c>
      <c r="D92" t="s">
        <v>168</v>
      </c>
      <c r="E92">
        <v>2014</v>
      </c>
    </row>
    <row r="93" spans="2:5" x14ac:dyDescent="0.3">
      <c r="B93">
        <v>103</v>
      </c>
      <c r="C93" t="s">
        <v>169</v>
      </c>
      <c r="D93" t="s">
        <v>170</v>
      </c>
      <c r="E93">
        <v>2018</v>
      </c>
    </row>
    <row r="94" spans="2:5" x14ac:dyDescent="0.3">
      <c r="B94">
        <v>100</v>
      </c>
      <c r="C94" t="s">
        <v>171</v>
      </c>
      <c r="D94" t="s">
        <v>172</v>
      </c>
      <c r="E94">
        <v>2020</v>
      </c>
    </row>
    <row r="95" spans="2:5" x14ac:dyDescent="0.3">
      <c r="B95">
        <v>100</v>
      </c>
      <c r="C95" t="s">
        <v>173</v>
      </c>
      <c r="D95" t="s">
        <v>174</v>
      </c>
      <c r="E95">
        <v>2020</v>
      </c>
    </row>
    <row r="96" spans="2:5" x14ac:dyDescent="0.3">
      <c r="B96">
        <v>100</v>
      </c>
      <c r="C96" t="s">
        <v>175</v>
      </c>
      <c r="D96" t="s">
        <v>176</v>
      </c>
      <c r="E96">
        <v>2020</v>
      </c>
    </row>
    <row r="97" spans="2:5" x14ac:dyDescent="0.3">
      <c r="B97">
        <v>99</v>
      </c>
      <c r="C97" t="s">
        <v>177</v>
      </c>
      <c r="D97" t="s">
        <v>178</v>
      </c>
      <c r="E97">
        <v>2016</v>
      </c>
    </row>
    <row r="98" spans="2:5" x14ac:dyDescent="0.3">
      <c r="B98">
        <v>99</v>
      </c>
      <c r="C98" t="s">
        <v>179</v>
      </c>
      <c r="D98" t="s">
        <v>180</v>
      </c>
      <c r="E98">
        <v>2015</v>
      </c>
    </row>
    <row r="99" spans="2:5" x14ac:dyDescent="0.3">
      <c r="B99">
        <v>98</v>
      </c>
      <c r="C99" t="s">
        <v>181</v>
      </c>
      <c r="D99" t="s">
        <v>182</v>
      </c>
      <c r="E99">
        <v>2019</v>
      </c>
    </row>
    <row r="100" spans="2:5" x14ac:dyDescent="0.3">
      <c r="B100">
        <v>98</v>
      </c>
      <c r="C100" t="s">
        <v>183</v>
      </c>
      <c r="D100" t="s">
        <v>184</v>
      </c>
      <c r="E100">
        <v>2017</v>
      </c>
    </row>
    <row r="101" spans="2:5" x14ac:dyDescent="0.3">
      <c r="B101">
        <v>97</v>
      </c>
      <c r="C101" t="s">
        <v>185</v>
      </c>
      <c r="D101" t="s">
        <v>186</v>
      </c>
      <c r="E101">
        <v>2014</v>
      </c>
    </row>
    <row r="102" spans="2:5" x14ac:dyDescent="0.3">
      <c r="B102">
        <v>96</v>
      </c>
      <c r="D102" t="s">
        <v>187</v>
      </c>
      <c r="E102">
        <v>2016</v>
      </c>
    </row>
    <row r="103" spans="2:5" x14ac:dyDescent="0.3">
      <c r="B103">
        <v>96</v>
      </c>
      <c r="C103" t="s">
        <v>188</v>
      </c>
      <c r="D103" t="s">
        <v>189</v>
      </c>
      <c r="E103">
        <v>2016</v>
      </c>
    </row>
    <row r="104" spans="2:5" x14ac:dyDescent="0.3">
      <c r="B104">
        <v>95</v>
      </c>
      <c r="C104" t="s">
        <v>190</v>
      </c>
      <c r="D104" t="s">
        <v>191</v>
      </c>
      <c r="E104">
        <v>2020</v>
      </c>
    </row>
    <row r="105" spans="2:5" x14ac:dyDescent="0.3">
      <c r="B105">
        <v>94</v>
      </c>
      <c r="C105" t="s">
        <v>192</v>
      </c>
      <c r="D105" t="s">
        <v>193</v>
      </c>
      <c r="E105">
        <v>2018</v>
      </c>
    </row>
    <row r="106" spans="2:5" x14ac:dyDescent="0.3">
      <c r="B106">
        <v>94</v>
      </c>
      <c r="C106" t="s">
        <v>194</v>
      </c>
      <c r="D106" t="s">
        <v>195</v>
      </c>
      <c r="E106">
        <v>2020</v>
      </c>
    </row>
    <row r="107" spans="2:5" x14ac:dyDescent="0.3">
      <c r="B107">
        <v>94</v>
      </c>
      <c r="C107" t="s">
        <v>196</v>
      </c>
      <c r="D107" t="s">
        <v>197</v>
      </c>
      <c r="E107">
        <v>2017</v>
      </c>
    </row>
    <row r="108" spans="2:5" x14ac:dyDescent="0.3">
      <c r="B108">
        <v>94</v>
      </c>
      <c r="C108" t="s">
        <v>198</v>
      </c>
      <c r="D108" t="s">
        <v>199</v>
      </c>
      <c r="E108">
        <v>2018</v>
      </c>
    </row>
    <row r="109" spans="2:5" x14ac:dyDescent="0.3">
      <c r="B109">
        <v>93</v>
      </c>
      <c r="C109" t="s">
        <v>200</v>
      </c>
      <c r="D109" t="s">
        <v>201</v>
      </c>
      <c r="E109">
        <v>2019</v>
      </c>
    </row>
    <row r="110" spans="2:5" x14ac:dyDescent="0.3">
      <c r="B110">
        <v>92</v>
      </c>
      <c r="C110" t="s">
        <v>202</v>
      </c>
      <c r="D110" t="s">
        <v>203</v>
      </c>
      <c r="E110">
        <v>2019</v>
      </c>
    </row>
    <row r="111" spans="2:5" x14ac:dyDescent="0.3">
      <c r="B111">
        <v>92</v>
      </c>
      <c r="C111" t="s">
        <v>204</v>
      </c>
      <c r="D111" t="s">
        <v>205</v>
      </c>
      <c r="E111">
        <v>2015</v>
      </c>
    </row>
    <row r="112" spans="2:5" x14ac:dyDescent="0.3">
      <c r="B112">
        <v>91</v>
      </c>
      <c r="C112" t="s">
        <v>206</v>
      </c>
      <c r="D112" t="s">
        <v>207</v>
      </c>
      <c r="E112">
        <v>2019</v>
      </c>
    </row>
    <row r="113" spans="2:5" x14ac:dyDescent="0.3">
      <c r="B113">
        <v>91</v>
      </c>
      <c r="C113" t="s">
        <v>208</v>
      </c>
      <c r="D113" t="s">
        <v>209</v>
      </c>
      <c r="E113">
        <v>2016</v>
      </c>
    </row>
    <row r="114" spans="2:5" x14ac:dyDescent="0.3">
      <c r="B114">
        <v>91</v>
      </c>
      <c r="C114" t="s">
        <v>210</v>
      </c>
      <c r="D114" t="s">
        <v>211</v>
      </c>
      <c r="E114">
        <v>2018</v>
      </c>
    </row>
    <row r="115" spans="2:5" x14ac:dyDescent="0.3">
      <c r="B115">
        <v>91</v>
      </c>
      <c r="C115" t="s">
        <v>212</v>
      </c>
      <c r="D115" t="s">
        <v>213</v>
      </c>
      <c r="E115">
        <v>2016</v>
      </c>
    </row>
    <row r="116" spans="2:5" x14ac:dyDescent="0.3">
      <c r="B116">
        <v>90</v>
      </c>
      <c r="D116" t="s">
        <v>214</v>
      </c>
      <c r="E116">
        <v>2013</v>
      </c>
    </row>
    <row r="117" spans="2:5" x14ac:dyDescent="0.3">
      <c r="B117">
        <v>90</v>
      </c>
      <c r="C117" t="s">
        <v>215</v>
      </c>
      <c r="D117" t="s">
        <v>216</v>
      </c>
      <c r="E117">
        <v>2018</v>
      </c>
    </row>
    <row r="118" spans="2:5" x14ac:dyDescent="0.3">
      <c r="B118">
        <v>89</v>
      </c>
      <c r="C118" t="s">
        <v>217</v>
      </c>
      <c r="D118" t="s">
        <v>218</v>
      </c>
      <c r="E118">
        <v>2018</v>
      </c>
    </row>
    <row r="119" spans="2:5" x14ac:dyDescent="0.3">
      <c r="B119">
        <v>88</v>
      </c>
      <c r="C119" t="s">
        <v>219</v>
      </c>
      <c r="D119" t="s">
        <v>220</v>
      </c>
      <c r="E119">
        <v>2013</v>
      </c>
    </row>
    <row r="120" spans="2:5" x14ac:dyDescent="0.3">
      <c r="B120">
        <v>87</v>
      </c>
      <c r="C120" t="s">
        <v>221</v>
      </c>
      <c r="D120" t="s">
        <v>222</v>
      </c>
      <c r="E120">
        <v>2018</v>
      </c>
    </row>
    <row r="121" spans="2:5" x14ac:dyDescent="0.3">
      <c r="B121">
        <v>87</v>
      </c>
      <c r="C121" t="s">
        <v>223</v>
      </c>
      <c r="D121" t="s">
        <v>224</v>
      </c>
      <c r="E121">
        <v>2018</v>
      </c>
    </row>
    <row r="122" spans="2:5" x14ac:dyDescent="0.3">
      <c r="B122">
        <v>87</v>
      </c>
      <c r="C122" t="s">
        <v>225</v>
      </c>
      <c r="D122" t="s">
        <v>226</v>
      </c>
      <c r="E122">
        <v>2017</v>
      </c>
    </row>
    <row r="123" spans="2:5" x14ac:dyDescent="0.3">
      <c r="B123">
        <v>87</v>
      </c>
      <c r="C123" t="s">
        <v>227</v>
      </c>
      <c r="D123" t="s">
        <v>228</v>
      </c>
      <c r="E123">
        <v>2017</v>
      </c>
    </row>
    <row r="124" spans="2:5" x14ac:dyDescent="0.3">
      <c r="B124">
        <v>86</v>
      </c>
      <c r="C124" t="s">
        <v>229</v>
      </c>
      <c r="D124" t="s">
        <v>230</v>
      </c>
      <c r="E124">
        <v>2018</v>
      </c>
    </row>
    <row r="125" spans="2:5" x14ac:dyDescent="0.3">
      <c r="B125">
        <v>85</v>
      </c>
      <c r="C125" t="s">
        <v>231</v>
      </c>
      <c r="D125" t="s">
        <v>232</v>
      </c>
      <c r="E125">
        <v>2013</v>
      </c>
    </row>
    <row r="126" spans="2:5" x14ac:dyDescent="0.3">
      <c r="B126">
        <v>84</v>
      </c>
      <c r="C126" t="s">
        <v>233</v>
      </c>
      <c r="D126" t="s">
        <v>234</v>
      </c>
      <c r="E126">
        <v>2018</v>
      </c>
    </row>
    <row r="127" spans="2:5" x14ac:dyDescent="0.3">
      <c r="B127">
        <v>84</v>
      </c>
      <c r="C127" t="s">
        <v>235</v>
      </c>
      <c r="D127" t="s">
        <v>236</v>
      </c>
      <c r="E127">
        <v>2016</v>
      </c>
    </row>
    <row r="128" spans="2:5" x14ac:dyDescent="0.3">
      <c r="B128">
        <v>84</v>
      </c>
      <c r="C128" t="s">
        <v>237</v>
      </c>
      <c r="D128" t="s">
        <v>238</v>
      </c>
      <c r="E128">
        <v>2018</v>
      </c>
    </row>
    <row r="129" spans="2:5" x14ac:dyDescent="0.3">
      <c r="B129">
        <v>83</v>
      </c>
      <c r="C129" t="s">
        <v>239</v>
      </c>
      <c r="D129" t="s">
        <v>240</v>
      </c>
      <c r="E129">
        <v>2018</v>
      </c>
    </row>
    <row r="130" spans="2:5" x14ac:dyDescent="0.3">
      <c r="B130">
        <v>83</v>
      </c>
      <c r="C130" t="s">
        <v>241</v>
      </c>
      <c r="D130" t="s">
        <v>242</v>
      </c>
      <c r="E130">
        <v>2018</v>
      </c>
    </row>
    <row r="131" spans="2:5" x14ac:dyDescent="0.3">
      <c r="B131">
        <v>83</v>
      </c>
      <c r="C131" t="s">
        <v>243</v>
      </c>
      <c r="D131" t="s">
        <v>244</v>
      </c>
      <c r="E131">
        <v>2020</v>
      </c>
    </row>
    <row r="132" spans="2:5" x14ac:dyDescent="0.3">
      <c r="B132">
        <v>82</v>
      </c>
      <c r="C132" t="s">
        <v>245</v>
      </c>
      <c r="D132" t="s">
        <v>246</v>
      </c>
      <c r="E132">
        <v>2017</v>
      </c>
    </row>
    <row r="133" spans="2:5" x14ac:dyDescent="0.3">
      <c r="B133">
        <v>82</v>
      </c>
      <c r="C133" t="s">
        <v>247</v>
      </c>
      <c r="D133" t="s">
        <v>248</v>
      </c>
      <c r="E133">
        <v>2016</v>
      </c>
    </row>
    <row r="134" spans="2:5" x14ac:dyDescent="0.3">
      <c r="B134">
        <v>81</v>
      </c>
      <c r="C134" t="s">
        <v>249</v>
      </c>
      <c r="D134" t="s">
        <v>250</v>
      </c>
      <c r="E134">
        <v>2018</v>
      </c>
    </row>
    <row r="135" spans="2:5" x14ac:dyDescent="0.3">
      <c r="B135">
        <v>81</v>
      </c>
      <c r="C135" t="s">
        <v>251</v>
      </c>
      <c r="D135" t="s">
        <v>252</v>
      </c>
      <c r="E135">
        <v>2018</v>
      </c>
    </row>
    <row r="136" spans="2:5" x14ac:dyDescent="0.3">
      <c r="B136">
        <v>80</v>
      </c>
      <c r="C136" t="s">
        <v>253</v>
      </c>
      <c r="D136" t="s">
        <v>254</v>
      </c>
      <c r="E136">
        <v>2017</v>
      </c>
    </row>
    <row r="137" spans="2:5" x14ac:dyDescent="0.3">
      <c r="B137">
        <v>80</v>
      </c>
      <c r="C137" t="s">
        <v>255</v>
      </c>
      <c r="D137" t="s">
        <v>256</v>
      </c>
      <c r="E137">
        <v>2021</v>
      </c>
    </row>
    <row r="138" spans="2:5" x14ac:dyDescent="0.3">
      <c r="B138">
        <v>80</v>
      </c>
      <c r="C138" t="s">
        <v>257</v>
      </c>
      <c r="D138" t="s">
        <v>258</v>
      </c>
      <c r="E138">
        <v>2014</v>
      </c>
    </row>
    <row r="139" spans="2:5" x14ac:dyDescent="0.3">
      <c r="B139">
        <v>80</v>
      </c>
      <c r="C139" t="s">
        <v>259</v>
      </c>
      <c r="D139" t="s">
        <v>260</v>
      </c>
      <c r="E139">
        <v>2017</v>
      </c>
    </row>
    <row r="140" spans="2:5" x14ac:dyDescent="0.3">
      <c r="B140">
        <v>79</v>
      </c>
      <c r="C140" t="s">
        <v>261</v>
      </c>
      <c r="D140" t="s">
        <v>262</v>
      </c>
      <c r="E140">
        <v>2015</v>
      </c>
    </row>
    <row r="141" spans="2:5" x14ac:dyDescent="0.3">
      <c r="B141">
        <v>79</v>
      </c>
      <c r="C141" t="s">
        <v>263</v>
      </c>
      <c r="D141" t="s">
        <v>264</v>
      </c>
      <c r="E141">
        <v>2018</v>
      </c>
    </row>
    <row r="142" spans="2:5" x14ac:dyDescent="0.3">
      <c r="B142">
        <v>78</v>
      </c>
      <c r="C142" t="s">
        <v>265</v>
      </c>
      <c r="D142" t="s">
        <v>266</v>
      </c>
      <c r="E142">
        <v>2018</v>
      </c>
    </row>
    <row r="143" spans="2:5" x14ac:dyDescent="0.3">
      <c r="B143">
        <v>78</v>
      </c>
      <c r="C143" t="s">
        <v>267</v>
      </c>
      <c r="D143" t="s">
        <v>268</v>
      </c>
      <c r="E143">
        <v>2020</v>
      </c>
    </row>
    <row r="144" spans="2:5" x14ac:dyDescent="0.3">
      <c r="B144">
        <v>77</v>
      </c>
      <c r="C144" t="s">
        <v>269</v>
      </c>
      <c r="D144" t="s">
        <v>270</v>
      </c>
      <c r="E144">
        <v>2016</v>
      </c>
    </row>
    <row r="145" spans="2:5" x14ac:dyDescent="0.3">
      <c r="B145">
        <v>77</v>
      </c>
      <c r="C145" t="s">
        <v>271</v>
      </c>
      <c r="D145" t="s">
        <v>272</v>
      </c>
      <c r="E145">
        <v>2014</v>
      </c>
    </row>
    <row r="146" spans="2:5" x14ac:dyDescent="0.3">
      <c r="B146">
        <v>77</v>
      </c>
      <c r="C146" t="s">
        <v>273</v>
      </c>
      <c r="D146" t="s">
        <v>274</v>
      </c>
      <c r="E146">
        <v>2012</v>
      </c>
    </row>
    <row r="147" spans="2:5" x14ac:dyDescent="0.3">
      <c r="B147">
        <v>77</v>
      </c>
      <c r="C147" t="s">
        <v>275</v>
      </c>
      <c r="D147" t="s">
        <v>276</v>
      </c>
      <c r="E147">
        <v>2020</v>
      </c>
    </row>
    <row r="148" spans="2:5" x14ac:dyDescent="0.3">
      <c r="B148">
        <v>77</v>
      </c>
      <c r="C148" t="s">
        <v>277</v>
      </c>
      <c r="D148" t="s">
        <v>278</v>
      </c>
      <c r="E148">
        <v>2017</v>
      </c>
    </row>
    <row r="149" spans="2:5" x14ac:dyDescent="0.3">
      <c r="B149">
        <v>77</v>
      </c>
      <c r="C149" t="s">
        <v>279</v>
      </c>
      <c r="D149" t="s">
        <v>280</v>
      </c>
      <c r="E149">
        <v>2019</v>
      </c>
    </row>
    <row r="150" spans="2:5" x14ac:dyDescent="0.3">
      <c r="B150">
        <v>76</v>
      </c>
      <c r="C150" t="s">
        <v>281</v>
      </c>
      <c r="D150" t="s">
        <v>282</v>
      </c>
      <c r="E150">
        <v>2016</v>
      </c>
    </row>
    <row r="151" spans="2:5" x14ac:dyDescent="0.3">
      <c r="B151">
        <v>76</v>
      </c>
      <c r="C151" t="s">
        <v>283</v>
      </c>
      <c r="D151" t="s">
        <v>284</v>
      </c>
      <c r="E151">
        <v>2018</v>
      </c>
    </row>
    <row r="152" spans="2:5" x14ac:dyDescent="0.3">
      <c r="B152">
        <v>75</v>
      </c>
      <c r="C152" t="s">
        <v>285</v>
      </c>
      <c r="D152" t="s">
        <v>286</v>
      </c>
      <c r="E152">
        <v>2019</v>
      </c>
    </row>
    <row r="153" spans="2:5" x14ac:dyDescent="0.3">
      <c r="B153">
        <v>75</v>
      </c>
      <c r="C153" t="s">
        <v>287</v>
      </c>
      <c r="D153" t="s">
        <v>288</v>
      </c>
      <c r="E153">
        <v>2015</v>
      </c>
    </row>
    <row r="154" spans="2:5" x14ac:dyDescent="0.3">
      <c r="B154">
        <v>75</v>
      </c>
      <c r="C154" t="s">
        <v>289</v>
      </c>
      <c r="D154" t="s">
        <v>290</v>
      </c>
      <c r="E154">
        <v>2013</v>
      </c>
    </row>
    <row r="155" spans="2:5" x14ac:dyDescent="0.3">
      <c r="B155">
        <v>75</v>
      </c>
      <c r="C155" t="s">
        <v>291</v>
      </c>
      <c r="D155" t="s">
        <v>292</v>
      </c>
      <c r="E155">
        <v>2013</v>
      </c>
    </row>
    <row r="156" spans="2:5" x14ac:dyDescent="0.3">
      <c r="B156">
        <v>74</v>
      </c>
      <c r="C156" t="s">
        <v>293</v>
      </c>
      <c r="D156" t="s">
        <v>294</v>
      </c>
      <c r="E156">
        <v>2020</v>
      </c>
    </row>
    <row r="157" spans="2:5" x14ac:dyDescent="0.3">
      <c r="B157">
        <v>73</v>
      </c>
      <c r="C157" t="s">
        <v>295</v>
      </c>
      <c r="D157" t="s">
        <v>296</v>
      </c>
      <c r="E157">
        <v>2019</v>
      </c>
    </row>
    <row r="158" spans="2:5" x14ac:dyDescent="0.3">
      <c r="B158">
        <v>73</v>
      </c>
      <c r="C158" t="s">
        <v>297</v>
      </c>
      <c r="D158" t="s">
        <v>298</v>
      </c>
      <c r="E158">
        <v>2019</v>
      </c>
    </row>
    <row r="159" spans="2:5" x14ac:dyDescent="0.3">
      <c r="B159">
        <v>73</v>
      </c>
      <c r="C159" t="s">
        <v>299</v>
      </c>
      <c r="D159" t="s">
        <v>300</v>
      </c>
      <c r="E159">
        <v>2019</v>
      </c>
    </row>
    <row r="160" spans="2:5" x14ac:dyDescent="0.3">
      <c r="B160">
        <v>72</v>
      </c>
      <c r="C160" t="s">
        <v>301</v>
      </c>
      <c r="D160" t="s">
        <v>302</v>
      </c>
      <c r="E160">
        <v>2018</v>
      </c>
    </row>
    <row r="161" spans="2:5" x14ac:dyDescent="0.3">
      <c r="B161">
        <v>72</v>
      </c>
      <c r="C161" t="s">
        <v>303</v>
      </c>
      <c r="D161" t="s">
        <v>304</v>
      </c>
      <c r="E161">
        <v>2015</v>
      </c>
    </row>
    <row r="162" spans="2:5" x14ac:dyDescent="0.3">
      <c r="B162">
        <v>72</v>
      </c>
      <c r="C162" t="s">
        <v>305</v>
      </c>
      <c r="D162" t="s">
        <v>306</v>
      </c>
      <c r="E162">
        <v>2014</v>
      </c>
    </row>
    <row r="163" spans="2:5" x14ac:dyDescent="0.3">
      <c r="B163">
        <v>72</v>
      </c>
      <c r="C163" t="s">
        <v>307</v>
      </c>
      <c r="D163" t="s">
        <v>308</v>
      </c>
      <c r="E163">
        <v>2020</v>
      </c>
    </row>
    <row r="164" spans="2:5" x14ac:dyDescent="0.3">
      <c r="B164">
        <v>72</v>
      </c>
      <c r="C164" t="s">
        <v>309</v>
      </c>
      <c r="D164" t="s">
        <v>310</v>
      </c>
      <c r="E164">
        <v>2015</v>
      </c>
    </row>
    <row r="165" spans="2:5" x14ac:dyDescent="0.3">
      <c r="B165">
        <v>71</v>
      </c>
      <c r="C165" t="s">
        <v>311</v>
      </c>
      <c r="D165" t="s">
        <v>312</v>
      </c>
      <c r="E165">
        <v>2018</v>
      </c>
    </row>
    <row r="166" spans="2:5" x14ac:dyDescent="0.3">
      <c r="B166">
        <v>71</v>
      </c>
      <c r="C166" t="s">
        <v>313</v>
      </c>
      <c r="D166" t="s">
        <v>314</v>
      </c>
      <c r="E166">
        <v>2016</v>
      </c>
    </row>
    <row r="167" spans="2:5" x14ac:dyDescent="0.3">
      <c r="B167">
        <v>70</v>
      </c>
      <c r="C167" t="s">
        <v>315</v>
      </c>
      <c r="D167" t="s">
        <v>316</v>
      </c>
      <c r="E167">
        <v>2017</v>
      </c>
    </row>
    <row r="168" spans="2:5" x14ac:dyDescent="0.3">
      <c r="B168">
        <v>70</v>
      </c>
      <c r="C168" t="s">
        <v>317</v>
      </c>
      <c r="D168" t="s">
        <v>318</v>
      </c>
      <c r="E168">
        <v>2015</v>
      </c>
    </row>
    <row r="169" spans="2:5" x14ac:dyDescent="0.3">
      <c r="B169">
        <v>70</v>
      </c>
      <c r="C169" t="s">
        <v>319</v>
      </c>
      <c r="D169" t="s">
        <v>320</v>
      </c>
      <c r="E169">
        <v>2021</v>
      </c>
    </row>
    <row r="170" spans="2:5" x14ac:dyDescent="0.3">
      <c r="B170">
        <v>69</v>
      </c>
      <c r="C170" t="s">
        <v>321</v>
      </c>
      <c r="D170" t="s">
        <v>322</v>
      </c>
      <c r="E170">
        <v>2018</v>
      </c>
    </row>
    <row r="171" spans="2:5" x14ac:dyDescent="0.3">
      <c r="B171">
        <v>68</v>
      </c>
      <c r="C171" t="s">
        <v>323</v>
      </c>
      <c r="D171" t="s">
        <v>324</v>
      </c>
      <c r="E171">
        <v>2017</v>
      </c>
    </row>
    <row r="172" spans="2:5" x14ac:dyDescent="0.3">
      <c r="B172">
        <v>68</v>
      </c>
      <c r="C172" t="s">
        <v>325</v>
      </c>
      <c r="D172" t="s">
        <v>326</v>
      </c>
      <c r="E172">
        <v>2018</v>
      </c>
    </row>
    <row r="173" spans="2:5" x14ac:dyDescent="0.3">
      <c r="B173">
        <v>68</v>
      </c>
      <c r="C173" t="s">
        <v>327</v>
      </c>
      <c r="D173" t="s">
        <v>328</v>
      </c>
      <c r="E173">
        <v>2018</v>
      </c>
    </row>
    <row r="174" spans="2:5" x14ac:dyDescent="0.3">
      <c r="B174">
        <v>68</v>
      </c>
      <c r="C174" t="s">
        <v>329</v>
      </c>
      <c r="D174" t="s">
        <v>330</v>
      </c>
      <c r="E174">
        <v>2018</v>
      </c>
    </row>
    <row r="175" spans="2:5" x14ac:dyDescent="0.3">
      <c r="B175">
        <v>68</v>
      </c>
      <c r="C175" t="s">
        <v>331</v>
      </c>
      <c r="D175" t="s">
        <v>332</v>
      </c>
      <c r="E175">
        <v>2019</v>
      </c>
    </row>
    <row r="176" spans="2:5" x14ac:dyDescent="0.3">
      <c r="B176">
        <v>67</v>
      </c>
      <c r="C176" t="s">
        <v>333</v>
      </c>
      <c r="D176" t="s">
        <v>334</v>
      </c>
      <c r="E176">
        <v>2018</v>
      </c>
    </row>
    <row r="177" spans="2:5" x14ac:dyDescent="0.3">
      <c r="B177">
        <v>66</v>
      </c>
      <c r="C177" t="s">
        <v>335</v>
      </c>
      <c r="D177" t="s">
        <v>336</v>
      </c>
      <c r="E177">
        <v>2019</v>
      </c>
    </row>
    <row r="178" spans="2:5" x14ac:dyDescent="0.3">
      <c r="B178">
        <v>66</v>
      </c>
      <c r="C178" t="s">
        <v>337</v>
      </c>
      <c r="D178" t="s">
        <v>338</v>
      </c>
      <c r="E178">
        <v>2019</v>
      </c>
    </row>
    <row r="179" spans="2:5" x14ac:dyDescent="0.3">
      <c r="B179">
        <v>66</v>
      </c>
      <c r="C179" t="s">
        <v>339</v>
      </c>
      <c r="D179" t="s">
        <v>340</v>
      </c>
      <c r="E179">
        <v>2019</v>
      </c>
    </row>
    <row r="180" spans="2:5" x14ac:dyDescent="0.3">
      <c r="B180">
        <v>66</v>
      </c>
      <c r="C180" t="s">
        <v>341</v>
      </c>
      <c r="D180" t="s">
        <v>342</v>
      </c>
      <c r="E180">
        <v>2014</v>
      </c>
    </row>
    <row r="181" spans="2:5" x14ac:dyDescent="0.3">
      <c r="B181">
        <v>66</v>
      </c>
      <c r="C181" t="s">
        <v>343</v>
      </c>
      <c r="D181" t="s">
        <v>344</v>
      </c>
      <c r="E181">
        <v>2012</v>
      </c>
    </row>
    <row r="182" spans="2:5" x14ac:dyDescent="0.3">
      <c r="B182">
        <v>66</v>
      </c>
      <c r="C182" t="s">
        <v>345</v>
      </c>
      <c r="D182" t="s">
        <v>346</v>
      </c>
      <c r="E182">
        <v>2020</v>
      </c>
    </row>
    <row r="183" spans="2:5" x14ac:dyDescent="0.3">
      <c r="B183">
        <v>66</v>
      </c>
      <c r="C183" t="s">
        <v>347</v>
      </c>
      <c r="D183" t="s">
        <v>348</v>
      </c>
      <c r="E183">
        <v>2015</v>
      </c>
    </row>
    <row r="184" spans="2:5" x14ac:dyDescent="0.3">
      <c r="B184">
        <v>66</v>
      </c>
      <c r="C184" t="s">
        <v>349</v>
      </c>
      <c r="D184" t="s">
        <v>350</v>
      </c>
      <c r="E184">
        <v>2012</v>
      </c>
    </row>
    <row r="185" spans="2:5" x14ac:dyDescent="0.3">
      <c r="B185">
        <v>66</v>
      </c>
      <c r="C185" t="s">
        <v>351</v>
      </c>
      <c r="D185" t="s">
        <v>352</v>
      </c>
      <c r="E185">
        <v>2013</v>
      </c>
    </row>
    <row r="186" spans="2:5" x14ac:dyDescent="0.3">
      <c r="B186">
        <v>66</v>
      </c>
      <c r="C186" t="s">
        <v>353</v>
      </c>
      <c r="D186" t="s">
        <v>354</v>
      </c>
      <c r="E186">
        <v>2017</v>
      </c>
    </row>
    <row r="187" spans="2:5" x14ac:dyDescent="0.3">
      <c r="B187">
        <v>64</v>
      </c>
      <c r="C187" t="s">
        <v>355</v>
      </c>
      <c r="D187" t="s">
        <v>356</v>
      </c>
      <c r="E187">
        <v>2014</v>
      </c>
    </row>
    <row r="188" spans="2:5" x14ac:dyDescent="0.3">
      <c r="B188">
        <v>64</v>
      </c>
      <c r="C188" t="s">
        <v>357</v>
      </c>
      <c r="D188" t="s">
        <v>358</v>
      </c>
      <c r="E188">
        <v>2015</v>
      </c>
    </row>
    <row r="189" spans="2:5" x14ac:dyDescent="0.3">
      <c r="B189">
        <v>64</v>
      </c>
      <c r="C189" t="s">
        <v>359</v>
      </c>
      <c r="D189" t="s">
        <v>360</v>
      </c>
      <c r="E189">
        <v>2021</v>
      </c>
    </row>
    <row r="190" spans="2:5" x14ac:dyDescent="0.3">
      <c r="B190">
        <v>63</v>
      </c>
      <c r="C190" t="s">
        <v>361</v>
      </c>
      <c r="D190" t="s">
        <v>362</v>
      </c>
      <c r="E190">
        <v>2016</v>
      </c>
    </row>
    <row r="191" spans="2:5" x14ac:dyDescent="0.3">
      <c r="B191">
        <v>63</v>
      </c>
      <c r="C191" t="s">
        <v>363</v>
      </c>
      <c r="D191" t="s">
        <v>364</v>
      </c>
      <c r="E191">
        <v>2019</v>
      </c>
    </row>
    <row r="192" spans="2:5" x14ac:dyDescent="0.3">
      <c r="B192">
        <v>63</v>
      </c>
      <c r="C192" t="s">
        <v>365</v>
      </c>
      <c r="D192" t="s">
        <v>366</v>
      </c>
      <c r="E192">
        <v>2020</v>
      </c>
    </row>
    <row r="193" spans="2:5" x14ac:dyDescent="0.3">
      <c r="B193">
        <v>63</v>
      </c>
      <c r="C193" t="s">
        <v>367</v>
      </c>
      <c r="D193" t="s">
        <v>368</v>
      </c>
      <c r="E193">
        <v>2018</v>
      </c>
    </row>
    <row r="194" spans="2:5" x14ac:dyDescent="0.3">
      <c r="B194">
        <v>62</v>
      </c>
      <c r="C194" t="s">
        <v>369</v>
      </c>
      <c r="D194" t="s">
        <v>370</v>
      </c>
      <c r="E194">
        <v>2021</v>
      </c>
    </row>
    <row r="195" spans="2:5" x14ac:dyDescent="0.3">
      <c r="B195">
        <v>62</v>
      </c>
      <c r="C195" t="s">
        <v>371</v>
      </c>
      <c r="D195" t="s">
        <v>372</v>
      </c>
      <c r="E195">
        <v>2018</v>
      </c>
    </row>
    <row r="196" spans="2:5" x14ac:dyDescent="0.3">
      <c r="B196">
        <v>62</v>
      </c>
      <c r="C196" t="s">
        <v>373</v>
      </c>
      <c r="D196" t="s">
        <v>374</v>
      </c>
      <c r="E196">
        <v>2020</v>
      </c>
    </row>
    <row r="197" spans="2:5" x14ac:dyDescent="0.3">
      <c r="B197">
        <v>62</v>
      </c>
      <c r="C197" t="s">
        <v>375</v>
      </c>
      <c r="D197" t="s">
        <v>376</v>
      </c>
      <c r="E197">
        <v>2020</v>
      </c>
    </row>
    <row r="198" spans="2:5" x14ac:dyDescent="0.3">
      <c r="B198">
        <v>62</v>
      </c>
      <c r="C198" t="s">
        <v>377</v>
      </c>
      <c r="D198" t="s">
        <v>378</v>
      </c>
      <c r="E198">
        <v>2020</v>
      </c>
    </row>
    <row r="199" spans="2:5" x14ac:dyDescent="0.3">
      <c r="B199">
        <v>62</v>
      </c>
      <c r="C199" t="s">
        <v>379</v>
      </c>
      <c r="D199" t="s">
        <v>380</v>
      </c>
      <c r="E199">
        <v>2020</v>
      </c>
    </row>
    <row r="200" spans="2:5" x14ac:dyDescent="0.3">
      <c r="B200">
        <v>61</v>
      </c>
      <c r="C200" t="s">
        <v>381</v>
      </c>
      <c r="D200" t="s">
        <v>382</v>
      </c>
      <c r="E200">
        <v>2017</v>
      </c>
    </row>
    <row r="201" spans="2:5" x14ac:dyDescent="0.3">
      <c r="B201">
        <v>61</v>
      </c>
      <c r="C201" t="s">
        <v>383</v>
      </c>
      <c r="D201" t="s">
        <v>384</v>
      </c>
      <c r="E201">
        <v>2013</v>
      </c>
    </row>
    <row r="202" spans="2:5" x14ac:dyDescent="0.3">
      <c r="B202">
        <v>61</v>
      </c>
      <c r="C202" t="s">
        <v>385</v>
      </c>
      <c r="D202" t="s">
        <v>386</v>
      </c>
      <c r="E202">
        <v>2020</v>
      </c>
    </row>
    <row r="203" spans="2:5" x14ac:dyDescent="0.3">
      <c r="B203">
        <v>61</v>
      </c>
      <c r="C203" t="s">
        <v>387</v>
      </c>
      <c r="D203" t="s">
        <v>388</v>
      </c>
      <c r="E203">
        <v>2018</v>
      </c>
    </row>
    <row r="204" spans="2:5" x14ac:dyDescent="0.3">
      <c r="B204">
        <v>61</v>
      </c>
      <c r="C204" t="s">
        <v>389</v>
      </c>
      <c r="D204" t="s">
        <v>390</v>
      </c>
      <c r="E204">
        <v>2018</v>
      </c>
    </row>
    <row r="205" spans="2:5" x14ac:dyDescent="0.3">
      <c r="B205">
        <v>60</v>
      </c>
      <c r="C205" t="s">
        <v>391</v>
      </c>
      <c r="D205" t="s">
        <v>392</v>
      </c>
      <c r="E205">
        <v>2019</v>
      </c>
    </row>
    <row r="206" spans="2:5" x14ac:dyDescent="0.3">
      <c r="B206">
        <v>60</v>
      </c>
      <c r="C206" t="s">
        <v>393</v>
      </c>
      <c r="D206" t="s">
        <v>394</v>
      </c>
      <c r="E206">
        <v>2016</v>
      </c>
    </row>
    <row r="207" spans="2:5" x14ac:dyDescent="0.3">
      <c r="B207">
        <v>60</v>
      </c>
      <c r="C207" t="s">
        <v>395</v>
      </c>
      <c r="D207" t="s">
        <v>396</v>
      </c>
      <c r="E207">
        <v>2018</v>
      </c>
    </row>
    <row r="208" spans="2:5" x14ac:dyDescent="0.3">
      <c r="B208">
        <v>60</v>
      </c>
      <c r="C208" t="s">
        <v>397</v>
      </c>
      <c r="D208" t="s">
        <v>398</v>
      </c>
      <c r="E208">
        <v>2019</v>
      </c>
    </row>
    <row r="209" spans="2:5" x14ac:dyDescent="0.3">
      <c r="B209">
        <v>59</v>
      </c>
      <c r="C209" t="s">
        <v>399</v>
      </c>
      <c r="D209" t="s">
        <v>400</v>
      </c>
      <c r="E209">
        <v>2021</v>
      </c>
    </row>
    <row r="210" spans="2:5" x14ac:dyDescent="0.3">
      <c r="B210">
        <v>59</v>
      </c>
      <c r="C210" t="s">
        <v>401</v>
      </c>
      <c r="D210" t="s">
        <v>402</v>
      </c>
      <c r="E210">
        <v>2019</v>
      </c>
    </row>
    <row r="211" spans="2:5" x14ac:dyDescent="0.3">
      <c r="B211">
        <v>59</v>
      </c>
      <c r="C211" t="s">
        <v>403</v>
      </c>
      <c r="D211" t="s">
        <v>404</v>
      </c>
      <c r="E211">
        <v>2019</v>
      </c>
    </row>
    <row r="212" spans="2:5" x14ac:dyDescent="0.3">
      <c r="B212">
        <v>59</v>
      </c>
      <c r="C212" t="s">
        <v>405</v>
      </c>
      <c r="D212" t="s">
        <v>406</v>
      </c>
      <c r="E212">
        <v>2020</v>
      </c>
    </row>
  </sheetData>
  <conditionalFormatting sqref="G35:K36 S36:T36 V36 L36:Q36 X36 I37:J37 L37:M37 I39:Q40 S39:T40 V39:V40 X39:X40 I42:J45 K43:Q45 S43:T46 V43:V46 X43:X46 L42:M42 Y45:AE45 I46:Q46">
    <cfRule type="colorScale" priority="2">
      <colorScale>
        <cfvo type="num" val="0"/>
        <cfvo type="num" val="1"/>
        <color rgb="FFFF7128"/>
        <color rgb="FF92D050"/>
      </colorScale>
    </cfRule>
  </conditionalFormatting>
  <conditionalFormatting sqref="H19:X19 Z19 AB19:AE19 H18 H20:H22 I21:M22 N21:AE21 H24:I24 K24:X24 Z24 AB24:AE24 K26 H26:I27 J27:V27 X27 H30:I30 L30:M30 H32:K32 M32:Q32 S32:T32 V32 X32 H33 G37:G1048576 H37 H39 H42:H46 G1:G34">
    <cfRule type="colorScale" priority="3">
      <colorScale>
        <cfvo type="num" val="0"/>
        <cfvo type="num" val="1"/>
        <color rgb="FFFF7128"/>
        <color rgb="FF92D050"/>
      </colorScale>
    </cfRule>
  </conditionalFormatting>
  <conditionalFormatting sqref="AD46:AE46">
    <cfRule type="colorScale" priority="1">
      <colorScale>
        <cfvo type="num" val="0"/>
        <cfvo type="num" val="1"/>
        <color rgb="FFFF7128"/>
        <color rgb="FF92D050"/>
      </colorScale>
    </cfRule>
  </conditionalFormatting>
  <hyperlinks>
    <hyperlink ref="D4"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11" r:id="rId6" xr:uid="{00000000-0004-0000-0000-000005000000}"/>
    <hyperlink ref="D12" r:id="rId7" xr:uid="{00000000-0004-0000-0000-000006000000}"/>
    <hyperlink ref="D3" r:id="rId8" xr:uid="{00000000-0004-0000-0000-000007000000}"/>
    <hyperlink ref="D14" r:id="rId9" xr:uid="{1C0C8079-C0DB-4458-B625-EE1C40103DB5}"/>
    <hyperlink ref="D15" r:id="rId10" xr:uid="{2C7DC173-52CE-44D7-B1D2-28F6A7F5BE59}"/>
    <hyperlink ref="D16" r:id="rId11" xr:uid="{B8256FF9-311E-4087-9CE7-E66700ABB348}"/>
    <hyperlink ref="D17" r:id="rId12" xr:uid="{16F34E09-2837-45F4-BB0D-A7AD262035E1}"/>
    <hyperlink ref="D18" r:id="rId13" xr:uid="{23217FC2-25F1-417A-B917-D8E29E877081}"/>
    <hyperlink ref="D19" r:id="rId14" xr:uid="{DF2E7BCB-C373-451B-AF20-69359DA2A91A}"/>
    <hyperlink ref="K19" r:id="rId15" display="questionnaire text" xr:uid="{823B3BF2-0E2B-46E8-AE8C-52070AE8897F}"/>
    <hyperlink ref="D20" r:id="rId16" xr:uid="{62C7311E-88FA-40AD-99C0-042C9CF2B504}"/>
    <hyperlink ref="D21" r:id="rId17" xr:uid="{3C40D329-3739-4AC8-999F-B48BD6C1BB7A}"/>
    <hyperlink ref="AD21" r:id="rId18" xr:uid="{03B35A4C-8F62-4241-BFCB-9FF9E4A7B080}"/>
    <hyperlink ref="D23" r:id="rId19" xr:uid="{82809732-F2FA-4413-A2C7-93204E4DB4B6}"/>
    <hyperlink ref="D24" r:id="rId20" xr:uid="{537AD72F-6878-4E6D-8A4A-0E5095A51ECC}"/>
    <hyperlink ref="D25" r:id="rId21" xr:uid="{10B69C18-6E6F-44CB-BC43-5BC79E304E72}"/>
    <hyperlink ref="D26" r:id="rId22" xr:uid="{D5E1A3FF-5180-4DD2-8EDF-2D0232A1222E}"/>
    <hyperlink ref="D27" r:id="rId23" xr:uid="{056321C8-D961-4D04-860A-B471D5CC0FF3}"/>
    <hyperlink ref="D28" r:id="rId24" xr:uid="{B6ED1F8A-200A-476F-A41A-9DD9FA251ACD}"/>
    <hyperlink ref="D29" r:id="rId25" xr:uid="{C91C36A4-DA4D-4D9E-A707-20BCDA9DEAA2}"/>
    <hyperlink ref="D30" r:id="rId26" xr:uid="{46B54709-39C3-49BA-9D7C-32C0DA5262C1}"/>
    <hyperlink ref="D55" r:id="rId27" xr:uid="{59286651-A319-4D58-BF42-B4AB93773A3D}"/>
    <hyperlink ref="D31" r:id="rId28" xr:uid="{3771829B-305A-4CB5-9807-81AE31BEF335}"/>
    <hyperlink ref="D32" r:id="rId29" xr:uid="{0FBB64FB-ADCE-4805-891B-6A5C2BAE2A03}"/>
    <hyperlink ref="D33" r:id="rId30" xr:uid="{02207DB3-5503-4FFC-B0F8-FE4C0F231C45}"/>
    <hyperlink ref="D34" r:id="rId31" xr:uid="{56A11E6F-4415-4778-9785-6FB3CCD845FB}"/>
    <hyperlink ref="D35" r:id="rId32" xr:uid="{99D55917-E930-4E5A-A0FB-525822C074AF}"/>
    <hyperlink ref="D36" r:id="rId33" xr:uid="{8203FBC3-480B-4357-9A97-95EA8B47F8EA}"/>
    <hyperlink ref="D37" r:id="rId34" xr:uid="{907C6FC7-4C38-4C6B-B046-1BF621162217}"/>
    <hyperlink ref="D38" r:id="rId35" xr:uid="{A6189FE6-7772-4500-B70C-CC9591B6D161}"/>
    <hyperlink ref="D39" r:id="rId36" xr:uid="{07070C6A-505F-49C6-AF64-F3E2BC24E4D4}"/>
    <hyperlink ref="D41" r:id="rId37" xr:uid="{1B5C9251-119D-4062-A7BA-243F950DE9CA}"/>
    <hyperlink ref="D40" r:id="rId38" xr:uid="{A8B89FB4-E2F4-4DA1-BCE1-E4B94585A7A2}"/>
    <hyperlink ref="D42" r:id="rId39" xr:uid="{BF8AAED0-4B2B-43B2-88E7-2CDBE9364DBA}"/>
    <hyperlink ref="D47" r:id="rId40" xr:uid="{15822DFD-34FD-4269-A012-12CE9B23383F}"/>
    <hyperlink ref="D9" r:id="rId41" xr:uid="{8CB6F08A-262F-4734-9B37-14DCCB63C976}"/>
    <hyperlink ref="D48" r:id="rId42" xr:uid="{B5798D8C-3229-4277-9D38-014B44798975}"/>
    <hyperlink ref="D49" r:id="rId43" xr:uid="{7AD29FF0-6FE1-45C2-9711-DA094BCBF608}"/>
    <hyperlink ref="D50" r:id="rId44" xr:uid="{5AA65B41-0E20-4F78-9787-9239515F5666}"/>
    <hyperlink ref="D51" r:id="rId45" xr:uid="{FC0AAB86-C0DB-4B7E-86C6-3775F3EDEB20}"/>
    <hyperlink ref="D52" r:id="rId46" xr:uid="{51CEAB2C-BE93-4D92-9E5E-6C5F5817477B}"/>
    <hyperlink ref="D53" r:id="rId47" xr:uid="{9C142696-C0CD-494A-B090-D5AD79D5D4CD}"/>
  </hyperlinks>
  <pageMargins left="0.7" right="0.7" top="0.75" bottom="0.75" header="0.3" footer="0.3"/>
  <pageSetup paperSize="9"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A3A4-66AE-43ED-A145-59B0167CC764}">
  <dimension ref="A1:K108"/>
  <sheetViews>
    <sheetView workbookViewId="0">
      <selection activeCell="B2" sqref="B2"/>
    </sheetView>
  </sheetViews>
  <sheetFormatPr defaultRowHeight="14.4" x14ac:dyDescent="0.3"/>
  <cols>
    <col min="1" max="1" width="32.88671875" bestFit="1" customWidth="1"/>
    <col min="2" max="2" width="162.5546875" bestFit="1" customWidth="1"/>
    <col min="3" max="3" width="38.21875" bestFit="1" customWidth="1"/>
    <col min="4" max="4" width="74.77734375" bestFit="1" customWidth="1"/>
    <col min="5" max="5" width="27" bestFit="1" customWidth="1"/>
  </cols>
  <sheetData>
    <row r="1" spans="1:6" x14ac:dyDescent="0.3">
      <c r="A1" t="s">
        <v>1820</v>
      </c>
      <c r="B1" t="s">
        <v>1821</v>
      </c>
      <c r="C1" t="s">
        <v>1997</v>
      </c>
      <c r="D1" t="s">
        <v>1822</v>
      </c>
      <c r="E1" t="s">
        <v>2084</v>
      </c>
      <c r="F1" t="s">
        <v>2085</v>
      </c>
    </row>
    <row r="2" spans="1:6" x14ac:dyDescent="0.3">
      <c r="A2" t="s">
        <v>1842</v>
      </c>
      <c r="B2" t="s">
        <v>1843</v>
      </c>
      <c r="C2" t="str">
        <f>_xlfn.CONCAT(LEFT(Table1[[#This Row],[Column1]],FIND(",", Table1[[#This Row],[Column1]]))," et al.")</f>
        <v>Valstar, et al.</v>
      </c>
      <c r="D2" t="str">
        <f>_xlfn.CONCAT("\cite{", Table1[[#This Row],[citation]], "}")</f>
        <v>\cite{valstar_avec_2013}</v>
      </c>
      <c r="E2" t="s">
        <v>2008</v>
      </c>
      <c r="F2">
        <v>96</v>
      </c>
    </row>
    <row r="3" spans="1:6" x14ac:dyDescent="0.3">
      <c r="A3" t="s">
        <v>1840</v>
      </c>
      <c r="B3" t="s">
        <v>1841</v>
      </c>
      <c r="C3" t="str">
        <f>_xlfn.CONCAT(LEFT(Table1[[#This Row],[Column1]],FIND(",", Table1[[#This Row],[Column1]]))," et al.")</f>
        <v>Valstar, et al.</v>
      </c>
      <c r="D3" t="str">
        <f>_xlfn.CONCAT("\cite{", Table1[[#This Row],[citation]], "}")</f>
        <v>\cite{valstar_avec_2014}</v>
      </c>
      <c r="E3" t="s">
        <v>2008</v>
      </c>
      <c r="F3">
        <v>97</v>
      </c>
    </row>
    <row r="4" spans="1:6" x14ac:dyDescent="0.3">
      <c r="A4" t="s">
        <v>1968</v>
      </c>
      <c r="B4" t="s">
        <v>1969</v>
      </c>
      <c r="C4" t="str">
        <f>_xlfn.CONCAT(LEFT(Table1[[#This Row],[Column1]],FIND(",", Table1[[#This Row],[Column1]]))," et al.")</f>
        <v>Coppersmith, et al.</v>
      </c>
      <c r="D4" t="str">
        <f>_xlfn.CONCAT("\cite{", Table1[[#This Row],[citation]], "}")</f>
        <v>\cite{coppersmith_clpsych_2015}</v>
      </c>
      <c r="E4" t="s">
        <v>2046</v>
      </c>
      <c r="F4">
        <v>19</v>
      </c>
    </row>
    <row r="5" spans="1:6" x14ac:dyDescent="0.3">
      <c r="A5" t="s">
        <v>1891</v>
      </c>
      <c r="B5" t="s">
        <v>1892</v>
      </c>
      <c r="C5" t="str">
        <f>_xlfn.CONCAT(LEFT(Table1[[#This Row],[Column1]],FIND(",", Table1[[#This Row],[Column1]]))," et al.")</f>
        <v>Milne, et al.</v>
      </c>
      <c r="D5" t="str">
        <f>_xlfn.CONCAT("\cite{", Table1[[#This Row],[citation]], "}")</f>
        <v>\cite{milne_clpsych_2016}</v>
      </c>
      <c r="E5" t="s">
        <v>2032</v>
      </c>
      <c r="F5">
        <v>59</v>
      </c>
    </row>
    <row r="6" spans="1:6" x14ac:dyDescent="0.3">
      <c r="A6" t="s">
        <v>1950</v>
      </c>
      <c r="B6" t="s">
        <v>1951</v>
      </c>
      <c r="C6" t="str">
        <f>_xlfn.CONCAT(LEFT(Table1[[#This Row],[Column1]],FIND(",", Table1[[#This Row],[Column1]]))," et al.")</f>
        <v>Lin, et al.</v>
      </c>
      <c r="D6" t="str">
        <f>_xlfn.CONCAT("\cite{", Table1[[#This Row],[citation]], "}")</f>
        <v>\cite{lin_cyp1a2_2010}</v>
      </c>
      <c r="E6" t="s">
        <v>2057</v>
      </c>
      <c r="F6">
        <v>54</v>
      </c>
    </row>
    <row r="7" spans="1:6" x14ac:dyDescent="0.3">
      <c r="A7" t="s">
        <v>1921</v>
      </c>
      <c r="B7" t="s">
        <v>1922</v>
      </c>
      <c r="C7" t="str">
        <f>_xlfn.CONCAT(LEFT(Table1[[#This Row],[Column1]],FIND(",", Table1[[#This Row],[Column1]]))," et al.")</f>
        <v>Li, et al.</v>
      </c>
      <c r="D7" t="str">
        <f>_xlfn.CONCAT("\cite{", Table1[[#This Row],[citation]], "}")</f>
        <v>\cite{li_eeg-based_2016}</v>
      </c>
      <c r="E7" t="s">
        <v>2079</v>
      </c>
      <c r="F7">
        <v>51</v>
      </c>
    </row>
    <row r="8" spans="1:6" x14ac:dyDescent="0.3">
      <c r="A8" t="s">
        <v>1882</v>
      </c>
      <c r="B8" t="s">
        <v>1883</v>
      </c>
      <c r="C8" t="str">
        <f>_xlfn.CONCAT(LEFT(Table1[[#This Row],[Column1]],FIND(",", Table1[[#This Row],[Column1]]))," et al.")</f>
        <v>Perlis, et al.</v>
      </c>
      <c r="D8" t="str">
        <f>_xlfn.CONCAT("\cite{", Table1[[#This Row],[citation]], "}")</f>
        <v>\cite{perlis_clinical_2013}</v>
      </c>
      <c r="E8" t="s">
        <v>2027</v>
      </c>
      <c r="F8">
        <v>69</v>
      </c>
    </row>
    <row r="9" spans="1:6" x14ac:dyDescent="0.3">
      <c r="A9" t="s">
        <v>1934</v>
      </c>
      <c r="B9" t="s">
        <v>1071</v>
      </c>
      <c r="C9" t="str">
        <f>_xlfn.CONCAT(LEFT(Table1[[#This Row],[Column1]],FIND(",", Table1[[#This Row],[Column1]]))," et al.")</f>
        <v>Lin, et al.</v>
      </c>
      <c r="D9" t="str">
        <f>_xlfn.CONCAT("\cite{", Table1[[#This Row],[citation]], "}")</f>
        <v>\cite{lin_deep_2018}</v>
      </c>
      <c r="E9" t="s">
        <v>2065</v>
      </c>
      <c r="F9">
        <v>55</v>
      </c>
    </row>
    <row r="10" spans="1:6" x14ac:dyDescent="0.3">
      <c r="A10" t="s">
        <v>1923</v>
      </c>
      <c r="B10" t="s">
        <v>980</v>
      </c>
      <c r="C10" t="str">
        <f>_xlfn.CONCAT(LEFT(Table1[[#This Row],[Column1]],FIND(",", Table1[[#This Row],[Column1]]))," et al.")</f>
        <v>Rosa, et al.</v>
      </c>
      <c r="D10" t="str">
        <f>_xlfn.CONCAT("\cite{", Table1[[#This Row],[citation]], "}")</f>
        <v>\cite{rosa_knowledge-based_2019}</v>
      </c>
      <c r="E10" t="s">
        <v>2019</v>
      </c>
      <c r="F10">
        <v>79</v>
      </c>
    </row>
    <row r="11" spans="1:6" x14ac:dyDescent="0.3">
      <c r="A11" t="s">
        <v>1938</v>
      </c>
      <c r="B11" t="s">
        <v>1939</v>
      </c>
      <c r="C11" t="str">
        <f>_xlfn.CONCAT(LEFT(Table1[[#This Row],[Column1]],FIND(",", Table1[[#This Row],[Column1]]))," et al.")</f>
        <v>Khodayari-Rostamabad, et al.</v>
      </c>
      <c r="D11" t="str">
        <f>_xlfn.CONCAT("\cite{", Table1[[#This Row],[citation]], "}")</f>
        <v>\cite{khodayari-rostamabad_machine_2013}</v>
      </c>
      <c r="E11" t="s">
        <v>2059</v>
      </c>
      <c r="F11">
        <v>45</v>
      </c>
    </row>
    <row r="12" spans="1:6" x14ac:dyDescent="0.3">
      <c r="A12" t="s">
        <v>1959</v>
      </c>
      <c r="B12" t="s">
        <v>1960</v>
      </c>
      <c r="C12" t="str">
        <f>_xlfn.CONCAT(LEFT(Table1[[#This Row],[Column1]],FIND(",", Table1[[#This Row],[Column1]]))," et al.")</f>
        <v>Acharya, et al.</v>
      </c>
      <c r="D12" t="str">
        <f>_xlfn.CONCAT("\cite{", Table1[[#This Row],[citation]], "}")</f>
        <v>\cite{acharya_novel_2015}</v>
      </c>
      <c r="E12" t="s">
        <v>2069</v>
      </c>
      <c r="F12">
        <v>2</v>
      </c>
    </row>
    <row r="13" spans="1:6" x14ac:dyDescent="0.3">
      <c r="A13" t="s">
        <v>1875</v>
      </c>
      <c r="B13" t="s">
        <v>1876</v>
      </c>
      <c r="C13" t="str">
        <f>_xlfn.CONCAT(LEFT(Table1[[#This Row],[Column1]],FIND(",", Table1[[#This Row],[Column1]]))," et al.")</f>
        <v>Cai, et al.</v>
      </c>
      <c r="D13" t="str">
        <f>_xlfn.CONCAT("\cite{", Table1[[#This Row],[citation]], "}")</f>
        <v>\cite{cai_pervasive_2018}</v>
      </c>
      <c r="E13" t="s">
        <v>2023</v>
      </c>
      <c r="F13">
        <v>10</v>
      </c>
    </row>
    <row r="14" spans="1:6" x14ac:dyDescent="0.3">
      <c r="A14" t="s">
        <v>1991</v>
      </c>
      <c r="B14" t="s">
        <v>1992</v>
      </c>
      <c r="C14" t="str">
        <f>_xlfn.CONCAT(LEFT(Table1[[#This Row],[Column1]],FIND(",", Table1[[#This Row],[Column1]]))," et al.")</f>
        <v>Losada, et al.</v>
      </c>
      <c r="D14" t="str">
        <f>_xlfn.CONCAT("\cite{", Table1[[#This Row],[citation]], "}")</f>
        <v>\cite{losada_test_2016}</v>
      </c>
      <c r="E14" t="s">
        <v>2081</v>
      </c>
      <c r="F14">
        <v>56</v>
      </c>
    </row>
    <row r="15" spans="1:6" x14ac:dyDescent="0.3">
      <c r="A15" t="s">
        <v>1924</v>
      </c>
      <c r="B15" t="s">
        <v>1113</v>
      </c>
      <c r="C15" t="str">
        <f>_xlfn.CONCAT(LEFT(Table1[[#This Row],[Column1]],FIND(",", Table1[[#This Row],[Column1]]))," et al.")</f>
        <v>Burdisso, et al.</v>
      </c>
      <c r="D15" t="str">
        <f>_xlfn.CONCAT("\cite{", Table1[[#This Row],[citation]], "}")</f>
        <v>\cite{burdisso_text_2019}</v>
      </c>
      <c r="E15" t="s">
        <v>2052</v>
      </c>
      <c r="F15">
        <v>8</v>
      </c>
    </row>
    <row r="16" spans="1:6" x14ac:dyDescent="0.3">
      <c r="A16" t="s">
        <v>1935</v>
      </c>
      <c r="B16" t="s">
        <v>1292</v>
      </c>
      <c r="C16" t="str">
        <f>_xlfn.CONCAT(LEFT(Table1[[#This Row],[Column1]],FIND(",", Table1[[#This Row],[Column1]]))," et al.")</f>
        <v>Mumtaz, et al.</v>
      </c>
      <c r="D16" t="str">
        <f>_xlfn.CONCAT("\cite{", Table1[[#This Row],[citation]], "}")</f>
        <v>\cite{mumtaz_wavelet-based_2017}</v>
      </c>
      <c r="E16" t="s">
        <v>2037</v>
      </c>
      <c r="F16">
        <v>61</v>
      </c>
    </row>
    <row r="17" spans="1:11" x14ac:dyDescent="0.3">
      <c r="A17" t="s">
        <v>1961</v>
      </c>
      <c r="B17" t="s">
        <v>476</v>
      </c>
      <c r="C17" t="str">
        <f>_xlfn.CONCAT(LEFT(Table1[[#This Row],[Column1]],FIND(",", Table1[[#This Row],[Column1]]))," et al.")</f>
        <v>Koutsouleris, et al.</v>
      </c>
      <c r="D17" t="str">
        <f>_xlfn.CONCAT("\cite{", Table1[[#This Row],[citation]], "}")</f>
        <v>\cite{koutsouleris_accelerated_2014}</v>
      </c>
      <c r="E17" t="s">
        <v>1999</v>
      </c>
      <c r="F17">
        <v>46</v>
      </c>
    </row>
    <row r="18" spans="1:11" x14ac:dyDescent="0.3">
      <c r="A18" t="s">
        <v>1845</v>
      </c>
      <c r="B18" t="s">
        <v>1846</v>
      </c>
      <c r="C18" t="str">
        <f>_xlfn.CONCAT(LEFT(Table1[[#This Row],[Column1]],FIND(",", Table1[[#This Row],[Column1]]))," et al.")</f>
        <v>Nguyen, et al.</v>
      </c>
      <c r="D18" t="str">
        <f>_xlfn.CONCAT("\cite{", Table1[[#This Row],[citation]], "}")</f>
        <v>\cite{nguyen_affective_2014}</v>
      </c>
      <c r="E18" t="s">
        <v>2010</v>
      </c>
      <c r="F18">
        <v>62</v>
      </c>
    </row>
    <row r="19" spans="1:11" x14ac:dyDescent="0.3">
      <c r="A19" t="s">
        <v>1928</v>
      </c>
      <c r="B19" t="s">
        <v>1929</v>
      </c>
      <c r="C19" t="str">
        <f>_xlfn.CONCAT(LEFT(Table1[[#This Row],[Column1]],FIND(",", Table1[[#This Row],[Column1]]))," et al.")</f>
        <v>Sharma, et al.</v>
      </c>
      <c r="D19" t="str">
        <f>_xlfn.CONCAT("\cite{", Table1[[#This Row],[citation]], "}")</f>
        <v>\cite{sharma_automated_2018}</v>
      </c>
      <c r="E19" t="s">
        <v>2055</v>
      </c>
      <c r="F19">
        <v>88</v>
      </c>
    </row>
    <row r="20" spans="1:11" x14ac:dyDescent="0.3">
      <c r="A20" t="s">
        <v>1906</v>
      </c>
      <c r="B20" t="s">
        <v>839</v>
      </c>
      <c r="C20" t="str">
        <f>_xlfn.CONCAT(LEFT(Table1[[#This Row],[Column1]],FIND(",", Table1[[#This Row],[Column1]]))," et al.")</f>
        <v>Wu, et al.</v>
      </c>
      <c r="D20" t="str">
        <f>_xlfn.CONCAT("\cite{", Table1[[#This Row],[citation]], "}")</f>
        <v>\cite{wu_electroencephalographic_2020}</v>
      </c>
      <c r="E20" t="s">
        <v>2042</v>
      </c>
      <c r="F20">
        <v>103</v>
      </c>
    </row>
    <row r="21" spans="1:11" x14ac:dyDescent="0.3">
      <c r="A21" t="s">
        <v>1940</v>
      </c>
      <c r="B21" t="s">
        <v>1006</v>
      </c>
      <c r="C21" t="str">
        <f>_xlfn.CONCAT(LEFT(Table1[[#This Row],[Column1]],FIND(",", Table1[[#This Row],[Column1]]))," et al.")</f>
        <v>Jan, et al.</v>
      </c>
      <c r="D21" t="str">
        <f>_xlfn.CONCAT("\cite{", Table1[[#This Row],[citation]], "}")</f>
        <v>\cite{jan_artificial_2018}</v>
      </c>
      <c r="E21" t="s">
        <v>2060</v>
      </c>
      <c r="F21">
        <v>36</v>
      </c>
    </row>
    <row r="22" spans="1:11" x14ac:dyDescent="0.3">
      <c r="A22" t="s">
        <v>1867</v>
      </c>
      <c r="B22" t="s">
        <v>1868</v>
      </c>
      <c r="C22" t="str">
        <f>_xlfn.CONCAT(LEFT(Table1[[#This Row],[Column1]],FIND(",", Table1[[#This Row],[Column1]]))," et al.")</f>
        <v>Cheng, et al.</v>
      </c>
      <c r="D22" t="str">
        <f>_xlfn.CONCAT("\cite{", Table1[[#This Row],[citation]], "}")</f>
        <v>\cite{cheng_assessing_2017}</v>
      </c>
      <c r="E22" t="s">
        <v>2021</v>
      </c>
      <c r="F22">
        <v>13</v>
      </c>
    </row>
    <row r="23" spans="1:11" x14ac:dyDescent="0.3">
      <c r="A23" t="s">
        <v>1865</v>
      </c>
      <c r="B23" t="s">
        <v>1866</v>
      </c>
      <c r="C23" t="str">
        <f>_xlfn.CONCAT(LEFT(Table1[[#This Row],[Column1]],FIND(",", Table1[[#This Row],[Column1]]))," et al.")</f>
        <v>Fu, et al.</v>
      </c>
      <c r="D23" t="str">
        <f>_xlfn.CONCAT("\cite{", Table1[[#This Row],[citation]], "}")</f>
        <v>\cite{fu_attenuation_2004}</v>
      </c>
      <c r="E23" t="s">
        <v>2020</v>
      </c>
      <c r="F23">
        <v>26</v>
      </c>
    </row>
    <row r="24" spans="1:11" x14ac:dyDescent="0.3">
      <c r="A24" t="s">
        <v>1962</v>
      </c>
      <c r="B24" t="s">
        <v>1963</v>
      </c>
      <c r="C24" t="str">
        <f>_xlfn.CONCAT(LEFT(Table1[[#This Row],[Column1]],FIND(",", Table1[[#This Row],[Column1]]))," et al.")</f>
        <v>Acharya, et al.</v>
      </c>
      <c r="D24" t="str">
        <f>_xlfn.CONCAT("\cite{", Table1[[#This Row],[citation]], "}")</f>
        <v>\cite{acharya_automated_2018}</v>
      </c>
      <c r="E24" t="s">
        <v>2069</v>
      </c>
      <c r="F24">
        <v>1</v>
      </c>
      <c r="K24" t="s">
        <v>2086</v>
      </c>
    </row>
    <row r="25" spans="1:11" x14ac:dyDescent="0.3">
      <c r="A25" t="s">
        <v>1897</v>
      </c>
      <c r="B25" t="s">
        <v>748</v>
      </c>
      <c r="C25" t="str">
        <f>_xlfn.CONCAT(LEFT(Table1[[#This Row],[Column1]],FIND(",", Table1[[#This Row],[Column1]]))," et al.")</f>
        <v>He, et al.</v>
      </c>
      <c r="D25" t="str">
        <f>_xlfn.CONCAT("\cite{", Table1[[#This Row],[citation]], "}")</f>
        <v>\cite{he_automated_2018}</v>
      </c>
      <c r="E25" t="s">
        <v>2035</v>
      </c>
      <c r="F25">
        <v>30</v>
      </c>
    </row>
    <row r="26" spans="1:11" x14ac:dyDescent="0.3">
      <c r="A26" t="s">
        <v>1885</v>
      </c>
      <c r="B26" t="s">
        <v>1886</v>
      </c>
      <c r="C26" t="str">
        <f>_xlfn.CONCAT(LEFT(Table1[[#This Row],[Column1]],FIND(",", Table1[[#This Row],[Column1]]))," et al.")</f>
        <v>Ay, et al.</v>
      </c>
      <c r="D26" t="str">
        <f>_xlfn.CONCAT("\cite{", Table1[[#This Row],[citation]], "}")</f>
        <v>\cite{ay_automated_2019}</v>
      </c>
      <c r="E26" t="s">
        <v>2029</v>
      </c>
      <c r="F26">
        <v>4</v>
      </c>
    </row>
    <row r="27" spans="1:11" x14ac:dyDescent="0.3">
      <c r="A27" t="s">
        <v>1917</v>
      </c>
      <c r="B27" t="s">
        <v>767</v>
      </c>
      <c r="C27" t="str">
        <f>_xlfn.CONCAT(LEFT(Table1[[#This Row],[Column1]],FIND(",", Table1[[#This Row],[Column1]]))," et al.")</f>
        <v>Zhu, et al.</v>
      </c>
      <c r="D27" t="str">
        <f>_xlfn.CONCAT("\cite{", Table1[[#This Row],[citation]], "}")</f>
        <v>\cite{zhu_automated_2018}</v>
      </c>
      <c r="E27" t="s">
        <v>2047</v>
      </c>
      <c r="F27">
        <v>107</v>
      </c>
    </row>
    <row r="28" spans="1:11" x14ac:dyDescent="0.3">
      <c r="A28" t="s">
        <v>1887</v>
      </c>
      <c r="B28" t="s">
        <v>1888</v>
      </c>
      <c r="C28" t="str">
        <f>_xlfn.CONCAT(LEFT(Table1[[#This Row],[Column1]],FIND(",", Table1[[#This Row],[Column1]]))," et al.")</f>
        <v>Resnik, et al.</v>
      </c>
      <c r="D28" t="str">
        <f>_xlfn.CONCAT("\cite{", Table1[[#This Row],[citation]], "}")</f>
        <v>\cite{resnik_beyond_2015}</v>
      </c>
      <c r="E28" t="s">
        <v>2030</v>
      </c>
      <c r="F28">
        <v>76</v>
      </c>
    </row>
    <row r="29" spans="1:11" x14ac:dyDescent="0.3">
      <c r="A29" t="s">
        <v>1964</v>
      </c>
      <c r="B29" t="s">
        <v>1965</v>
      </c>
      <c r="C29" t="str">
        <f>_xlfn.CONCAT(LEFT(Table1[[#This Row],[Column1]],FIND(",", Table1[[#This Row],[Column1]]))," et al.")</f>
        <v>Karstoft, et al.</v>
      </c>
      <c r="D29" t="str">
        <f>_xlfn.CONCAT("\cite{", Table1[[#This Row],[citation]], "}")</f>
        <v>\cite{karstoft_bridging_2015}</v>
      </c>
      <c r="E29" t="s">
        <v>2070</v>
      </c>
      <c r="F29">
        <v>38</v>
      </c>
    </row>
    <row r="30" spans="1:11" x14ac:dyDescent="0.3">
      <c r="A30" t="s">
        <v>1966</v>
      </c>
      <c r="B30" t="s">
        <v>1967</v>
      </c>
      <c r="C30" t="str">
        <f>_xlfn.CONCAT(LEFT(Table1[[#This Row],[Column1]],FIND(",", Table1[[#This Row],[Column1]]))," et al.")</f>
        <v>Hosseinifard, et al.</v>
      </c>
      <c r="D30" t="str">
        <f>_xlfn.CONCAT("\cite{", Table1[[#This Row],[citation]], "}")</f>
        <v>\cite{hosseinifard_classifying_2013}</v>
      </c>
      <c r="E30" t="s">
        <v>2071</v>
      </c>
      <c r="F30">
        <v>32</v>
      </c>
    </row>
    <row r="31" spans="1:11" x14ac:dyDescent="0.3">
      <c r="A31" t="s">
        <v>1905</v>
      </c>
      <c r="B31" t="s">
        <v>851</v>
      </c>
      <c r="C31" t="str">
        <f>_xlfn.CONCAT(LEFT(Table1[[#This Row],[Column1]],FIND(",", Table1[[#This Row],[Column1]]))," et al.")</f>
        <v>Iniesta, et al.</v>
      </c>
      <c r="D31" t="str">
        <f>_xlfn.CONCAT("\cite{", Table1[[#This Row],[citation]], "}")</f>
        <v>\cite{iniesta_combining_2016}</v>
      </c>
      <c r="E31" t="s">
        <v>2041</v>
      </c>
      <c r="F31">
        <v>33</v>
      </c>
    </row>
    <row r="32" spans="1:11" x14ac:dyDescent="0.3">
      <c r="A32" t="s">
        <v>1955</v>
      </c>
      <c r="B32" t="s">
        <v>1956</v>
      </c>
      <c r="C32" t="str">
        <f>_xlfn.CONCAT(LEFT(Table1[[#This Row],[Column1]],FIND(",", Table1[[#This Row],[Column1]]))," et al.")</f>
        <v>Rush, et al.</v>
      </c>
      <c r="D32" t="str">
        <f>_xlfn.CONCAT("\cite{", Table1[[#This Row],[citation]], "}")</f>
        <v>\cite{rush_combining_2011}</v>
      </c>
      <c r="E32" t="s">
        <v>2024</v>
      </c>
      <c r="F32">
        <v>83</v>
      </c>
    </row>
    <row r="33" spans="1:6" x14ac:dyDescent="0.3">
      <c r="A33" t="s">
        <v>1945</v>
      </c>
      <c r="B33" t="s">
        <v>1946</v>
      </c>
      <c r="C33" t="str">
        <f>_xlfn.CONCAT(LEFT(Table1[[#This Row],[Column1]],FIND(",", Table1[[#This Row],[Column1]]))," et al.")</f>
        <v>Trivedi, et al.</v>
      </c>
      <c r="D33" t="str">
        <f>_xlfn.CONCAT("\cite{", Table1[[#This Row],[citation]], "}")</f>
        <v>\cite{trivedi_comprehensive_2020}</v>
      </c>
      <c r="E33" t="s">
        <v>2043</v>
      </c>
      <c r="F33">
        <v>93</v>
      </c>
    </row>
    <row r="34" spans="1:6" x14ac:dyDescent="0.3">
      <c r="A34" t="s">
        <v>1970</v>
      </c>
      <c r="B34" t="s">
        <v>436</v>
      </c>
      <c r="C34" t="str">
        <f>_xlfn.CONCAT(LEFT(Table1[[#This Row],[Column1]],FIND(",", Table1[[#This Row],[Column1]]))," et al.")</f>
        <v>Chekroud, et al.</v>
      </c>
      <c r="D34" t="str">
        <f>_xlfn.CONCAT("\cite{", Table1[[#This Row],[citation]], "}")</f>
        <v>\cite{chekroud_cross-trial_2016}</v>
      </c>
      <c r="E34" t="s">
        <v>2004</v>
      </c>
      <c r="F34">
        <v>11</v>
      </c>
    </row>
    <row r="35" spans="1:6" x14ac:dyDescent="0.3">
      <c r="A35" t="s">
        <v>1835</v>
      </c>
      <c r="B35" t="s">
        <v>1836</v>
      </c>
      <c r="C35" t="str">
        <f>_xlfn.CONCAT(LEFT(Table1[[#This Row],[Column1]],FIND(",", Table1[[#This Row],[Column1]]))," et al.")</f>
        <v>Orabi, et al.</v>
      </c>
      <c r="D35" t="str">
        <f>_xlfn.CONCAT("\cite{", Table1[[#This Row],[citation]], "}")</f>
        <v>\cite{orabi_deep_2018}</v>
      </c>
      <c r="E35" t="s">
        <v>2005</v>
      </c>
      <c r="F35">
        <v>65</v>
      </c>
    </row>
    <row r="36" spans="1:6" x14ac:dyDescent="0.3">
      <c r="A36" t="s">
        <v>1889</v>
      </c>
      <c r="B36" t="s">
        <v>1890</v>
      </c>
      <c r="C36" t="str">
        <f>_xlfn.CONCAT(LEFT(Table1[[#This Row],[Column1]],FIND(",", Table1[[#This Row],[Column1]]))," et al.")</f>
        <v>Yates, et al.</v>
      </c>
      <c r="D36" t="str">
        <f>_xlfn.CONCAT("\cite{", Table1[[#This Row],[citation]], "}")</f>
        <v>\cite{yates_depression_2017}</v>
      </c>
      <c r="E36" t="s">
        <v>2031</v>
      </c>
      <c r="F36">
        <v>104</v>
      </c>
    </row>
    <row r="37" spans="1:6" x14ac:dyDescent="0.3">
      <c r="A37" t="s">
        <v>1826</v>
      </c>
      <c r="B37" t="s">
        <v>533</v>
      </c>
      <c r="C37" t="str">
        <f>_xlfn.CONCAT(LEFT(Table1[[#This Row],[Column1]],FIND(",", Table1[[#This Row],[Column1]]))," et al.")</f>
        <v>Islam, et al.</v>
      </c>
      <c r="D37" t="str">
        <f>_xlfn.CONCAT("\cite{", Table1[[#This Row],[citation]], "}")</f>
        <v>\cite{islam_depression_2018}</v>
      </c>
      <c r="E37" t="s">
        <v>2000</v>
      </c>
      <c r="F37">
        <v>34</v>
      </c>
    </row>
    <row r="38" spans="1:6" x14ac:dyDescent="0.3">
      <c r="A38" t="s">
        <v>1903</v>
      </c>
      <c r="B38" t="s">
        <v>856</v>
      </c>
      <c r="C38" t="str">
        <f>_xlfn.CONCAT(LEFT(Table1[[#This Row],[Column1]],FIND(",", Table1[[#This Row],[Column1]]))," et al.")</f>
        <v>Deshpande, et al.</v>
      </c>
      <c r="D38" t="str">
        <f>_xlfn.CONCAT("\cite{", Table1[[#This Row],[citation]], "}")</f>
        <v>\cite{deshpande_depression_2017}</v>
      </c>
      <c r="E38" t="s">
        <v>2039</v>
      </c>
      <c r="F38">
        <v>22</v>
      </c>
    </row>
    <row r="39" spans="1:6" x14ac:dyDescent="0.3">
      <c r="A39" t="s">
        <v>1995</v>
      </c>
      <c r="B39" t="s">
        <v>1996</v>
      </c>
      <c r="C39" t="str">
        <f>_xlfn.CONCAT(LEFT(Table1[[#This Row],[Column1]],FIND(",", Table1[[#This Row],[Column1]]))," et al.")</f>
        <v>Shen, et al.</v>
      </c>
      <c r="D39" t="str">
        <f>_xlfn.CONCAT("\cite{", Table1[[#This Row],[citation]], "}")</f>
        <v>\cite{shen_depression_2017}</v>
      </c>
      <c r="E39" t="s">
        <v>2083</v>
      </c>
      <c r="F39">
        <v>89</v>
      </c>
    </row>
    <row r="40" spans="1:6" x14ac:dyDescent="0.3">
      <c r="A40" t="s">
        <v>1971</v>
      </c>
      <c r="B40" t="s">
        <v>1972</v>
      </c>
      <c r="C40" t="str">
        <f>_xlfn.CONCAT(LEFT(Table1[[#This Row],[Column1]],FIND(",", Table1[[#This Row],[Column1]]))," et al.")</f>
        <v>Cohn, et al.</v>
      </c>
      <c r="D40" t="str">
        <f>_xlfn.CONCAT("\cite{", Table1[[#This Row],[citation]], "}")</f>
        <v>\cite{cohn_detecting_2009}</v>
      </c>
      <c r="E40" t="s">
        <v>2073</v>
      </c>
      <c r="F40">
        <v>17</v>
      </c>
    </row>
    <row r="41" spans="1:6" x14ac:dyDescent="0.3">
      <c r="A41" t="s">
        <v>1973</v>
      </c>
      <c r="B41" t="s">
        <v>464</v>
      </c>
      <c r="C41" t="str">
        <f>_xlfn.CONCAT(LEFT(Table1[[#This Row],[Column1]],FIND(",", Table1[[#This Row],[Column1]]))," et al.")</f>
        <v>O'Dea, et al.</v>
      </c>
      <c r="D41" t="str">
        <f>_xlfn.CONCAT("\cite{", Table1[[#This Row],[citation]], "}")</f>
        <v>\cite{odea_detecting_2015}</v>
      </c>
      <c r="E41" t="s">
        <v>2074</v>
      </c>
      <c r="F41">
        <v>64</v>
      </c>
    </row>
    <row r="42" spans="1:6" x14ac:dyDescent="0.3">
      <c r="A42" t="s">
        <v>1858</v>
      </c>
      <c r="B42" t="s">
        <v>1859</v>
      </c>
      <c r="C42" t="str">
        <f>_xlfn.CONCAT(LEFT(Table1[[#This Row],[Column1]],FIND(",", Table1[[#This Row],[Column1]]))," et al.")</f>
        <v>Tadesse, et al.</v>
      </c>
      <c r="D42" t="str">
        <f>_xlfn.CONCAT("\cite{", Table1[[#This Row],[citation]], "}")</f>
        <v>\cite{tadesse_detection_2019}</v>
      </c>
      <c r="E42" t="s">
        <v>2016</v>
      </c>
      <c r="F42">
        <v>90</v>
      </c>
    </row>
    <row r="43" spans="1:6" x14ac:dyDescent="0.3">
      <c r="A43" t="s">
        <v>1895</v>
      </c>
      <c r="B43" t="s">
        <v>721</v>
      </c>
      <c r="C43" t="str">
        <f>_xlfn.CONCAT(LEFT(Table1[[#This Row],[Column1]],FIND(",", Table1[[#This Row],[Column1]]))," et al.")</f>
        <v>Kessler, et al.</v>
      </c>
      <c r="D43" t="str">
        <f>_xlfn.CONCAT("\cite{", Table1[[#This Row],[citation]], "}")</f>
        <v>\cite{kessler_developing_2017}</v>
      </c>
      <c r="E43" t="s">
        <v>2006</v>
      </c>
      <c r="F43">
        <v>39</v>
      </c>
    </row>
    <row r="44" spans="1:6" x14ac:dyDescent="0.3">
      <c r="A44" t="s">
        <v>1880</v>
      </c>
      <c r="B44" t="s">
        <v>1881</v>
      </c>
      <c r="C44" t="str">
        <f>_xlfn.CONCAT(LEFT(Table1[[#This Row],[Column1]],FIND(",", Table1[[#This Row],[Column1]]))," et al.")</f>
        <v>Roden, et al.</v>
      </c>
      <c r="D44" t="str">
        <f>_xlfn.CONCAT("\cite{", Table1[[#This Row],[citation]], "}")</f>
        <v>\cite{roden_development_2008}</v>
      </c>
      <c r="E44" t="s">
        <v>2026</v>
      </c>
      <c r="F44">
        <v>78</v>
      </c>
    </row>
    <row r="45" spans="1:6" x14ac:dyDescent="0.3">
      <c r="A45" t="s">
        <v>1913</v>
      </c>
      <c r="B45" t="s">
        <v>1914</v>
      </c>
      <c r="C45" t="str">
        <f>_xlfn.CONCAT(LEFT(Table1[[#This Row],[Column1]],FIND(",", Table1[[#This Row],[Column1]]))," et al.")</f>
        <v>Lam, et al.</v>
      </c>
      <c r="D45" t="str">
        <f>_xlfn.CONCAT("\cite{", Table1[[#This Row],[citation]], "}")</f>
        <v>\cite{lam_discovering_2016}</v>
      </c>
      <c r="E45" t="s">
        <v>2045</v>
      </c>
      <c r="F45">
        <v>48</v>
      </c>
    </row>
    <row r="46" spans="1:6" x14ac:dyDescent="0.3">
      <c r="A46" t="s">
        <v>1974</v>
      </c>
      <c r="B46" t="s">
        <v>648</v>
      </c>
      <c r="C46" t="str">
        <f>_xlfn.CONCAT(LEFT(Table1[[#This Row],[Column1]],FIND(",", Table1[[#This Row],[Column1]]))," et al.")</f>
        <v>Choudhury, et al.</v>
      </c>
      <c r="D46" t="str">
        <f>_xlfn.CONCAT("\cite{", Table1[[#This Row],[citation]], "}")</f>
        <v>\cite{choudhury_discovering_2016}</v>
      </c>
      <c r="E46" t="s">
        <v>2012</v>
      </c>
      <c r="F46">
        <v>14</v>
      </c>
    </row>
    <row r="47" spans="1:6" x14ac:dyDescent="0.3">
      <c r="A47" t="s">
        <v>1900</v>
      </c>
      <c r="B47" t="s">
        <v>1901</v>
      </c>
      <c r="C47" t="str">
        <f>_xlfn.CONCAT(LEFT(Table1[[#This Row],[Column1]],FIND(",", Table1[[#This Row],[Column1]]))," et al.")</f>
        <v>Mumtaz, et al.</v>
      </c>
      <c r="D47" t="str">
        <f>_xlfn.CONCAT("\cite{", Table1[[#This Row],[citation]], "}")</f>
        <v>\cite{mumtaz_electroencephalogram_2017}</v>
      </c>
      <c r="E47" t="s">
        <v>2037</v>
      </c>
      <c r="F47">
        <v>60</v>
      </c>
    </row>
    <row r="48" spans="1:6" x14ac:dyDescent="0.3">
      <c r="A48" t="s">
        <v>1907</v>
      </c>
      <c r="B48" t="s">
        <v>1908</v>
      </c>
      <c r="C48" t="str">
        <f>_xlfn.CONCAT(LEFT(Table1[[#This Row],[Column1]],FIND(",", Table1[[#This Row],[Column1]]))," et al.")</f>
        <v>Trivedi, et al.</v>
      </c>
      <c r="D48" t="str">
        <f>_xlfn.CONCAT("\cite{", Table1[[#This Row],[citation]], "}")</f>
        <v>\cite{trivedi_establishing_2016}</v>
      </c>
      <c r="E48" t="s">
        <v>2043</v>
      </c>
      <c r="F48">
        <v>94</v>
      </c>
    </row>
    <row r="49" spans="1:6" x14ac:dyDescent="0.3">
      <c r="A49" t="s">
        <v>1855</v>
      </c>
      <c r="B49" t="s">
        <v>697</v>
      </c>
      <c r="C49" t="str">
        <f>_xlfn.CONCAT(LEFT(Table1[[#This Row],[Column1]],FIND(",", Table1[[#This Row],[Column1]]))," et al.")</f>
        <v>Dinga, et al.</v>
      </c>
      <c r="D49" t="str">
        <f>_xlfn.CONCAT("\cite{", Table1[[#This Row],[citation]], "}")</f>
        <v>\cite{dinga_evaluating_2019}</v>
      </c>
      <c r="E49" t="s">
        <v>2014</v>
      </c>
      <c r="F49">
        <v>23</v>
      </c>
    </row>
    <row r="50" spans="1:6" x14ac:dyDescent="0.3">
      <c r="A50" t="s">
        <v>1915</v>
      </c>
      <c r="B50" t="s">
        <v>1916</v>
      </c>
      <c r="C50" t="str">
        <f>_xlfn.CONCAT(LEFT(Table1[[#This Row],[Column1]],FIND(",", Table1[[#This Row],[Column1]]))," et al.")</f>
        <v>Coppersmith, et al.</v>
      </c>
      <c r="D50" t="str">
        <f>_xlfn.CONCAT("\cite{", Table1[[#This Row],[citation]], "}")</f>
        <v>\cite{coppersmith_exploratory_2016}</v>
      </c>
      <c r="E50" t="s">
        <v>2046</v>
      </c>
      <c r="F50">
        <v>20</v>
      </c>
    </row>
    <row r="51" spans="1:6" x14ac:dyDescent="0.3">
      <c r="A51" t="s">
        <v>1847</v>
      </c>
      <c r="B51" t="s">
        <v>1848</v>
      </c>
      <c r="C51" t="str">
        <f>_xlfn.CONCAT(LEFT(Table1[[#This Row],[Column1]],FIND(",", Table1[[#This Row],[Column1]]))," et al.")</f>
        <v>Bravo, et al.</v>
      </c>
      <c r="D51" t="str">
        <f>_xlfn.CONCAT("\cite{", Table1[[#This Row],[citation]], "}")</f>
        <v>\cite{bravo_extraction_2015}</v>
      </c>
      <c r="E51" t="s">
        <v>2011</v>
      </c>
      <c r="F51">
        <v>7</v>
      </c>
    </row>
    <row r="52" spans="1:6" x14ac:dyDescent="0.3">
      <c r="A52" t="s">
        <v>1949</v>
      </c>
      <c r="B52" t="s">
        <v>1059</v>
      </c>
      <c r="C52" t="str">
        <f>_xlfn.CONCAT(LEFT(Table1[[#This Row],[Column1]],FIND(",", Table1[[#This Row],[Column1]]))," et al.")</f>
        <v>Alghowinem, et al.</v>
      </c>
      <c r="D52" t="str">
        <f>_xlfn.CONCAT("\cite{", Table1[[#This Row],[citation]], "}")</f>
        <v>\cite{alghowinem_eye_2013}</v>
      </c>
      <c r="E52" t="s">
        <v>2064</v>
      </c>
      <c r="F52">
        <v>3</v>
      </c>
    </row>
    <row r="53" spans="1:6" x14ac:dyDescent="0.3">
      <c r="A53" t="s">
        <v>1873</v>
      </c>
      <c r="B53" t="s">
        <v>1874</v>
      </c>
      <c r="C53" t="str">
        <f>_xlfn.CONCAT(LEFT(Table1[[#This Row],[Column1]],FIND(",", Table1[[#This Row],[Column1]]))," et al.")</f>
        <v>Cai, et al.</v>
      </c>
      <c r="D53" t="str">
        <f>_xlfn.CONCAT("\cite{", Table1[[#This Row],[citation]], "}")</f>
        <v>\cite{cai_feature-level_2020}</v>
      </c>
      <c r="E53" t="s">
        <v>2023</v>
      </c>
      <c r="F53">
        <v>9</v>
      </c>
    </row>
    <row r="54" spans="1:6" x14ac:dyDescent="0.3">
      <c r="A54" t="s">
        <v>1975</v>
      </c>
      <c r="B54" t="s">
        <v>519</v>
      </c>
      <c r="C54" t="str">
        <f>_xlfn.CONCAT(LEFT(Table1[[#This Row],[Column1]],FIND(",", Table1[[#This Row],[Column1]]))," et al.")</f>
        <v>Reece, et al.</v>
      </c>
      <c r="D54" t="str">
        <f>_xlfn.CONCAT("\cite{", Table1[[#This Row],[citation]], "}")</f>
        <v>\cite{reece_forecasting_2017}</v>
      </c>
      <c r="E54" t="s">
        <v>2075</v>
      </c>
      <c r="F54">
        <v>74</v>
      </c>
    </row>
    <row r="55" spans="1:6" x14ac:dyDescent="0.3">
      <c r="A55" t="s">
        <v>1853</v>
      </c>
      <c r="B55" t="s">
        <v>1854</v>
      </c>
      <c r="C55" t="e">
        <f>_xlfn.CONCAT(LEFT(Table1[[#This Row],[Column1]],FIND(",", Table1[[#This Row],[Column1]]))," et al.")</f>
        <v>#VALUE!</v>
      </c>
      <c r="D55" t="str">
        <f>_xlfn.CONCAT("\cite{", Table1[[#This Row],[citation]], "}")</f>
        <v>\cite{noauthor_genetic_nodate}</v>
      </c>
      <c r="F55">
        <v>63</v>
      </c>
    </row>
    <row r="56" spans="1:6" x14ac:dyDescent="0.3">
      <c r="A56" t="s">
        <v>1976</v>
      </c>
      <c r="B56" t="s">
        <v>1977</v>
      </c>
      <c r="C56" t="str">
        <f>_xlfn.CONCAT(LEFT(Table1[[#This Row],[Column1]],FIND(",", Table1[[#This Row],[Column1]]))," et al.")</f>
        <v>Le, et al.</v>
      </c>
      <c r="D56" t="str">
        <f>_xlfn.CONCAT("\cite{", Table1[[#This Row],[citation]], "}")</f>
        <v>\cite{le_identification_2018}</v>
      </c>
      <c r="E56" t="s">
        <v>2068</v>
      </c>
      <c r="F56">
        <v>49</v>
      </c>
    </row>
    <row r="57" spans="1:6" x14ac:dyDescent="0.3">
      <c r="A57" t="s">
        <v>1884</v>
      </c>
      <c r="B57" t="s">
        <v>631</v>
      </c>
      <c r="C57" t="str">
        <f>_xlfn.CONCAT(LEFT(Table1[[#This Row],[Column1]],FIND(",", Table1[[#This Row],[Column1]]))," et al.")</f>
        <v>Passos, et al.</v>
      </c>
      <c r="D57" t="str">
        <f>_xlfn.CONCAT("\cite{", Table1[[#This Row],[citation]], "}")</f>
        <v>\cite{passos_identifying_2016}</v>
      </c>
      <c r="E57" t="s">
        <v>2028</v>
      </c>
      <c r="F57">
        <v>66</v>
      </c>
    </row>
    <row r="58" spans="1:6" x14ac:dyDescent="0.3">
      <c r="A58" t="s">
        <v>1860</v>
      </c>
      <c r="B58" t="s">
        <v>1458</v>
      </c>
      <c r="C58" t="str">
        <f>_xlfn.CONCAT(LEFT(Table1[[#This Row],[Column1]],FIND(",", Table1[[#This Row],[Column1]]))," et al.")</f>
        <v>Pirina, et al.</v>
      </c>
      <c r="D58" t="str">
        <f>_xlfn.CONCAT("\cite{", Table1[[#This Row],[citation]], "}")</f>
        <v>\cite{pirina_identifying_2018}</v>
      </c>
      <c r="E58" t="s">
        <v>2017</v>
      </c>
      <c r="F58">
        <v>70</v>
      </c>
    </row>
    <row r="59" spans="1:6" x14ac:dyDescent="0.3">
      <c r="A59" t="s">
        <v>1943</v>
      </c>
      <c r="B59" t="s">
        <v>1944</v>
      </c>
      <c r="C59" t="str">
        <f>_xlfn.CONCAT(LEFT(Table1[[#This Row],[Column1]],FIND(",", Table1[[#This Row],[Column1]]))," et al.")</f>
        <v>McCoy, et al.</v>
      </c>
      <c r="D59" t="str">
        <f>_xlfn.CONCAT("\cite{", Table1[[#This Row],[citation]], "}")</f>
        <v>\cite{mccoy_improving_2016}</v>
      </c>
      <c r="E59" t="s">
        <v>2062</v>
      </c>
      <c r="F59">
        <v>58</v>
      </c>
    </row>
    <row r="60" spans="1:6" x14ac:dyDescent="0.3">
      <c r="A60" t="s">
        <v>1978</v>
      </c>
      <c r="B60" t="s">
        <v>902</v>
      </c>
      <c r="C60" t="str">
        <f>_xlfn.CONCAT(LEFT(Table1[[#This Row],[Column1]],FIND(",", Table1[[#This Row],[Column1]]))," et al.")</f>
        <v>Reece, et al.</v>
      </c>
      <c r="D60" t="str">
        <f>_xlfn.CONCAT("\cite{", Table1[[#This Row],[citation]], "}")</f>
        <v>\cite{reece_instagram_2017}</v>
      </c>
      <c r="E60" t="s">
        <v>2075</v>
      </c>
      <c r="F60">
        <v>75</v>
      </c>
    </row>
    <row r="61" spans="1:6" x14ac:dyDescent="0.3">
      <c r="A61" t="s">
        <v>1926</v>
      </c>
      <c r="B61" t="s">
        <v>1927</v>
      </c>
      <c r="C61" t="str">
        <f>_xlfn.CONCAT(LEFT(Table1[[#This Row],[Column1]],FIND(",", Table1[[#This Row],[Column1]]))," et al.")</f>
        <v>Scherer, et al.</v>
      </c>
      <c r="D61" t="str">
        <f>_xlfn.CONCAT("\cite{", Table1[[#This Row],[citation]], "}")</f>
        <v>\cite{scherer_investigating_2013}</v>
      </c>
      <c r="E61" t="s">
        <v>2054</v>
      </c>
      <c r="F61">
        <v>86</v>
      </c>
    </row>
    <row r="62" spans="1:6" x14ac:dyDescent="0.3">
      <c r="A62" t="s">
        <v>1947</v>
      </c>
      <c r="B62" t="s">
        <v>1948</v>
      </c>
      <c r="C62" t="str">
        <f>_xlfn.CONCAT(LEFT(Table1[[#This Row],[Column1]],FIND(",", Table1[[#This Row],[Column1]]))," et al.")</f>
        <v>Rude, et al.</v>
      </c>
      <c r="D62" t="str">
        <f>_xlfn.CONCAT("\cite{", Table1[[#This Row],[citation]], "}")</f>
        <v>\cite{rude_language_2004}</v>
      </c>
      <c r="E62" t="s">
        <v>2063</v>
      </c>
      <c r="F62">
        <v>81</v>
      </c>
    </row>
    <row r="63" spans="1:6" x14ac:dyDescent="0.3">
      <c r="A63" t="s">
        <v>1993</v>
      </c>
      <c r="B63" t="s">
        <v>1994</v>
      </c>
      <c r="C63" t="str">
        <f>_xlfn.CONCAT(LEFT(Table1[[#This Row],[Column1]],FIND(",", Table1[[#This Row],[Column1]]))," et al.")</f>
        <v>Tran, et al.</v>
      </c>
      <c r="D63" t="str">
        <f>_xlfn.CONCAT("\cite{", Table1[[#This Row],[citation]], "}")</f>
        <v>\cite{tran_learning_2015}</v>
      </c>
      <c r="E63" t="s">
        <v>2082</v>
      </c>
      <c r="F63">
        <v>92</v>
      </c>
    </row>
    <row r="64" spans="1:6" x14ac:dyDescent="0.3">
      <c r="A64" t="s">
        <v>1871</v>
      </c>
      <c r="B64" t="s">
        <v>1872</v>
      </c>
      <c r="C64" t="str">
        <f>_xlfn.CONCAT(LEFT(Table1[[#This Row],[Column1]],FIND(",", Table1[[#This Row],[Column1]]))," et al.")</f>
        <v>Kessler, et al.</v>
      </c>
      <c r="D64" t="str">
        <f>_xlfn.CONCAT("\cite{", Table1[[#This Row],[citation]], "}")</f>
        <v>\cite{kessler_lifetime_1994}</v>
      </c>
      <c r="E64" t="s">
        <v>2006</v>
      </c>
      <c r="F64">
        <v>40</v>
      </c>
    </row>
    <row r="65" spans="1:6" x14ac:dyDescent="0.3">
      <c r="A65" t="s">
        <v>1896</v>
      </c>
      <c r="B65" t="s">
        <v>782</v>
      </c>
      <c r="C65" t="str">
        <f>_xlfn.CONCAT(LEFT(Table1[[#This Row],[Column1]],FIND(",", Table1[[#This Row],[Column1]]))," et al.")</f>
        <v>Patel, et al.</v>
      </c>
      <c r="D65" t="str">
        <f>_xlfn.CONCAT("\cite{", Table1[[#This Row],[citation]], "}")</f>
        <v>\cite{patel_machine_2015}</v>
      </c>
      <c r="E65" t="s">
        <v>2034</v>
      </c>
      <c r="F65">
        <v>67</v>
      </c>
    </row>
    <row r="66" spans="1:6" x14ac:dyDescent="0.3">
      <c r="A66" t="s">
        <v>1918</v>
      </c>
      <c r="B66" t="s">
        <v>1919</v>
      </c>
      <c r="C66" t="str">
        <f>_xlfn.CONCAT(LEFT(Table1[[#This Row],[Column1]],FIND(",", Table1[[#This Row],[Column1]]))," et al.")</f>
        <v>Liao, et al.</v>
      </c>
      <c r="D66" t="str">
        <f>_xlfn.CONCAT("\cite{", Table1[[#This Row],[citation]], "}")</f>
        <v>\cite{liao_major_2017}</v>
      </c>
      <c r="E66" t="s">
        <v>2048</v>
      </c>
      <c r="F66">
        <v>53</v>
      </c>
    </row>
    <row r="67" spans="1:6" x14ac:dyDescent="0.3">
      <c r="A67" t="s">
        <v>1869</v>
      </c>
      <c r="B67" t="s">
        <v>1870</v>
      </c>
      <c r="C67" t="str">
        <f>_xlfn.CONCAT(LEFT(Table1[[#This Row],[Column1]],FIND(",", Table1[[#This Row],[Column1]]))," et al.")</f>
        <v>Kessler, et al.</v>
      </c>
      <c r="D67" t="str">
        <f>_xlfn.CONCAT("\cite{", Table1[[#This Row],[citation]], "}")</f>
        <v>\cite{kessler_mild_2003}</v>
      </c>
      <c r="E67" t="s">
        <v>2022</v>
      </c>
      <c r="F67">
        <v>41</v>
      </c>
    </row>
    <row r="68" spans="1:6" x14ac:dyDescent="0.3">
      <c r="A68" t="s">
        <v>1829</v>
      </c>
      <c r="B68" t="s">
        <v>1830</v>
      </c>
      <c r="C68" t="str">
        <f>_xlfn.CONCAT(LEFT(Table1[[#This Row],[Column1]],FIND(",", Table1[[#This Row],[Column1]]))," et al.")</f>
        <v>Wahle, et al.</v>
      </c>
      <c r="D68" t="str">
        <f>_xlfn.CONCAT("\cite{", Table1[[#This Row],[citation]], "}")</f>
        <v>\cite{wahle_mobile_2016}</v>
      </c>
      <c r="E68" t="s">
        <v>2002</v>
      </c>
      <c r="F68">
        <v>99</v>
      </c>
    </row>
    <row r="69" spans="1:6" x14ac:dyDescent="0.3">
      <c r="A69" t="s">
        <v>1823</v>
      </c>
      <c r="B69" t="s">
        <v>603</v>
      </c>
      <c r="C69" t="str">
        <f>_xlfn.CONCAT(LEFT(Table1[[#This Row],[Column1]],FIND(",", Table1[[#This Row],[Column1]]))," et al.")</f>
        <v>Jamil, et al.</v>
      </c>
      <c r="D69" t="str">
        <f>_xlfn.CONCAT("\cite{", Table1[[#This Row],[citation]], "}")</f>
        <v>\cite{jamil_monitoring_2017}</v>
      </c>
      <c r="E69" t="s">
        <v>1998</v>
      </c>
      <c r="F69">
        <v>35</v>
      </c>
    </row>
    <row r="70" spans="1:6" x14ac:dyDescent="0.3">
      <c r="A70" t="s">
        <v>1941</v>
      </c>
      <c r="B70" t="s">
        <v>1942</v>
      </c>
      <c r="C70" t="str">
        <f>_xlfn.CONCAT(LEFT(Table1[[#This Row],[Column1]],FIND(",", Table1[[#This Row],[Column1]]))," et al.")</f>
        <v>Cook, et al.</v>
      </c>
      <c r="D70" t="str">
        <f>_xlfn.CONCAT("\cite{", Table1[[#This Row],[citation]], "}")</f>
        <v>\cite{cook_novel_2016}</v>
      </c>
      <c r="E70" t="s">
        <v>2061</v>
      </c>
      <c r="F70">
        <v>18</v>
      </c>
    </row>
    <row r="71" spans="1:6" x14ac:dyDescent="0.3">
      <c r="A71" t="s">
        <v>1958</v>
      </c>
      <c r="B71" t="s">
        <v>1658</v>
      </c>
      <c r="C71" t="str">
        <f>_xlfn.CONCAT(LEFT(Table1[[#This Row],[Column1]],FIND(",", Table1[[#This Row],[Column1]]))," et al.")</f>
        <v>Fu, et al.</v>
      </c>
      <c r="D71" t="str">
        <f>_xlfn.CONCAT("\cite{", Table1[[#This Row],[citation]], "}")</f>
        <v>\cite{fu_pattern_2008}</v>
      </c>
      <c r="E71" t="s">
        <v>2020</v>
      </c>
      <c r="F71">
        <v>27</v>
      </c>
    </row>
    <row r="72" spans="1:6" x14ac:dyDescent="0.3">
      <c r="A72" t="s">
        <v>1925</v>
      </c>
      <c r="B72" t="s">
        <v>1193</v>
      </c>
      <c r="C72" t="str">
        <f>_xlfn.CONCAT(LEFT(Table1[[#This Row],[Column1]],FIND(",", Table1[[#This Row],[Column1]]))," et al.")</f>
        <v>Diniz, et al.</v>
      </c>
      <c r="D72" t="str">
        <f>_xlfn.CONCAT("\cite{", Table1[[#This Row],[citation]], "}")</f>
        <v>\cite{diniz_plasma_2015}</v>
      </c>
      <c r="E72" t="s">
        <v>2053</v>
      </c>
      <c r="F72">
        <v>24</v>
      </c>
    </row>
    <row r="73" spans="1:6" x14ac:dyDescent="0.3">
      <c r="A73" t="s">
        <v>1904</v>
      </c>
      <c r="B73" t="s">
        <v>953</v>
      </c>
      <c r="C73" t="str">
        <f>_xlfn.CONCAT(LEFT(Table1[[#This Row],[Column1]],FIND(",", Table1[[#This Row],[Column1]]))," et al.")</f>
        <v>Priya, et al.</v>
      </c>
      <c r="D73" t="str">
        <f>_xlfn.CONCAT("\cite{", Table1[[#This Row],[citation]], "}")</f>
        <v>\cite{priya_predicting_2020}</v>
      </c>
      <c r="E73" t="s">
        <v>2040</v>
      </c>
      <c r="F73">
        <v>72</v>
      </c>
    </row>
    <row r="74" spans="1:6" x14ac:dyDescent="0.3">
      <c r="A74" t="s">
        <v>1849</v>
      </c>
      <c r="B74" t="s">
        <v>1850</v>
      </c>
      <c r="C74" t="str">
        <f>_xlfn.CONCAT(LEFT(Table1[[#This Row],[Column1]],FIND(",", Table1[[#This Row],[Column1]]))," et al.")</f>
        <v>Choudhury, et al.</v>
      </c>
      <c r="D74" t="str">
        <f>_xlfn.CONCAT("\cite{", Table1[[#This Row],[citation]], "}")</f>
        <v>\cite{choudhury_predicting_2013}</v>
      </c>
      <c r="E74" t="s">
        <v>2012</v>
      </c>
      <c r="F74">
        <v>15</v>
      </c>
    </row>
    <row r="75" spans="1:6" x14ac:dyDescent="0.3">
      <c r="A75" t="s">
        <v>1920</v>
      </c>
      <c r="B75" t="s">
        <v>1195</v>
      </c>
      <c r="C75" t="str">
        <f>_xlfn.CONCAT(LEFT(Table1[[#This Row],[Column1]],FIND(",", Table1[[#This Row],[Column1]]))," et al.")</f>
        <v>Rumshisky, et al.</v>
      </c>
      <c r="D75" t="str">
        <f>_xlfn.CONCAT("\cite{", Table1[[#This Row],[citation]], "}")</f>
        <v>\cite{rumshisky_predicting_2016}</v>
      </c>
      <c r="E75" t="s">
        <v>2049</v>
      </c>
      <c r="F75">
        <v>82</v>
      </c>
    </row>
    <row r="76" spans="1:6" x14ac:dyDescent="0.3">
      <c r="A76" t="s">
        <v>1954</v>
      </c>
      <c r="B76" t="s">
        <v>441</v>
      </c>
      <c r="C76" t="str">
        <f>_xlfn.CONCAT(LEFT(Table1[[#This Row],[Column1]],FIND(",", Table1[[#This Row],[Column1]]))," et al.")</f>
        <v>Hao, et al.</v>
      </c>
      <c r="D76" t="str">
        <f>_xlfn.CONCAT("\cite{", Table1[[#This Row],[citation]], "}")</f>
        <v>\cite{hao_predicting_2013}</v>
      </c>
      <c r="E76" t="s">
        <v>2067</v>
      </c>
      <c r="F76">
        <v>28</v>
      </c>
    </row>
    <row r="77" spans="1:6" x14ac:dyDescent="0.3">
      <c r="A77" t="s">
        <v>1979</v>
      </c>
      <c r="B77" t="s">
        <v>1980</v>
      </c>
      <c r="C77" t="str">
        <f>_xlfn.CONCAT(LEFT(Table1[[#This Row],[Column1]],FIND(",", Table1[[#This Row],[Column1]]))," et al.")</f>
        <v>Hao, et al.</v>
      </c>
      <c r="D77" t="str">
        <f>_xlfn.CONCAT("\cite{", Table1[[#This Row],[citation]], "}")</f>
        <v>\cite{hao_predicting_2013-1}</v>
      </c>
      <c r="E77" t="s">
        <v>2067</v>
      </c>
      <c r="F77">
        <v>29</v>
      </c>
    </row>
    <row r="78" spans="1:6" x14ac:dyDescent="0.3">
      <c r="A78" t="s">
        <v>1981</v>
      </c>
      <c r="B78" t="s">
        <v>434</v>
      </c>
      <c r="C78" t="str">
        <f>_xlfn.CONCAT(LEFT(Table1[[#This Row],[Column1]],FIND(",", Table1[[#This Row],[Column1]]))," et al.")</f>
        <v>Walsh, et al.</v>
      </c>
      <c r="D78" t="str">
        <f>_xlfn.CONCAT("\cite{", Table1[[#This Row],[citation]], "}")</f>
        <v>\cite{walsh_predicting_2017}</v>
      </c>
      <c r="E78" t="s">
        <v>2025</v>
      </c>
      <c r="F78">
        <v>100</v>
      </c>
    </row>
    <row r="79" spans="1:6" x14ac:dyDescent="0.3">
      <c r="A79" t="s">
        <v>1879</v>
      </c>
      <c r="B79" t="s">
        <v>809</v>
      </c>
      <c r="C79" t="str">
        <f>_xlfn.CONCAT(LEFT(Table1[[#This Row],[Column1]],FIND(",", Table1[[#This Row],[Column1]]))," et al.")</f>
        <v>Walsh, et al.</v>
      </c>
      <c r="D79" t="str">
        <f>_xlfn.CONCAT("\cite{", Table1[[#This Row],[citation]], "}")</f>
        <v>\cite{walsh_predicting_2018}</v>
      </c>
      <c r="E79" t="s">
        <v>2025</v>
      </c>
      <c r="F79">
        <v>101</v>
      </c>
    </row>
    <row r="80" spans="1:6" x14ac:dyDescent="0.3">
      <c r="A80" t="s">
        <v>1911</v>
      </c>
      <c r="B80" t="s">
        <v>1912</v>
      </c>
      <c r="C80" t="str">
        <f>_xlfn.CONCAT(LEFT(Table1[[#This Row],[Column1]],FIND(",", Table1[[#This Row],[Column1]]))," et al.")</f>
        <v>Kessler, et al.</v>
      </c>
      <c r="D80" t="str">
        <f>_xlfn.CONCAT("\cite{", Table1[[#This Row],[citation]], "}")</f>
        <v>\cite{kessler_predicting_2017}</v>
      </c>
      <c r="E80" t="s">
        <v>2022</v>
      </c>
      <c r="F80">
        <v>43</v>
      </c>
    </row>
    <row r="81" spans="1:6" x14ac:dyDescent="0.3">
      <c r="A81" t="s">
        <v>1982</v>
      </c>
      <c r="B81" t="s">
        <v>1983</v>
      </c>
      <c r="C81" t="str">
        <f>_xlfn.CONCAT(LEFT(Table1[[#This Row],[Column1]],FIND(",", Table1[[#This Row],[Column1]]))," et al.")</f>
        <v>Kessler, et al.</v>
      </c>
      <c r="D81" t="str">
        <f>_xlfn.CONCAT("\cite{", Table1[[#This Row],[citation]], "}")</f>
        <v>\cite{kessler_predicting_2015}</v>
      </c>
      <c r="E81" t="s">
        <v>2022</v>
      </c>
      <c r="F81">
        <v>42</v>
      </c>
    </row>
    <row r="82" spans="1:6" x14ac:dyDescent="0.3">
      <c r="A82" t="s">
        <v>1824</v>
      </c>
      <c r="B82" t="s">
        <v>1825</v>
      </c>
      <c r="C82" t="str">
        <f>_xlfn.CONCAT(LEFT(Table1[[#This Row],[Column1]],FIND(",", Table1[[#This Row],[Column1]]))," et al.")</f>
        <v>Koutsouleris, et al.</v>
      </c>
      <c r="D82" t="str">
        <f>_xlfn.CONCAT("\cite{", Table1[[#This Row],[citation]], "}")</f>
        <v>\cite{koutsouleris_prediction_2018}</v>
      </c>
      <c r="E82" t="s">
        <v>1999</v>
      </c>
      <c r="F82">
        <v>47</v>
      </c>
    </row>
    <row r="83" spans="1:6" x14ac:dyDescent="0.3">
      <c r="A83" t="s">
        <v>1902</v>
      </c>
      <c r="B83" t="s">
        <v>842</v>
      </c>
      <c r="C83" t="str">
        <f>_xlfn.CONCAT(LEFT(Table1[[#This Row],[Column1]],FIND(",", Table1[[#This Row],[Column1]]))," et al.")</f>
        <v>Markowetz, et al.</v>
      </c>
      <c r="D83" t="str">
        <f>_xlfn.CONCAT("\cite{", Table1[[#This Row],[citation]], "}")</f>
        <v>\cite{markowetz_psycho-informatics_2014}</v>
      </c>
      <c r="E83" t="s">
        <v>2038</v>
      </c>
      <c r="F83">
        <v>57</v>
      </c>
    </row>
    <row r="84" spans="1:6" x14ac:dyDescent="0.3">
      <c r="A84" t="s">
        <v>1984</v>
      </c>
      <c r="B84" t="s">
        <v>566</v>
      </c>
      <c r="C84" t="str">
        <f>_xlfn.CONCAT(LEFT(Table1[[#This Row],[Column1]],FIND(",", Table1[[#This Row],[Column1]]))," et al.")</f>
        <v>Coppersmith, et al.</v>
      </c>
      <c r="D84" t="str">
        <f>_xlfn.CONCAT("\cite{", Table1[[#This Row],[citation]], "}")</f>
        <v>\cite{coppersmith_quantifying_2014}</v>
      </c>
      <c r="E84" t="s">
        <v>2046</v>
      </c>
      <c r="F84">
        <v>21</v>
      </c>
    </row>
    <row r="85" spans="1:6" x14ac:dyDescent="0.3">
      <c r="A85" t="s">
        <v>1985</v>
      </c>
      <c r="B85" t="s">
        <v>511</v>
      </c>
      <c r="C85" t="str">
        <f>_xlfn.CONCAT(LEFT(Table1[[#This Row],[Column1]],FIND(",", Table1[[#This Row],[Column1]]))," et al.")</f>
        <v>Tsugawa, et al.</v>
      </c>
      <c r="D85" t="str">
        <f>_xlfn.CONCAT("\cite{", Table1[[#This Row],[citation]], "}")</f>
        <v>\cite{tsugawa_recognizing_2015}</v>
      </c>
      <c r="E85" t="s">
        <v>2077</v>
      </c>
      <c r="F85">
        <v>95</v>
      </c>
    </row>
    <row r="86" spans="1:6" x14ac:dyDescent="0.3">
      <c r="A86" t="s">
        <v>1833</v>
      </c>
      <c r="B86" t="s">
        <v>1834</v>
      </c>
      <c r="C86" t="str">
        <f>_xlfn.CONCAT(LEFT(Table1[[#This Row],[Column1]],FIND(",", Table1[[#This Row],[Column1]]))," et al.")</f>
        <v>Chekroud, et al.</v>
      </c>
      <c r="D86" t="str">
        <f>_xlfn.CONCAT("\cite{", Table1[[#This Row],[citation]], "}")</f>
        <v>\cite{chekroud_reevaluating_2017}</v>
      </c>
      <c r="E86" t="s">
        <v>2072</v>
      </c>
      <c r="F86">
        <v>12</v>
      </c>
    </row>
    <row r="87" spans="1:6" x14ac:dyDescent="0.3">
      <c r="A87" t="s">
        <v>1957</v>
      </c>
      <c r="B87" t="s">
        <v>584</v>
      </c>
      <c r="C87" t="str">
        <f>_xlfn.CONCAT(LEFT(Table1[[#This Row],[Column1]],FIND(",", Table1[[#This Row],[Column1]]))," et al.")</f>
        <v>Le, et al.</v>
      </c>
      <c r="D87" t="str">
        <f>_xlfn.CONCAT("\cite{", Table1[[#This Row],[citation]], "}")</f>
        <v>\cite{le_scaling_2020}</v>
      </c>
      <c r="E87" t="s">
        <v>2076</v>
      </c>
      <c r="F87">
        <v>50</v>
      </c>
    </row>
    <row r="88" spans="1:6" x14ac:dyDescent="0.3">
      <c r="A88" t="s">
        <v>1986</v>
      </c>
      <c r="B88" t="s">
        <v>1987</v>
      </c>
      <c r="C88" t="str">
        <f>_xlfn.CONCAT(LEFT(Table1[[#This Row],[Column1]],FIND(",", Table1[[#This Row],[Column1]]))," et al.")</f>
        <v>Zhou, et al.</v>
      </c>
      <c r="D88" t="str">
        <f>_xlfn.CONCAT("\cite{", Table1[[#This Row],[citation]], "}")</f>
        <v>\cite{zhou_scene_nodate}</v>
      </c>
      <c r="E88" t="s">
        <v>2078</v>
      </c>
      <c r="F88">
        <v>106</v>
      </c>
    </row>
    <row r="89" spans="1:6" x14ac:dyDescent="0.3">
      <c r="A89" t="s">
        <v>1936</v>
      </c>
      <c r="B89" t="s">
        <v>1937</v>
      </c>
      <c r="C89" t="str">
        <f>_xlfn.CONCAT(LEFT(Table1[[#This Row],[Column1]],FIND(",", Table1[[#This Row],[Column1]]))," et al.")</f>
        <v>Yazdavar, et al.</v>
      </c>
      <c r="D89" t="str">
        <f>_xlfn.CONCAT("\cite{", Table1[[#This Row],[citation]], "}")</f>
        <v>\cite{yazdavar_semi-supervised_2017}</v>
      </c>
      <c r="E89" t="s">
        <v>2058</v>
      </c>
      <c r="F89">
        <v>105</v>
      </c>
    </row>
    <row r="90" spans="1:6" x14ac:dyDescent="0.3">
      <c r="A90" t="s">
        <v>1877</v>
      </c>
      <c r="B90" t="s">
        <v>1878</v>
      </c>
      <c r="C90" t="str">
        <f>_xlfn.CONCAT(LEFT(Table1[[#This Row],[Column1]],FIND(",", Table1[[#This Row],[Column1]]))," et al.")</f>
        <v>Rush, et al.</v>
      </c>
      <c r="D90" t="str">
        <f>_xlfn.CONCAT("\cite{", Table1[[#This Row],[citation]], "}")</f>
        <v>\cite{rush_sequenced_2004}</v>
      </c>
      <c r="E90" t="s">
        <v>2024</v>
      </c>
      <c r="F90">
        <v>84</v>
      </c>
    </row>
    <row r="91" spans="1:6" x14ac:dyDescent="0.3">
      <c r="A91" t="s">
        <v>1909</v>
      </c>
      <c r="B91" t="s">
        <v>1910</v>
      </c>
      <c r="C91" t="str">
        <f>_xlfn.CONCAT(LEFT(Table1[[#This Row],[Column1]],FIND(",", Table1[[#This Row],[Column1]]))," et al.")</f>
        <v>Donse, et al.</v>
      </c>
      <c r="D91" t="str">
        <f>_xlfn.CONCAT("\cite{", Table1[[#This Row],[citation]], "}")</f>
        <v>\cite{donse_simultaneous_2018}</v>
      </c>
      <c r="E91" t="s">
        <v>2044</v>
      </c>
      <c r="F91">
        <v>25</v>
      </c>
    </row>
    <row r="92" spans="1:6" x14ac:dyDescent="0.3">
      <c r="A92" t="s">
        <v>1988</v>
      </c>
      <c r="B92" t="s">
        <v>624</v>
      </c>
      <c r="C92" t="str">
        <f>_xlfn.CONCAT(LEFT(Table1[[#This Row],[Column1]],FIND(",", Table1[[#This Row],[Column1]]))," et al.")</f>
        <v>Choudhury, et al.</v>
      </c>
      <c r="D92" t="str">
        <f>_xlfn.CONCAT("\cite{", Table1[[#This Row],[citation]], "}")</f>
        <v>\cite{choudhury_social_2013}</v>
      </c>
      <c r="E92" t="s">
        <v>2012</v>
      </c>
      <c r="F92">
        <v>16</v>
      </c>
    </row>
    <row r="93" spans="1:6" x14ac:dyDescent="0.3">
      <c r="A93" t="s">
        <v>1863</v>
      </c>
      <c r="B93" t="s">
        <v>1864</v>
      </c>
      <c r="C93" t="str">
        <f>_xlfn.CONCAT(LEFT(Table1[[#This Row],[Column1]],FIND(",", Table1[[#This Row],[Column1]]))," et al.")</f>
        <v>Rosa, et al.</v>
      </c>
      <c r="D93" t="str">
        <f>_xlfn.CONCAT("\cite{", Table1[[#This Row],[citation]], "}")</f>
        <v>\cite{rosa_sparse_2015}</v>
      </c>
      <c r="E93" t="s">
        <v>2051</v>
      </c>
      <c r="F93">
        <v>80</v>
      </c>
    </row>
    <row r="94" spans="1:6" x14ac:dyDescent="0.3">
      <c r="A94" t="s">
        <v>1930</v>
      </c>
      <c r="B94" t="s">
        <v>1931</v>
      </c>
      <c r="C94" t="str">
        <f>_xlfn.CONCAT(LEFT(Table1[[#This Row],[Column1]],FIND(",", Table1[[#This Row],[Column1]]))," et al.")</f>
        <v>Ji, et al.</v>
      </c>
      <c r="D94" t="str">
        <f>_xlfn.CONCAT("\cite{", Table1[[#This Row],[citation]], "}")</f>
        <v>\cite{ji_supervised_2018}</v>
      </c>
      <c r="E94" t="s">
        <v>2056</v>
      </c>
      <c r="F94">
        <v>37</v>
      </c>
    </row>
    <row r="95" spans="1:6" x14ac:dyDescent="0.3">
      <c r="A95" t="s">
        <v>1837</v>
      </c>
      <c r="B95" t="s">
        <v>617</v>
      </c>
      <c r="C95" t="str">
        <f>_xlfn.CONCAT(LEFT(Table1[[#This Row],[Column1]],FIND(",", Table1[[#This Row],[Column1]]))," et al.")</f>
        <v>Kessler, et al.</v>
      </c>
      <c r="D95" t="str">
        <f>_xlfn.CONCAT("\cite{", Table1[[#This Row],[citation]], "}")</f>
        <v>\cite{kessler_testing_2016}</v>
      </c>
      <c r="E95" t="s">
        <v>2022</v>
      </c>
      <c r="F95">
        <v>44</v>
      </c>
    </row>
    <row r="96" spans="1:6" x14ac:dyDescent="0.3">
      <c r="A96" t="s">
        <v>1851</v>
      </c>
      <c r="B96" t="s">
        <v>1852</v>
      </c>
      <c r="C96" t="str">
        <f>_xlfn.CONCAT(LEFT(Table1[[#This Row],[Column1]],FIND(",", Table1[[#This Row],[Column1]]))," et al.")</f>
        <v>van Mulligen, et al.</v>
      </c>
      <c r="D96" t="str">
        <f>_xlfn.CONCAT("\cite{", Table1[[#This Row],[citation]], "}")</f>
        <v>\cite{van_mulligen_eu-adr_2012}</v>
      </c>
      <c r="E96" t="s">
        <v>2013</v>
      </c>
      <c r="F96">
        <v>98</v>
      </c>
    </row>
    <row r="97" spans="1:6" x14ac:dyDescent="0.3">
      <c r="A97" t="s">
        <v>1989</v>
      </c>
      <c r="B97" t="s">
        <v>7</v>
      </c>
      <c r="C97" t="str">
        <f>_xlfn.CONCAT(LEFT(Table1[[#This Row],[Column1]],FIND(",", Table1[[#This Row],[Column1]]))," et al.")</f>
        <v>Li, et al.</v>
      </c>
      <c r="D97" t="str">
        <f>_xlfn.CONCAT("\cite{", Table1[[#This Row],[citation]], "}")</f>
        <v>\cite{li_impact_2020}</v>
      </c>
      <c r="E97" t="s">
        <v>2050</v>
      </c>
      <c r="F97">
        <v>52</v>
      </c>
    </row>
    <row r="98" spans="1:6" x14ac:dyDescent="0.3">
      <c r="A98" t="s">
        <v>1952</v>
      </c>
      <c r="B98" t="s">
        <v>1953</v>
      </c>
      <c r="C98" t="str">
        <f>_xlfn.CONCAT(LEFT(Table1[[#This Row],[Column1]],FIND(",", Table1[[#This Row],[Column1]]))," et al.")</f>
        <v>Biernacka, et al.</v>
      </c>
      <c r="D98" t="str">
        <f>_xlfn.CONCAT("\cite{", Table1[[#This Row],[citation]], "}")</f>
        <v>\cite{biernacka_international_2015}</v>
      </c>
      <c r="E98" t="s">
        <v>2066</v>
      </c>
      <c r="F98">
        <v>5</v>
      </c>
    </row>
    <row r="99" spans="1:6" x14ac:dyDescent="0.3">
      <c r="A99" t="s">
        <v>1856</v>
      </c>
      <c r="B99" t="s">
        <v>1857</v>
      </c>
      <c r="C99" t="str">
        <f>_xlfn.CONCAT(LEFT(Table1[[#This Row],[Column1]],FIND(",", Table1[[#This Row],[Column1]]))," et al.")</f>
        <v>Penninx, et al.</v>
      </c>
      <c r="D99" t="str">
        <f>_xlfn.CONCAT("\cite{", Table1[[#This Row],[citation]], "}")</f>
        <v>\cite{penninx_netherlands_2008}</v>
      </c>
      <c r="E99" t="s">
        <v>2015</v>
      </c>
      <c r="F99">
        <v>68</v>
      </c>
    </row>
    <row r="100" spans="1:6" x14ac:dyDescent="0.3">
      <c r="A100" t="s">
        <v>1827</v>
      </c>
      <c r="B100" t="s">
        <v>1828</v>
      </c>
      <c r="C100" t="str">
        <f>_xlfn.CONCAT(LEFT(Table1[[#This Row],[Column1]],FIND(",", Table1[[#This Row],[Column1]]))," et al.")</f>
        <v>Tausczik, et al.</v>
      </c>
      <c r="D100" t="str">
        <f>_xlfn.CONCAT("\cite{", Table1[[#This Row],[citation]], "}")</f>
        <v>\cite{tausczik_psychological_2010}</v>
      </c>
      <c r="E100" t="s">
        <v>2001</v>
      </c>
      <c r="F100">
        <v>91</v>
      </c>
    </row>
    <row r="101" spans="1:6" x14ac:dyDescent="0.3">
      <c r="A101" t="s">
        <v>1861</v>
      </c>
      <c r="B101" t="s">
        <v>1862</v>
      </c>
      <c r="C101" t="str">
        <f>_xlfn.CONCAT(LEFT(Table1[[#This Row],[Column1]],FIND(",", Table1[[#This Row],[Column1]]))," et al.")</f>
        <v>Ramirez-Esparza, et al.</v>
      </c>
      <c r="D101" t="str">
        <f>_xlfn.CONCAT("\cite{", Table1[[#This Row],[citation]], "}")</f>
        <v>\cite{ramirez-esparza_psychology_2008}</v>
      </c>
      <c r="E101" t="s">
        <v>2018</v>
      </c>
      <c r="F101">
        <v>73</v>
      </c>
    </row>
    <row r="102" spans="1:6" x14ac:dyDescent="0.3">
      <c r="A102" t="s">
        <v>1898</v>
      </c>
      <c r="B102" t="s">
        <v>1899</v>
      </c>
      <c r="C102" t="str">
        <f>_xlfn.CONCAT(LEFT(Table1[[#This Row],[Column1]],FIND(",", Table1[[#This Row],[Column1]]))," et al.")</f>
        <v>Preoţiuc-Pietro, et al.</v>
      </c>
      <c r="D102" t="str">
        <f>_xlfn.CONCAT("\cite{", Table1[[#This Row],[citation]], "}")</f>
        <v>\cite{preotiuc-pietro_role_2015}</v>
      </c>
      <c r="E102" t="s">
        <v>2036</v>
      </c>
      <c r="F102">
        <v>71</v>
      </c>
    </row>
    <row r="103" spans="1:6" x14ac:dyDescent="0.3">
      <c r="A103" t="s">
        <v>1844</v>
      </c>
      <c r="B103" t="s">
        <v>836</v>
      </c>
      <c r="C103" t="str">
        <f>_xlfn.CONCAT(LEFT(Table1[[#This Row],[Column1]],FIND(",", Table1[[#This Row],[Column1]]))," et al.")</f>
        <v>Schwartz, et al.</v>
      </c>
      <c r="D103" t="str">
        <f>_xlfn.CONCAT("\cite{", Table1[[#This Row],[citation]], "}")</f>
        <v>\cite{schwartz_towards_2014}</v>
      </c>
      <c r="E103" t="s">
        <v>2009</v>
      </c>
      <c r="F103">
        <v>87</v>
      </c>
    </row>
    <row r="104" spans="1:6" x14ac:dyDescent="0.3">
      <c r="A104" t="s">
        <v>1831</v>
      </c>
      <c r="B104" t="s">
        <v>1832</v>
      </c>
      <c r="C104" t="str">
        <f>_xlfn.CONCAT(LEFT(Table1[[#This Row],[Column1]],FIND(",", Table1[[#This Row],[Column1]]))," et al.")</f>
        <v>Schalinski, et al.</v>
      </c>
      <c r="D104" t="str">
        <f>_xlfn.CONCAT("\cite{", Table1[[#This Row],[citation]], "}")</f>
        <v>\cite{schalinski_type_2016}</v>
      </c>
      <c r="E104" t="s">
        <v>2003</v>
      </c>
      <c r="F104">
        <v>85</v>
      </c>
    </row>
    <row r="105" spans="1:6" x14ac:dyDescent="0.3">
      <c r="A105" t="s">
        <v>1990</v>
      </c>
      <c r="B105" t="s">
        <v>494</v>
      </c>
      <c r="C105" t="str">
        <f>_xlfn.CONCAT(LEFT(Table1[[#This Row],[Column1]],FIND(",", Table1[[#This Row],[Column1]]))," et al.")</f>
        <v>Helbich, et al.</v>
      </c>
      <c r="D105" t="str">
        <f>_xlfn.CONCAT("\cite{", Table1[[#This Row],[citation]], "}")</f>
        <v>\cite{helbich_using_2019}</v>
      </c>
      <c r="E105" t="s">
        <v>2080</v>
      </c>
      <c r="F105">
        <v>31</v>
      </c>
    </row>
    <row r="106" spans="1:6" x14ac:dyDescent="0.3">
      <c r="A106" t="s">
        <v>1932</v>
      </c>
      <c r="B106" t="s">
        <v>1933</v>
      </c>
      <c r="C106" t="str">
        <f>_xlfn.CONCAT(LEFT(Table1[[#This Row],[Column1]],FIND(",", Table1[[#This Row],[Column1]]))," et al.")</f>
        <v>Resnik, et al.</v>
      </c>
      <c r="D106" t="str">
        <f>_xlfn.CONCAT("\cite{", Table1[[#This Row],[citation]], "}")</f>
        <v>\cite{resnik_using_2013}</v>
      </c>
      <c r="E106" t="s">
        <v>2030</v>
      </c>
      <c r="F106">
        <v>77</v>
      </c>
    </row>
    <row r="107" spans="1:6" x14ac:dyDescent="0.3">
      <c r="A107" t="s">
        <v>1893</v>
      </c>
      <c r="B107" t="s">
        <v>1894</v>
      </c>
      <c r="C107" t="str">
        <f>_xlfn.CONCAT(LEFT(Table1[[#This Row],[Column1]],FIND(",", Table1[[#This Row],[Column1]]))," et al.")</f>
        <v>Braithwaite, et al.</v>
      </c>
      <c r="D107" t="str">
        <f>_xlfn.CONCAT("\cite{", Table1[[#This Row],[citation]], "}")</f>
        <v>\cite{braithwaite_validating_2016}</v>
      </c>
      <c r="E107" t="s">
        <v>2033</v>
      </c>
      <c r="F107">
        <v>6</v>
      </c>
    </row>
    <row r="108" spans="1:6" x14ac:dyDescent="0.3">
      <c r="A108" t="s">
        <v>1838</v>
      </c>
      <c r="B108" t="s">
        <v>1839</v>
      </c>
      <c r="C108" t="str">
        <f>_xlfn.CONCAT(LEFT(Table1[[#This Row],[Column1]],FIND(",", Table1[[#This Row],[Column1]]))," et al.")</f>
        <v>Williamson, et al.</v>
      </c>
      <c r="D108" t="str">
        <f>_xlfn.CONCAT("\cite{", Table1[[#This Row],[citation]], "}")</f>
        <v>\cite{williamson_vocal_2014}</v>
      </c>
      <c r="E108" t="s">
        <v>2007</v>
      </c>
      <c r="F108">
        <v>102</v>
      </c>
    </row>
  </sheetData>
  <phoneticPr fontId="2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C49D-6524-4A0E-80C1-5121353A9A60}">
  <sheetPr>
    <tabColor rgb="FFF38585"/>
  </sheetPr>
  <dimension ref="A1:AU227"/>
  <sheetViews>
    <sheetView tabSelected="1" workbookViewId="0">
      <pane xSplit="1" topLeftCell="B1" activePane="topRight" state="frozen"/>
      <selection pane="topRight" activeCell="I47" sqref="I47"/>
    </sheetView>
  </sheetViews>
  <sheetFormatPr defaultRowHeight="14.4" x14ac:dyDescent="0.3"/>
  <cols>
    <col min="1" max="1" width="45.109375" customWidth="1"/>
    <col min="2" max="2" width="5" bestFit="1" customWidth="1"/>
    <col min="4" max="4" width="12.77734375" customWidth="1"/>
    <col min="5" max="5" width="24.5546875" bestFit="1" customWidth="1"/>
    <col min="6" max="6" width="10" customWidth="1"/>
    <col min="7" max="7" width="9" customWidth="1"/>
    <col min="8" max="8" width="8.21875" customWidth="1"/>
    <col min="9" max="9" width="17.77734375" customWidth="1"/>
    <col min="10" max="10" width="16.6640625" customWidth="1"/>
    <col min="11" max="11" width="7.44140625" customWidth="1"/>
    <col min="12" max="12" width="15.109375" customWidth="1"/>
    <col min="13" max="13" width="20.44140625" customWidth="1"/>
    <col min="14" max="15" width="10.44140625" style="7" customWidth="1"/>
    <col min="16" max="16" width="31.44140625" customWidth="1"/>
    <col min="17" max="17" width="39.44140625" customWidth="1"/>
    <col min="18" max="18" width="43.109375" customWidth="1"/>
    <col min="19" max="19" width="46.77734375" hidden="1" customWidth="1"/>
    <col min="20" max="20" width="20" hidden="1" customWidth="1"/>
    <col min="21" max="21" width="19.5546875" hidden="1" customWidth="1"/>
    <col min="22" max="22" width="22.21875" hidden="1" customWidth="1"/>
    <col min="23" max="23" width="27.77734375" hidden="1" customWidth="1"/>
    <col min="24" max="24" width="42.6640625" customWidth="1"/>
    <col min="25" max="25" width="43.33203125" customWidth="1"/>
    <col min="26" max="26" width="28.33203125" customWidth="1"/>
    <col min="27" max="27" width="30.6640625" customWidth="1"/>
    <col min="28" max="28" width="51.109375" customWidth="1"/>
    <col min="29" max="29" width="42.6640625" customWidth="1"/>
    <col min="30" max="30" width="19.21875" customWidth="1"/>
    <col min="31" max="31" width="35.109375" customWidth="1"/>
    <col min="32" max="32" width="50" customWidth="1"/>
    <col min="33" max="33" width="10.5546875" customWidth="1"/>
    <col min="34" max="34" width="39.77734375" customWidth="1"/>
    <col min="35" max="35" width="11.5546875" customWidth="1"/>
    <col min="36" max="36" width="34.88671875" customWidth="1"/>
    <col min="37" max="37" width="19.77734375" customWidth="1"/>
    <col min="38" max="38" width="30.21875" customWidth="1"/>
    <col min="39" max="39" width="12.6640625" customWidth="1"/>
    <col min="40" max="40" width="25.6640625" customWidth="1"/>
    <col min="41" max="41" width="27.21875" customWidth="1"/>
    <col min="42" max="42" width="11.5546875" customWidth="1"/>
    <col min="43" max="43" width="13.21875" hidden="1" customWidth="1"/>
    <col min="44" max="44" width="14.88671875" hidden="1" customWidth="1"/>
    <col min="45" max="45" width="34.109375" customWidth="1"/>
    <col min="46" max="46" width="23.77734375" bestFit="1" customWidth="1"/>
    <col min="47" max="47" width="21.77734375" customWidth="1"/>
  </cols>
  <sheetData>
    <row r="1" spans="1:47" x14ac:dyDescent="0.3">
      <c r="A1" t="s">
        <v>0</v>
      </c>
      <c r="B1" t="s">
        <v>1647</v>
      </c>
      <c r="C1" t="s">
        <v>4</v>
      </c>
      <c r="D1" t="s">
        <v>620</v>
      </c>
      <c r="E1" t="s">
        <v>1762</v>
      </c>
      <c r="F1" t="s">
        <v>1</v>
      </c>
      <c r="G1" t="s">
        <v>2</v>
      </c>
      <c r="H1" t="s">
        <v>3</v>
      </c>
      <c r="I1" t="s">
        <v>621</v>
      </c>
      <c r="J1" t="s">
        <v>622</v>
      </c>
      <c r="K1" t="s">
        <v>623</v>
      </c>
      <c r="L1" t="s">
        <v>1393</v>
      </c>
      <c r="M1" t="s">
        <v>407</v>
      </c>
      <c r="N1" s="7" t="s">
        <v>5</v>
      </c>
      <c r="O1" s="7" t="s">
        <v>1494</v>
      </c>
      <c r="P1" t="s">
        <v>1311</v>
      </c>
      <c r="Q1" t="s">
        <v>1804</v>
      </c>
      <c r="R1" t="s">
        <v>1310</v>
      </c>
      <c r="S1" t="s">
        <v>1309</v>
      </c>
      <c r="T1" t="s">
        <v>1342</v>
      </c>
      <c r="U1" t="s">
        <v>1312</v>
      </c>
      <c r="V1" t="s">
        <v>1314</v>
      </c>
      <c r="W1" t="s">
        <v>1352</v>
      </c>
      <c r="X1" t="s">
        <v>1802</v>
      </c>
      <c r="Y1" t="s">
        <v>1803</v>
      </c>
      <c r="Z1" t="s">
        <v>1321</v>
      </c>
      <c r="AA1" t="s">
        <v>1320</v>
      </c>
      <c r="AB1" t="s">
        <v>1322</v>
      </c>
      <c r="AC1" t="s">
        <v>1323</v>
      </c>
      <c r="AD1" t="s">
        <v>1337</v>
      </c>
      <c r="AE1" t="s">
        <v>1324</v>
      </c>
      <c r="AF1" t="s">
        <v>1325</v>
      </c>
      <c r="AG1" t="s">
        <v>1336</v>
      </c>
      <c r="AH1" t="s">
        <v>1326</v>
      </c>
      <c r="AI1" t="s">
        <v>1335</v>
      </c>
      <c r="AJ1" t="s">
        <v>1327</v>
      </c>
      <c r="AK1" t="s">
        <v>1338</v>
      </c>
      <c r="AL1" t="s">
        <v>1328</v>
      </c>
      <c r="AM1" t="s">
        <v>1333</v>
      </c>
      <c r="AN1" t="s">
        <v>1329</v>
      </c>
      <c r="AO1" t="s">
        <v>1330</v>
      </c>
      <c r="AP1" t="s">
        <v>1334</v>
      </c>
      <c r="AQ1" t="s">
        <v>1315</v>
      </c>
      <c r="AR1" t="s">
        <v>1331</v>
      </c>
      <c r="AS1" t="s">
        <v>1332</v>
      </c>
      <c r="AT1" t="s">
        <v>1445</v>
      </c>
      <c r="AU1" t="s">
        <v>1523</v>
      </c>
    </row>
    <row r="2" spans="1:47" hidden="1" x14ac:dyDescent="0.3">
      <c r="A2" t="s">
        <v>7</v>
      </c>
      <c r="B2">
        <v>1</v>
      </c>
      <c r="C2">
        <v>2020</v>
      </c>
      <c r="D2" t="s">
        <v>694</v>
      </c>
      <c r="E2" t="s">
        <v>1763</v>
      </c>
      <c r="F2">
        <v>1004</v>
      </c>
      <c r="G2" t="s">
        <v>8</v>
      </c>
      <c r="H2" s="1" t="s">
        <v>9</v>
      </c>
      <c r="I2" t="s">
        <v>695</v>
      </c>
      <c r="J2" t="s">
        <v>696</v>
      </c>
      <c r="K2" t="s">
        <v>630</v>
      </c>
      <c r="M2" t="s">
        <v>408</v>
      </c>
      <c r="N2" t="s">
        <v>413</v>
      </c>
      <c r="O2" t="s">
        <v>413</v>
      </c>
      <c r="P2" t="s">
        <v>413</v>
      </c>
      <c r="Q2" t="s">
        <v>11</v>
      </c>
      <c r="R2" t="s">
        <v>1306</v>
      </c>
      <c r="S2" t="s">
        <v>12</v>
      </c>
      <c r="T2" t="s">
        <v>422</v>
      </c>
      <c r="U2" t="s">
        <v>422</v>
      </c>
      <c r="V2" t="s">
        <v>422</v>
      </c>
      <c r="W2" t="s">
        <v>410</v>
      </c>
      <c r="X2" t="s">
        <v>413</v>
      </c>
      <c r="Y2" t="s">
        <v>11</v>
      </c>
      <c r="Z2" t="s">
        <v>422</v>
      </c>
      <c r="AA2" t="s">
        <v>422</v>
      </c>
      <c r="AB2" t="s">
        <v>422</v>
      </c>
      <c r="AC2" t="s">
        <v>422</v>
      </c>
      <c r="AD2" t="s">
        <v>422</v>
      </c>
      <c r="AE2" t="s">
        <v>422</v>
      </c>
      <c r="AF2" t="s">
        <v>422</v>
      </c>
      <c r="AG2" t="s">
        <v>422</v>
      </c>
      <c r="AH2" t="s">
        <v>422</v>
      </c>
      <c r="AI2" t="s">
        <v>422</v>
      </c>
      <c r="AJ2" t="s">
        <v>422</v>
      </c>
      <c r="AK2" t="s">
        <v>422</v>
      </c>
      <c r="AL2" t="s">
        <v>422</v>
      </c>
      <c r="AM2" t="s">
        <v>422</v>
      </c>
      <c r="AN2" t="s">
        <v>11</v>
      </c>
      <c r="AO2" t="s">
        <v>11</v>
      </c>
      <c r="AP2" t="s">
        <v>432</v>
      </c>
      <c r="AQ2" t="s">
        <v>461</v>
      </c>
      <c r="AR2">
        <v>17865</v>
      </c>
      <c r="AS2" t="s">
        <v>1702</v>
      </c>
      <c r="AU2" t="s">
        <v>410</v>
      </c>
    </row>
    <row r="3" spans="1:47" x14ac:dyDescent="0.3">
      <c r="A3" t="s">
        <v>441</v>
      </c>
      <c r="C3">
        <v>2013</v>
      </c>
      <c r="E3" t="s">
        <v>1763</v>
      </c>
      <c r="G3" t="s">
        <v>410</v>
      </c>
      <c r="H3" s="1" t="s">
        <v>13</v>
      </c>
      <c r="L3" t="s">
        <v>8</v>
      </c>
      <c r="M3" t="s">
        <v>408</v>
      </c>
      <c r="N3" t="s">
        <v>1395</v>
      </c>
      <c r="O3" t="s">
        <v>413</v>
      </c>
      <c r="P3" t="s">
        <v>413</v>
      </c>
      <c r="Q3" t="s">
        <v>11</v>
      </c>
      <c r="R3" t="s">
        <v>1307</v>
      </c>
      <c r="S3" t="s">
        <v>14</v>
      </c>
      <c r="T3" t="s">
        <v>422</v>
      </c>
      <c r="U3" t="s">
        <v>11</v>
      </c>
      <c r="V3" t="s">
        <v>11</v>
      </c>
      <c r="W3" t="s">
        <v>1316</v>
      </c>
      <c r="X3" t="s">
        <v>413</v>
      </c>
      <c r="Y3" t="s">
        <v>11</v>
      </c>
      <c r="Z3" t="s">
        <v>422</v>
      </c>
      <c r="AA3" t="s">
        <v>422</v>
      </c>
      <c r="AB3" t="s">
        <v>422</v>
      </c>
      <c r="AC3" t="s">
        <v>422</v>
      </c>
      <c r="AD3" t="s">
        <v>422</v>
      </c>
      <c r="AE3" t="s">
        <v>422</v>
      </c>
      <c r="AF3" t="s">
        <v>422</v>
      </c>
      <c r="AG3" t="s">
        <v>422</v>
      </c>
      <c r="AH3" t="s">
        <v>422</v>
      </c>
      <c r="AI3" t="s">
        <v>422</v>
      </c>
      <c r="AJ3" t="s">
        <v>422</v>
      </c>
      <c r="AK3" t="s">
        <v>422</v>
      </c>
      <c r="AL3" t="s">
        <v>422</v>
      </c>
      <c r="AM3" t="s">
        <v>422</v>
      </c>
      <c r="AN3" t="s">
        <v>11</v>
      </c>
      <c r="AO3" t="s">
        <v>11</v>
      </c>
      <c r="AP3" t="s">
        <v>1689</v>
      </c>
      <c r="AQ3">
        <v>67</v>
      </c>
      <c r="AR3">
        <v>448</v>
      </c>
      <c r="AS3" t="s">
        <v>11</v>
      </c>
    </row>
    <row r="4" spans="1:47" hidden="1" x14ac:dyDescent="0.3">
      <c r="A4" t="s">
        <v>440</v>
      </c>
      <c r="B4">
        <v>2</v>
      </c>
      <c r="C4">
        <v>2013</v>
      </c>
      <c r="D4" t="s">
        <v>686</v>
      </c>
      <c r="E4" t="s">
        <v>1764</v>
      </c>
      <c r="F4">
        <v>951</v>
      </c>
      <c r="G4" t="s">
        <v>539</v>
      </c>
      <c r="H4" s="1" t="s">
        <v>15</v>
      </c>
      <c r="J4" t="s">
        <v>855</v>
      </c>
      <c r="K4" t="s">
        <v>630</v>
      </c>
      <c r="M4" t="s">
        <v>408</v>
      </c>
      <c r="N4" t="s">
        <v>413</v>
      </c>
      <c r="O4" t="s">
        <v>413</v>
      </c>
      <c r="P4" t="s">
        <v>413</v>
      </c>
      <c r="Q4" t="s">
        <v>11</v>
      </c>
      <c r="R4" t="s">
        <v>1307</v>
      </c>
      <c r="S4" t="s">
        <v>490</v>
      </c>
      <c r="T4" t="s">
        <v>1341</v>
      </c>
      <c r="U4" t="s">
        <v>11</v>
      </c>
      <c r="V4" t="s">
        <v>413</v>
      </c>
      <c r="W4" t="s">
        <v>483</v>
      </c>
      <c r="X4" t="s">
        <v>413</v>
      </c>
      <c r="Y4" t="s">
        <v>11</v>
      </c>
      <c r="Z4" t="s">
        <v>422</v>
      </c>
      <c r="AA4" t="s">
        <v>422</v>
      </c>
      <c r="AB4" t="s">
        <v>422</v>
      </c>
      <c r="AC4" t="s">
        <v>422</v>
      </c>
      <c r="AD4" t="s">
        <v>422</v>
      </c>
      <c r="AE4" t="s">
        <v>422</v>
      </c>
      <c r="AF4" t="s">
        <v>413</v>
      </c>
      <c r="AG4" t="s">
        <v>415</v>
      </c>
      <c r="AH4" t="s">
        <v>422</v>
      </c>
      <c r="AJ4" t="s">
        <v>422</v>
      </c>
      <c r="AK4" t="s">
        <v>422</v>
      </c>
      <c r="AL4" t="s">
        <v>413</v>
      </c>
      <c r="AM4" t="s">
        <v>489</v>
      </c>
      <c r="AN4" t="s">
        <v>11</v>
      </c>
      <c r="AO4" t="s">
        <v>11</v>
      </c>
      <c r="AP4" t="s">
        <v>486</v>
      </c>
      <c r="AQ4">
        <v>171</v>
      </c>
      <c r="AR4">
        <v>476</v>
      </c>
      <c r="AS4" t="s">
        <v>1727</v>
      </c>
    </row>
    <row r="5" spans="1:47" s="8" customFormat="1" hidden="1" x14ac:dyDescent="0.3">
      <c r="A5" s="8" t="s">
        <v>439</v>
      </c>
      <c r="B5">
        <v>3</v>
      </c>
      <c r="C5" s="8">
        <v>2017</v>
      </c>
      <c r="D5" s="8" t="s">
        <v>742</v>
      </c>
      <c r="F5" s="8">
        <v>518</v>
      </c>
      <c r="G5" s="8" t="s">
        <v>16</v>
      </c>
      <c r="H5" s="8" t="s">
        <v>17</v>
      </c>
      <c r="I5" s="8" t="s">
        <v>743</v>
      </c>
      <c r="J5" s="8" t="s">
        <v>744</v>
      </c>
      <c r="K5" s="8" t="s">
        <v>630</v>
      </c>
      <c r="M5" s="8" t="s">
        <v>418</v>
      </c>
      <c r="N5" s="9" t="s">
        <v>11</v>
      </c>
      <c r="O5" s="9"/>
    </row>
    <row r="6" spans="1:47" x14ac:dyDescent="0.3">
      <c r="A6" t="s">
        <v>648</v>
      </c>
      <c r="B6">
        <v>4</v>
      </c>
      <c r="C6">
        <v>2016</v>
      </c>
      <c r="D6" t="s">
        <v>649</v>
      </c>
      <c r="E6" t="s">
        <v>1766</v>
      </c>
      <c r="F6">
        <v>386</v>
      </c>
      <c r="G6" t="s">
        <v>650</v>
      </c>
      <c r="H6" s="1" t="s">
        <v>651</v>
      </c>
      <c r="I6" t="s">
        <v>652</v>
      </c>
      <c r="J6" t="s">
        <v>653</v>
      </c>
      <c r="K6" t="s">
        <v>630</v>
      </c>
      <c r="M6" t="s">
        <v>1360</v>
      </c>
      <c r="N6" s="7" t="s">
        <v>413</v>
      </c>
      <c r="O6" t="s">
        <v>413</v>
      </c>
      <c r="P6" t="s">
        <v>413</v>
      </c>
      <c r="Q6" t="s">
        <v>413</v>
      </c>
      <c r="R6" t="s">
        <v>1308</v>
      </c>
      <c r="S6" t="s">
        <v>1353</v>
      </c>
      <c r="T6" t="s">
        <v>422</v>
      </c>
      <c r="U6" t="s">
        <v>422</v>
      </c>
      <c r="V6" t="s">
        <v>422</v>
      </c>
      <c r="W6" t="s">
        <v>1354</v>
      </c>
      <c r="X6" t="s">
        <v>413</v>
      </c>
      <c r="Y6" t="s">
        <v>11</v>
      </c>
      <c r="Z6" t="s">
        <v>1355</v>
      </c>
      <c r="AA6" t="s">
        <v>1356</v>
      </c>
      <c r="AB6" t="s">
        <v>461</v>
      </c>
      <c r="AC6" t="s">
        <v>461</v>
      </c>
      <c r="AD6" t="s">
        <v>422</v>
      </c>
      <c r="AE6" t="s">
        <v>461</v>
      </c>
      <c r="AF6" t="s">
        <v>422</v>
      </c>
      <c r="AG6" t="s">
        <v>422</v>
      </c>
      <c r="AH6" t="s">
        <v>461</v>
      </c>
      <c r="AI6" t="s">
        <v>422</v>
      </c>
      <c r="AJ6" t="s">
        <v>11</v>
      </c>
      <c r="AK6" t="s">
        <v>422</v>
      </c>
      <c r="AL6" t="s">
        <v>11</v>
      </c>
      <c r="AM6" t="s">
        <v>422</v>
      </c>
      <c r="AN6" t="s">
        <v>11</v>
      </c>
      <c r="AO6" t="s">
        <v>571</v>
      </c>
      <c r="AP6" t="s">
        <v>1357</v>
      </c>
      <c r="AQ6" t="s">
        <v>422</v>
      </c>
      <c r="AR6">
        <v>880</v>
      </c>
      <c r="AS6" t="s">
        <v>11</v>
      </c>
    </row>
    <row r="7" spans="1:47" x14ac:dyDescent="0.3">
      <c r="A7" t="s">
        <v>436</v>
      </c>
      <c r="B7">
        <v>5</v>
      </c>
      <c r="C7">
        <v>2016</v>
      </c>
      <c r="D7" t="s">
        <v>679</v>
      </c>
      <c r="E7" t="s">
        <v>1763</v>
      </c>
      <c r="F7">
        <v>363</v>
      </c>
      <c r="G7" t="s">
        <v>22</v>
      </c>
      <c r="H7" s="1" t="s">
        <v>23</v>
      </c>
      <c r="J7" t="s">
        <v>835</v>
      </c>
      <c r="K7" t="s">
        <v>630</v>
      </c>
      <c r="M7" t="s">
        <v>420</v>
      </c>
      <c r="N7" t="s">
        <v>1706</v>
      </c>
      <c r="O7" t="s">
        <v>413</v>
      </c>
      <c r="P7" t="s">
        <v>413</v>
      </c>
      <c r="Q7" t="s">
        <v>413</v>
      </c>
      <c r="R7" t="s">
        <v>422</v>
      </c>
      <c r="S7" t="s">
        <v>422</v>
      </c>
      <c r="T7" t="s">
        <v>422</v>
      </c>
      <c r="U7" t="s">
        <v>422</v>
      </c>
      <c r="V7" t="s">
        <v>422</v>
      </c>
      <c r="W7" t="s">
        <v>422</v>
      </c>
      <c r="X7" t="s">
        <v>11</v>
      </c>
      <c r="Y7" t="s">
        <v>413</v>
      </c>
      <c r="Z7" t="s">
        <v>422</v>
      </c>
      <c r="AA7" t="s">
        <v>422</v>
      </c>
      <c r="AB7" t="s">
        <v>422</v>
      </c>
      <c r="AC7" t="s">
        <v>422</v>
      </c>
      <c r="AD7" t="s">
        <v>422</v>
      </c>
      <c r="AE7" t="s">
        <v>422</v>
      </c>
      <c r="AF7" t="s">
        <v>422</v>
      </c>
      <c r="AG7" t="s">
        <v>422</v>
      </c>
      <c r="AH7" t="s">
        <v>422</v>
      </c>
      <c r="AI7" t="s">
        <v>422</v>
      </c>
      <c r="AJ7" t="s">
        <v>422</v>
      </c>
      <c r="AK7" t="s">
        <v>422</v>
      </c>
      <c r="AL7" t="s">
        <v>422</v>
      </c>
      <c r="AM7" t="s">
        <v>422</v>
      </c>
      <c r="AN7" t="s">
        <v>413</v>
      </c>
      <c r="AO7" t="s">
        <v>413</v>
      </c>
      <c r="AP7" t="s">
        <v>1339</v>
      </c>
      <c r="AQ7">
        <f>1985+476</f>
        <v>2461</v>
      </c>
      <c r="AR7" t="s">
        <v>422</v>
      </c>
      <c r="AS7" t="s">
        <v>11</v>
      </c>
      <c r="AU7" t="s">
        <v>1690</v>
      </c>
    </row>
    <row r="8" spans="1:47" hidden="1" x14ac:dyDescent="0.3">
      <c r="A8" t="s">
        <v>1691</v>
      </c>
      <c r="C8">
        <v>2011</v>
      </c>
      <c r="E8" t="s">
        <v>1767</v>
      </c>
      <c r="G8" t="s">
        <v>1692</v>
      </c>
      <c r="H8" s="1" t="s">
        <v>1693</v>
      </c>
      <c r="L8" t="s">
        <v>1318</v>
      </c>
      <c r="M8" t="s">
        <v>1661</v>
      </c>
      <c r="N8" t="s">
        <v>1395</v>
      </c>
      <c r="O8" t="s">
        <v>413</v>
      </c>
      <c r="P8" t="s">
        <v>422</v>
      </c>
      <c r="Q8" t="s">
        <v>413</v>
      </c>
      <c r="R8" t="s">
        <v>1307</v>
      </c>
      <c r="S8" t="s">
        <v>424</v>
      </c>
      <c r="T8" t="s">
        <v>422</v>
      </c>
      <c r="U8" t="s">
        <v>422</v>
      </c>
      <c r="V8" t="s">
        <v>413</v>
      </c>
      <c r="W8" t="s">
        <v>422</v>
      </c>
      <c r="X8" t="s">
        <v>413</v>
      </c>
      <c r="Y8" t="s">
        <v>11</v>
      </c>
      <c r="Z8" t="s">
        <v>421</v>
      </c>
      <c r="AA8" t="s">
        <v>11</v>
      </c>
      <c r="AB8" t="s">
        <v>461</v>
      </c>
      <c r="AC8" t="s">
        <v>413</v>
      </c>
      <c r="AD8" t="s">
        <v>1696</v>
      </c>
      <c r="AE8" t="s">
        <v>413</v>
      </c>
      <c r="AF8" t="s">
        <v>422</v>
      </c>
      <c r="AG8" t="s">
        <v>422</v>
      </c>
      <c r="AH8" t="s">
        <v>461</v>
      </c>
      <c r="AI8" t="s">
        <v>422</v>
      </c>
      <c r="AJ8" t="s">
        <v>11</v>
      </c>
      <c r="AK8" t="s">
        <v>422</v>
      </c>
      <c r="AL8" t="s">
        <v>11</v>
      </c>
      <c r="AM8" t="s">
        <v>422</v>
      </c>
      <c r="AN8" t="s">
        <v>413</v>
      </c>
      <c r="AO8" t="s">
        <v>413</v>
      </c>
      <c r="AP8" t="s">
        <v>1694</v>
      </c>
      <c r="AQ8">
        <v>665</v>
      </c>
      <c r="AR8" t="s">
        <v>422</v>
      </c>
      <c r="AS8" t="s">
        <v>1695</v>
      </c>
    </row>
    <row r="9" spans="1:47" x14ac:dyDescent="0.3">
      <c r="A9" t="s">
        <v>566</v>
      </c>
      <c r="B9">
        <v>6</v>
      </c>
      <c r="C9">
        <v>2014</v>
      </c>
      <c r="D9" t="s">
        <v>718</v>
      </c>
      <c r="E9" t="s">
        <v>1768</v>
      </c>
      <c r="F9">
        <v>344</v>
      </c>
      <c r="G9" t="s">
        <v>1358</v>
      </c>
      <c r="H9" s="1" t="s">
        <v>719</v>
      </c>
      <c r="J9" t="s">
        <v>720</v>
      </c>
      <c r="K9" t="s">
        <v>630</v>
      </c>
      <c r="L9" t="s">
        <v>1521</v>
      </c>
      <c r="M9" t="s">
        <v>408</v>
      </c>
      <c r="N9" t="s">
        <v>413</v>
      </c>
      <c r="O9" t="s">
        <v>413</v>
      </c>
      <c r="P9" t="s">
        <v>413</v>
      </c>
      <c r="Q9" t="s">
        <v>413</v>
      </c>
      <c r="R9" t="s">
        <v>1308</v>
      </c>
      <c r="S9" t="s">
        <v>569</v>
      </c>
      <c r="T9" t="s">
        <v>422</v>
      </c>
      <c r="U9" t="s">
        <v>422</v>
      </c>
      <c r="V9" t="s">
        <v>422</v>
      </c>
      <c r="W9" t="s">
        <v>1317</v>
      </c>
      <c r="X9" t="s">
        <v>413</v>
      </c>
      <c r="Y9" t="s">
        <v>11</v>
      </c>
      <c r="Z9" t="s">
        <v>575</v>
      </c>
      <c r="AA9" t="s">
        <v>11</v>
      </c>
      <c r="AB9" t="s">
        <v>461</v>
      </c>
      <c r="AC9" t="s">
        <v>461</v>
      </c>
      <c r="AD9" t="s">
        <v>422</v>
      </c>
      <c r="AE9" t="s">
        <v>461</v>
      </c>
      <c r="AF9" t="s">
        <v>422</v>
      </c>
      <c r="AG9" t="s">
        <v>422</v>
      </c>
      <c r="AH9" t="s">
        <v>461</v>
      </c>
      <c r="AI9" t="s">
        <v>422</v>
      </c>
      <c r="AJ9" t="s">
        <v>11</v>
      </c>
      <c r="AK9" t="s">
        <v>422</v>
      </c>
      <c r="AL9" t="s">
        <v>11</v>
      </c>
      <c r="AM9" t="s">
        <v>422</v>
      </c>
      <c r="AN9" t="s">
        <v>11</v>
      </c>
      <c r="AO9" t="s">
        <v>11</v>
      </c>
      <c r="AP9" t="s">
        <v>1359</v>
      </c>
      <c r="AQ9">
        <v>441</v>
      </c>
      <c r="AR9">
        <v>5728</v>
      </c>
      <c r="AS9" t="s">
        <v>11</v>
      </c>
      <c r="AT9">
        <v>0</v>
      </c>
    </row>
    <row r="10" spans="1:47" x14ac:dyDescent="0.3">
      <c r="A10" t="s">
        <v>435</v>
      </c>
      <c r="B10">
        <v>7</v>
      </c>
      <c r="C10">
        <v>2018</v>
      </c>
      <c r="D10" t="s">
        <v>658</v>
      </c>
      <c r="E10" t="s">
        <v>1769</v>
      </c>
      <c r="F10">
        <v>330</v>
      </c>
      <c r="G10" t="s">
        <v>24</v>
      </c>
      <c r="H10" s="1" t="s">
        <v>25</v>
      </c>
      <c r="I10" t="s">
        <v>912</v>
      </c>
      <c r="J10" t="s">
        <v>913</v>
      </c>
      <c r="K10" t="s">
        <v>630</v>
      </c>
      <c r="L10" t="s">
        <v>141</v>
      </c>
      <c r="M10" t="s">
        <v>430</v>
      </c>
      <c r="N10" s="7" t="s">
        <v>413</v>
      </c>
      <c r="O10" t="s">
        <v>413</v>
      </c>
      <c r="P10" t="s">
        <v>413</v>
      </c>
      <c r="Q10" t="s">
        <v>413</v>
      </c>
      <c r="R10" t="s">
        <v>461</v>
      </c>
      <c r="S10" t="s">
        <v>461</v>
      </c>
      <c r="T10" t="s">
        <v>422</v>
      </c>
      <c r="U10" t="s">
        <v>422</v>
      </c>
      <c r="V10" t="s">
        <v>422</v>
      </c>
      <c r="W10" t="s">
        <v>493</v>
      </c>
      <c r="X10" t="s">
        <v>413</v>
      </c>
      <c r="Y10" t="s">
        <v>11</v>
      </c>
      <c r="Z10" t="s">
        <v>421</v>
      </c>
      <c r="AA10" t="s">
        <v>11</v>
      </c>
      <c r="AB10" t="s">
        <v>11</v>
      </c>
      <c r="AC10" t="s">
        <v>11</v>
      </c>
      <c r="AD10" t="s">
        <v>422</v>
      </c>
      <c r="AE10" t="s">
        <v>413</v>
      </c>
      <c r="AF10" t="s">
        <v>422</v>
      </c>
      <c r="AG10" t="s">
        <v>422</v>
      </c>
      <c r="AH10" t="s">
        <v>461</v>
      </c>
      <c r="AI10" t="s">
        <v>422</v>
      </c>
      <c r="AJ10" t="s">
        <v>11</v>
      </c>
      <c r="AK10" t="s">
        <v>422</v>
      </c>
      <c r="AL10" t="s">
        <v>11</v>
      </c>
      <c r="AM10" t="s">
        <v>422</v>
      </c>
      <c r="AN10" t="s">
        <v>11</v>
      </c>
      <c r="AO10" t="s">
        <v>11</v>
      </c>
      <c r="AP10" t="s">
        <v>431</v>
      </c>
      <c r="AQ10">
        <v>15</v>
      </c>
      <c r="AR10">
        <v>30</v>
      </c>
      <c r="AS10" t="s">
        <v>11</v>
      </c>
    </row>
    <row r="11" spans="1:47" hidden="1" x14ac:dyDescent="0.3">
      <c r="A11" t="s">
        <v>434</v>
      </c>
      <c r="B11">
        <v>8</v>
      </c>
      <c r="C11">
        <v>2017</v>
      </c>
      <c r="D11" t="s">
        <v>676</v>
      </c>
      <c r="E11" t="s">
        <v>1779</v>
      </c>
      <c r="F11">
        <v>324</v>
      </c>
      <c r="G11" t="s">
        <v>26</v>
      </c>
      <c r="H11" s="1" t="s">
        <v>27</v>
      </c>
      <c r="I11" t="s">
        <v>677</v>
      </c>
      <c r="K11" t="s">
        <v>630</v>
      </c>
      <c r="M11" t="s">
        <v>433</v>
      </c>
      <c r="N11" s="7" t="s">
        <v>413</v>
      </c>
      <c r="O11" t="s">
        <v>413</v>
      </c>
      <c r="P11" t="s">
        <v>413</v>
      </c>
      <c r="Q11" t="s">
        <v>413</v>
      </c>
      <c r="R11" t="s">
        <v>1308</v>
      </c>
      <c r="S11" t="s">
        <v>1361</v>
      </c>
      <c r="T11" t="s">
        <v>422</v>
      </c>
      <c r="U11" t="s">
        <v>422</v>
      </c>
      <c r="V11" t="s">
        <v>422</v>
      </c>
      <c r="W11" t="s">
        <v>1362</v>
      </c>
      <c r="X11" t="s">
        <v>413</v>
      </c>
      <c r="Y11" t="s">
        <v>413</v>
      </c>
      <c r="Z11" t="s">
        <v>421</v>
      </c>
      <c r="AA11" t="s">
        <v>443</v>
      </c>
      <c r="AB11" t="s">
        <v>461</v>
      </c>
      <c r="AC11" t="s">
        <v>413</v>
      </c>
      <c r="AD11" t="s">
        <v>422</v>
      </c>
      <c r="AE11" t="s">
        <v>413</v>
      </c>
      <c r="AF11" t="s">
        <v>422</v>
      </c>
      <c r="AG11" t="s">
        <v>422</v>
      </c>
      <c r="AH11" t="s">
        <v>413</v>
      </c>
      <c r="AI11" t="s">
        <v>422</v>
      </c>
      <c r="AJ11" t="s">
        <v>413</v>
      </c>
      <c r="AK11" t="s">
        <v>444</v>
      </c>
      <c r="AL11" t="s">
        <v>11</v>
      </c>
      <c r="AM11" t="s">
        <v>422</v>
      </c>
      <c r="AN11" t="s">
        <v>413</v>
      </c>
      <c r="AO11" t="s">
        <v>571</v>
      </c>
      <c r="AP11" t="s">
        <v>447</v>
      </c>
      <c r="AQ11" t="s">
        <v>422</v>
      </c>
      <c r="AR11">
        <f>12695+5543</f>
        <v>18238</v>
      </c>
      <c r="AS11" t="s">
        <v>1723</v>
      </c>
      <c r="AU11" t="s">
        <v>447</v>
      </c>
    </row>
    <row r="12" spans="1:47" x14ac:dyDescent="0.3">
      <c r="A12" t="s">
        <v>446</v>
      </c>
      <c r="B12">
        <v>9</v>
      </c>
      <c r="E12" t="s">
        <v>1770</v>
      </c>
      <c r="G12" t="s">
        <v>447</v>
      </c>
      <c r="H12" s="1" t="s">
        <v>448</v>
      </c>
      <c r="L12" t="s">
        <v>1515</v>
      </c>
      <c r="M12" t="s">
        <v>449</v>
      </c>
      <c r="N12" t="s">
        <v>1395</v>
      </c>
      <c r="O12" t="s">
        <v>413</v>
      </c>
      <c r="P12" t="s">
        <v>422</v>
      </c>
      <c r="Q12" t="s">
        <v>461</v>
      </c>
      <c r="R12" t="s">
        <v>1308</v>
      </c>
      <c r="S12" t="s">
        <v>1361</v>
      </c>
      <c r="T12" t="s">
        <v>422</v>
      </c>
      <c r="U12" t="s">
        <v>422</v>
      </c>
      <c r="V12" t="s">
        <v>422</v>
      </c>
      <c r="W12" t="s">
        <v>1362</v>
      </c>
      <c r="X12" t="s">
        <v>413</v>
      </c>
      <c r="Y12" t="s">
        <v>413</v>
      </c>
      <c r="Z12" t="s">
        <v>461</v>
      </c>
      <c r="AA12" t="s">
        <v>461</v>
      </c>
      <c r="AB12" t="s">
        <v>461</v>
      </c>
      <c r="AC12" t="s">
        <v>461</v>
      </c>
      <c r="AD12" t="s">
        <v>422</v>
      </c>
      <c r="AE12" t="s">
        <v>461</v>
      </c>
      <c r="AF12" t="s">
        <v>422</v>
      </c>
      <c r="AG12" t="s">
        <v>422</v>
      </c>
      <c r="AH12" t="s">
        <v>461</v>
      </c>
      <c r="AI12" t="s">
        <v>422</v>
      </c>
      <c r="AJ12" t="s">
        <v>11</v>
      </c>
      <c r="AK12" t="s">
        <v>422</v>
      </c>
      <c r="AL12" t="s">
        <v>11</v>
      </c>
      <c r="AM12" t="s">
        <v>422</v>
      </c>
      <c r="AN12" t="s">
        <v>11</v>
      </c>
      <c r="AO12" t="s">
        <v>571</v>
      </c>
      <c r="AP12" t="s">
        <v>455</v>
      </c>
      <c r="AQ12" t="s">
        <v>422</v>
      </c>
      <c r="AR12" t="s">
        <v>461</v>
      </c>
      <c r="AS12" t="s">
        <v>11</v>
      </c>
    </row>
    <row r="13" spans="1:47" x14ac:dyDescent="0.3">
      <c r="A13" t="s">
        <v>624</v>
      </c>
      <c r="B13">
        <v>10</v>
      </c>
      <c r="C13">
        <v>2013</v>
      </c>
      <c r="D13" t="s">
        <v>625</v>
      </c>
      <c r="E13" t="s">
        <v>1764</v>
      </c>
      <c r="F13">
        <v>323</v>
      </c>
      <c r="G13" t="s">
        <v>626</v>
      </c>
      <c r="H13" s="1" t="s">
        <v>627</v>
      </c>
      <c r="I13" t="s">
        <v>628</v>
      </c>
      <c r="J13" t="s">
        <v>629</v>
      </c>
      <c r="K13" t="s">
        <v>630</v>
      </c>
      <c r="M13" t="s">
        <v>408</v>
      </c>
      <c r="N13" t="s">
        <v>413</v>
      </c>
      <c r="O13" t="s">
        <v>413</v>
      </c>
      <c r="P13" t="s">
        <v>413</v>
      </c>
      <c r="Q13" t="s">
        <v>11</v>
      </c>
      <c r="R13" t="s">
        <v>1307</v>
      </c>
      <c r="S13" t="s">
        <v>1304</v>
      </c>
      <c r="T13" t="s">
        <v>1345</v>
      </c>
      <c r="U13" t="s">
        <v>413</v>
      </c>
      <c r="V13" t="s">
        <v>413</v>
      </c>
      <c r="W13" t="s">
        <v>1364</v>
      </c>
      <c r="X13" t="s">
        <v>413</v>
      </c>
      <c r="Y13" t="s">
        <v>11</v>
      </c>
      <c r="Z13" t="s">
        <v>422</v>
      </c>
      <c r="AA13" t="s">
        <v>422</v>
      </c>
      <c r="AB13" t="s">
        <v>422</v>
      </c>
      <c r="AC13" t="s">
        <v>422</v>
      </c>
      <c r="AD13" t="s">
        <v>422</v>
      </c>
      <c r="AE13" t="s">
        <v>422</v>
      </c>
      <c r="AF13" t="s">
        <v>413</v>
      </c>
      <c r="AG13" t="s">
        <v>901</v>
      </c>
      <c r="AH13" t="s">
        <v>422</v>
      </c>
      <c r="AI13" t="s">
        <v>422</v>
      </c>
      <c r="AJ13" t="s">
        <v>422</v>
      </c>
      <c r="AK13" t="s">
        <v>422</v>
      </c>
      <c r="AL13" t="s">
        <v>422</v>
      </c>
      <c r="AM13" t="s">
        <v>422</v>
      </c>
      <c r="AN13" t="s">
        <v>11</v>
      </c>
      <c r="AO13" t="s">
        <v>11</v>
      </c>
      <c r="AP13" t="s">
        <v>486</v>
      </c>
      <c r="AQ13">
        <v>117</v>
      </c>
      <c r="AR13">
        <v>489</v>
      </c>
      <c r="AS13" t="s">
        <v>11</v>
      </c>
    </row>
    <row r="14" spans="1:47" hidden="1" x14ac:dyDescent="0.3">
      <c r="A14" t="s">
        <v>451</v>
      </c>
      <c r="B14">
        <v>11</v>
      </c>
      <c r="C14">
        <v>2013</v>
      </c>
      <c r="D14" t="s">
        <v>658</v>
      </c>
      <c r="E14" t="s">
        <v>1771</v>
      </c>
      <c r="F14">
        <v>307</v>
      </c>
      <c r="G14" t="s">
        <v>28</v>
      </c>
      <c r="H14" s="1" t="s">
        <v>29</v>
      </c>
      <c r="I14" t="s">
        <v>659</v>
      </c>
      <c r="J14" t="s">
        <v>660</v>
      </c>
      <c r="K14" t="s">
        <v>630</v>
      </c>
      <c r="M14" t="s">
        <v>430</v>
      </c>
      <c r="N14" s="7" t="s">
        <v>413</v>
      </c>
      <c r="O14" t="s">
        <v>413</v>
      </c>
      <c r="P14" t="s">
        <v>413</v>
      </c>
      <c r="Q14" t="s">
        <v>413</v>
      </c>
      <c r="R14" t="s">
        <v>1307</v>
      </c>
      <c r="S14" t="s">
        <v>416</v>
      </c>
      <c r="T14" t="s">
        <v>1343</v>
      </c>
      <c r="U14" t="s">
        <v>461</v>
      </c>
      <c r="V14" t="s">
        <v>413</v>
      </c>
      <c r="W14" t="s">
        <v>458</v>
      </c>
      <c r="X14" t="s">
        <v>461</v>
      </c>
      <c r="Y14" t="s">
        <v>461</v>
      </c>
      <c r="Z14" t="s">
        <v>461</v>
      </c>
      <c r="AA14" t="s">
        <v>11</v>
      </c>
      <c r="AB14" t="s">
        <v>461</v>
      </c>
      <c r="AC14" t="s">
        <v>413</v>
      </c>
      <c r="AD14" t="s">
        <v>1739</v>
      </c>
      <c r="AE14" t="s">
        <v>461</v>
      </c>
      <c r="AF14" t="s">
        <v>422</v>
      </c>
      <c r="AG14" t="s">
        <v>422</v>
      </c>
      <c r="AH14" t="s">
        <v>461</v>
      </c>
      <c r="AI14" t="s">
        <v>422</v>
      </c>
      <c r="AJ14" t="s">
        <v>11</v>
      </c>
      <c r="AK14" t="s">
        <v>422</v>
      </c>
      <c r="AL14" t="s">
        <v>11</v>
      </c>
      <c r="AM14" t="s">
        <v>422</v>
      </c>
      <c r="AN14" t="s">
        <v>11</v>
      </c>
      <c r="AO14" t="s">
        <v>11</v>
      </c>
      <c r="AP14" t="s">
        <v>1485</v>
      </c>
      <c r="AQ14">
        <v>45</v>
      </c>
      <c r="AR14">
        <v>90</v>
      </c>
      <c r="AS14" t="s">
        <v>1729</v>
      </c>
    </row>
    <row r="15" spans="1:47" hidden="1" x14ac:dyDescent="0.3">
      <c r="A15" t="s">
        <v>947</v>
      </c>
      <c r="B15">
        <v>12</v>
      </c>
      <c r="C15">
        <v>2015</v>
      </c>
      <c r="D15" t="s">
        <v>674</v>
      </c>
      <c r="E15" t="s">
        <v>1772</v>
      </c>
      <c r="F15">
        <v>297</v>
      </c>
      <c r="G15" t="s">
        <v>30</v>
      </c>
      <c r="H15" s="1" t="s">
        <v>31</v>
      </c>
      <c r="J15" t="s">
        <v>948</v>
      </c>
      <c r="K15" t="s">
        <v>630</v>
      </c>
      <c r="M15" t="s">
        <v>433</v>
      </c>
      <c r="N15" s="7" t="s">
        <v>413</v>
      </c>
      <c r="O15" t="s">
        <v>413</v>
      </c>
      <c r="P15" t="s">
        <v>413</v>
      </c>
      <c r="Q15" t="s">
        <v>461</v>
      </c>
      <c r="R15" t="s">
        <v>461</v>
      </c>
      <c r="S15" t="s">
        <v>461</v>
      </c>
      <c r="T15" t="s">
        <v>422</v>
      </c>
      <c r="U15" t="s">
        <v>11</v>
      </c>
      <c r="V15" t="s">
        <v>11</v>
      </c>
      <c r="W15" t="s">
        <v>460</v>
      </c>
      <c r="X15" t="s">
        <v>413</v>
      </c>
      <c r="Y15" t="s">
        <v>413</v>
      </c>
      <c r="Z15" t="s">
        <v>461</v>
      </c>
      <c r="AA15" t="s">
        <v>461</v>
      </c>
      <c r="AB15" t="s">
        <v>461</v>
      </c>
      <c r="AC15" t="s">
        <v>461</v>
      </c>
      <c r="AD15" t="s">
        <v>422</v>
      </c>
      <c r="AE15" t="s">
        <v>461</v>
      </c>
      <c r="AF15" t="s">
        <v>422</v>
      </c>
      <c r="AG15" t="s">
        <v>422</v>
      </c>
      <c r="AH15" t="s">
        <v>461</v>
      </c>
      <c r="AI15" t="s">
        <v>422</v>
      </c>
      <c r="AJ15" t="s">
        <v>11</v>
      </c>
      <c r="AK15" t="s">
        <v>422</v>
      </c>
      <c r="AL15" t="s">
        <v>11</v>
      </c>
      <c r="AM15" t="s">
        <v>422</v>
      </c>
      <c r="AN15" t="s">
        <v>11</v>
      </c>
      <c r="AO15" t="s">
        <v>11</v>
      </c>
      <c r="AP15" t="s">
        <v>462</v>
      </c>
      <c r="AQ15" t="s">
        <v>422</v>
      </c>
      <c r="AR15">
        <f>40820-13936-406</f>
        <v>26478</v>
      </c>
      <c r="AS15" t="s">
        <v>1612</v>
      </c>
    </row>
    <row r="16" spans="1:47" x14ac:dyDescent="0.3">
      <c r="A16" t="s">
        <v>725</v>
      </c>
      <c r="B16">
        <v>13</v>
      </c>
      <c r="C16">
        <v>2015</v>
      </c>
      <c r="D16" t="s">
        <v>726</v>
      </c>
      <c r="E16" t="s">
        <v>1773</v>
      </c>
      <c r="F16">
        <v>284</v>
      </c>
      <c r="G16" t="s">
        <v>32</v>
      </c>
      <c r="H16" s="1" t="s">
        <v>33</v>
      </c>
      <c r="I16" t="s">
        <v>727</v>
      </c>
      <c r="J16" t="s">
        <v>728</v>
      </c>
      <c r="K16" t="s">
        <v>630</v>
      </c>
      <c r="M16" t="s">
        <v>1360</v>
      </c>
      <c r="N16" s="7" t="s">
        <v>413</v>
      </c>
      <c r="O16" t="s">
        <v>413</v>
      </c>
      <c r="P16" t="s">
        <v>413</v>
      </c>
      <c r="Q16" t="s">
        <v>413</v>
      </c>
      <c r="R16" t="s">
        <v>1308</v>
      </c>
      <c r="S16" t="s">
        <v>569</v>
      </c>
      <c r="T16" t="s">
        <v>422</v>
      </c>
      <c r="U16" t="s">
        <v>422</v>
      </c>
      <c r="V16" t="s">
        <v>422</v>
      </c>
      <c r="W16" t="s">
        <v>1344</v>
      </c>
      <c r="X16" t="s">
        <v>413</v>
      </c>
      <c r="Y16" t="s">
        <v>11</v>
      </c>
      <c r="Z16" t="s">
        <v>466</v>
      </c>
      <c r="AA16" t="s">
        <v>467</v>
      </c>
      <c r="AB16" t="s">
        <v>461</v>
      </c>
      <c r="AC16" t="s">
        <v>413</v>
      </c>
      <c r="AD16" t="s">
        <v>422</v>
      </c>
      <c r="AE16" t="s">
        <v>11</v>
      </c>
      <c r="AF16" t="s">
        <v>422</v>
      </c>
      <c r="AG16" t="s">
        <v>422</v>
      </c>
      <c r="AH16" t="s">
        <v>413</v>
      </c>
      <c r="AI16" t="s">
        <v>469</v>
      </c>
      <c r="AJ16" t="s">
        <v>11</v>
      </c>
      <c r="AK16" t="s">
        <v>422</v>
      </c>
      <c r="AL16" t="s">
        <v>413</v>
      </c>
      <c r="AM16" t="s">
        <v>471</v>
      </c>
      <c r="AN16" t="s">
        <v>11</v>
      </c>
      <c r="AO16" t="s">
        <v>413</v>
      </c>
      <c r="AP16" t="s">
        <v>729</v>
      </c>
      <c r="AQ16" t="s">
        <v>422</v>
      </c>
      <c r="AR16" t="s">
        <v>461</v>
      </c>
      <c r="AS16" t="s">
        <v>11</v>
      </c>
    </row>
    <row r="17" spans="1:45" s="8" customFormat="1" hidden="1" x14ac:dyDescent="0.3">
      <c r="A17" s="8" t="s">
        <v>475</v>
      </c>
      <c r="B17">
        <v>14</v>
      </c>
      <c r="C17" s="8">
        <v>2019</v>
      </c>
      <c r="D17" s="8" t="s">
        <v>735</v>
      </c>
      <c r="F17" s="8">
        <v>265</v>
      </c>
      <c r="G17" s="8" t="s">
        <v>34</v>
      </c>
      <c r="H17" s="8" t="s">
        <v>35</v>
      </c>
      <c r="I17" s="8" t="s">
        <v>792</v>
      </c>
      <c r="J17" s="8" t="s">
        <v>793</v>
      </c>
      <c r="K17" s="8" t="s">
        <v>630</v>
      </c>
      <c r="M17" s="8" t="s">
        <v>418</v>
      </c>
      <c r="N17" s="9" t="s">
        <v>11</v>
      </c>
      <c r="O17" s="9" t="s">
        <v>413</v>
      </c>
    </row>
    <row r="18" spans="1:45" hidden="1" x14ac:dyDescent="0.3">
      <c r="A18" t="s">
        <v>890</v>
      </c>
      <c r="B18">
        <v>15</v>
      </c>
      <c r="C18">
        <v>2014</v>
      </c>
      <c r="D18" t="s">
        <v>891</v>
      </c>
      <c r="E18" t="s">
        <v>1774</v>
      </c>
      <c r="F18">
        <v>258</v>
      </c>
      <c r="G18" t="s">
        <v>36</v>
      </c>
      <c r="H18" t="s">
        <v>37</v>
      </c>
      <c r="I18" t="s">
        <v>892</v>
      </c>
      <c r="J18" t="s">
        <v>893</v>
      </c>
      <c r="K18" t="s">
        <v>630</v>
      </c>
      <c r="M18" t="s">
        <v>478</v>
      </c>
      <c r="N18" t="s">
        <v>413</v>
      </c>
      <c r="O18" t="s">
        <v>413</v>
      </c>
      <c r="P18" t="s">
        <v>413</v>
      </c>
      <c r="Q18" t="s">
        <v>413</v>
      </c>
      <c r="R18" t="s">
        <v>11</v>
      </c>
      <c r="S18" t="s">
        <v>422</v>
      </c>
      <c r="T18" t="s">
        <v>1365</v>
      </c>
      <c r="V18" t="s">
        <v>11</v>
      </c>
      <c r="W18" t="s">
        <v>479</v>
      </c>
      <c r="X18" t="s">
        <v>413</v>
      </c>
      <c r="Y18" t="s">
        <v>11</v>
      </c>
      <c r="Z18" t="s">
        <v>421</v>
      </c>
      <c r="AA18" t="s">
        <v>443</v>
      </c>
      <c r="AB18" t="s">
        <v>461</v>
      </c>
      <c r="AC18" t="s">
        <v>413</v>
      </c>
      <c r="AD18" t="s">
        <v>1366</v>
      </c>
      <c r="AE18" t="s">
        <v>413</v>
      </c>
      <c r="AF18" t="s">
        <v>422</v>
      </c>
      <c r="AG18" t="s">
        <v>422</v>
      </c>
      <c r="AH18" t="s">
        <v>413</v>
      </c>
      <c r="AI18" t="s">
        <v>1367</v>
      </c>
      <c r="AJ18" t="s">
        <v>11</v>
      </c>
      <c r="AK18" t="s">
        <v>422</v>
      </c>
      <c r="AL18" t="s">
        <v>11</v>
      </c>
      <c r="AM18" t="s">
        <v>422</v>
      </c>
      <c r="AN18" t="s">
        <v>11</v>
      </c>
      <c r="AO18" t="s">
        <v>11</v>
      </c>
      <c r="AQ18" t="s">
        <v>461</v>
      </c>
      <c r="AR18">
        <v>800</v>
      </c>
      <c r="AS18" t="s">
        <v>1368</v>
      </c>
    </row>
    <row r="19" spans="1:45" x14ac:dyDescent="0.3">
      <c r="A19" t="s">
        <v>902</v>
      </c>
      <c r="B19">
        <v>16</v>
      </c>
      <c r="C19">
        <v>2017</v>
      </c>
      <c r="D19" t="s">
        <v>903</v>
      </c>
      <c r="E19" t="s">
        <v>1763</v>
      </c>
      <c r="F19">
        <v>252</v>
      </c>
      <c r="G19" t="s">
        <v>38</v>
      </c>
      <c r="H19" s="1" t="s">
        <v>39</v>
      </c>
      <c r="I19" t="s">
        <v>904</v>
      </c>
      <c r="J19" t="s">
        <v>905</v>
      </c>
      <c r="K19" t="s">
        <v>630</v>
      </c>
      <c r="M19" t="s">
        <v>408</v>
      </c>
      <c r="N19" s="7" t="s">
        <v>413</v>
      </c>
      <c r="O19" t="s">
        <v>413</v>
      </c>
      <c r="P19" t="s">
        <v>413</v>
      </c>
      <c r="Q19" t="s">
        <v>11</v>
      </c>
      <c r="R19" t="s">
        <v>1307</v>
      </c>
      <c r="S19" t="s">
        <v>1304</v>
      </c>
      <c r="T19" t="s">
        <v>1345</v>
      </c>
      <c r="V19" t="s">
        <v>413</v>
      </c>
      <c r="W19" t="s">
        <v>482</v>
      </c>
      <c r="X19" t="s">
        <v>413</v>
      </c>
      <c r="Y19" t="s">
        <v>11</v>
      </c>
      <c r="Z19" t="s">
        <v>422</v>
      </c>
      <c r="AA19" t="s">
        <v>422</v>
      </c>
      <c r="AB19" t="s">
        <v>422</v>
      </c>
      <c r="AC19" t="s">
        <v>422</v>
      </c>
      <c r="AD19" t="s">
        <v>422</v>
      </c>
      <c r="AE19" t="s">
        <v>422</v>
      </c>
      <c r="AF19" t="s">
        <v>413</v>
      </c>
      <c r="AG19" t="s">
        <v>901</v>
      </c>
      <c r="AH19" t="s">
        <v>422</v>
      </c>
      <c r="AI19" t="s">
        <v>422</v>
      </c>
      <c r="AJ19" t="s">
        <v>422</v>
      </c>
      <c r="AK19" t="s">
        <v>422</v>
      </c>
      <c r="AL19" t="s">
        <v>11</v>
      </c>
      <c r="AM19" t="s">
        <v>422</v>
      </c>
      <c r="AN19" t="s">
        <v>11</v>
      </c>
      <c r="AO19" t="s">
        <v>11</v>
      </c>
      <c r="AP19" t="s">
        <v>487</v>
      </c>
      <c r="AQ19" t="s">
        <v>461</v>
      </c>
      <c r="AR19">
        <v>166</v>
      </c>
      <c r="AS19" t="s">
        <v>11</v>
      </c>
    </row>
    <row r="20" spans="1:45" s="11" customFormat="1" hidden="1" x14ac:dyDescent="0.3">
      <c r="A20" s="17" t="s">
        <v>492</v>
      </c>
      <c r="B20" s="11">
        <v>17</v>
      </c>
      <c r="C20" s="11">
        <v>2018</v>
      </c>
      <c r="D20" s="11" t="s">
        <v>849</v>
      </c>
      <c r="F20" s="11">
        <v>243</v>
      </c>
      <c r="G20" s="11" t="s">
        <v>40</v>
      </c>
      <c r="H20" s="16" t="s">
        <v>41</v>
      </c>
      <c r="I20" t="s">
        <v>932</v>
      </c>
      <c r="J20"/>
      <c r="K20" t="s">
        <v>630</v>
      </c>
      <c r="M20" s="11" t="s">
        <v>1655</v>
      </c>
      <c r="N20" s="12" t="s">
        <v>11</v>
      </c>
      <c r="O20" s="11" t="s">
        <v>11</v>
      </c>
      <c r="P20" s="11" t="s">
        <v>11</v>
      </c>
      <c r="Q20" s="11" t="s">
        <v>1373</v>
      </c>
    </row>
    <row r="21" spans="1:45" hidden="1" x14ac:dyDescent="0.3">
      <c r="A21" t="s">
        <v>494</v>
      </c>
      <c r="B21">
        <v>18</v>
      </c>
      <c r="C21">
        <v>2019</v>
      </c>
      <c r="D21" t="s">
        <v>860</v>
      </c>
      <c r="E21" t="s">
        <v>1775</v>
      </c>
      <c r="F21">
        <v>239</v>
      </c>
      <c r="G21" t="s">
        <v>42</v>
      </c>
      <c r="H21" s="1" t="s">
        <v>43</v>
      </c>
      <c r="I21" t="s">
        <v>861</v>
      </c>
      <c r="J21" t="s">
        <v>862</v>
      </c>
      <c r="K21" t="s">
        <v>630</v>
      </c>
      <c r="M21" t="s">
        <v>495</v>
      </c>
      <c r="N21" s="7" t="s">
        <v>413</v>
      </c>
      <c r="O21" t="s">
        <v>413</v>
      </c>
      <c r="P21" t="s">
        <v>413</v>
      </c>
      <c r="Q21" t="s">
        <v>413</v>
      </c>
      <c r="R21" t="s">
        <v>1307</v>
      </c>
      <c r="S21" t="s">
        <v>498</v>
      </c>
      <c r="T21" t="s">
        <v>1347</v>
      </c>
      <c r="V21" t="s">
        <v>11</v>
      </c>
      <c r="W21" t="s">
        <v>1313</v>
      </c>
      <c r="X21" t="s">
        <v>11</v>
      </c>
      <c r="Y21" t="s">
        <v>413</v>
      </c>
      <c r="Z21" t="s">
        <v>421</v>
      </c>
      <c r="AA21" t="s">
        <v>503</v>
      </c>
      <c r="AB21" t="s">
        <v>461</v>
      </c>
      <c r="AC21" t="s">
        <v>461</v>
      </c>
      <c r="AD21" t="s">
        <v>422</v>
      </c>
      <c r="AE21" t="s">
        <v>413</v>
      </c>
      <c r="AF21" t="s">
        <v>422</v>
      </c>
      <c r="AG21" t="s">
        <v>422</v>
      </c>
      <c r="AH21" t="s">
        <v>413</v>
      </c>
      <c r="AI21" t="s">
        <v>506</v>
      </c>
      <c r="AJ21" t="s">
        <v>413</v>
      </c>
      <c r="AK21" t="s">
        <v>863</v>
      </c>
      <c r="AL21" t="s">
        <v>413</v>
      </c>
      <c r="AM21" t="s">
        <v>864</v>
      </c>
      <c r="AN21" t="s">
        <v>413</v>
      </c>
      <c r="AO21" t="s">
        <v>413</v>
      </c>
      <c r="AP21" t="s">
        <v>508</v>
      </c>
      <c r="AQ21" t="s">
        <v>461</v>
      </c>
      <c r="AR21">
        <v>1190</v>
      </c>
      <c r="AS21" t="s">
        <v>1728</v>
      </c>
    </row>
    <row r="22" spans="1:45" hidden="1" x14ac:dyDescent="0.3">
      <c r="A22" t="s">
        <v>865</v>
      </c>
      <c r="B22">
        <v>19</v>
      </c>
      <c r="C22">
        <v>2013</v>
      </c>
      <c r="D22" t="s">
        <v>866</v>
      </c>
      <c r="F22">
        <v>223</v>
      </c>
      <c r="G22" t="s">
        <v>867</v>
      </c>
      <c r="H22" s="1" t="s">
        <v>868</v>
      </c>
      <c r="I22" t="s">
        <v>869</v>
      </c>
      <c r="J22" t="s">
        <v>870</v>
      </c>
      <c r="K22" t="s">
        <v>630</v>
      </c>
      <c r="M22" t="s">
        <v>1369</v>
      </c>
      <c r="N22" s="7" t="s">
        <v>11</v>
      </c>
      <c r="O22" s="7" t="s">
        <v>413</v>
      </c>
    </row>
    <row r="23" spans="1:45" s="8" customFormat="1" hidden="1" x14ac:dyDescent="0.3">
      <c r="A23" s="8" t="s">
        <v>510</v>
      </c>
      <c r="B23">
        <v>20</v>
      </c>
      <c r="C23" s="8">
        <v>2017</v>
      </c>
      <c r="D23" s="8" t="s">
        <v>730</v>
      </c>
      <c r="F23" s="8">
        <v>211</v>
      </c>
      <c r="G23" s="8" t="s">
        <v>44</v>
      </c>
      <c r="H23" s="8" t="s">
        <v>45</v>
      </c>
      <c r="J23" s="8" t="s">
        <v>731</v>
      </c>
      <c r="K23" s="8" t="s">
        <v>630</v>
      </c>
      <c r="N23" s="9" t="s">
        <v>11</v>
      </c>
      <c r="O23" s="9" t="s">
        <v>413</v>
      </c>
    </row>
    <row r="24" spans="1:45" hidden="1" x14ac:dyDescent="0.3">
      <c r="A24" t="s">
        <v>511</v>
      </c>
      <c r="B24">
        <v>21</v>
      </c>
      <c r="C24">
        <v>2015</v>
      </c>
      <c r="D24" t="s">
        <v>649</v>
      </c>
      <c r="E24" t="s">
        <v>1776</v>
      </c>
      <c r="F24">
        <v>190</v>
      </c>
      <c r="G24" t="s">
        <v>46</v>
      </c>
      <c r="H24" s="1" t="s">
        <v>47</v>
      </c>
      <c r="I24" t="s">
        <v>661</v>
      </c>
      <c r="J24" t="s">
        <v>662</v>
      </c>
      <c r="K24" t="s">
        <v>630</v>
      </c>
      <c r="M24" t="s">
        <v>408</v>
      </c>
      <c r="N24" s="7" t="s">
        <v>413</v>
      </c>
      <c r="O24" t="s">
        <v>413</v>
      </c>
      <c r="P24" t="s">
        <v>413</v>
      </c>
      <c r="Q24" t="s">
        <v>11</v>
      </c>
      <c r="R24" t="s">
        <v>1307</v>
      </c>
      <c r="S24" t="s">
        <v>1305</v>
      </c>
      <c r="T24" t="s">
        <v>1349</v>
      </c>
      <c r="U24" t="s">
        <v>11</v>
      </c>
      <c r="V24" t="s">
        <v>413</v>
      </c>
      <c r="W24" t="s">
        <v>663</v>
      </c>
      <c r="X24" t="s">
        <v>413</v>
      </c>
      <c r="Y24" t="s">
        <v>11</v>
      </c>
      <c r="Z24" t="s">
        <v>422</v>
      </c>
      <c r="AA24" t="s">
        <v>422</v>
      </c>
      <c r="AB24" t="s">
        <v>422</v>
      </c>
      <c r="AC24" t="s">
        <v>422</v>
      </c>
      <c r="AD24" t="s">
        <v>422</v>
      </c>
      <c r="AE24" t="s">
        <v>422</v>
      </c>
      <c r="AF24" t="s">
        <v>422</v>
      </c>
      <c r="AG24" t="s">
        <v>422</v>
      </c>
      <c r="AH24" t="s">
        <v>422</v>
      </c>
      <c r="AI24" t="s">
        <v>422</v>
      </c>
      <c r="AJ24" t="s">
        <v>11</v>
      </c>
      <c r="AK24" t="s">
        <v>422</v>
      </c>
      <c r="AL24" t="s">
        <v>413</v>
      </c>
      <c r="AM24" t="s">
        <v>515</v>
      </c>
      <c r="AN24" t="s">
        <v>11</v>
      </c>
      <c r="AO24" t="s">
        <v>11</v>
      </c>
      <c r="AP24" t="s">
        <v>1348</v>
      </c>
      <c r="AQ24">
        <v>81</v>
      </c>
      <c r="AR24">
        <v>209</v>
      </c>
      <c r="AS24" t="s">
        <v>1612</v>
      </c>
    </row>
    <row r="25" spans="1:45" hidden="1" x14ac:dyDescent="0.3">
      <c r="A25" t="s">
        <v>518</v>
      </c>
      <c r="B25">
        <v>22</v>
      </c>
      <c r="C25">
        <v>2018</v>
      </c>
      <c r="D25" t="s">
        <v>674</v>
      </c>
      <c r="E25" t="s">
        <v>1774</v>
      </c>
      <c r="F25">
        <v>188</v>
      </c>
      <c r="G25" t="s">
        <v>48</v>
      </c>
      <c r="H25" s="1" t="s">
        <v>49</v>
      </c>
      <c r="J25" t="s">
        <v>675</v>
      </c>
      <c r="K25" t="s">
        <v>630</v>
      </c>
      <c r="M25" t="s">
        <v>420</v>
      </c>
      <c r="N25" t="s">
        <v>413</v>
      </c>
      <c r="O25" t="s">
        <v>413</v>
      </c>
      <c r="P25" t="s">
        <v>413</v>
      </c>
      <c r="Q25" t="s">
        <v>413</v>
      </c>
      <c r="R25" t="s">
        <v>11</v>
      </c>
      <c r="S25" t="s">
        <v>422</v>
      </c>
      <c r="T25" t="s">
        <v>422</v>
      </c>
      <c r="U25" t="s">
        <v>422</v>
      </c>
      <c r="V25" t="s">
        <v>422</v>
      </c>
      <c r="W25" t="s">
        <v>422</v>
      </c>
      <c r="X25" t="s">
        <v>413</v>
      </c>
      <c r="Y25" t="s">
        <v>11</v>
      </c>
      <c r="Z25" t="s">
        <v>461</v>
      </c>
      <c r="AA25" t="s">
        <v>1370</v>
      </c>
      <c r="AB25" t="s">
        <v>461</v>
      </c>
      <c r="AC25" t="s">
        <v>413</v>
      </c>
      <c r="AD25" t="s">
        <v>1371</v>
      </c>
      <c r="AE25" t="s">
        <v>413</v>
      </c>
      <c r="AF25" t="s">
        <v>422</v>
      </c>
      <c r="AG25" t="s">
        <v>422</v>
      </c>
      <c r="AH25" t="s">
        <v>413</v>
      </c>
      <c r="AI25" t="s">
        <v>422</v>
      </c>
      <c r="AJ25" t="s">
        <v>413</v>
      </c>
      <c r="AK25" t="s">
        <v>1372</v>
      </c>
      <c r="AL25" t="s">
        <v>11</v>
      </c>
      <c r="AM25" t="s">
        <v>422</v>
      </c>
      <c r="AN25" t="s">
        <v>11</v>
      </c>
      <c r="AO25" t="s">
        <v>11</v>
      </c>
      <c r="AP25" t="s">
        <v>1374</v>
      </c>
      <c r="AQ25">
        <v>120</v>
      </c>
      <c r="AR25">
        <v>296</v>
      </c>
      <c r="AS25" t="s">
        <v>1633</v>
      </c>
    </row>
    <row r="26" spans="1:45" hidden="1" x14ac:dyDescent="0.3">
      <c r="A26" t="s">
        <v>519</v>
      </c>
      <c r="B26">
        <v>23</v>
      </c>
      <c r="C26">
        <v>2017</v>
      </c>
      <c r="D26" t="s">
        <v>898</v>
      </c>
      <c r="E26" t="s">
        <v>1763</v>
      </c>
      <c r="F26">
        <v>185</v>
      </c>
      <c r="G26" t="s">
        <v>50</v>
      </c>
      <c r="H26" s="1" t="s">
        <v>51</v>
      </c>
      <c r="J26" t="s">
        <v>899</v>
      </c>
      <c r="K26" t="s">
        <v>630</v>
      </c>
      <c r="M26" t="s">
        <v>408</v>
      </c>
      <c r="N26" s="7" t="s">
        <v>413</v>
      </c>
      <c r="O26" t="s">
        <v>413</v>
      </c>
      <c r="P26" t="s">
        <v>413</v>
      </c>
      <c r="Q26" t="s">
        <v>11</v>
      </c>
      <c r="R26" t="s">
        <v>1307</v>
      </c>
      <c r="S26" t="s">
        <v>512</v>
      </c>
      <c r="T26" t="s">
        <v>422</v>
      </c>
      <c r="V26" t="s">
        <v>413</v>
      </c>
      <c r="W26" t="s">
        <v>900</v>
      </c>
      <c r="X26" t="s">
        <v>413</v>
      </c>
      <c r="Y26" t="s">
        <v>11</v>
      </c>
      <c r="Z26" t="s">
        <v>422</v>
      </c>
      <c r="AA26" t="s">
        <v>422</v>
      </c>
      <c r="AB26" t="s">
        <v>422</v>
      </c>
      <c r="AC26" t="s">
        <v>422</v>
      </c>
      <c r="AD26" t="s">
        <v>422</v>
      </c>
      <c r="AE26" t="s">
        <v>422</v>
      </c>
      <c r="AF26" t="s">
        <v>413</v>
      </c>
      <c r="AG26" t="s">
        <v>901</v>
      </c>
      <c r="AH26" t="s">
        <v>422</v>
      </c>
      <c r="AI26" t="s">
        <v>422</v>
      </c>
      <c r="AJ26" t="s">
        <v>11</v>
      </c>
      <c r="AK26" t="s">
        <v>422</v>
      </c>
      <c r="AL26" t="s">
        <v>11</v>
      </c>
      <c r="AM26" t="s">
        <v>422</v>
      </c>
      <c r="AN26" t="s">
        <v>11</v>
      </c>
      <c r="AO26" t="s">
        <v>11</v>
      </c>
      <c r="AP26" t="s">
        <v>486</v>
      </c>
      <c r="AQ26" s="10">
        <v>105</v>
      </c>
      <c r="AR26" s="10">
        <v>204</v>
      </c>
      <c r="AS26" t="s">
        <v>1612</v>
      </c>
    </row>
    <row r="27" spans="1:45" s="8" customFormat="1" hidden="1" x14ac:dyDescent="0.3">
      <c r="A27" s="8" t="s">
        <v>530</v>
      </c>
      <c r="B27">
        <v>24</v>
      </c>
      <c r="C27" s="8">
        <v>2016</v>
      </c>
      <c r="D27" s="8" t="s">
        <v>730</v>
      </c>
      <c r="F27" s="8">
        <v>183</v>
      </c>
      <c r="G27" s="8" t="s">
        <v>54</v>
      </c>
      <c r="H27" s="8" t="s">
        <v>55</v>
      </c>
      <c r="J27" s="8" t="s">
        <v>774</v>
      </c>
      <c r="K27" s="8" t="s">
        <v>630</v>
      </c>
      <c r="M27" s="8" t="s">
        <v>529</v>
      </c>
      <c r="N27" s="9" t="s">
        <v>11</v>
      </c>
      <c r="O27" s="9"/>
    </row>
    <row r="28" spans="1:45" hidden="1" x14ac:dyDescent="0.3">
      <c r="A28" t="s">
        <v>523</v>
      </c>
      <c r="B28">
        <v>25</v>
      </c>
      <c r="C28">
        <v>2016</v>
      </c>
      <c r="D28" t="s">
        <v>674</v>
      </c>
      <c r="E28" t="s">
        <v>1774</v>
      </c>
      <c r="F28">
        <v>183</v>
      </c>
      <c r="G28" t="s">
        <v>52</v>
      </c>
      <c r="H28" s="1" t="s">
        <v>53</v>
      </c>
      <c r="J28" t="s">
        <v>791</v>
      </c>
      <c r="K28" t="s">
        <v>630</v>
      </c>
      <c r="M28" t="s">
        <v>420</v>
      </c>
      <c r="N28" s="7" t="s">
        <v>413</v>
      </c>
      <c r="O28" t="s">
        <v>413</v>
      </c>
      <c r="P28" t="s">
        <v>413</v>
      </c>
      <c r="Q28" t="s">
        <v>413</v>
      </c>
      <c r="R28" t="s">
        <v>1307</v>
      </c>
      <c r="S28" t="s">
        <v>416</v>
      </c>
      <c r="T28" t="s">
        <v>1351</v>
      </c>
      <c r="V28" t="s">
        <v>11</v>
      </c>
      <c r="W28" t="s">
        <v>524</v>
      </c>
      <c r="X28" t="s">
        <v>413</v>
      </c>
      <c r="Y28" t="s">
        <v>413</v>
      </c>
      <c r="Z28" t="s">
        <v>421</v>
      </c>
      <c r="AA28" t="s">
        <v>11</v>
      </c>
      <c r="AB28" t="s">
        <v>461</v>
      </c>
      <c r="AC28" t="s">
        <v>413</v>
      </c>
      <c r="AD28" t="s">
        <v>1740</v>
      </c>
      <c r="AE28" t="s">
        <v>413</v>
      </c>
      <c r="AF28" t="s">
        <v>422</v>
      </c>
      <c r="AG28" t="s">
        <v>422</v>
      </c>
      <c r="AH28" t="s">
        <v>461</v>
      </c>
      <c r="AI28" t="s">
        <v>422</v>
      </c>
      <c r="AJ28" t="s">
        <v>11</v>
      </c>
      <c r="AK28" t="s">
        <v>422</v>
      </c>
      <c r="AL28" t="s">
        <v>11</v>
      </c>
      <c r="AM28" t="s">
        <v>422</v>
      </c>
      <c r="AN28" t="s">
        <v>11</v>
      </c>
      <c r="AO28" t="s">
        <v>11</v>
      </c>
      <c r="AP28" t="s">
        <v>527</v>
      </c>
      <c r="AQ28">
        <v>47</v>
      </c>
      <c r="AR28">
        <v>68</v>
      </c>
      <c r="AS28" t="s">
        <v>1724</v>
      </c>
    </row>
    <row r="29" spans="1:45" hidden="1" x14ac:dyDescent="0.3">
      <c r="A29" t="s">
        <v>596</v>
      </c>
      <c r="B29">
        <v>26</v>
      </c>
      <c r="C29">
        <v>2015</v>
      </c>
      <c r="D29" t="s">
        <v>803</v>
      </c>
      <c r="E29" t="s">
        <v>1777</v>
      </c>
      <c r="F29">
        <v>181</v>
      </c>
      <c r="G29" t="s">
        <v>597</v>
      </c>
      <c r="H29" s="1" t="s">
        <v>804</v>
      </c>
      <c r="J29" t="s">
        <v>805</v>
      </c>
      <c r="K29" t="s">
        <v>630</v>
      </c>
      <c r="L29" t="s">
        <v>594</v>
      </c>
      <c r="M29" t="s">
        <v>408</v>
      </c>
      <c r="N29" t="s">
        <v>413</v>
      </c>
      <c r="O29" t="s">
        <v>413</v>
      </c>
      <c r="P29" t="s">
        <v>413</v>
      </c>
      <c r="Q29" t="s">
        <v>413</v>
      </c>
      <c r="R29" t="s">
        <v>1308</v>
      </c>
      <c r="S29" t="s">
        <v>569</v>
      </c>
      <c r="T29" t="s">
        <v>422</v>
      </c>
      <c r="U29" t="s">
        <v>422</v>
      </c>
      <c r="V29" t="s">
        <v>422</v>
      </c>
      <c r="W29" t="s">
        <v>600</v>
      </c>
      <c r="X29" t="s">
        <v>413</v>
      </c>
      <c r="Y29" t="s">
        <v>11</v>
      </c>
      <c r="Z29" t="s">
        <v>461</v>
      </c>
      <c r="AA29" t="s">
        <v>11</v>
      </c>
      <c r="AB29" t="s">
        <v>461</v>
      </c>
      <c r="AC29" t="s">
        <v>461</v>
      </c>
      <c r="AD29" t="s">
        <v>422</v>
      </c>
      <c r="AE29" t="s">
        <v>461</v>
      </c>
      <c r="AF29" t="s">
        <v>422</v>
      </c>
      <c r="AG29" t="s">
        <v>422</v>
      </c>
      <c r="AH29" t="s">
        <v>461</v>
      </c>
      <c r="AI29" t="s">
        <v>422</v>
      </c>
      <c r="AJ29" t="s">
        <v>11</v>
      </c>
      <c r="AK29" t="s">
        <v>422</v>
      </c>
      <c r="AL29" t="s">
        <v>11</v>
      </c>
      <c r="AM29" t="s">
        <v>422</v>
      </c>
      <c r="AN29" t="s">
        <v>11</v>
      </c>
      <c r="AO29" t="s">
        <v>11</v>
      </c>
      <c r="AP29" t="s">
        <v>604</v>
      </c>
      <c r="AQ29">
        <v>327</v>
      </c>
      <c r="AR29">
        <f>527+327</f>
        <v>854</v>
      </c>
      <c r="AS29" t="s">
        <v>1375</v>
      </c>
    </row>
    <row r="30" spans="1:45" s="8" customFormat="1" hidden="1" x14ac:dyDescent="0.3">
      <c r="A30" s="8" t="s">
        <v>532</v>
      </c>
      <c r="B30">
        <v>27</v>
      </c>
      <c r="C30" s="8">
        <v>2017</v>
      </c>
      <c r="D30" s="8" t="s">
        <v>822</v>
      </c>
      <c r="F30" s="8">
        <v>174</v>
      </c>
      <c r="H30" s="8" t="s">
        <v>56</v>
      </c>
      <c r="J30" s="8" t="s">
        <v>823</v>
      </c>
      <c r="K30" s="8" t="s">
        <v>630</v>
      </c>
      <c r="M30" s="8" t="s">
        <v>531</v>
      </c>
      <c r="N30" s="9" t="s">
        <v>11</v>
      </c>
      <c r="O30" s="9"/>
    </row>
    <row r="31" spans="1:45" x14ac:dyDescent="0.3">
      <c r="A31" t="s">
        <v>533</v>
      </c>
      <c r="B31">
        <v>28</v>
      </c>
      <c r="C31">
        <v>2018</v>
      </c>
      <c r="D31" t="s">
        <v>705</v>
      </c>
      <c r="E31" t="s">
        <v>1765</v>
      </c>
      <c r="F31">
        <v>173</v>
      </c>
      <c r="G31" t="s">
        <v>57</v>
      </c>
      <c r="H31" s="1" t="s">
        <v>58</v>
      </c>
      <c r="I31" t="s">
        <v>706</v>
      </c>
      <c r="J31" t="s">
        <v>707</v>
      </c>
      <c r="K31" t="s">
        <v>630</v>
      </c>
      <c r="M31" t="s">
        <v>408</v>
      </c>
      <c r="N31" t="s">
        <v>413</v>
      </c>
      <c r="O31" t="s">
        <v>413</v>
      </c>
      <c r="P31" t="s">
        <v>413</v>
      </c>
      <c r="Q31" t="s">
        <v>11</v>
      </c>
      <c r="R31" t="s">
        <v>1306</v>
      </c>
      <c r="S31" t="s">
        <v>12</v>
      </c>
      <c r="T31" t="s">
        <v>422</v>
      </c>
      <c r="U31" t="s">
        <v>422</v>
      </c>
      <c r="V31" t="s">
        <v>422</v>
      </c>
      <c r="W31" t="s">
        <v>534</v>
      </c>
      <c r="X31" t="s">
        <v>413</v>
      </c>
      <c r="Y31" t="s">
        <v>11</v>
      </c>
      <c r="Z31" t="s">
        <v>422</v>
      </c>
      <c r="AA31" t="s">
        <v>422</v>
      </c>
      <c r="AB31" t="s">
        <v>422</v>
      </c>
      <c r="AC31" t="s">
        <v>422</v>
      </c>
      <c r="AD31" t="s">
        <v>422</v>
      </c>
      <c r="AE31" t="s">
        <v>422</v>
      </c>
      <c r="AF31" t="s">
        <v>422</v>
      </c>
      <c r="AG31" t="s">
        <v>422</v>
      </c>
      <c r="AH31" t="s">
        <v>422</v>
      </c>
      <c r="AI31" t="s">
        <v>422</v>
      </c>
      <c r="AJ31" t="s">
        <v>422</v>
      </c>
      <c r="AK31" t="s">
        <v>422</v>
      </c>
      <c r="AL31" t="s">
        <v>422</v>
      </c>
      <c r="AM31" t="s">
        <v>422</v>
      </c>
      <c r="AN31" t="s">
        <v>11</v>
      </c>
      <c r="AO31" t="s">
        <v>11</v>
      </c>
      <c r="AP31" t="s">
        <v>422</v>
      </c>
      <c r="AQ31" t="s">
        <v>461</v>
      </c>
      <c r="AR31" t="s">
        <v>461</v>
      </c>
      <c r="AS31" t="s">
        <v>11</v>
      </c>
    </row>
    <row r="32" spans="1:45" s="8" customFormat="1" hidden="1" x14ac:dyDescent="0.3">
      <c r="A32" s="8" t="s">
        <v>535</v>
      </c>
      <c r="B32">
        <v>29</v>
      </c>
      <c r="C32" s="8">
        <v>2019</v>
      </c>
      <c r="D32" s="8" t="s">
        <v>745</v>
      </c>
      <c r="F32" s="8">
        <v>171</v>
      </c>
      <c r="G32" s="8" t="s">
        <v>59</v>
      </c>
      <c r="H32" s="8" t="s">
        <v>60</v>
      </c>
      <c r="I32" s="8" t="s">
        <v>746</v>
      </c>
      <c r="J32" s="8" t="s">
        <v>747</v>
      </c>
      <c r="K32" s="8" t="s">
        <v>630</v>
      </c>
      <c r="M32" s="8" t="s">
        <v>418</v>
      </c>
      <c r="N32" s="9" t="s">
        <v>11</v>
      </c>
      <c r="O32" s="9"/>
    </row>
    <row r="33" spans="1:47" hidden="1" x14ac:dyDescent="0.3">
      <c r="A33" t="s">
        <v>708</v>
      </c>
      <c r="B33">
        <v>30</v>
      </c>
      <c r="C33">
        <v>2017</v>
      </c>
      <c r="D33" t="s">
        <v>709</v>
      </c>
      <c r="F33">
        <v>168</v>
      </c>
      <c r="G33" t="s">
        <v>710</v>
      </c>
      <c r="H33" t="s">
        <v>711</v>
      </c>
      <c r="I33" t="s">
        <v>712</v>
      </c>
      <c r="J33" t="s">
        <v>713</v>
      </c>
      <c r="K33" t="s">
        <v>630</v>
      </c>
      <c r="N33" s="7" t="s">
        <v>11</v>
      </c>
    </row>
    <row r="34" spans="1:47" x14ac:dyDescent="0.3">
      <c r="A34" t="s">
        <v>1376</v>
      </c>
      <c r="B34">
        <v>31</v>
      </c>
      <c r="C34">
        <v>2010</v>
      </c>
      <c r="E34" t="s">
        <v>1765</v>
      </c>
      <c r="G34" t="s">
        <v>1377</v>
      </c>
      <c r="H34" s="1" t="s">
        <v>1378</v>
      </c>
      <c r="L34" t="s">
        <v>57</v>
      </c>
      <c r="M34" t="s">
        <v>12</v>
      </c>
      <c r="N34" s="7" t="s">
        <v>1395</v>
      </c>
      <c r="O34" t="s">
        <v>413</v>
      </c>
      <c r="P34" t="s">
        <v>413</v>
      </c>
      <c r="Q34" t="s">
        <v>413</v>
      </c>
      <c r="R34" t="s">
        <v>11</v>
      </c>
      <c r="S34" t="s">
        <v>422</v>
      </c>
      <c r="T34" t="s">
        <v>422</v>
      </c>
      <c r="U34" t="s">
        <v>422</v>
      </c>
      <c r="V34" t="s">
        <v>422</v>
      </c>
      <c r="W34" t="s">
        <v>422</v>
      </c>
      <c r="X34" t="s">
        <v>413</v>
      </c>
      <c r="Y34" t="s">
        <v>11</v>
      </c>
      <c r="Z34" t="s">
        <v>1535</v>
      </c>
      <c r="AA34" t="s">
        <v>11</v>
      </c>
      <c r="AB34" t="s">
        <v>461</v>
      </c>
      <c r="AC34" t="s">
        <v>461</v>
      </c>
      <c r="AD34" t="s">
        <v>422</v>
      </c>
      <c r="AE34" t="s">
        <v>461</v>
      </c>
      <c r="AF34" t="s">
        <v>422</v>
      </c>
      <c r="AG34" t="s">
        <v>422</v>
      </c>
      <c r="AH34" t="s">
        <v>413</v>
      </c>
      <c r="AI34" t="s">
        <v>1379</v>
      </c>
      <c r="AJ34" t="s">
        <v>413</v>
      </c>
      <c r="AK34" t="s">
        <v>1380</v>
      </c>
      <c r="AL34" t="s">
        <v>11</v>
      </c>
      <c r="AM34" t="s">
        <v>422</v>
      </c>
      <c r="AN34" t="s">
        <v>11</v>
      </c>
      <c r="AO34" t="s">
        <v>11</v>
      </c>
      <c r="AP34" t="s">
        <v>422</v>
      </c>
      <c r="AQ34" t="s">
        <v>422</v>
      </c>
      <c r="AR34" t="s">
        <v>422</v>
      </c>
      <c r="AS34" t="s">
        <v>11</v>
      </c>
    </row>
    <row r="35" spans="1:47" x14ac:dyDescent="0.3">
      <c r="A35" t="s">
        <v>536</v>
      </c>
      <c r="B35">
        <v>32</v>
      </c>
      <c r="C35">
        <v>2015</v>
      </c>
      <c r="D35" t="s">
        <v>779</v>
      </c>
      <c r="E35" t="s">
        <v>1765</v>
      </c>
      <c r="F35">
        <v>167</v>
      </c>
      <c r="G35" t="s">
        <v>61</v>
      </c>
      <c r="H35" s="1" t="s">
        <v>62</v>
      </c>
      <c r="I35" t="s">
        <v>780</v>
      </c>
      <c r="J35" t="s">
        <v>781</v>
      </c>
      <c r="K35" t="s">
        <v>630</v>
      </c>
      <c r="M35" t="s">
        <v>430</v>
      </c>
      <c r="N35" s="7" t="s">
        <v>413</v>
      </c>
      <c r="O35" t="s">
        <v>413</v>
      </c>
      <c r="P35" t="s">
        <v>413</v>
      </c>
      <c r="Q35" t="s">
        <v>461</v>
      </c>
      <c r="R35" t="s">
        <v>461</v>
      </c>
      <c r="S35" t="s">
        <v>422</v>
      </c>
      <c r="T35" t="s">
        <v>422</v>
      </c>
      <c r="U35" t="s">
        <v>422</v>
      </c>
      <c r="V35" t="s">
        <v>422</v>
      </c>
      <c r="W35" t="s">
        <v>557</v>
      </c>
      <c r="X35" t="s">
        <v>413</v>
      </c>
      <c r="Y35" t="s">
        <v>461</v>
      </c>
      <c r="Z35" t="s">
        <v>461</v>
      </c>
      <c r="AA35" t="s">
        <v>11</v>
      </c>
      <c r="AB35" t="s">
        <v>461</v>
      </c>
      <c r="AC35" t="s">
        <v>461</v>
      </c>
      <c r="AD35" t="s">
        <v>422</v>
      </c>
      <c r="AE35" t="s">
        <v>461</v>
      </c>
      <c r="AF35" t="s">
        <v>422</v>
      </c>
      <c r="AG35" t="s">
        <v>422</v>
      </c>
      <c r="AH35" t="s">
        <v>461</v>
      </c>
      <c r="AI35" t="s">
        <v>422</v>
      </c>
      <c r="AJ35" t="s">
        <v>11</v>
      </c>
      <c r="AK35" t="s">
        <v>422</v>
      </c>
      <c r="AL35" t="s">
        <v>11</v>
      </c>
      <c r="AM35" t="s">
        <v>422</v>
      </c>
      <c r="AN35" t="s">
        <v>11</v>
      </c>
      <c r="AO35" t="s">
        <v>11</v>
      </c>
      <c r="AP35" t="s">
        <v>537</v>
      </c>
      <c r="AQ35">
        <v>15</v>
      </c>
      <c r="AR35">
        <v>30</v>
      </c>
      <c r="AS35" t="s">
        <v>11</v>
      </c>
    </row>
    <row r="36" spans="1:47" hidden="1" x14ac:dyDescent="0.3">
      <c r="A36" t="s">
        <v>848</v>
      </c>
      <c r="B36">
        <v>33</v>
      </c>
      <c r="C36">
        <v>2016</v>
      </c>
      <c r="D36" t="s">
        <v>849</v>
      </c>
      <c r="E36" t="s">
        <v>1778</v>
      </c>
      <c r="F36">
        <v>166</v>
      </c>
      <c r="G36" t="s">
        <v>63</v>
      </c>
      <c r="H36" s="1" t="s">
        <v>64</v>
      </c>
      <c r="I36" t="s">
        <v>850</v>
      </c>
      <c r="K36" t="s">
        <v>630</v>
      </c>
      <c r="M36" t="s">
        <v>420</v>
      </c>
      <c r="N36" t="s">
        <v>413</v>
      </c>
      <c r="O36" t="s">
        <v>413</v>
      </c>
      <c r="P36" t="s">
        <v>413</v>
      </c>
      <c r="Q36" t="s">
        <v>11</v>
      </c>
      <c r="R36" t="s">
        <v>1307</v>
      </c>
      <c r="S36" t="s">
        <v>559</v>
      </c>
      <c r="T36" t="s">
        <v>1381</v>
      </c>
      <c r="U36" t="s">
        <v>11</v>
      </c>
      <c r="V36" t="s">
        <v>413</v>
      </c>
      <c r="W36" t="s">
        <v>1382</v>
      </c>
      <c r="X36" t="s">
        <v>413</v>
      </c>
      <c r="Y36" t="s">
        <v>11</v>
      </c>
      <c r="Z36" t="s">
        <v>422</v>
      </c>
      <c r="AA36" t="s">
        <v>422</v>
      </c>
      <c r="AB36" t="s">
        <v>422</v>
      </c>
      <c r="AC36" t="s">
        <v>422</v>
      </c>
      <c r="AD36" t="s">
        <v>422</v>
      </c>
      <c r="AE36" t="s">
        <v>422</v>
      </c>
      <c r="AF36" t="s">
        <v>422</v>
      </c>
      <c r="AG36" t="s">
        <v>422</v>
      </c>
      <c r="AH36" t="s">
        <v>422</v>
      </c>
      <c r="AI36" t="s">
        <v>422</v>
      </c>
      <c r="AJ36" t="s">
        <v>422</v>
      </c>
      <c r="AK36" t="s">
        <v>422</v>
      </c>
      <c r="AL36" t="s">
        <v>422</v>
      </c>
      <c r="AM36" t="s">
        <v>422</v>
      </c>
      <c r="AN36" t="s">
        <v>11</v>
      </c>
      <c r="AO36" t="s">
        <v>11</v>
      </c>
      <c r="AP36" t="s">
        <v>422</v>
      </c>
      <c r="AQ36">
        <v>28</v>
      </c>
      <c r="AR36">
        <v>28</v>
      </c>
      <c r="AS36" t="s">
        <v>1703</v>
      </c>
    </row>
    <row r="37" spans="1:47" x14ac:dyDescent="0.3">
      <c r="A37" t="s">
        <v>565</v>
      </c>
      <c r="B37">
        <v>34</v>
      </c>
      <c r="C37">
        <v>2017</v>
      </c>
      <c r="D37" t="s">
        <v>827</v>
      </c>
      <c r="E37" t="s">
        <v>1765</v>
      </c>
      <c r="F37">
        <v>164</v>
      </c>
      <c r="G37" t="s">
        <v>67</v>
      </c>
      <c r="H37" s="1" t="s">
        <v>68</v>
      </c>
      <c r="J37" t="s">
        <v>828</v>
      </c>
      <c r="K37" t="s">
        <v>630</v>
      </c>
      <c r="M37" t="s">
        <v>408</v>
      </c>
      <c r="N37" s="7" t="s">
        <v>413</v>
      </c>
      <c r="O37" t="s">
        <v>413</v>
      </c>
      <c r="P37" t="s">
        <v>413</v>
      </c>
      <c r="Q37" t="s">
        <v>11</v>
      </c>
      <c r="R37" t="s">
        <v>1308</v>
      </c>
      <c r="S37" t="s">
        <v>569</v>
      </c>
      <c r="T37" t="s">
        <v>422</v>
      </c>
      <c r="U37" t="s">
        <v>422</v>
      </c>
      <c r="V37" t="s">
        <v>422</v>
      </c>
      <c r="W37" t="s">
        <v>829</v>
      </c>
      <c r="X37" t="s">
        <v>413</v>
      </c>
      <c r="Y37" t="s">
        <v>413</v>
      </c>
      <c r="Z37" t="s">
        <v>422</v>
      </c>
      <c r="AA37" t="s">
        <v>422</v>
      </c>
      <c r="AB37" t="s">
        <v>422</v>
      </c>
      <c r="AC37" t="s">
        <v>422</v>
      </c>
      <c r="AD37" t="s">
        <v>422</v>
      </c>
      <c r="AE37" t="s">
        <v>422</v>
      </c>
      <c r="AF37" t="s">
        <v>422</v>
      </c>
      <c r="AG37" t="s">
        <v>422</v>
      </c>
      <c r="AH37" t="s">
        <v>422</v>
      </c>
      <c r="AI37" t="s">
        <v>422</v>
      </c>
      <c r="AJ37" t="s">
        <v>422</v>
      </c>
      <c r="AK37" t="s">
        <v>422</v>
      </c>
      <c r="AL37" t="s">
        <v>422</v>
      </c>
      <c r="AM37" t="s">
        <v>422</v>
      </c>
      <c r="AN37" t="s">
        <v>11</v>
      </c>
      <c r="AO37" t="s">
        <v>571</v>
      </c>
      <c r="AP37" t="s">
        <v>830</v>
      </c>
      <c r="AQ37">
        <v>1402</v>
      </c>
      <c r="AR37" t="s">
        <v>1319</v>
      </c>
      <c r="AS37" t="s">
        <v>11</v>
      </c>
    </row>
    <row r="38" spans="1:47" hidden="1" x14ac:dyDescent="0.3">
      <c r="A38" t="s">
        <v>873</v>
      </c>
      <c r="B38">
        <v>35</v>
      </c>
      <c r="C38">
        <v>2018</v>
      </c>
      <c r="D38" t="s">
        <v>642</v>
      </c>
      <c r="F38">
        <v>164</v>
      </c>
      <c r="G38" t="s">
        <v>69</v>
      </c>
      <c r="H38" s="1" t="s">
        <v>70</v>
      </c>
      <c r="I38" t="s">
        <v>874</v>
      </c>
      <c r="K38" t="s">
        <v>630</v>
      </c>
      <c r="M38" t="s">
        <v>1655</v>
      </c>
      <c r="N38" s="7" t="s">
        <v>11</v>
      </c>
      <c r="O38" t="s">
        <v>413</v>
      </c>
      <c r="P38" t="s">
        <v>11</v>
      </c>
      <c r="Q38" t="s">
        <v>413</v>
      </c>
      <c r="R38" t="s">
        <v>461</v>
      </c>
      <c r="S38" t="s">
        <v>461</v>
      </c>
      <c r="T38" t="s">
        <v>422</v>
      </c>
      <c r="U38" t="s">
        <v>422</v>
      </c>
      <c r="V38" t="s">
        <v>422</v>
      </c>
      <c r="W38" t="s">
        <v>422</v>
      </c>
      <c r="X38" t="s">
        <v>413</v>
      </c>
      <c r="Y38" t="s">
        <v>461</v>
      </c>
      <c r="Z38" t="s">
        <v>421</v>
      </c>
      <c r="AA38" t="s">
        <v>11</v>
      </c>
      <c r="AB38" t="s">
        <v>461</v>
      </c>
      <c r="AC38" t="s">
        <v>461</v>
      </c>
      <c r="AD38" t="s">
        <v>422</v>
      </c>
      <c r="AE38" t="s">
        <v>461</v>
      </c>
      <c r="AF38" t="s">
        <v>422</v>
      </c>
      <c r="AG38" t="s">
        <v>422</v>
      </c>
      <c r="AH38" t="s">
        <v>461</v>
      </c>
      <c r="AI38" t="s">
        <v>422</v>
      </c>
      <c r="AJ38" t="s">
        <v>11</v>
      </c>
      <c r="AK38" t="s">
        <v>422</v>
      </c>
      <c r="AL38" t="s">
        <v>11</v>
      </c>
      <c r="AM38" t="s">
        <v>422</v>
      </c>
      <c r="AN38" t="s">
        <v>11</v>
      </c>
      <c r="AO38" t="s">
        <v>11</v>
      </c>
      <c r="AP38" t="s">
        <v>1583</v>
      </c>
      <c r="AQ38" t="s">
        <v>422</v>
      </c>
      <c r="AR38">
        <v>74</v>
      </c>
      <c r="AS38" t="s">
        <v>1584</v>
      </c>
    </row>
    <row r="39" spans="1:47" hidden="1" x14ac:dyDescent="0.3">
      <c r="A39" t="s">
        <v>942</v>
      </c>
      <c r="B39">
        <v>36</v>
      </c>
      <c r="C39">
        <v>2016</v>
      </c>
      <c r="D39" t="s">
        <v>907</v>
      </c>
      <c r="E39" t="s">
        <v>1763</v>
      </c>
      <c r="F39">
        <v>163</v>
      </c>
      <c r="G39" t="s">
        <v>943</v>
      </c>
      <c r="H39" s="1" t="s">
        <v>944</v>
      </c>
      <c r="I39" t="s">
        <v>945</v>
      </c>
      <c r="J39" t="s">
        <v>946</v>
      </c>
      <c r="K39" t="s">
        <v>630</v>
      </c>
      <c r="M39" t="s">
        <v>585</v>
      </c>
      <c r="N39" t="s">
        <v>413</v>
      </c>
      <c r="O39" t="s">
        <v>413</v>
      </c>
      <c r="P39" t="s">
        <v>413</v>
      </c>
      <c r="Q39" t="s">
        <v>413</v>
      </c>
      <c r="R39" t="s">
        <v>1308</v>
      </c>
      <c r="S39" t="s">
        <v>1388</v>
      </c>
      <c r="T39" t="s">
        <v>422</v>
      </c>
      <c r="U39" t="s">
        <v>422</v>
      </c>
      <c r="V39" t="s">
        <v>422</v>
      </c>
      <c r="W39" t="s">
        <v>422</v>
      </c>
      <c r="X39" t="s">
        <v>413</v>
      </c>
      <c r="Y39" t="s">
        <v>11</v>
      </c>
      <c r="Z39" t="s">
        <v>421</v>
      </c>
      <c r="AA39" t="s">
        <v>11</v>
      </c>
      <c r="AB39" t="s">
        <v>461</v>
      </c>
      <c r="AC39" t="s">
        <v>413</v>
      </c>
      <c r="AD39" t="s">
        <v>1383</v>
      </c>
      <c r="AE39" t="s">
        <v>413</v>
      </c>
      <c r="AF39" t="s">
        <v>422</v>
      </c>
      <c r="AG39" t="s">
        <v>422</v>
      </c>
      <c r="AH39" t="s">
        <v>461</v>
      </c>
      <c r="AI39" t="s">
        <v>422</v>
      </c>
      <c r="AJ39" t="s">
        <v>11</v>
      </c>
      <c r="AK39" t="s">
        <v>422</v>
      </c>
      <c r="AL39" t="s">
        <v>11</v>
      </c>
      <c r="AM39" t="s">
        <v>422</v>
      </c>
      <c r="AN39" t="s">
        <v>11</v>
      </c>
      <c r="AO39" t="s">
        <v>11</v>
      </c>
      <c r="AP39" t="s">
        <v>11</v>
      </c>
      <c r="AQ39" t="s">
        <v>422</v>
      </c>
      <c r="AR39">
        <v>129</v>
      </c>
      <c r="AS39" t="s">
        <v>1725</v>
      </c>
    </row>
    <row r="40" spans="1:47" hidden="1" x14ac:dyDescent="0.3">
      <c r="A40" t="s">
        <v>581</v>
      </c>
      <c r="B40">
        <v>37</v>
      </c>
      <c r="C40">
        <v>2017</v>
      </c>
      <c r="D40" t="s">
        <v>674</v>
      </c>
      <c r="E40" t="s">
        <v>1763</v>
      </c>
      <c r="F40">
        <v>162</v>
      </c>
      <c r="G40" t="s">
        <v>71</v>
      </c>
      <c r="H40" t="s">
        <v>72</v>
      </c>
      <c r="J40" t="s">
        <v>914</v>
      </c>
      <c r="K40" t="s">
        <v>630</v>
      </c>
      <c r="M40" t="s">
        <v>420</v>
      </c>
      <c r="N40" t="s">
        <v>1706</v>
      </c>
      <c r="O40" t="s">
        <v>413</v>
      </c>
      <c r="P40" t="s">
        <v>413</v>
      </c>
      <c r="Q40" t="s">
        <v>422</v>
      </c>
      <c r="R40" t="s">
        <v>422</v>
      </c>
      <c r="S40" t="s">
        <v>422</v>
      </c>
      <c r="T40" t="s">
        <v>422</v>
      </c>
      <c r="U40" t="s">
        <v>422</v>
      </c>
      <c r="V40" t="s">
        <v>422</v>
      </c>
      <c r="W40" t="s">
        <v>422</v>
      </c>
      <c r="X40" t="s">
        <v>11</v>
      </c>
      <c r="Y40" t="s">
        <v>413</v>
      </c>
      <c r="Z40" t="s">
        <v>422</v>
      </c>
      <c r="AA40" t="s">
        <v>422</v>
      </c>
      <c r="AB40" t="s">
        <v>422</v>
      </c>
      <c r="AC40" t="s">
        <v>422</v>
      </c>
      <c r="AD40" t="s">
        <v>422</v>
      </c>
      <c r="AE40" t="s">
        <v>422</v>
      </c>
      <c r="AF40" t="s">
        <v>422</v>
      </c>
      <c r="AG40" t="s">
        <v>422</v>
      </c>
      <c r="AH40" t="s">
        <v>422</v>
      </c>
      <c r="AI40" t="s">
        <v>422</v>
      </c>
      <c r="AJ40" t="s">
        <v>422</v>
      </c>
      <c r="AK40" t="s">
        <v>422</v>
      </c>
      <c r="AL40" t="s">
        <v>422</v>
      </c>
      <c r="AM40" t="s">
        <v>422</v>
      </c>
      <c r="AN40" t="s">
        <v>422</v>
      </c>
      <c r="AO40" t="s">
        <v>422</v>
      </c>
      <c r="AP40" t="s">
        <v>1389</v>
      </c>
      <c r="AQ40" t="s">
        <v>422</v>
      </c>
      <c r="AR40">
        <f>4706+2515</f>
        <v>7221</v>
      </c>
      <c r="AS40" t="s">
        <v>422</v>
      </c>
      <c r="AU40" t="s">
        <v>1698</v>
      </c>
    </row>
    <row r="41" spans="1:47" hidden="1" x14ac:dyDescent="0.3">
      <c r="A41" t="s">
        <v>584</v>
      </c>
      <c r="B41">
        <v>38</v>
      </c>
      <c r="C41">
        <v>2020</v>
      </c>
      <c r="D41" t="s">
        <v>817</v>
      </c>
      <c r="E41" t="s">
        <v>1779</v>
      </c>
      <c r="F41">
        <v>159</v>
      </c>
      <c r="G41" t="s">
        <v>73</v>
      </c>
      <c r="H41" s="1" t="s">
        <v>74</v>
      </c>
      <c r="J41" t="s">
        <v>818</v>
      </c>
      <c r="K41" t="s">
        <v>630</v>
      </c>
      <c r="M41" t="s">
        <v>585</v>
      </c>
      <c r="N41" t="s">
        <v>413</v>
      </c>
      <c r="O41" t="s">
        <v>413</v>
      </c>
      <c r="P41" t="s">
        <v>11</v>
      </c>
      <c r="Q41" t="s">
        <v>413</v>
      </c>
      <c r="R41" t="s">
        <v>11</v>
      </c>
      <c r="S41" t="s">
        <v>422</v>
      </c>
      <c r="T41" t="s">
        <v>422</v>
      </c>
      <c r="U41" t="s">
        <v>422</v>
      </c>
      <c r="V41" t="s">
        <v>422</v>
      </c>
      <c r="W41" t="s">
        <v>588</v>
      </c>
      <c r="X41" t="s">
        <v>11</v>
      </c>
      <c r="Y41" t="s">
        <v>413</v>
      </c>
      <c r="Z41" t="s">
        <v>421</v>
      </c>
      <c r="AA41" t="s">
        <v>503</v>
      </c>
      <c r="AB41" t="s">
        <v>461</v>
      </c>
      <c r="AC41" t="s">
        <v>413</v>
      </c>
      <c r="AD41" t="s">
        <v>1741</v>
      </c>
      <c r="AE41" t="s">
        <v>413</v>
      </c>
      <c r="AF41" t="s">
        <v>422</v>
      </c>
      <c r="AG41" t="s">
        <v>422</v>
      </c>
      <c r="AH41" t="s">
        <v>461</v>
      </c>
      <c r="AI41" t="s">
        <v>422</v>
      </c>
      <c r="AJ41" t="s">
        <v>11</v>
      </c>
      <c r="AK41" t="s">
        <v>422</v>
      </c>
      <c r="AL41" t="s">
        <v>413</v>
      </c>
      <c r="AM41" t="s">
        <v>590</v>
      </c>
      <c r="AN41" t="s">
        <v>413</v>
      </c>
      <c r="AO41" t="s">
        <v>11</v>
      </c>
      <c r="AP41" t="s">
        <v>1697</v>
      </c>
      <c r="AQ41">
        <v>80</v>
      </c>
      <c r="AR41">
        <v>160</v>
      </c>
      <c r="AS41" t="s">
        <v>1612</v>
      </c>
      <c r="AU41" t="s">
        <v>589</v>
      </c>
    </row>
    <row r="42" spans="1:47" s="8" customFormat="1" hidden="1" x14ac:dyDescent="0.3">
      <c r="A42" s="8" t="s">
        <v>925</v>
      </c>
      <c r="B42">
        <v>39</v>
      </c>
      <c r="C42" s="8">
        <v>2017</v>
      </c>
      <c r="D42" s="8" t="s">
        <v>926</v>
      </c>
      <c r="F42" s="8">
        <v>159</v>
      </c>
      <c r="G42" s="8" t="s">
        <v>75</v>
      </c>
      <c r="H42" s="8" t="s">
        <v>76</v>
      </c>
      <c r="K42" s="8" t="s">
        <v>630</v>
      </c>
      <c r="M42" s="8" t="s">
        <v>593</v>
      </c>
      <c r="N42" s="9" t="s">
        <v>11</v>
      </c>
      <c r="O42" s="9"/>
    </row>
    <row r="43" spans="1:47" s="8" customFormat="1" hidden="1" x14ac:dyDescent="0.3">
      <c r="A43" s="8" t="s">
        <v>813</v>
      </c>
      <c r="B43">
        <v>40</v>
      </c>
      <c r="C43" s="8">
        <v>2019</v>
      </c>
      <c r="D43" s="8" t="s">
        <v>814</v>
      </c>
      <c r="F43" s="8">
        <v>155</v>
      </c>
      <c r="G43" s="8" t="s">
        <v>78</v>
      </c>
      <c r="H43" s="8" t="s">
        <v>79</v>
      </c>
      <c r="I43" s="8" t="s">
        <v>815</v>
      </c>
      <c r="J43" s="8" t="s">
        <v>816</v>
      </c>
      <c r="K43" s="8" t="s">
        <v>630</v>
      </c>
      <c r="M43" s="8" t="s">
        <v>418</v>
      </c>
      <c r="N43" s="9" t="s">
        <v>11</v>
      </c>
      <c r="O43" s="9"/>
    </row>
    <row r="44" spans="1:47" x14ac:dyDescent="0.3">
      <c r="A44" t="s">
        <v>691</v>
      </c>
      <c r="B44">
        <v>41</v>
      </c>
      <c r="C44">
        <v>2018</v>
      </c>
      <c r="D44" t="s">
        <v>692</v>
      </c>
      <c r="E44" t="s">
        <v>1765</v>
      </c>
      <c r="F44">
        <v>154</v>
      </c>
      <c r="G44" t="s">
        <v>594</v>
      </c>
      <c r="H44" s="1" t="s">
        <v>77</v>
      </c>
      <c r="J44" t="s">
        <v>693</v>
      </c>
      <c r="K44" t="s">
        <v>630</v>
      </c>
      <c r="M44" t="s">
        <v>408</v>
      </c>
      <c r="N44" t="s">
        <v>1706</v>
      </c>
      <c r="O44" t="s">
        <v>413</v>
      </c>
      <c r="P44" t="s">
        <v>413</v>
      </c>
      <c r="Q44" t="s">
        <v>413</v>
      </c>
      <c r="R44" t="s">
        <v>422</v>
      </c>
      <c r="S44" t="s">
        <v>422</v>
      </c>
      <c r="T44" t="s">
        <v>422</v>
      </c>
      <c r="U44" t="s">
        <v>422</v>
      </c>
      <c r="V44" t="s">
        <v>422</v>
      </c>
      <c r="W44" t="s">
        <v>422</v>
      </c>
      <c r="X44" t="s">
        <v>11</v>
      </c>
      <c r="Y44" t="s">
        <v>413</v>
      </c>
      <c r="Z44" t="s">
        <v>422</v>
      </c>
      <c r="AA44" t="s">
        <v>422</v>
      </c>
      <c r="AB44" t="s">
        <v>422</v>
      </c>
      <c r="AC44" t="s">
        <v>422</v>
      </c>
      <c r="AD44" t="s">
        <v>422</v>
      </c>
      <c r="AE44" t="s">
        <v>422</v>
      </c>
      <c r="AF44" t="s">
        <v>422</v>
      </c>
      <c r="AG44" t="s">
        <v>422</v>
      </c>
      <c r="AH44" t="s">
        <v>422</v>
      </c>
      <c r="AI44" t="s">
        <v>422</v>
      </c>
      <c r="AJ44" t="s">
        <v>422</v>
      </c>
      <c r="AK44" t="s">
        <v>422</v>
      </c>
      <c r="AL44" t="s">
        <v>422</v>
      </c>
      <c r="AM44" t="s">
        <v>422</v>
      </c>
      <c r="AN44" t="s">
        <v>413</v>
      </c>
      <c r="AO44" t="s">
        <v>422</v>
      </c>
      <c r="AP44" t="s">
        <v>1394</v>
      </c>
      <c r="AQ44">
        <f>327+53</f>
        <v>380</v>
      </c>
      <c r="AR44">
        <f>154+327+572</f>
        <v>1053</v>
      </c>
      <c r="AS44" t="s">
        <v>11</v>
      </c>
      <c r="AU44" t="s">
        <v>1556</v>
      </c>
    </row>
    <row r="45" spans="1:47" hidden="1" x14ac:dyDescent="0.3">
      <c r="A45" t="s">
        <v>603</v>
      </c>
      <c r="B45">
        <v>42</v>
      </c>
      <c r="C45">
        <v>2017</v>
      </c>
      <c r="E45" t="s">
        <v>1765</v>
      </c>
      <c r="G45" t="s">
        <v>602</v>
      </c>
      <c r="H45" s="1" t="s">
        <v>1391</v>
      </c>
      <c r="L45" t="s">
        <v>594</v>
      </c>
      <c r="M45" t="s">
        <v>408</v>
      </c>
      <c r="N45" t="s">
        <v>1708</v>
      </c>
      <c r="O45" t="s">
        <v>413</v>
      </c>
      <c r="P45" t="s">
        <v>413</v>
      </c>
      <c r="Q45" t="s">
        <v>413</v>
      </c>
      <c r="R45" t="s">
        <v>422</v>
      </c>
      <c r="S45" t="s">
        <v>422</v>
      </c>
      <c r="T45" t="s">
        <v>422</v>
      </c>
      <c r="U45" t="s">
        <v>422</v>
      </c>
      <c r="V45" t="s">
        <v>422</v>
      </c>
      <c r="W45" t="s">
        <v>422</v>
      </c>
      <c r="X45" t="s">
        <v>413</v>
      </c>
      <c r="Y45" t="s">
        <v>11</v>
      </c>
      <c r="Z45" t="s">
        <v>422</v>
      </c>
      <c r="AA45" t="s">
        <v>422</v>
      </c>
      <c r="AB45" t="s">
        <v>422</v>
      </c>
      <c r="AC45" t="s">
        <v>422</v>
      </c>
      <c r="AD45" t="s">
        <v>422</v>
      </c>
      <c r="AE45" t="s">
        <v>422</v>
      </c>
      <c r="AF45" t="s">
        <v>422</v>
      </c>
      <c r="AG45" t="s">
        <v>422</v>
      </c>
      <c r="AH45" t="s">
        <v>422</v>
      </c>
      <c r="AI45" t="s">
        <v>422</v>
      </c>
      <c r="AJ45" t="s">
        <v>422</v>
      </c>
      <c r="AK45" t="s">
        <v>422</v>
      </c>
      <c r="AL45" t="s">
        <v>422</v>
      </c>
      <c r="AM45" t="s">
        <v>422</v>
      </c>
      <c r="AN45" t="s">
        <v>422</v>
      </c>
      <c r="AO45" t="s">
        <v>422</v>
      </c>
      <c r="AP45" t="s">
        <v>1495</v>
      </c>
      <c r="AQ45" t="s">
        <v>422</v>
      </c>
      <c r="AR45">
        <v>220</v>
      </c>
      <c r="AS45" t="s">
        <v>422</v>
      </c>
      <c r="AU45" t="s">
        <v>1707</v>
      </c>
    </row>
    <row r="46" spans="1:47" x14ac:dyDescent="0.3">
      <c r="A46" t="s">
        <v>605</v>
      </c>
      <c r="B46">
        <v>43</v>
      </c>
      <c r="C46">
        <v>2017</v>
      </c>
      <c r="E46" t="s">
        <v>1765</v>
      </c>
      <c r="G46" t="s">
        <v>1717</v>
      </c>
      <c r="H46" t="s">
        <v>1391</v>
      </c>
      <c r="L46" t="s">
        <v>602</v>
      </c>
      <c r="M46" t="s">
        <v>408</v>
      </c>
      <c r="N46" t="s">
        <v>1395</v>
      </c>
      <c r="O46" t="s">
        <v>413</v>
      </c>
      <c r="P46" t="s">
        <v>422</v>
      </c>
      <c r="Q46" t="s">
        <v>413</v>
      </c>
      <c r="R46" t="s">
        <v>1308</v>
      </c>
      <c r="S46" t="s">
        <v>569</v>
      </c>
      <c r="T46" t="s">
        <v>422</v>
      </c>
      <c r="U46" t="s">
        <v>422</v>
      </c>
      <c r="V46" t="s">
        <v>422</v>
      </c>
      <c r="W46" t="s">
        <v>610</v>
      </c>
      <c r="X46" t="s">
        <v>413</v>
      </c>
      <c r="Y46" t="s">
        <v>11</v>
      </c>
      <c r="Z46" t="s">
        <v>461</v>
      </c>
      <c r="AA46" t="s">
        <v>443</v>
      </c>
      <c r="AB46" t="s">
        <v>461</v>
      </c>
      <c r="AC46" t="s">
        <v>461</v>
      </c>
      <c r="AD46" t="s">
        <v>422</v>
      </c>
      <c r="AE46" t="s">
        <v>461</v>
      </c>
      <c r="AF46" t="s">
        <v>422</v>
      </c>
      <c r="AG46" t="s">
        <v>422</v>
      </c>
      <c r="AH46" t="s">
        <v>413</v>
      </c>
      <c r="AI46" t="s">
        <v>422</v>
      </c>
      <c r="AJ46" t="s">
        <v>413</v>
      </c>
      <c r="AK46" t="s">
        <v>611</v>
      </c>
      <c r="AL46" t="s">
        <v>11</v>
      </c>
      <c r="AM46" t="s">
        <v>612</v>
      </c>
      <c r="AN46" t="s">
        <v>11</v>
      </c>
      <c r="AO46" t="s">
        <v>413</v>
      </c>
      <c r="AP46" t="s">
        <v>613</v>
      </c>
      <c r="AQ46">
        <v>30</v>
      </c>
      <c r="AR46">
        <v>60</v>
      </c>
      <c r="AS46" t="s">
        <v>11</v>
      </c>
    </row>
    <row r="47" spans="1:47" x14ac:dyDescent="0.3">
      <c r="A47" t="s">
        <v>606</v>
      </c>
      <c r="B47">
        <v>44</v>
      </c>
      <c r="C47">
        <v>2017</v>
      </c>
      <c r="E47" t="s">
        <v>1765</v>
      </c>
      <c r="G47" t="s">
        <v>1717</v>
      </c>
      <c r="H47" t="s">
        <v>1391</v>
      </c>
      <c r="L47" t="s">
        <v>1392</v>
      </c>
      <c r="M47" t="s">
        <v>408</v>
      </c>
      <c r="N47" t="s">
        <v>1395</v>
      </c>
      <c r="O47" t="s">
        <v>413</v>
      </c>
      <c r="P47" t="s">
        <v>422</v>
      </c>
      <c r="Q47" t="s">
        <v>413</v>
      </c>
      <c r="R47" t="s">
        <v>1308</v>
      </c>
      <c r="S47" t="s">
        <v>569</v>
      </c>
      <c r="T47" t="s">
        <v>422</v>
      </c>
      <c r="U47" t="s">
        <v>422</v>
      </c>
      <c r="V47" t="s">
        <v>422</v>
      </c>
      <c r="W47" t="s">
        <v>610</v>
      </c>
      <c r="X47" t="s">
        <v>413</v>
      </c>
      <c r="Y47" t="s">
        <v>11</v>
      </c>
      <c r="Z47" t="s">
        <v>461</v>
      </c>
      <c r="AA47" t="s">
        <v>443</v>
      </c>
      <c r="AB47" t="s">
        <v>461</v>
      </c>
      <c r="AC47" t="s">
        <v>413</v>
      </c>
      <c r="AD47" t="s">
        <v>422</v>
      </c>
      <c r="AE47" t="s">
        <v>461</v>
      </c>
      <c r="AF47" t="s">
        <v>422</v>
      </c>
      <c r="AG47" t="s">
        <v>422</v>
      </c>
      <c r="AH47" t="s">
        <v>413</v>
      </c>
      <c r="AI47" t="s">
        <v>422</v>
      </c>
      <c r="AJ47" t="s">
        <v>11</v>
      </c>
      <c r="AK47" t="s">
        <v>422</v>
      </c>
      <c r="AL47" t="s">
        <v>11</v>
      </c>
      <c r="AM47" t="s">
        <v>615</v>
      </c>
      <c r="AN47" t="s">
        <v>11</v>
      </c>
      <c r="AO47" t="s">
        <v>413</v>
      </c>
      <c r="AP47" t="s">
        <v>613</v>
      </c>
      <c r="AQ47" t="s">
        <v>461</v>
      </c>
      <c r="AR47" t="s">
        <v>461</v>
      </c>
      <c r="AS47" t="s">
        <v>11</v>
      </c>
    </row>
    <row r="48" spans="1:47" hidden="1" x14ac:dyDescent="0.3">
      <c r="A48" t="s">
        <v>617</v>
      </c>
      <c r="B48">
        <v>45</v>
      </c>
      <c r="C48">
        <v>2016</v>
      </c>
      <c r="D48" t="s">
        <v>639</v>
      </c>
      <c r="E48" t="s">
        <v>1772</v>
      </c>
      <c r="F48">
        <v>153</v>
      </c>
      <c r="G48" t="s">
        <v>80</v>
      </c>
      <c r="H48" s="1" t="s">
        <v>81</v>
      </c>
      <c r="J48" t="s">
        <v>640</v>
      </c>
      <c r="K48" t="s">
        <v>630</v>
      </c>
      <c r="M48" t="s">
        <v>585</v>
      </c>
      <c r="N48" s="7" t="s">
        <v>1706</v>
      </c>
      <c r="O48" t="s">
        <v>413</v>
      </c>
      <c r="P48" t="s">
        <v>11</v>
      </c>
      <c r="Q48" t="s">
        <v>413</v>
      </c>
      <c r="R48" t="s">
        <v>11</v>
      </c>
      <c r="S48" t="s">
        <v>422</v>
      </c>
      <c r="T48" t="s">
        <v>422</v>
      </c>
      <c r="U48" t="s">
        <v>422</v>
      </c>
      <c r="V48" t="s">
        <v>422</v>
      </c>
      <c r="W48" t="s">
        <v>422</v>
      </c>
      <c r="X48" t="s">
        <v>11</v>
      </c>
      <c r="Y48" t="s">
        <v>413</v>
      </c>
      <c r="Z48" t="s">
        <v>461</v>
      </c>
      <c r="AA48" t="s">
        <v>11</v>
      </c>
      <c r="AB48" t="s">
        <v>461</v>
      </c>
      <c r="AC48" t="s">
        <v>413</v>
      </c>
      <c r="AD48" t="s">
        <v>1399</v>
      </c>
      <c r="AE48" t="s">
        <v>461</v>
      </c>
      <c r="AF48" t="s">
        <v>422</v>
      </c>
      <c r="AG48" t="s">
        <v>422</v>
      </c>
      <c r="AH48" t="s">
        <v>461</v>
      </c>
      <c r="AI48" t="s">
        <v>422</v>
      </c>
      <c r="AJ48" t="s">
        <v>11</v>
      </c>
      <c r="AK48" t="s">
        <v>422</v>
      </c>
      <c r="AL48" t="s">
        <v>11</v>
      </c>
      <c r="AM48" t="s">
        <v>422</v>
      </c>
      <c r="AN48" t="s">
        <v>413</v>
      </c>
      <c r="AO48" t="s">
        <v>413</v>
      </c>
      <c r="AP48" t="s">
        <v>1400</v>
      </c>
      <c r="AQ48">
        <v>1056</v>
      </c>
      <c r="AR48">
        <v>5001</v>
      </c>
      <c r="AS48" t="s">
        <v>422</v>
      </c>
      <c r="AU48" t="s">
        <v>1400</v>
      </c>
    </row>
    <row r="49" spans="1:47" hidden="1" x14ac:dyDescent="0.3">
      <c r="A49" t="s">
        <v>1401</v>
      </c>
      <c r="B49">
        <v>46</v>
      </c>
      <c r="C49">
        <v>2003</v>
      </c>
      <c r="E49" t="s">
        <v>1772</v>
      </c>
      <c r="G49" t="s">
        <v>1403</v>
      </c>
      <c r="H49" s="1" t="s">
        <v>1404</v>
      </c>
      <c r="L49" t="s">
        <v>80</v>
      </c>
      <c r="M49" t="s">
        <v>449</v>
      </c>
      <c r="N49" t="s">
        <v>1395</v>
      </c>
      <c r="O49" t="s">
        <v>413</v>
      </c>
      <c r="P49" t="s">
        <v>422</v>
      </c>
      <c r="Q49" t="s">
        <v>413</v>
      </c>
      <c r="R49" t="s">
        <v>11</v>
      </c>
      <c r="S49" t="s">
        <v>422</v>
      </c>
      <c r="T49" t="s">
        <v>422</v>
      </c>
      <c r="U49" t="s">
        <v>422</v>
      </c>
      <c r="V49" t="s">
        <v>422</v>
      </c>
      <c r="W49" t="s">
        <v>422</v>
      </c>
      <c r="X49" t="s">
        <v>413</v>
      </c>
      <c r="Y49" t="s">
        <v>413</v>
      </c>
      <c r="Z49" t="s">
        <v>461</v>
      </c>
      <c r="AA49" t="s">
        <v>11</v>
      </c>
      <c r="AB49" t="s">
        <v>461</v>
      </c>
      <c r="AC49" t="s">
        <v>413</v>
      </c>
      <c r="AD49" t="s">
        <v>1492</v>
      </c>
      <c r="AE49" t="s">
        <v>461</v>
      </c>
      <c r="AF49" t="s">
        <v>422</v>
      </c>
      <c r="AG49" t="s">
        <v>422</v>
      </c>
      <c r="AH49" t="s">
        <v>461</v>
      </c>
      <c r="AI49" t="s">
        <v>422</v>
      </c>
      <c r="AJ49" t="s">
        <v>11</v>
      </c>
      <c r="AK49" t="s">
        <v>422</v>
      </c>
      <c r="AL49" t="s">
        <v>11</v>
      </c>
      <c r="AM49" t="s">
        <v>422</v>
      </c>
      <c r="AN49" t="s">
        <v>413</v>
      </c>
      <c r="AO49" t="s">
        <v>413</v>
      </c>
      <c r="AP49" t="s">
        <v>1491</v>
      </c>
      <c r="AQ49" t="s">
        <v>461</v>
      </c>
      <c r="AR49" t="s">
        <v>1493</v>
      </c>
      <c r="AS49" t="s">
        <v>1704</v>
      </c>
    </row>
    <row r="50" spans="1:47" hidden="1" x14ac:dyDescent="0.3">
      <c r="A50" t="s">
        <v>1402</v>
      </c>
      <c r="B50">
        <v>47</v>
      </c>
      <c r="C50">
        <v>1994</v>
      </c>
      <c r="E50" t="s">
        <v>1780</v>
      </c>
      <c r="G50" t="s">
        <v>1406</v>
      </c>
      <c r="H50" s="1" t="s">
        <v>1405</v>
      </c>
      <c r="L50" t="s">
        <v>80</v>
      </c>
      <c r="M50" t="s">
        <v>449</v>
      </c>
      <c r="N50" s="7" t="s">
        <v>1395</v>
      </c>
      <c r="O50" t="s">
        <v>413</v>
      </c>
      <c r="P50" t="s">
        <v>422</v>
      </c>
      <c r="Q50" t="s">
        <v>413</v>
      </c>
      <c r="R50" t="s">
        <v>11</v>
      </c>
      <c r="S50" t="s">
        <v>422</v>
      </c>
      <c r="T50" t="s">
        <v>422</v>
      </c>
      <c r="U50" t="s">
        <v>422</v>
      </c>
      <c r="V50" t="s">
        <v>422</v>
      </c>
      <c r="W50" t="s">
        <v>422</v>
      </c>
      <c r="X50" t="s">
        <v>413</v>
      </c>
      <c r="Y50" t="s">
        <v>11</v>
      </c>
      <c r="Z50" t="s">
        <v>421</v>
      </c>
      <c r="AA50" t="s">
        <v>1487</v>
      </c>
      <c r="AB50" t="s">
        <v>461</v>
      </c>
      <c r="AC50" t="s">
        <v>413</v>
      </c>
      <c r="AD50" t="s">
        <v>1492</v>
      </c>
      <c r="AE50" t="s">
        <v>413</v>
      </c>
      <c r="AF50" t="s">
        <v>422</v>
      </c>
      <c r="AG50" t="s">
        <v>422</v>
      </c>
      <c r="AH50" t="s">
        <v>461</v>
      </c>
      <c r="AI50" t="s">
        <v>1700</v>
      </c>
      <c r="AJ50" t="s">
        <v>11</v>
      </c>
      <c r="AK50" t="s">
        <v>422</v>
      </c>
      <c r="AL50" t="s">
        <v>413</v>
      </c>
      <c r="AM50" t="s">
        <v>1488</v>
      </c>
      <c r="AN50" t="s">
        <v>413</v>
      </c>
      <c r="AO50" t="s">
        <v>413</v>
      </c>
      <c r="AP50" t="s">
        <v>1489</v>
      </c>
      <c r="AQ50" t="s">
        <v>1593</v>
      </c>
      <c r="AR50" t="s">
        <v>1490</v>
      </c>
      <c r="AS50" t="s">
        <v>1704</v>
      </c>
      <c r="AT50">
        <v>1</v>
      </c>
    </row>
    <row r="51" spans="1:47" x14ac:dyDescent="0.3">
      <c r="A51" t="s">
        <v>618</v>
      </c>
      <c r="B51">
        <v>48</v>
      </c>
      <c r="C51">
        <v>2016</v>
      </c>
      <c r="D51" t="s">
        <v>732</v>
      </c>
      <c r="E51" t="s">
        <v>1765</v>
      </c>
      <c r="F51">
        <v>153</v>
      </c>
      <c r="G51" t="s">
        <v>82</v>
      </c>
      <c r="H51" s="1" t="s">
        <v>83</v>
      </c>
      <c r="J51" t="s">
        <v>733</v>
      </c>
      <c r="K51" t="s">
        <v>630</v>
      </c>
      <c r="L51" t="s">
        <v>202</v>
      </c>
      <c r="M51" t="s">
        <v>408</v>
      </c>
      <c r="N51" t="s">
        <v>413</v>
      </c>
      <c r="O51" t="s">
        <v>413</v>
      </c>
      <c r="P51" t="s">
        <v>413</v>
      </c>
      <c r="Q51" t="s">
        <v>413</v>
      </c>
      <c r="R51" t="s">
        <v>1308</v>
      </c>
      <c r="S51" t="s">
        <v>1407</v>
      </c>
      <c r="T51" t="s">
        <v>422</v>
      </c>
      <c r="U51" t="s">
        <v>422</v>
      </c>
      <c r="V51" t="s">
        <v>422</v>
      </c>
      <c r="W51" t="s">
        <v>1408</v>
      </c>
      <c r="X51" t="s">
        <v>413</v>
      </c>
      <c r="Y51" t="s">
        <v>11</v>
      </c>
      <c r="Z51" t="s">
        <v>575</v>
      </c>
      <c r="AA51" t="s">
        <v>11</v>
      </c>
      <c r="AB51" t="s">
        <v>461</v>
      </c>
      <c r="AC51" t="s">
        <v>11</v>
      </c>
      <c r="AD51" t="s">
        <v>1409</v>
      </c>
      <c r="AE51" t="s">
        <v>461</v>
      </c>
      <c r="AF51" t="s">
        <v>422</v>
      </c>
      <c r="AG51" t="s">
        <v>422</v>
      </c>
      <c r="AH51" t="s">
        <v>461</v>
      </c>
      <c r="AI51" t="s">
        <v>422</v>
      </c>
      <c r="AJ51" t="s">
        <v>11</v>
      </c>
      <c r="AK51" t="s">
        <v>422</v>
      </c>
      <c r="AL51" t="s">
        <v>11</v>
      </c>
      <c r="AM51" t="s">
        <v>422</v>
      </c>
      <c r="AN51" t="s">
        <v>413</v>
      </c>
      <c r="AO51" t="s">
        <v>413</v>
      </c>
      <c r="AP51" s="1" t="s">
        <v>1410</v>
      </c>
      <c r="AQ51">
        <v>137</v>
      </c>
      <c r="AR51">
        <f>137+755</f>
        <v>892</v>
      </c>
      <c r="AS51" t="s">
        <v>11</v>
      </c>
    </row>
    <row r="52" spans="1:47" hidden="1" x14ac:dyDescent="0.3">
      <c r="A52" t="s">
        <v>635</v>
      </c>
      <c r="B52">
        <v>49</v>
      </c>
      <c r="C52">
        <v>2015</v>
      </c>
      <c r="D52" t="s">
        <v>636</v>
      </c>
      <c r="F52">
        <v>150</v>
      </c>
      <c r="G52" t="s">
        <v>84</v>
      </c>
      <c r="H52" s="1" t="s">
        <v>85</v>
      </c>
      <c r="I52" t="s">
        <v>637</v>
      </c>
      <c r="J52" t="s">
        <v>638</v>
      </c>
      <c r="K52" t="s">
        <v>630</v>
      </c>
      <c r="N52" t="s">
        <v>11</v>
      </c>
      <c r="O52"/>
    </row>
    <row r="53" spans="1:47" hidden="1" x14ac:dyDescent="0.3">
      <c r="A53" t="s">
        <v>949</v>
      </c>
      <c r="B53">
        <v>50</v>
      </c>
      <c r="C53">
        <v>2017</v>
      </c>
      <c r="D53" t="s">
        <v>950</v>
      </c>
      <c r="F53">
        <v>148</v>
      </c>
      <c r="G53" t="s">
        <v>88</v>
      </c>
      <c r="H53" s="1" t="s">
        <v>89</v>
      </c>
      <c r="I53" t="s">
        <v>951</v>
      </c>
      <c r="J53" t="s">
        <v>952</v>
      </c>
      <c r="K53" t="s">
        <v>630</v>
      </c>
      <c r="N53" t="s">
        <v>11</v>
      </c>
      <c r="O53"/>
    </row>
    <row r="54" spans="1:47" hidden="1" x14ac:dyDescent="0.3">
      <c r="A54" t="s">
        <v>883</v>
      </c>
      <c r="B54">
        <v>51</v>
      </c>
      <c r="C54">
        <v>2014</v>
      </c>
      <c r="D54" t="s">
        <v>884</v>
      </c>
      <c r="E54" t="s">
        <v>1781</v>
      </c>
      <c r="F54">
        <v>145</v>
      </c>
      <c r="G54" t="s">
        <v>90</v>
      </c>
      <c r="H54" t="s">
        <v>91</v>
      </c>
      <c r="I54" t="s">
        <v>885</v>
      </c>
      <c r="J54" t="s">
        <v>886</v>
      </c>
      <c r="K54" t="s">
        <v>630</v>
      </c>
      <c r="M54" t="s">
        <v>1537</v>
      </c>
      <c r="N54" t="s">
        <v>1706</v>
      </c>
      <c r="O54" t="s">
        <v>413</v>
      </c>
      <c r="P54" t="s">
        <v>413</v>
      </c>
      <c r="Q54" t="s">
        <v>413</v>
      </c>
      <c r="R54" t="s">
        <v>1307</v>
      </c>
      <c r="S54" t="s">
        <v>416</v>
      </c>
      <c r="T54" t="s">
        <v>11</v>
      </c>
      <c r="U54" t="s">
        <v>11</v>
      </c>
      <c r="V54" t="s">
        <v>413</v>
      </c>
      <c r="W54" t="s">
        <v>1412</v>
      </c>
      <c r="X54" t="s">
        <v>11</v>
      </c>
      <c r="Y54" t="s">
        <v>413</v>
      </c>
      <c r="Z54" t="s">
        <v>422</v>
      </c>
      <c r="AA54" t="s">
        <v>422</v>
      </c>
      <c r="AB54" t="s">
        <v>422</v>
      </c>
      <c r="AC54" t="s">
        <v>422</v>
      </c>
      <c r="AD54" t="s">
        <v>422</v>
      </c>
      <c r="AE54" t="s">
        <v>422</v>
      </c>
      <c r="AF54" t="s">
        <v>422</v>
      </c>
      <c r="AG54" t="s">
        <v>422</v>
      </c>
      <c r="AH54" t="s">
        <v>422</v>
      </c>
      <c r="AI54" t="s">
        <v>422</v>
      </c>
      <c r="AJ54" t="s">
        <v>422</v>
      </c>
      <c r="AK54" t="s">
        <v>422</v>
      </c>
      <c r="AL54" t="s">
        <v>422</v>
      </c>
      <c r="AM54" t="s">
        <v>422</v>
      </c>
      <c r="AN54" t="s">
        <v>413</v>
      </c>
      <c r="AO54" t="s">
        <v>11</v>
      </c>
      <c r="AP54" t="s">
        <v>1414</v>
      </c>
      <c r="AQ54" t="s">
        <v>461</v>
      </c>
      <c r="AR54">
        <v>84</v>
      </c>
      <c r="AS54" t="s">
        <v>422</v>
      </c>
      <c r="AU54" t="s">
        <v>1413</v>
      </c>
    </row>
    <row r="55" spans="1:47" ht="16.2" customHeight="1" x14ac:dyDescent="0.3">
      <c r="A55" t="s">
        <v>1415</v>
      </c>
      <c r="B55">
        <v>52</v>
      </c>
      <c r="C55">
        <v>2014</v>
      </c>
      <c r="E55" t="s">
        <v>1765</v>
      </c>
      <c r="G55" t="s">
        <v>1413</v>
      </c>
      <c r="H55" t="s">
        <v>1416</v>
      </c>
      <c r="L55" t="s">
        <v>1654</v>
      </c>
      <c r="M55" t="s">
        <v>1653</v>
      </c>
      <c r="N55" t="s">
        <v>1395</v>
      </c>
      <c r="O55" t="s">
        <v>413</v>
      </c>
      <c r="P55" t="s">
        <v>413</v>
      </c>
      <c r="Q55" t="s">
        <v>413</v>
      </c>
      <c r="R55" t="s">
        <v>1307</v>
      </c>
      <c r="S55" t="s">
        <v>1417</v>
      </c>
      <c r="T55" t="s">
        <v>1418</v>
      </c>
      <c r="U55" t="s">
        <v>11</v>
      </c>
      <c r="V55" t="s">
        <v>413</v>
      </c>
      <c r="W55" t="s">
        <v>1419</v>
      </c>
      <c r="X55" t="s">
        <v>413</v>
      </c>
      <c r="Y55" t="s">
        <v>413</v>
      </c>
      <c r="Z55" t="s">
        <v>1421</v>
      </c>
      <c r="AA55" t="s">
        <v>467</v>
      </c>
      <c r="AB55" t="s">
        <v>461</v>
      </c>
      <c r="AC55" t="s">
        <v>461</v>
      </c>
      <c r="AD55" t="s">
        <v>422</v>
      </c>
      <c r="AE55" t="s">
        <v>461</v>
      </c>
      <c r="AF55" t="s">
        <v>422</v>
      </c>
      <c r="AG55" t="s">
        <v>422</v>
      </c>
      <c r="AH55" t="s">
        <v>413</v>
      </c>
      <c r="AI55" t="s">
        <v>422</v>
      </c>
      <c r="AJ55" t="s">
        <v>413</v>
      </c>
      <c r="AK55" t="s">
        <v>1620</v>
      </c>
      <c r="AL55" t="s">
        <v>11</v>
      </c>
      <c r="AM55" t="s">
        <v>422</v>
      </c>
      <c r="AN55" t="s">
        <v>413</v>
      </c>
      <c r="AO55" t="s">
        <v>11</v>
      </c>
      <c r="AP55" t="s">
        <v>1420</v>
      </c>
      <c r="AQ55" t="s">
        <v>1363</v>
      </c>
      <c r="AR55">
        <v>84</v>
      </c>
      <c r="AS55" s="14" t="s">
        <v>11</v>
      </c>
      <c r="AU55" t="s">
        <v>1424</v>
      </c>
    </row>
    <row r="56" spans="1:47" ht="16.2" customHeight="1" x14ac:dyDescent="0.3">
      <c r="A56" t="s">
        <v>1422</v>
      </c>
      <c r="B56">
        <v>53</v>
      </c>
      <c r="C56">
        <v>2013</v>
      </c>
      <c r="D56" t="s">
        <v>1423</v>
      </c>
      <c r="E56" t="s">
        <v>1765</v>
      </c>
      <c r="G56" t="s">
        <v>1424</v>
      </c>
      <c r="H56" s="1" t="s">
        <v>1425</v>
      </c>
      <c r="L56" t="s">
        <v>1614</v>
      </c>
      <c r="M56" t="s">
        <v>1653</v>
      </c>
      <c r="N56" t="s">
        <v>1395</v>
      </c>
      <c r="O56" t="s">
        <v>413</v>
      </c>
      <c r="P56" t="s">
        <v>413</v>
      </c>
      <c r="Q56" t="s">
        <v>413</v>
      </c>
      <c r="R56" t="s">
        <v>1307</v>
      </c>
      <c r="S56" t="s">
        <v>1417</v>
      </c>
      <c r="T56" t="s">
        <v>1418</v>
      </c>
      <c r="U56" t="s">
        <v>11</v>
      </c>
      <c r="V56" t="s">
        <v>413</v>
      </c>
      <c r="W56" t="s">
        <v>1419</v>
      </c>
      <c r="X56" t="s">
        <v>413</v>
      </c>
      <c r="Y56" t="s">
        <v>413</v>
      </c>
      <c r="Z56" t="s">
        <v>1421</v>
      </c>
      <c r="AA56" t="s">
        <v>1427</v>
      </c>
      <c r="AB56" t="s">
        <v>461</v>
      </c>
      <c r="AC56" t="s">
        <v>461</v>
      </c>
      <c r="AD56" t="s">
        <v>422</v>
      </c>
      <c r="AE56" t="s">
        <v>461</v>
      </c>
      <c r="AF56" t="s">
        <v>422</v>
      </c>
      <c r="AG56" t="s">
        <v>422</v>
      </c>
      <c r="AH56" t="s">
        <v>413</v>
      </c>
      <c r="AI56" t="s">
        <v>422</v>
      </c>
      <c r="AJ56" t="s">
        <v>413</v>
      </c>
      <c r="AK56" t="s">
        <v>1620</v>
      </c>
      <c r="AL56" t="s">
        <v>11</v>
      </c>
      <c r="AM56" t="s">
        <v>422</v>
      </c>
      <c r="AN56" t="s">
        <v>413</v>
      </c>
      <c r="AO56" t="s">
        <v>11</v>
      </c>
      <c r="AP56" t="s">
        <v>1426</v>
      </c>
      <c r="AQ56" t="s">
        <v>461</v>
      </c>
      <c r="AR56">
        <v>292</v>
      </c>
      <c r="AS56" s="14" t="s">
        <v>11</v>
      </c>
    </row>
    <row r="57" spans="1:47" hidden="1" x14ac:dyDescent="0.3">
      <c r="A57" t="s">
        <v>836</v>
      </c>
      <c r="B57">
        <v>54</v>
      </c>
      <c r="C57">
        <v>2014</v>
      </c>
      <c r="D57" t="s">
        <v>718</v>
      </c>
      <c r="E57" t="s">
        <v>1783</v>
      </c>
      <c r="F57">
        <v>144</v>
      </c>
      <c r="G57" t="s">
        <v>1428</v>
      </c>
      <c r="H57" s="1" t="s">
        <v>837</v>
      </c>
      <c r="J57" t="s">
        <v>838</v>
      </c>
      <c r="K57" t="s">
        <v>630</v>
      </c>
      <c r="M57" t="s">
        <v>408</v>
      </c>
      <c r="N57" t="s">
        <v>413</v>
      </c>
      <c r="O57" t="s">
        <v>413</v>
      </c>
      <c r="P57" t="s">
        <v>413</v>
      </c>
      <c r="Q57" t="s">
        <v>11</v>
      </c>
      <c r="R57" t="s">
        <v>1307</v>
      </c>
      <c r="S57" t="s">
        <v>1429</v>
      </c>
      <c r="T57" t="s">
        <v>1431</v>
      </c>
      <c r="U57" t="s">
        <v>11</v>
      </c>
      <c r="V57" t="s">
        <v>11</v>
      </c>
      <c r="W57" t="s">
        <v>1546</v>
      </c>
      <c r="X57" t="s">
        <v>11</v>
      </c>
      <c r="Y57" t="s">
        <v>413</v>
      </c>
      <c r="Z57" t="s">
        <v>422</v>
      </c>
      <c r="AA57" t="s">
        <v>422</v>
      </c>
      <c r="AB57" t="s">
        <v>422</v>
      </c>
      <c r="AC57" t="s">
        <v>422</v>
      </c>
      <c r="AD57" t="s">
        <v>422</v>
      </c>
      <c r="AE57" t="s">
        <v>422</v>
      </c>
      <c r="AF57" t="s">
        <v>422</v>
      </c>
      <c r="AG57" t="s">
        <v>422</v>
      </c>
      <c r="AH57" t="s">
        <v>422</v>
      </c>
      <c r="AI57" t="s">
        <v>422</v>
      </c>
      <c r="AJ57" t="s">
        <v>422</v>
      </c>
      <c r="AK57" t="s">
        <v>422</v>
      </c>
      <c r="AL57" t="s">
        <v>422</v>
      </c>
      <c r="AM57" t="s">
        <v>422</v>
      </c>
      <c r="AN57" t="s">
        <v>413</v>
      </c>
      <c r="AO57" t="s">
        <v>11</v>
      </c>
      <c r="AP57" t="s">
        <v>1430</v>
      </c>
      <c r="AQ57" t="s">
        <v>461</v>
      </c>
      <c r="AR57">
        <v>28749</v>
      </c>
      <c r="AS57" t="s">
        <v>1730</v>
      </c>
    </row>
    <row r="58" spans="1:47" hidden="1" x14ac:dyDescent="0.3">
      <c r="A58" t="s">
        <v>688</v>
      </c>
      <c r="B58">
        <v>55</v>
      </c>
      <c r="C58">
        <v>2013</v>
      </c>
      <c r="D58" t="s">
        <v>689</v>
      </c>
      <c r="F58">
        <v>142</v>
      </c>
      <c r="G58" t="s">
        <v>92</v>
      </c>
      <c r="H58" t="s">
        <v>93</v>
      </c>
      <c r="J58" t="s">
        <v>690</v>
      </c>
      <c r="K58" t="s">
        <v>630</v>
      </c>
      <c r="N58" t="s">
        <v>11</v>
      </c>
      <c r="O58"/>
    </row>
    <row r="59" spans="1:47" x14ac:dyDescent="0.3">
      <c r="A59" t="s">
        <v>752</v>
      </c>
      <c r="B59">
        <v>56</v>
      </c>
      <c r="C59">
        <v>2014</v>
      </c>
      <c r="D59" t="s">
        <v>753</v>
      </c>
      <c r="E59" t="s">
        <v>1782</v>
      </c>
      <c r="F59">
        <v>141</v>
      </c>
      <c r="G59" t="s">
        <v>94</v>
      </c>
      <c r="H59" t="s">
        <v>95</v>
      </c>
      <c r="I59" t="s">
        <v>754</v>
      </c>
      <c r="J59" t="s">
        <v>755</v>
      </c>
      <c r="K59" t="s">
        <v>630</v>
      </c>
      <c r="M59" t="s">
        <v>408</v>
      </c>
      <c r="N59" t="s">
        <v>413</v>
      </c>
      <c r="O59" t="s">
        <v>413</v>
      </c>
      <c r="P59" t="s">
        <v>413</v>
      </c>
      <c r="Q59" t="s">
        <v>11</v>
      </c>
      <c r="R59" t="s">
        <v>1308</v>
      </c>
      <c r="S59" t="s">
        <v>1432</v>
      </c>
      <c r="T59" t="s">
        <v>11</v>
      </c>
      <c r="U59" t="s">
        <v>422</v>
      </c>
      <c r="V59" t="s">
        <v>422</v>
      </c>
      <c r="W59" t="s">
        <v>1433</v>
      </c>
      <c r="X59" t="s">
        <v>413</v>
      </c>
      <c r="Y59" t="s">
        <v>11</v>
      </c>
      <c r="Z59" t="s">
        <v>422</v>
      </c>
      <c r="AA59" t="s">
        <v>422</v>
      </c>
      <c r="AB59" t="s">
        <v>422</v>
      </c>
      <c r="AC59" t="s">
        <v>422</v>
      </c>
      <c r="AD59" t="s">
        <v>422</v>
      </c>
      <c r="AE59" t="s">
        <v>422</v>
      </c>
      <c r="AF59" t="s">
        <v>422</v>
      </c>
      <c r="AG59" t="s">
        <v>422</v>
      </c>
      <c r="AH59" t="s">
        <v>422</v>
      </c>
      <c r="AI59" t="s">
        <v>422</v>
      </c>
      <c r="AJ59" t="s">
        <v>422</v>
      </c>
      <c r="AK59" t="s">
        <v>422</v>
      </c>
      <c r="AL59" t="s">
        <v>422</v>
      </c>
      <c r="AM59" t="s">
        <v>422</v>
      </c>
      <c r="AN59" t="s">
        <v>11</v>
      </c>
      <c r="AO59" t="s">
        <v>11</v>
      </c>
      <c r="AP59" t="s">
        <v>1434</v>
      </c>
      <c r="AQ59" t="s">
        <v>461</v>
      </c>
      <c r="AR59" t="s">
        <v>461</v>
      </c>
      <c r="AS59" t="s">
        <v>11</v>
      </c>
    </row>
    <row r="60" spans="1:47" hidden="1" x14ac:dyDescent="0.3">
      <c r="A60" t="s">
        <v>894</v>
      </c>
      <c r="B60">
        <v>57</v>
      </c>
      <c r="C60">
        <v>2015</v>
      </c>
      <c r="D60" t="s">
        <v>895</v>
      </c>
      <c r="E60" t="s">
        <v>1779</v>
      </c>
      <c r="F60">
        <v>141</v>
      </c>
      <c r="G60" t="s">
        <v>96</v>
      </c>
      <c r="H60" t="s">
        <v>97</v>
      </c>
      <c r="I60" t="s">
        <v>896</v>
      </c>
      <c r="J60" t="s">
        <v>897</v>
      </c>
      <c r="K60" t="s">
        <v>630</v>
      </c>
      <c r="M60" t="s">
        <v>1438</v>
      </c>
      <c r="N60" t="s">
        <v>1706</v>
      </c>
      <c r="O60" t="s">
        <v>413</v>
      </c>
      <c r="P60" t="s">
        <v>413</v>
      </c>
      <c r="Q60" t="s">
        <v>413</v>
      </c>
      <c r="R60" t="s">
        <v>1306</v>
      </c>
      <c r="S60" t="s">
        <v>1441</v>
      </c>
      <c r="T60" t="s">
        <v>1442</v>
      </c>
      <c r="U60" t="s">
        <v>422</v>
      </c>
      <c r="V60" t="s">
        <v>422</v>
      </c>
      <c r="W60" t="s">
        <v>1443</v>
      </c>
      <c r="X60" t="s">
        <v>11</v>
      </c>
      <c r="Y60" t="s">
        <v>413</v>
      </c>
      <c r="Z60" t="s">
        <v>422</v>
      </c>
      <c r="AA60" t="s">
        <v>422</v>
      </c>
      <c r="AB60" t="s">
        <v>422</v>
      </c>
      <c r="AC60" t="s">
        <v>422</v>
      </c>
      <c r="AD60" t="s">
        <v>422</v>
      </c>
      <c r="AE60" t="s">
        <v>422</v>
      </c>
      <c r="AF60" t="s">
        <v>422</v>
      </c>
      <c r="AG60" t="s">
        <v>422</v>
      </c>
      <c r="AH60" t="s">
        <v>422</v>
      </c>
      <c r="AI60" t="s">
        <v>422</v>
      </c>
      <c r="AJ60" t="s">
        <v>422</v>
      </c>
      <c r="AK60" t="s">
        <v>422</v>
      </c>
      <c r="AL60" t="s">
        <v>422</v>
      </c>
      <c r="AM60" t="s">
        <v>422</v>
      </c>
      <c r="AN60" t="s">
        <v>413</v>
      </c>
      <c r="AO60" t="s">
        <v>11</v>
      </c>
      <c r="AP60" t="s">
        <v>1444</v>
      </c>
      <c r="AQ60" t="s">
        <v>422</v>
      </c>
      <c r="AR60" t="s">
        <v>422</v>
      </c>
      <c r="AS60" t="s">
        <v>422</v>
      </c>
      <c r="AT60">
        <v>4</v>
      </c>
      <c r="AU60" t="s">
        <v>1709</v>
      </c>
    </row>
    <row r="61" spans="1:47" x14ac:dyDescent="0.3">
      <c r="A61" t="s">
        <v>1436</v>
      </c>
      <c r="B61">
        <v>58</v>
      </c>
      <c r="C61">
        <v>2012</v>
      </c>
      <c r="E61" t="s">
        <v>1784</v>
      </c>
      <c r="G61" t="s">
        <v>1435</v>
      </c>
      <c r="H61" s="1" t="s">
        <v>1437</v>
      </c>
      <c r="L61" t="s">
        <v>96</v>
      </c>
      <c r="M61" t="s">
        <v>449</v>
      </c>
      <c r="N61" s="7" t="s">
        <v>1395</v>
      </c>
      <c r="O61" t="s">
        <v>413</v>
      </c>
      <c r="P61" t="s">
        <v>422</v>
      </c>
      <c r="Q61" t="s">
        <v>413</v>
      </c>
      <c r="R61" t="s">
        <v>1306</v>
      </c>
      <c r="S61" t="s">
        <v>12</v>
      </c>
      <c r="T61" t="s">
        <v>422</v>
      </c>
      <c r="U61" t="s">
        <v>422</v>
      </c>
      <c r="V61" t="s">
        <v>422</v>
      </c>
      <c r="W61" t="s">
        <v>1439</v>
      </c>
      <c r="X61" t="s">
        <v>413</v>
      </c>
      <c r="Y61" t="s">
        <v>11</v>
      </c>
      <c r="Z61" t="s">
        <v>421</v>
      </c>
      <c r="AA61" t="s">
        <v>467</v>
      </c>
      <c r="AB61" t="s">
        <v>461</v>
      </c>
      <c r="AC61" t="s">
        <v>413</v>
      </c>
      <c r="AD61" t="s">
        <v>422</v>
      </c>
      <c r="AE61" t="s">
        <v>413</v>
      </c>
      <c r="AF61" t="s">
        <v>422</v>
      </c>
      <c r="AG61" t="s">
        <v>422</v>
      </c>
      <c r="AH61" t="s">
        <v>413</v>
      </c>
      <c r="AI61" t="s">
        <v>422</v>
      </c>
      <c r="AJ61" t="s">
        <v>413</v>
      </c>
      <c r="AK61" t="s">
        <v>422</v>
      </c>
      <c r="AL61" t="s">
        <v>11</v>
      </c>
      <c r="AM61" t="s">
        <v>422</v>
      </c>
      <c r="AN61" t="s">
        <v>413</v>
      </c>
      <c r="AO61" t="s">
        <v>413</v>
      </c>
      <c r="AP61" t="s">
        <v>1440</v>
      </c>
      <c r="AQ61" t="s">
        <v>422</v>
      </c>
      <c r="AR61" t="s">
        <v>422</v>
      </c>
      <c r="AS61" t="s">
        <v>11</v>
      </c>
      <c r="AT61">
        <v>0</v>
      </c>
    </row>
    <row r="62" spans="1:47" x14ac:dyDescent="0.3">
      <c r="A62" t="s">
        <v>1446</v>
      </c>
      <c r="B62">
        <v>59</v>
      </c>
      <c r="E62" t="s">
        <v>1779</v>
      </c>
      <c r="G62" t="s">
        <v>1716</v>
      </c>
      <c r="H62" s="1" t="s">
        <v>1447</v>
      </c>
      <c r="L62" t="s">
        <v>96</v>
      </c>
      <c r="M62" t="s">
        <v>449</v>
      </c>
      <c r="N62" s="7" t="s">
        <v>1395</v>
      </c>
      <c r="O62" t="s">
        <v>413</v>
      </c>
      <c r="P62" t="s">
        <v>422</v>
      </c>
      <c r="Q62" t="s">
        <v>413</v>
      </c>
      <c r="R62" t="s">
        <v>11</v>
      </c>
      <c r="S62" t="s">
        <v>422</v>
      </c>
      <c r="T62" t="s">
        <v>422</v>
      </c>
      <c r="U62" t="s">
        <v>422</v>
      </c>
      <c r="V62" t="s">
        <v>422</v>
      </c>
      <c r="W62" t="s">
        <v>422</v>
      </c>
      <c r="X62" t="s">
        <v>413</v>
      </c>
      <c r="Y62" t="s">
        <v>413</v>
      </c>
      <c r="Z62" t="s">
        <v>461</v>
      </c>
      <c r="AA62" t="s">
        <v>11</v>
      </c>
      <c r="AB62" t="s">
        <v>461</v>
      </c>
      <c r="AC62" t="s">
        <v>461</v>
      </c>
      <c r="AD62" t="s">
        <v>422</v>
      </c>
      <c r="AE62" t="s">
        <v>461</v>
      </c>
      <c r="AF62" t="s">
        <v>422</v>
      </c>
      <c r="AG62" t="s">
        <v>422</v>
      </c>
      <c r="AH62" t="s">
        <v>461</v>
      </c>
      <c r="AI62" t="s">
        <v>422</v>
      </c>
      <c r="AJ62" t="s">
        <v>11</v>
      </c>
      <c r="AK62" t="s">
        <v>422</v>
      </c>
      <c r="AL62" t="s">
        <v>11</v>
      </c>
      <c r="AM62" t="s">
        <v>422</v>
      </c>
      <c r="AN62" t="s">
        <v>413</v>
      </c>
      <c r="AO62" t="s">
        <v>11</v>
      </c>
      <c r="AP62" t="s">
        <v>1448</v>
      </c>
      <c r="AQ62" t="s">
        <v>422</v>
      </c>
      <c r="AR62" t="s">
        <v>422</v>
      </c>
      <c r="AS62" t="s">
        <v>11</v>
      </c>
    </row>
    <row r="63" spans="1:47" hidden="1" x14ac:dyDescent="0.3">
      <c r="A63" t="s">
        <v>697</v>
      </c>
      <c r="B63">
        <v>60</v>
      </c>
      <c r="C63">
        <v>2019</v>
      </c>
      <c r="D63" t="s">
        <v>698</v>
      </c>
      <c r="E63" t="s">
        <v>1774</v>
      </c>
      <c r="F63">
        <v>137</v>
      </c>
      <c r="G63" t="s">
        <v>98</v>
      </c>
      <c r="H63" s="1" t="s">
        <v>99</v>
      </c>
      <c r="I63" t="s">
        <v>699</v>
      </c>
      <c r="J63" t="s">
        <v>700</v>
      </c>
      <c r="K63" t="s">
        <v>630</v>
      </c>
      <c r="M63" t="s">
        <v>1476</v>
      </c>
      <c r="N63" t="s">
        <v>413</v>
      </c>
      <c r="O63" t="s">
        <v>413</v>
      </c>
      <c r="P63" t="s">
        <v>413</v>
      </c>
      <c r="Q63" t="s">
        <v>413</v>
      </c>
      <c r="R63" t="s">
        <v>1307</v>
      </c>
      <c r="S63" t="s">
        <v>1449</v>
      </c>
      <c r="T63" t="s">
        <v>1450</v>
      </c>
      <c r="V63" t="s">
        <v>11</v>
      </c>
      <c r="W63" t="s">
        <v>1451</v>
      </c>
      <c r="X63" t="s">
        <v>413</v>
      </c>
      <c r="Y63" t="s">
        <v>11</v>
      </c>
      <c r="Z63" t="s">
        <v>461</v>
      </c>
      <c r="AA63" t="s">
        <v>11</v>
      </c>
      <c r="AB63" t="s">
        <v>461</v>
      </c>
      <c r="AC63" t="s">
        <v>413</v>
      </c>
      <c r="AD63" t="s">
        <v>1399</v>
      </c>
      <c r="AE63" t="s">
        <v>461</v>
      </c>
      <c r="AF63" t="s">
        <v>422</v>
      </c>
      <c r="AG63" t="s">
        <v>422</v>
      </c>
      <c r="AH63" t="s">
        <v>461</v>
      </c>
      <c r="AI63" t="s">
        <v>422</v>
      </c>
      <c r="AJ63" t="s">
        <v>11</v>
      </c>
      <c r="AK63" t="s">
        <v>422</v>
      </c>
      <c r="AL63" t="s">
        <v>11</v>
      </c>
      <c r="AM63" t="s">
        <v>422</v>
      </c>
      <c r="AN63" t="s">
        <v>11</v>
      </c>
      <c r="AO63" t="s">
        <v>11</v>
      </c>
      <c r="AP63" t="s">
        <v>1454</v>
      </c>
      <c r="AQ63">
        <v>140</v>
      </c>
      <c r="AR63">
        <v>187</v>
      </c>
      <c r="AS63" t="s">
        <v>1705</v>
      </c>
    </row>
    <row r="64" spans="1:47" hidden="1" x14ac:dyDescent="0.3">
      <c r="A64" t="s">
        <v>1456</v>
      </c>
      <c r="B64">
        <v>61</v>
      </c>
      <c r="C64">
        <v>2008</v>
      </c>
      <c r="E64" t="s">
        <v>1774</v>
      </c>
      <c r="G64" t="s">
        <v>1457</v>
      </c>
      <c r="H64" s="1" t="s">
        <v>1455</v>
      </c>
      <c r="L64" t="s">
        <v>98</v>
      </c>
      <c r="M64" t="s">
        <v>1661</v>
      </c>
      <c r="N64" t="s">
        <v>1395</v>
      </c>
      <c r="O64" t="s">
        <v>413</v>
      </c>
      <c r="P64" t="s">
        <v>422</v>
      </c>
      <c r="Q64" t="s">
        <v>413</v>
      </c>
      <c r="R64" t="s">
        <v>1307</v>
      </c>
      <c r="S64" t="s">
        <v>1588</v>
      </c>
      <c r="T64" t="s">
        <v>422</v>
      </c>
      <c r="U64" t="s">
        <v>422</v>
      </c>
      <c r="V64" t="s">
        <v>413</v>
      </c>
      <c r="W64" t="s">
        <v>422</v>
      </c>
      <c r="X64" t="s">
        <v>413</v>
      </c>
      <c r="Y64" t="s">
        <v>11</v>
      </c>
      <c r="Z64" t="s">
        <v>421</v>
      </c>
      <c r="AA64" t="s">
        <v>1591</v>
      </c>
      <c r="AB64" t="s">
        <v>461</v>
      </c>
      <c r="AC64" t="s">
        <v>413</v>
      </c>
      <c r="AD64" t="s">
        <v>1589</v>
      </c>
      <c r="AE64" t="s">
        <v>413</v>
      </c>
      <c r="AF64" t="s">
        <v>422</v>
      </c>
      <c r="AG64" t="s">
        <v>422</v>
      </c>
      <c r="AH64" t="s">
        <v>461</v>
      </c>
      <c r="AI64" t="s">
        <v>422</v>
      </c>
      <c r="AJ64" t="s">
        <v>11</v>
      </c>
      <c r="AK64" t="s">
        <v>422</v>
      </c>
      <c r="AL64" t="s">
        <v>413</v>
      </c>
      <c r="AM64" t="s">
        <v>1590</v>
      </c>
      <c r="AN64" t="s">
        <v>413</v>
      </c>
      <c r="AO64" t="s">
        <v>413</v>
      </c>
      <c r="AP64" t="s">
        <v>1592</v>
      </c>
      <c r="AQ64">
        <f>2981-652</f>
        <v>2329</v>
      </c>
      <c r="AR64">
        <v>2981</v>
      </c>
      <c r="AS64" t="s">
        <v>1732</v>
      </c>
    </row>
    <row r="65" spans="1:47" x14ac:dyDescent="0.3">
      <c r="A65" t="s">
        <v>701</v>
      </c>
      <c r="B65">
        <v>62</v>
      </c>
      <c r="C65">
        <v>2019</v>
      </c>
      <c r="D65" t="s">
        <v>702</v>
      </c>
      <c r="E65" t="s">
        <v>1785</v>
      </c>
      <c r="F65">
        <v>136</v>
      </c>
      <c r="G65" t="s">
        <v>100</v>
      </c>
      <c r="H65" s="1" t="s">
        <v>101</v>
      </c>
      <c r="I65" t="s">
        <v>703</v>
      </c>
      <c r="J65" t="s">
        <v>704</v>
      </c>
      <c r="K65" t="s">
        <v>630</v>
      </c>
      <c r="M65" t="s">
        <v>408</v>
      </c>
      <c r="N65" t="s">
        <v>413</v>
      </c>
      <c r="O65" t="s">
        <v>413</v>
      </c>
      <c r="P65" t="s">
        <v>413</v>
      </c>
      <c r="Q65" t="s">
        <v>461</v>
      </c>
      <c r="R65" t="s">
        <v>461</v>
      </c>
      <c r="S65" t="s">
        <v>422</v>
      </c>
      <c r="T65" t="s">
        <v>422</v>
      </c>
      <c r="U65" t="s">
        <v>422</v>
      </c>
      <c r="V65" t="s">
        <v>422</v>
      </c>
      <c r="W65" t="s">
        <v>422</v>
      </c>
      <c r="X65" t="s">
        <v>461</v>
      </c>
      <c r="Y65" t="s">
        <v>413</v>
      </c>
      <c r="Z65" t="s">
        <v>422</v>
      </c>
      <c r="AA65" t="s">
        <v>422</v>
      </c>
      <c r="AB65" t="s">
        <v>422</v>
      </c>
      <c r="AC65" t="s">
        <v>422</v>
      </c>
      <c r="AD65" t="s">
        <v>422</v>
      </c>
      <c r="AE65" t="s">
        <v>422</v>
      </c>
      <c r="AF65" t="s">
        <v>422</v>
      </c>
      <c r="AG65" t="s">
        <v>422</v>
      </c>
      <c r="AH65" t="s">
        <v>422</v>
      </c>
      <c r="AI65" t="s">
        <v>422</v>
      </c>
      <c r="AJ65" t="s">
        <v>422</v>
      </c>
      <c r="AK65" t="s">
        <v>422</v>
      </c>
      <c r="AL65" t="s">
        <v>422</v>
      </c>
      <c r="AM65" t="s">
        <v>422</v>
      </c>
      <c r="AN65" t="s">
        <v>413</v>
      </c>
      <c r="AO65" t="s">
        <v>11</v>
      </c>
      <c r="AP65" t="s">
        <v>1468</v>
      </c>
      <c r="AQ65">
        <v>1293</v>
      </c>
      <c r="AR65">
        <f>1293+548</f>
        <v>1841</v>
      </c>
      <c r="AS65" t="s">
        <v>11</v>
      </c>
    </row>
    <row r="66" spans="1:47" x14ac:dyDescent="0.3">
      <c r="A66" t="s">
        <v>1458</v>
      </c>
      <c r="B66">
        <v>63</v>
      </c>
      <c r="C66">
        <v>2018</v>
      </c>
      <c r="E66" t="s">
        <v>1786</v>
      </c>
      <c r="G66" t="s">
        <v>1459</v>
      </c>
      <c r="H66" t="s">
        <v>1460</v>
      </c>
      <c r="L66" t="s">
        <v>100</v>
      </c>
      <c r="M66" t="s">
        <v>408</v>
      </c>
      <c r="N66" t="s">
        <v>1708</v>
      </c>
      <c r="O66" t="s">
        <v>413</v>
      </c>
      <c r="P66" t="s">
        <v>422</v>
      </c>
      <c r="Q66" t="s">
        <v>11</v>
      </c>
      <c r="R66" t="s">
        <v>1308</v>
      </c>
      <c r="S66" t="s">
        <v>1469</v>
      </c>
      <c r="T66" t="s">
        <v>422</v>
      </c>
      <c r="U66" t="s">
        <v>422</v>
      </c>
      <c r="V66" t="s">
        <v>422</v>
      </c>
      <c r="W66" t="s">
        <v>1470</v>
      </c>
      <c r="X66" t="s">
        <v>11</v>
      </c>
      <c r="Y66" t="s">
        <v>413</v>
      </c>
      <c r="Z66" t="s">
        <v>422</v>
      </c>
      <c r="AA66" t="s">
        <v>422</v>
      </c>
      <c r="AB66" t="s">
        <v>422</v>
      </c>
      <c r="AC66" t="s">
        <v>422</v>
      </c>
      <c r="AD66" t="s">
        <v>422</v>
      </c>
      <c r="AE66" t="s">
        <v>422</v>
      </c>
      <c r="AF66" t="s">
        <v>422</v>
      </c>
      <c r="AG66" t="s">
        <v>422</v>
      </c>
      <c r="AH66" t="s">
        <v>422</v>
      </c>
      <c r="AI66" t="s">
        <v>422</v>
      </c>
      <c r="AJ66" t="s">
        <v>422</v>
      </c>
      <c r="AK66" t="s">
        <v>422</v>
      </c>
      <c r="AL66" t="s">
        <v>422</v>
      </c>
      <c r="AM66" t="s">
        <v>422</v>
      </c>
      <c r="AN66" t="s">
        <v>11</v>
      </c>
      <c r="AO66" t="s">
        <v>11</v>
      </c>
      <c r="AP66" t="s">
        <v>1471</v>
      </c>
      <c r="AQ66">
        <v>1200</v>
      </c>
      <c r="AR66">
        <f>7*400</f>
        <v>2800</v>
      </c>
      <c r="AS66" t="s">
        <v>11</v>
      </c>
      <c r="AU66" t="s">
        <v>1710</v>
      </c>
    </row>
    <row r="67" spans="1:47" x14ac:dyDescent="0.3">
      <c r="A67" t="s">
        <v>1461</v>
      </c>
      <c r="B67">
        <v>64</v>
      </c>
      <c r="E67" t="s">
        <v>1763</v>
      </c>
      <c r="G67" t="s">
        <v>1462</v>
      </c>
      <c r="H67" s="1" t="s">
        <v>1463</v>
      </c>
      <c r="L67" t="s">
        <v>1464</v>
      </c>
      <c r="M67" t="s">
        <v>408</v>
      </c>
      <c r="N67" t="s">
        <v>1395</v>
      </c>
      <c r="O67" t="s">
        <v>413</v>
      </c>
      <c r="P67" t="s">
        <v>422</v>
      </c>
      <c r="Q67" t="s">
        <v>461</v>
      </c>
      <c r="R67" t="s">
        <v>1308</v>
      </c>
      <c r="S67" t="s">
        <v>1469</v>
      </c>
      <c r="T67" t="s">
        <v>422</v>
      </c>
      <c r="U67" t="s">
        <v>422</v>
      </c>
      <c r="V67" t="s">
        <v>422</v>
      </c>
      <c r="W67" t="s">
        <v>1465</v>
      </c>
      <c r="X67" t="s">
        <v>413</v>
      </c>
      <c r="Y67" t="s">
        <v>11</v>
      </c>
      <c r="Z67" t="s">
        <v>422</v>
      </c>
      <c r="AA67" t="s">
        <v>422</v>
      </c>
      <c r="AB67" t="s">
        <v>422</v>
      </c>
      <c r="AC67" t="s">
        <v>422</v>
      </c>
      <c r="AD67" t="s">
        <v>422</v>
      </c>
      <c r="AE67" t="s">
        <v>422</v>
      </c>
      <c r="AF67" t="s">
        <v>422</v>
      </c>
      <c r="AG67" t="s">
        <v>422</v>
      </c>
      <c r="AH67" t="s">
        <v>422</v>
      </c>
      <c r="AI67" t="s">
        <v>422</v>
      </c>
      <c r="AJ67" t="s">
        <v>422</v>
      </c>
      <c r="AK67" t="s">
        <v>422</v>
      </c>
      <c r="AL67" t="s">
        <v>422</v>
      </c>
      <c r="AM67" t="s">
        <v>422</v>
      </c>
      <c r="AN67" t="s">
        <v>11</v>
      </c>
      <c r="AO67" t="s">
        <v>11</v>
      </c>
      <c r="AP67" t="s">
        <v>1466</v>
      </c>
      <c r="AQ67">
        <v>160</v>
      </c>
      <c r="AR67">
        <v>320</v>
      </c>
      <c r="AS67" t="s">
        <v>11</v>
      </c>
    </row>
    <row r="68" spans="1:47" x14ac:dyDescent="0.3">
      <c r="A68" t="s">
        <v>1472</v>
      </c>
      <c r="B68">
        <v>65</v>
      </c>
      <c r="C68">
        <v>2017</v>
      </c>
      <c r="E68" t="s">
        <v>1786</v>
      </c>
      <c r="G68" t="s">
        <v>1467</v>
      </c>
      <c r="H68" s="15" t="s">
        <v>1467</v>
      </c>
      <c r="L68" t="s">
        <v>1464</v>
      </c>
      <c r="M68" t="s">
        <v>408</v>
      </c>
      <c r="N68" t="s">
        <v>1395</v>
      </c>
      <c r="O68" t="s">
        <v>413</v>
      </c>
      <c r="P68" t="s">
        <v>461</v>
      </c>
      <c r="Q68" t="s">
        <v>461</v>
      </c>
      <c r="R68" t="s">
        <v>461</v>
      </c>
      <c r="S68" t="s">
        <v>461</v>
      </c>
      <c r="T68" t="s">
        <v>461</v>
      </c>
      <c r="U68" t="s">
        <v>461</v>
      </c>
      <c r="V68" t="s">
        <v>461</v>
      </c>
      <c r="W68" t="s">
        <v>461</v>
      </c>
      <c r="X68" t="s">
        <v>461</v>
      </c>
      <c r="Y68" t="s">
        <v>461</v>
      </c>
      <c r="Z68" t="s">
        <v>461</v>
      </c>
      <c r="AA68" t="s">
        <v>461</v>
      </c>
      <c r="AB68" t="s">
        <v>461</v>
      </c>
      <c r="AC68" t="s">
        <v>461</v>
      </c>
      <c r="AD68" t="s">
        <v>461</v>
      </c>
      <c r="AE68" t="s">
        <v>461</v>
      </c>
      <c r="AF68" t="s">
        <v>461</v>
      </c>
      <c r="AG68" t="s">
        <v>461</v>
      </c>
      <c r="AH68" t="s">
        <v>461</v>
      </c>
      <c r="AI68" t="s">
        <v>461</v>
      </c>
      <c r="AJ68" t="s">
        <v>461</v>
      </c>
      <c r="AK68" t="s">
        <v>461</v>
      </c>
      <c r="AL68" t="s">
        <v>461</v>
      </c>
      <c r="AM68" t="s">
        <v>461</v>
      </c>
      <c r="AN68" t="s">
        <v>11</v>
      </c>
      <c r="AO68" t="s">
        <v>11</v>
      </c>
      <c r="AP68" t="s">
        <v>461</v>
      </c>
      <c r="AQ68" t="s">
        <v>461</v>
      </c>
      <c r="AR68" t="s">
        <v>461</v>
      </c>
      <c r="AS68" t="s">
        <v>11</v>
      </c>
    </row>
    <row r="69" spans="1:47" hidden="1" x14ac:dyDescent="0.3">
      <c r="A69" t="s">
        <v>845</v>
      </c>
      <c r="B69">
        <v>66</v>
      </c>
      <c r="C69">
        <v>2015</v>
      </c>
      <c r="D69" t="s">
        <v>742</v>
      </c>
      <c r="F69">
        <v>135</v>
      </c>
      <c r="G69" t="s">
        <v>102</v>
      </c>
      <c r="H69" s="1" t="s">
        <v>103</v>
      </c>
      <c r="I69" t="s">
        <v>846</v>
      </c>
      <c r="J69" t="s">
        <v>847</v>
      </c>
      <c r="K69" t="s">
        <v>630</v>
      </c>
      <c r="N69" t="s">
        <v>11</v>
      </c>
      <c r="O69"/>
    </row>
    <row r="70" spans="1:47" hidden="1" x14ac:dyDescent="0.3">
      <c r="A70" t="s">
        <v>664</v>
      </c>
      <c r="B70">
        <v>67</v>
      </c>
      <c r="C70">
        <v>2018</v>
      </c>
      <c r="D70" t="s">
        <v>665</v>
      </c>
      <c r="F70">
        <v>134</v>
      </c>
      <c r="G70" t="s">
        <v>666</v>
      </c>
      <c r="H70" s="1" t="s">
        <v>667</v>
      </c>
      <c r="I70" t="s">
        <v>668</v>
      </c>
      <c r="J70" t="s">
        <v>669</v>
      </c>
      <c r="K70" t="s">
        <v>630</v>
      </c>
      <c r="N70" t="s">
        <v>11</v>
      </c>
      <c r="O70" t="s">
        <v>413</v>
      </c>
    </row>
    <row r="71" spans="1:47" hidden="1" x14ac:dyDescent="0.3">
      <c r="A71" t="s">
        <v>654</v>
      </c>
      <c r="B71">
        <v>68</v>
      </c>
      <c r="C71">
        <v>2014</v>
      </c>
      <c r="D71" t="s">
        <v>655</v>
      </c>
      <c r="F71">
        <v>133</v>
      </c>
      <c r="G71" t="s">
        <v>104</v>
      </c>
      <c r="H71" s="1" t="s">
        <v>105</v>
      </c>
      <c r="I71" t="s">
        <v>656</v>
      </c>
      <c r="J71" t="s">
        <v>657</v>
      </c>
      <c r="K71" t="s">
        <v>630</v>
      </c>
      <c r="N71" t="s">
        <v>11</v>
      </c>
      <c r="O71"/>
    </row>
    <row r="72" spans="1:47" hidden="1" x14ac:dyDescent="0.3">
      <c r="A72" t="s">
        <v>915</v>
      </c>
      <c r="B72">
        <v>69</v>
      </c>
      <c r="C72">
        <v>2016</v>
      </c>
      <c r="D72" t="s">
        <v>916</v>
      </c>
      <c r="F72">
        <v>131</v>
      </c>
      <c r="G72" t="s">
        <v>917</v>
      </c>
      <c r="H72" s="1" t="s">
        <v>918</v>
      </c>
      <c r="J72" t="s">
        <v>919</v>
      </c>
      <c r="K72" t="s">
        <v>630</v>
      </c>
      <c r="N72" t="s">
        <v>11</v>
      </c>
      <c r="O72"/>
    </row>
    <row r="73" spans="1:47" hidden="1" x14ac:dyDescent="0.3">
      <c r="A73" t="s">
        <v>798</v>
      </c>
      <c r="B73">
        <v>70</v>
      </c>
      <c r="C73">
        <v>2013</v>
      </c>
      <c r="D73" t="s">
        <v>799</v>
      </c>
      <c r="F73">
        <v>129</v>
      </c>
      <c r="G73" t="s">
        <v>106</v>
      </c>
      <c r="H73" s="1" t="s">
        <v>107</v>
      </c>
      <c r="J73" t="s">
        <v>800</v>
      </c>
      <c r="K73" t="s">
        <v>630</v>
      </c>
      <c r="N73" t="s">
        <v>11</v>
      </c>
      <c r="O73"/>
    </row>
    <row r="74" spans="1:47" hidden="1" x14ac:dyDescent="0.3">
      <c r="A74" t="s">
        <v>871</v>
      </c>
      <c r="B74">
        <v>71</v>
      </c>
      <c r="C74">
        <v>2017</v>
      </c>
      <c r="D74" t="s">
        <v>742</v>
      </c>
      <c r="F74">
        <v>129</v>
      </c>
      <c r="G74" t="s">
        <v>110</v>
      </c>
      <c r="H74" s="1" t="s">
        <v>111</v>
      </c>
      <c r="J74" t="s">
        <v>872</v>
      </c>
      <c r="K74" t="s">
        <v>630</v>
      </c>
      <c r="M74" t="s">
        <v>418</v>
      </c>
      <c r="N74" t="s">
        <v>11</v>
      </c>
      <c r="O74" t="s">
        <v>413</v>
      </c>
    </row>
    <row r="75" spans="1:47" hidden="1" x14ac:dyDescent="0.3">
      <c r="A75" t="s">
        <v>824</v>
      </c>
      <c r="B75">
        <v>72</v>
      </c>
      <c r="C75">
        <v>2015</v>
      </c>
      <c r="D75" t="s">
        <v>742</v>
      </c>
      <c r="E75" t="s">
        <v>1765</v>
      </c>
      <c r="F75">
        <v>128</v>
      </c>
      <c r="G75" t="s">
        <v>108</v>
      </c>
      <c r="H75" t="s">
        <v>109</v>
      </c>
      <c r="I75" t="s">
        <v>825</v>
      </c>
      <c r="J75" t="s">
        <v>826</v>
      </c>
      <c r="K75" t="s">
        <v>630</v>
      </c>
      <c r="M75" t="s">
        <v>1476</v>
      </c>
      <c r="N75" t="s">
        <v>1706</v>
      </c>
      <c r="O75" t="s">
        <v>413</v>
      </c>
      <c r="P75" t="s">
        <v>413</v>
      </c>
      <c r="Q75" t="s">
        <v>413</v>
      </c>
      <c r="R75" t="s">
        <v>11</v>
      </c>
      <c r="S75" t="s">
        <v>422</v>
      </c>
      <c r="T75" t="s">
        <v>422</v>
      </c>
      <c r="U75" t="s">
        <v>422</v>
      </c>
      <c r="V75" t="s">
        <v>422</v>
      </c>
      <c r="W75" t="s">
        <v>422</v>
      </c>
      <c r="X75" t="s">
        <v>11</v>
      </c>
      <c r="Y75" t="s">
        <v>413</v>
      </c>
      <c r="Z75" t="s">
        <v>421</v>
      </c>
      <c r="AA75" t="s">
        <v>11</v>
      </c>
      <c r="AB75" t="s">
        <v>461</v>
      </c>
      <c r="AC75" t="s">
        <v>413</v>
      </c>
      <c r="AD75" t="s">
        <v>477</v>
      </c>
      <c r="AE75" t="s">
        <v>413</v>
      </c>
      <c r="AF75" t="s">
        <v>422</v>
      </c>
      <c r="AG75" t="s">
        <v>422</v>
      </c>
      <c r="AH75" t="s">
        <v>461</v>
      </c>
      <c r="AI75" t="s">
        <v>422</v>
      </c>
      <c r="AJ75" t="s">
        <v>11</v>
      </c>
      <c r="AK75" t="s">
        <v>422</v>
      </c>
      <c r="AL75" t="s">
        <v>11</v>
      </c>
      <c r="AM75" t="s">
        <v>422</v>
      </c>
      <c r="AN75" t="s">
        <v>413</v>
      </c>
      <c r="AO75" t="s">
        <v>11</v>
      </c>
      <c r="AP75" t="s">
        <v>1688</v>
      </c>
      <c r="AQ75">
        <v>19</v>
      </c>
      <c r="AR75">
        <v>38</v>
      </c>
      <c r="AS75" t="s">
        <v>1473</v>
      </c>
      <c r="AU75" t="s">
        <v>1656</v>
      </c>
    </row>
    <row r="76" spans="1:47" hidden="1" x14ac:dyDescent="0.3">
      <c r="A76" t="s">
        <v>1474</v>
      </c>
      <c r="B76">
        <v>73</v>
      </c>
      <c r="C76">
        <v>2004</v>
      </c>
      <c r="E76" t="s">
        <v>1774</v>
      </c>
      <c r="G76" t="s">
        <v>1475</v>
      </c>
      <c r="H76" s="1" t="s">
        <v>1660</v>
      </c>
      <c r="L76" t="s">
        <v>108</v>
      </c>
      <c r="M76" t="s">
        <v>449</v>
      </c>
      <c r="N76" t="s">
        <v>1395</v>
      </c>
      <c r="O76" t="s">
        <v>413</v>
      </c>
      <c r="P76" t="s">
        <v>422</v>
      </c>
      <c r="Q76" t="s">
        <v>413</v>
      </c>
      <c r="R76" t="s">
        <v>11</v>
      </c>
      <c r="S76" t="s">
        <v>422</v>
      </c>
      <c r="T76" t="s">
        <v>422</v>
      </c>
      <c r="U76" t="s">
        <v>422</v>
      </c>
      <c r="V76" t="s">
        <v>422</v>
      </c>
      <c r="W76" t="s">
        <v>422</v>
      </c>
      <c r="X76" t="s">
        <v>413</v>
      </c>
      <c r="Y76" t="s">
        <v>11</v>
      </c>
      <c r="Z76" t="s">
        <v>461</v>
      </c>
      <c r="AA76" t="s">
        <v>11</v>
      </c>
      <c r="AB76" t="s">
        <v>461</v>
      </c>
      <c r="AC76" t="s">
        <v>413</v>
      </c>
      <c r="AD76" t="s">
        <v>1477</v>
      </c>
      <c r="AE76" t="s">
        <v>461</v>
      </c>
      <c r="AF76" t="s">
        <v>422</v>
      </c>
      <c r="AG76" t="s">
        <v>422</v>
      </c>
      <c r="AH76" t="s">
        <v>461</v>
      </c>
      <c r="AI76" t="s">
        <v>422</v>
      </c>
      <c r="AJ76" t="s">
        <v>11</v>
      </c>
      <c r="AK76" t="s">
        <v>422</v>
      </c>
      <c r="AL76" t="s">
        <v>11</v>
      </c>
      <c r="AM76" t="s">
        <v>422</v>
      </c>
      <c r="AN76" t="s">
        <v>11</v>
      </c>
      <c r="AO76" t="s">
        <v>11</v>
      </c>
      <c r="AP76" t="s">
        <v>1711</v>
      </c>
      <c r="AQ76">
        <v>19</v>
      </c>
      <c r="AR76">
        <v>38</v>
      </c>
      <c r="AS76" t="s">
        <v>1473</v>
      </c>
    </row>
    <row r="77" spans="1:47" hidden="1" x14ac:dyDescent="0.3">
      <c r="A77" t="s">
        <v>1658</v>
      </c>
      <c r="E77" t="s">
        <v>1774</v>
      </c>
      <c r="G77" t="s">
        <v>1657</v>
      </c>
      <c r="H77" s="1" t="s">
        <v>1659</v>
      </c>
      <c r="L77" t="s">
        <v>108</v>
      </c>
      <c r="M77" t="s">
        <v>449</v>
      </c>
      <c r="N77" t="s">
        <v>1395</v>
      </c>
      <c r="O77" t="s">
        <v>413</v>
      </c>
      <c r="P77" t="s">
        <v>422</v>
      </c>
      <c r="Q77" t="s">
        <v>413</v>
      </c>
      <c r="R77" t="s">
        <v>11</v>
      </c>
      <c r="S77" t="s">
        <v>422</v>
      </c>
      <c r="T77" t="s">
        <v>422</v>
      </c>
      <c r="U77" t="s">
        <v>422</v>
      </c>
      <c r="V77" t="s">
        <v>422</v>
      </c>
      <c r="W77" t="s">
        <v>422</v>
      </c>
      <c r="X77" t="s">
        <v>413</v>
      </c>
      <c r="Y77" t="s">
        <v>11</v>
      </c>
      <c r="Z77" t="s">
        <v>421</v>
      </c>
      <c r="AA77" t="s">
        <v>11</v>
      </c>
      <c r="AB77" t="s">
        <v>461</v>
      </c>
      <c r="AC77" t="s">
        <v>413</v>
      </c>
      <c r="AD77" t="s">
        <v>477</v>
      </c>
      <c r="AE77" t="s">
        <v>413</v>
      </c>
      <c r="AF77" t="s">
        <v>422</v>
      </c>
      <c r="AG77" t="s">
        <v>422</v>
      </c>
      <c r="AH77" t="s">
        <v>461</v>
      </c>
      <c r="AI77" t="s">
        <v>422</v>
      </c>
      <c r="AJ77" t="s">
        <v>11</v>
      </c>
      <c r="AK77" t="s">
        <v>422</v>
      </c>
      <c r="AL77" t="s">
        <v>11</v>
      </c>
      <c r="AM77" t="s">
        <v>422</v>
      </c>
      <c r="AN77" t="s">
        <v>11</v>
      </c>
      <c r="AO77" t="s">
        <v>11</v>
      </c>
      <c r="AP77" t="s">
        <v>1688</v>
      </c>
      <c r="AQ77">
        <v>19</v>
      </c>
      <c r="AR77">
        <v>38</v>
      </c>
      <c r="AS77" t="s">
        <v>1473</v>
      </c>
    </row>
    <row r="78" spans="1:47" hidden="1" x14ac:dyDescent="0.3">
      <c r="A78" t="s">
        <v>644</v>
      </c>
      <c r="B78">
        <v>74</v>
      </c>
      <c r="C78">
        <v>2017</v>
      </c>
      <c r="D78" t="s">
        <v>645</v>
      </c>
      <c r="E78" t="s">
        <v>1787</v>
      </c>
      <c r="F78">
        <v>127</v>
      </c>
      <c r="G78" t="s">
        <v>112</v>
      </c>
      <c r="H78" s="1" t="s">
        <v>113</v>
      </c>
      <c r="I78" t="s">
        <v>646</v>
      </c>
      <c r="J78" t="s">
        <v>647</v>
      </c>
      <c r="K78" t="s">
        <v>630</v>
      </c>
      <c r="M78" t="s">
        <v>408</v>
      </c>
      <c r="N78" t="s">
        <v>413</v>
      </c>
      <c r="O78" t="s">
        <v>413</v>
      </c>
      <c r="P78" t="s">
        <v>413</v>
      </c>
      <c r="Q78" t="s">
        <v>11</v>
      </c>
      <c r="R78" t="s">
        <v>1307</v>
      </c>
      <c r="S78" t="s">
        <v>1585</v>
      </c>
      <c r="U78" t="s">
        <v>413</v>
      </c>
      <c r="V78" t="s">
        <v>413</v>
      </c>
      <c r="W78" t="s">
        <v>1484</v>
      </c>
      <c r="X78" t="s">
        <v>11</v>
      </c>
      <c r="Y78" t="s">
        <v>413</v>
      </c>
      <c r="Z78" t="s">
        <v>422</v>
      </c>
      <c r="AA78" t="s">
        <v>422</v>
      </c>
      <c r="AB78" t="s">
        <v>422</v>
      </c>
      <c r="AC78" t="s">
        <v>422</v>
      </c>
      <c r="AD78" t="s">
        <v>422</v>
      </c>
      <c r="AE78" t="s">
        <v>422</v>
      </c>
      <c r="AF78" t="s">
        <v>422</v>
      </c>
      <c r="AG78" t="s">
        <v>422</v>
      </c>
      <c r="AH78" t="s">
        <v>422</v>
      </c>
      <c r="AI78" t="s">
        <v>422</v>
      </c>
      <c r="AJ78" t="s">
        <v>422</v>
      </c>
      <c r="AK78" t="s">
        <v>422</v>
      </c>
      <c r="AL78" t="s">
        <v>422</v>
      </c>
      <c r="AM78" t="s">
        <v>422</v>
      </c>
      <c r="AN78" t="s">
        <v>11</v>
      </c>
      <c r="AO78" t="s">
        <v>11</v>
      </c>
      <c r="AP78" t="s">
        <v>1587</v>
      </c>
      <c r="AQ78" t="s">
        <v>1486</v>
      </c>
      <c r="AR78">
        <v>974</v>
      </c>
      <c r="AS78" t="s">
        <v>1586</v>
      </c>
      <c r="AT78">
        <v>2</v>
      </c>
    </row>
    <row r="79" spans="1:47" x14ac:dyDescent="0.3">
      <c r="A79" t="s">
        <v>831</v>
      </c>
      <c r="B79">
        <v>75</v>
      </c>
      <c r="C79">
        <v>2020</v>
      </c>
      <c r="D79" t="s">
        <v>832</v>
      </c>
      <c r="E79" t="s">
        <v>1765</v>
      </c>
      <c r="F79">
        <v>126</v>
      </c>
      <c r="G79" t="s">
        <v>118</v>
      </c>
      <c r="H79" s="1" t="s">
        <v>119</v>
      </c>
      <c r="I79" t="s">
        <v>833</v>
      </c>
      <c r="J79" t="s">
        <v>834</v>
      </c>
      <c r="K79" t="s">
        <v>630</v>
      </c>
      <c r="M79" t="s">
        <v>430</v>
      </c>
      <c r="N79" t="s">
        <v>413</v>
      </c>
      <c r="O79" t="s">
        <v>413</v>
      </c>
      <c r="P79" t="s">
        <v>413</v>
      </c>
      <c r="Q79" t="s">
        <v>413</v>
      </c>
      <c r="R79" t="s">
        <v>1307</v>
      </c>
      <c r="S79" t="s">
        <v>1745</v>
      </c>
      <c r="T79" t="s">
        <v>11</v>
      </c>
      <c r="U79" t="s">
        <v>422</v>
      </c>
      <c r="V79" t="s">
        <v>413</v>
      </c>
      <c r="W79" t="s">
        <v>1498</v>
      </c>
      <c r="X79" t="s">
        <v>413</v>
      </c>
      <c r="Y79" t="s">
        <v>11</v>
      </c>
      <c r="Z79" t="s">
        <v>421</v>
      </c>
      <c r="AA79" t="s">
        <v>11</v>
      </c>
      <c r="AB79" t="s">
        <v>461</v>
      </c>
      <c r="AC79" t="s">
        <v>413</v>
      </c>
      <c r="AD79" t="s">
        <v>1746</v>
      </c>
      <c r="AE79" t="s">
        <v>413</v>
      </c>
      <c r="AF79" t="s">
        <v>422</v>
      </c>
      <c r="AG79" t="s">
        <v>422</v>
      </c>
      <c r="AH79" t="s">
        <v>461</v>
      </c>
      <c r="AI79" t="s">
        <v>422</v>
      </c>
      <c r="AJ79" t="s">
        <v>11</v>
      </c>
      <c r="AK79" t="s">
        <v>422</v>
      </c>
      <c r="AL79" t="s">
        <v>413</v>
      </c>
      <c r="AM79" t="s">
        <v>1504</v>
      </c>
      <c r="AN79" t="s">
        <v>11</v>
      </c>
      <c r="AO79" t="s">
        <v>11</v>
      </c>
      <c r="AP79" t="s">
        <v>1497</v>
      </c>
      <c r="AQ79">
        <v>86</v>
      </c>
      <c r="AR79">
        <f>86+92</f>
        <v>178</v>
      </c>
      <c r="AS79" t="s">
        <v>11</v>
      </c>
    </row>
    <row r="80" spans="1:47" x14ac:dyDescent="0.3">
      <c r="A80" t="s">
        <v>789</v>
      </c>
      <c r="B80">
        <v>76</v>
      </c>
      <c r="C80">
        <v>2018</v>
      </c>
      <c r="D80" t="s">
        <v>790</v>
      </c>
      <c r="E80" t="s">
        <v>1765</v>
      </c>
      <c r="F80">
        <v>124</v>
      </c>
      <c r="G80" t="s">
        <v>116</v>
      </c>
      <c r="H80" s="1" t="s">
        <v>117</v>
      </c>
      <c r="K80" t="s">
        <v>630</v>
      </c>
      <c r="M80" t="s">
        <v>430</v>
      </c>
      <c r="N80" t="s">
        <v>413</v>
      </c>
      <c r="O80" t="s">
        <v>413</v>
      </c>
      <c r="P80" t="s">
        <v>413</v>
      </c>
      <c r="Q80" t="s">
        <v>413</v>
      </c>
      <c r="R80" t="s">
        <v>1307</v>
      </c>
      <c r="S80" t="s">
        <v>1750</v>
      </c>
      <c r="T80" t="s">
        <v>11</v>
      </c>
      <c r="U80" t="s">
        <v>422</v>
      </c>
      <c r="V80" t="s">
        <v>11</v>
      </c>
      <c r="W80" t="s">
        <v>1499</v>
      </c>
      <c r="X80" t="s">
        <v>413</v>
      </c>
      <c r="Y80" t="s">
        <v>11</v>
      </c>
      <c r="Z80" t="s">
        <v>421</v>
      </c>
      <c r="AA80" t="s">
        <v>11</v>
      </c>
      <c r="AB80" t="s">
        <v>461</v>
      </c>
      <c r="AC80" t="s">
        <v>413</v>
      </c>
      <c r="AD80" t="s">
        <v>1503</v>
      </c>
      <c r="AE80" t="s">
        <v>413</v>
      </c>
      <c r="AF80" t="s">
        <v>422</v>
      </c>
      <c r="AG80" t="s">
        <v>422</v>
      </c>
      <c r="AH80" t="s">
        <v>461</v>
      </c>
      <c r="AI80" t="s">
        <v>422</v>
      </c>
      <c r="AJ80" t="s">
        <v>11</v>
      </c>
      <c r="AK80" t="s">
        <v>422</v>
      </c>
      <c r="AL80" t="s">
        <v>413</v>
      </c>
      <c r="AM80" t="s">
        <v>1504</v>
      </c>
      <c r="AN80" t="s">
        <v>11</v>
      </c>
      <c r="AO80" t="s">
        <v>11</v>
      </c>
      <c r="AP80" t="s">
        <v>1505</v>
      </c>
      <c r="AQ80">
        <v>92</v>
      </c>
      <c r="AR80">
        <f>92+121</f>
        <v>213</v>
      </c>
      <c r="AS80" t="s">
        <v>11</v>
      </c>
    </row>
    <row r="81" spans="1:47" hidden="1" x14ac:dyDescent="0.3">
      <c r="A81" t="s">
        <v>806</v>
      </c>
      <c r="B81">
        <v>77</v>
      </c>
      <c r="C81">
        <v>2017</v>
      </c>
      <c r="D81" t="s">
        <v>702</v>
      </c>
      <c r="F81">
        <v>124</v>
      </c>
      <c r="G81" t="s">
        <v>114</v>
      </c>
      <c r="H81" s="1" t="s">
        <v>115</v>
      </c>
      <c r="I81" t="s">
        <v>807</v>
      </c>
      <c r="J81" t="s">
        <v>808</v>
      </c>
      <c r="K81" t="s">
        <v>630</v>
      </c>
      <c r="M81" t="s">
        <v>1506</v>
      </c>
      <c r="N81" t="s">
        <v>11</v>
      </c>
      <c r="O81" t="s">
        <v>413</v>
      </c>
    </row>
    <row r="82" spans="1:47" hidden="1" x14ac:dyDescent="0.3">
      <c r="A82" t="s">
        <v>786</v>
      </c>
      <c r="B82">
        <v>78</v>
      </c>
      <c r="C82">
        <v>2020</v>
      </c>
      <c r="D82" t="s">
        <v>735</v>
      </c>
      <c r="F82">
        <v>122</v>
      </c>
      <c r="G82" t="s">
        <v>124</v>
      </c>
      <c r="H82" s="1" t="s">
        <v>125</v>
      </c>
      <c r="I82" t="s">
        <v>787</v>
      </c>
      <c r="J82" t="s">
        <v>788</v>
      </c>
      <c r="K82" t="s">
        <v>630</v>
      </c>
      <c r="M82" t="s">
        <v>418</v>
      </c>
      <c r="N82" t="s">
        <v>11</v>
      </c>
      <c r="O82" t="s">
        <v>413</v>
      </c>
    </row>
    <row r="83" spans="1:47" hidden="1" x14ac:dyDescent="0.3">
      <c r="A83" t="s">
        <v>734</v>
      </c>
      <c r="B83">
        <v>79</v>
      </c>
      <c r="C83">
        <v>2021</v>
      </c>
      <c r="D83" t="s">
        <v>735</v>
      </c>
      <c r="F83">
        <v>119</v>
      </c>
      <c r="G83" t="s">
        <v>130</v>
      </c>
      <c r="H83" s="1" t="s">
        <v>131</v>
      </c>
      <c r="I83" t="s">
        <v>736</v>
      </c>
      <c r="J83" t="s">
        <v>737</v>
      </c>
      <c r="K83" t="s">
        <v>630</v>
      </c>
      <c r="M83" t="s">
        <v>418</v>
      </c>
      <c r="N83" t="s">
        <v>11</v>
      </c>
      <c r="O83" t="s">
        <v>413</v>
      </c>
    </row>
    <row r="84" spans="1:47" x14ac:dyDescent="0.3">
      <c r="A84" t="s">
        <v>927</v>
      </c>
      <c r="B84">
        <v>80</v>
      </c>
      <c r="C84">
        <v>2014</v>
      </c>
      <c r="D84" t="s">
        <v>799</v>
      </c>
      <c r="E84" t="s">
        <v>1770</v>
      </c>
      <c r="F84">
        <v>119</v>
      </c>
      <c r="G84" t="s">
        <v>128</v>
      </c>
      <c r="H84" s="1" t="s">
        <v>129</v>
      </c>
      <c r="J84" t="s">
        <v>928</v>
      </c>
      <c r="K84" t="s">
        <v>630</v>
      </c>
      <c r="M84" t="s">
        <v>433</v>
      </c>
      <c r="N84" t="s">
        <v>413</v>
      </c>
      <c r="O84" t="s">
        <v>413</v>
      </c>
      <c r="P84" t="s">
        <v>413</v>
      </c>
      <c r="Q84" t="s">
        <v>11</v>
      </c>
      <c r="R84" t="s">
        <v>1308</v>
      </c>
      <c r="S84" t="s">
        <v>1507</v>
      </c>
      <c r="T84" t="s">
        <v>422</v>
      </c>
      <c r="U84" t="s">
        <v>422</v>
      </c>
      <c r="V84" t="s">
        <v>422</v>
      </c>
      <c r="W84" t="s">
        <v>1508</v>
      </c>
      <c r="X84" t="s">
        <v>11</v>
      </c>
      <c r="Y84" t="s">
        <v>413</v>
      </c>
      <c r="Z84" t="s">
        <v>422</v>
      </c>
      <c r="AA84" t="s">
        <v>422</v>
      </c>
      <c r="AB84" t="s">
        <v>422</v>
      </c>
      <c r="AC84" t="s">
        <v>422</v>
      </c>
      <c r="AD84" t="s">
        <v>422</v>
      </c>
      <c r="AE84" t="s">
        <v>422</v>
      </c>
      <c r="AF84" t="s">
        <v>422</v>
      </c>
      <c r="AG84" t="s">
        <v>422</v>
      </c>
      <c r="AH84" t="s">
        <v>422</v>
      </c>
      <c r="AI84" t="s">
        <v>422</v>
      </c>
      <c r="AJ84" t="s">
        <v>422</v>
      </c>
      <c r="AK84" t="s">
        <v>422</v>
      </c>
      <c r="AL84" t="s">
        <v>422</v>
      </c>
      <c r="AM84" t="s">
        <v>422</v>
      </c>
      <c r="AN84" t="s">
        <v>11</v>
      </c>
      <c r="AO84" t="s">
        <v>11</v>
      </c>
      <c r="AP84" t="s">
        <v>1509</v>
      </c>
      <c r="AQ84" t="s">
        <v>1510</v>
      </c>
      <c r="AR84">
        <f>70+69+70</f>
        <v>209</v>
      </c>
      <c r="AS84" t="s">
        <v>11</v>
      </c>
    </row>
    <row r="85" spans="1:47" x14ac:dyDescent="0.3">
      <c r="A85" t="s">
        <v>770</v>
      </c>
      <c r="B85">
        <v>81</v>
      </c>
      <c r="C85">
        <v>2013</v>
      </c>
      <c r="D85" t="s">
        <v>771</v>
      </c>
      <c r="E85" t="s">
        <v>1774</v>
      </c>
      <c r="F85">
        <v>117</v>
      </c>
      <c r="G85" t="s">
        <v>132</v>
      </c>
      <c r="H85" t="s">
        <v>133</v>
      </c>
      <c r="I85" t="s">
        <v>772</v>
      </c>
      <c r="J85" t="s">
        <v>773</v>
      </c>
      <c r="K85" t="s">
        <v>630</v>
      </c>
      <c r="M85" t="s">
        <v>420</v>
      </c>
      <c r="N85" t="s">
        <v>413</v>
      </c>
      <c r="O85" t="s">
        <v>413</v>
      </c>
      <c r="P85" t="s">
        <v>413</v>
      </c>
      <c r="Q85" t="s">
        <v>413</v>
      </c>
      <c r="R85" t="s">
        <v>11</v>
      </c>
      <c r="S85" t="s">
        <v>422</v>
      </c>
      <c r="T85" t="s">
        <v>422</v>
      </c>
      <c r="U85" t="s">
        <v>422</v>
      </c>
      <c r="V85" t="s">
        <v>422</v>
      </c>
      <c r="W85" t="s">
        <v>422</v>
      </c>
      <c r="X85" t="s">
        <v>413</v>
      </c>
      <c r="Y85" t="s">
        <v>11</v>
      </c>
      <c r="Z85" t="s">
        <v>421</v>
      </c>
      <c r="AA85" t="s">
        <v>11</v>
      </c>
      <c r="AB85" t="s">
        <v>461</v>
      </c>
      <c r="AC85" t="s">
        <v>413</v>
      </c>
      <c r="AD85" t="s">
        <v>1699</v>
      </c>
      <c r="AE85" t="s">
        <v>413</v>
      </c>
      <c r="AF85" t="s">
        <v>422</v>
      </c>
      <c r="AG85" t="s">
        <v>422</v>
      </c>
      <c r="AH85" t="s">
        <v>461</v>
      </c>
      <c r="AI85" t="s">
        <v>1700</v>
      </c>
      <c r="AJ85" t="s">
        <v>11</v>
      </c>
      <c r="AK85" t="s">
        <v>422</v>
      </c>
      <c r="AL85" t="s">
        <v>413</v>
      </c>
      <c r="AM85" t="s">
        <v>1701</v>
      </c>
      <c r="AN85" t="s">
        <v>413</v>
      </c>
      <c r="AO85" t="s">
        <v>413</v>
      </c>
      <c r="AP85" t="s">
        <v>1514</v>
      </c>
      <c r="AQ85">
        <v>4000</v>
      </c>
      <c r="AR85" t="s">
        <v>422</v>
      </c>
      <c r="AS85" t="s">
        <v>11</v>
      </c>
      <c r="AT85">
        <v>4</v>
      </c>
      <c r="AU85" t="s">
        <v>1511</v>
      </c>
    </row>
    <row r="86" spans="1:47" x14ac:dyDescent="0.3">
      <c r="A86" t="s">
        <v>1512</v>
      </c>
      <c r="B86">
        <v>82</v>
      </c>
      <c r="C86">
        <v>2004</v>
      </c>
      <c r="E86" t="s">
        <v>1774</v>
      </c>
      <c r="G86" t="s">
        <v>1511</v>
      </c>
      <c r="H86" t="s">
        <v>426</v>
      </c>
      <c r="L86" t="s">
        <v>1513</v>
      </c>
      <c r="M86" t="s">
        <v>1661</v>
      </c>
      <c r="N86" t="s">
        <v>1395</v>
      </c>
      <c r="O86" t="s">
        <v>413</v>
      </c>
      <c r="P86" t="s">
        <v>422</v>
      </c>
      <c r="Q86" t="s">
        <v>413</v>
      </c>
      <c r="R86" t="s">
        <v>11</v>
      </c>
      <c r="S86" t="s">
        <v>422</v>
      </c>
      <c r="T86" t="s">
        <v>422</v>
      </c>
      <c r="U86" t="s">
        <v>422</v>
      </c>
      <c r="V86" t="s">
        <v>422</v>
      </c>
      <c r="W86" t="s">
        <v>422</v>
      </c>
      <c r="X86" t="s">
        <v>413</v>
      </c>
      <c r="Y86" t="s">
        <v>11</v>
      </c>
      <c r="Z86" t="s">
        <v>421</v>
      </c>
      <c r="AA86" t="s">
        <v>11</v>
      </c>
      <c r="AB86" t="s">
        <v>461</v>
      </c>
      <c r="AC86" t="s">
        <v>413</v>
      </c>
      <c r="AD86" t="s">
        <v>1699</v>
      </c>
      <c r="AE86" t="s">
        <v>413</v>
      </c>
      <c r="AF86" t="s">
        <v>422</v>
      </c>
      <c r="AG86" t="s">
        <v>422</v>
      </c>
      <c r="AH86" t="s">
        <v>461</v>
      </c>
      <c r="AI86" t="s">
        <v>1700</v>
      </c>
      <c r="AJ86" t="s">
        <v>11</v>
      </c>
      <c r="AK86" t="s">
        <v>422</v>
      </c>
      <c r="AL86" t="s">
        <v>413</v>
      </c>
      <c r="AM86" t="s">
        <v>1701</v>
      </c>
      <c r="AN86" t="s">
        <v>413</v>
      </c>
      <c r="AO86" t="s">
        <v>413</v>
      </c>
      <c r="AP86" t="s">
        <v>1514</v>
      </c>
      <c r="AQ86">
        <v>4000</v>
      </c>
      <c r="AR86" t="s">
        <v>422</v>
      </c>
      <c r="AS86" t="s">
        <v>11</v>
      </c>
      <c r="AT86">
        <v>4</v>
      </c>
    </row>
    <row r="87" spans="1:47" hidden="1" x14ac:dyDescent="0.3">
      <c r="A87" t="s">
        <v>809</v>
      </c>
      <c r="B87">
        <v>83</v>
      </c>
      <c r="C87">
        <v>2018</v>
      </c>
      <c r="D87" t="s">
        <v>810</v>
      </c>
      <c r="E87" t="s">
        <v>1767</v>
      </c>
      <c r="F87">
        <v>117</v>
      </c>
      <c r="G87" t="s">
        <v>136</v>
      </c>
      <c r="H87" s="1" t="s">
        <v>137</v>
      </c>
      <c r="I87" t="s">
        <v>811</v>
      </c>
      <c r="J87" t="s">
        <v>812</v>
      </c>
      <c r="K87" t="s">
        <v>630</v>
      </c>
      <c r="M87" t="s">
        <v>433</v>
      </c>
      <c r="N87" t="s">
        <v>413</v>
      </c>
      <c r="O87" t="s">
        <v>413</v>
      </c>
      <c r="P87" t="s">
        <v>413</v>
      </c>
      <c r="Q87" t="s">
        <v>413</v>
      </c>
      <c r="R87" t="s">
        <v>1308</v>
      </c>
      <c r="S87" t="s">
        <v>1517</v>
      </c>
      <c r="T87" t="s">
        <v>422</v>
      </c>
      <c r="U87" t="s">
        <v>422</v>
      </c>
      <c r="V87" t="s">
        <v>422</v>
      </c>
      <c r="W87" t="s">
        <v>1362</v>
      </c>
      <c r="X87" t="s">
        <v>413</v>
      </c>
      <c r="Y87" t="s">
        <v>413</v>
      </c>
      <c r="Z87" t="s">
        <v>421</v>
      </c>
      <c r="AA87" t="s">
        <v>1356</v>
      </c>
      <c r="AB87" t="s">
        <v>461</v>
      </c>
      <c r="AC87" t="s">
        <v>461</v>
      </c>
      <c r="AD87" t="s">
        <v>422</v>
      </c>
      <c r="AE87" t="s">
        <v>413</v>
      </c>
      <c r="AF87" t="s">
        <v>422</v>
      </c>
      <c r="AG87" t="s">
        <v>422</v>
      </c>
      <c r="AH87" t="s">
        <v>413</v>
      </c>
      <c r="AI87" t="s">
        <v>422</v>
      </c>
      <c r="AJ87" t="s">
        <v>11</v>
      </c>
      <c r="AK87" t="s">
        <v>422</v>
      </c>
      <c r="AL87" t="s">
        <v>413</v>
      </c>
      <c r="AM87" t="s">
        <v>1518</v>
      </c>
      <c r="AN87" t="s">
        <v>413</v>
      </c>
      <c r="AO87" t="s">
        <v>11</v>
      </c>
      <c r="AP87" t="s">
        <v>1516</v>
      </c>
      <c r="AQ87" t="s">
        <v>422</v>
      </c>
      <c r="AR87">
        <v>2247</v>
      </c>
      <c r="AS87" t="s">
        <v>1723</v>
      </c>
      <c r="AU87" t="s">
        <v>447</v>
      </c>
    </row>
    <row r="88" spans="1:47" hidden="1" x14ac:dyDescent="0.3">
      <c r="A88" t="s">
        <v>875</v>
      </c>
      <c r="B88">
        <v>84</v>
      </c>
      <c r="C88">
        <v>2018</v>
      </c>
      <c r="D88" t="s">
        <v>730</v>
      </c>
      <c r="F88">
        <v>117</v>
      </c>
      <c r="G88" t="s">
        <v>134</v>
      </c>
      <c r="H88" s="1" t="s">
        <v>135</v>
      </c>
      <c r="J88" t="s">
        <v>876</v>
      </c>
      <c r="K88" t="s">
        <v>630</v>
      </c>
      <c r="M88" t="s">
        <v>1308</v>
      </c>
      <c r="N88" t="s">
        <v>11</v>
      </c>
      <c r="O88" t="s">
        <v>413</v>
      </c>
    </row>
    <row r="89" spans="1:47" hidden="1" x14ac:dyDescent="0.3">
      <c r="A89" t="s">
        <v>631</v>
      </c>
      <c r="B89">
        <v>85</v>
      </c>
      <c r="C89">
        <v>2016</v>
      </c>
      <c r="D89" t="s">
        <v>632</v>
      </c>
      <c r="E89" t="s">
        <v>1788</v>
      </c>
      <c r="F89">
        <v>115</v>
      </c>
      <c r="G89" t="s">
        <v>138</v>
      </c>
      <c r="H89" s="1" t="s">
        <v>139</v>
      </c>
      <c r="I89" t="s">
        <v>633</v>
      </c>
      <c r="J89" t="s">
        <v>634</v>
      </c>
      <c r="K89" t="s">
        <v>630</v>
      </c>
      <c r="M89" t="s">
        <v>433</v>
      </c>
      <c r="N89" t="s">
        <v>413</v>
      </c>
      <c r="O89" t="s">
        <v>413</v>
      </c>
      <c r="P89" t="s">
        <v>413</v>
      </c>
      <c r="Q89" t="s">
        <v>413</v>
      </c>
      <c r="R89" t="s">
        <v>1307</v>
      </c>
      <c r="S89" t="s">
        <v>1748</v>
      </c>
      <c r="T89" t="s">
        <v>11</v>
      </c>
      <c r="U89" t="s">
        <v>422</v>
      </c>
      <c r="V89" t="s">
        <v>11</v>
      </c>
      <c r="W89" t="s">
        <v>1519</v>
      </c>
      <c r="X89" t="s">
        <v>413</v>
      </c>
      <c r="Y89" t="s">
        <v>11</v>
      </c>
      <c r="Z89" t="s">
        <v>421</v>
      </c>
      <c r="AA89" t="s">
        <v>11</v>
      </c>
      <c r="AB89" t="s">
        <v>461</v>
      </c>
      <c r="AC89" t="s">
        <v>413</v>
      </c>
      <c r="AD89" t="s">
        <v>1749</v>
      </c>
      <c r="AE89" t="s">
        <v>413</v>
      </c>
      <c r="AF89" t="s">
        <v>422</v>
      </c>
      <c r="AG89" t="s">
        <v>422</v>
      </c>
      <c r="AH89" t="s">
        <v>461</v>
      </c>
      <c r="AI89" t="s">
        <v>422</v>
      </c>
      <c r="AJ89" t="s">
        <v>11</v>
      </c>
      <c r="AK89" t="s">
        <v>422</v>
      </c>
      <c r="AL89" t="s">
        <v>11</v>
      </c>
      <c r="AM89" t="s">
        <v>422</v>
      </c>
      <c r="AN89" t="s">
        <v>11</v>
      </c>
      <c r="AO89" t="s">
        <v>11</v>
      </c>
      <c r="AP89" t="s">
        <v>1520</v>
      </c>
      <c r="AQ89">
        <v>43</v>
      </c>
      <c r="AR89">
        <v>144</v>
      </c>
      <c r="AS89" t="s">
        <v>1726</v>
      </c>
    </row>
    <row r="90" spans="1:47" x14ac:dyDescent="0.3">
      <c r="A90" t="s">
        <v>775</v>
      </c>
      <c r="B90">
        <v>86</v>
      </c>
      <c r="C90">
        <v>2019</v>
      </c>
      <c r="D90" t="s">
        <v>776</v>
      </c>
      <c r="E90" t="s">
        <v>1765</v>
      </c>
      <c r="F90">
        <v>114</v>
      </c>
      <c r="G90" t="s">
        <v>141</v>
      </c>
      <c r="H90" s="1" t="s">
        <v>142</v>
      </c>
      <c r="I90" t="s">
        <v>777</v>
      </c>
      <c r="J90" t="s">
        <v>778</v>
      </c>
      <c r="K90" t="s">
        <v>630</v>
      </c>
      <c r="M90" t="s">
        <v>430</v>
      </c>
      <c r="N90" t="s">
        <v>413</v>
      </c>
      <c r="O90" t="s">
        <v>413</v>
      </c>
      <c r="P90" t="s">
        <v>413</v>
      </c>
      <c r="Q90" t="s">
        <v>413</v>
      </c>
      <c r="R90" t="s">
        <v>461</v>
      </c>
      <c r="S90" t="s">
        <v>461</v>
      </c>
      <c r="T90" t="s">
        <v>422</v>
      </c>
      <c r="U90" t="s">
        <v>422</v>
      </c>
      <c r="V90" t="s">
        <v>422</v>
      </c>
      <c r="W90" t="s">
        <v>493</v>
      </c>
      <c r="X90" t="s">
        <v>11</v>
      </c>
      <c r="Y90" t="s">
        <v>413</v>
      </c>
      <c r="Z90" t="s">
        <v>421</v>
      </c>
      <c r="AA90" t="s">
        <v>11</v>
      </c>
      <c r="AB90" t="s">
        <v>11</v>
      </c>
      <c r="AC90" t="s">
        <v>11</v>
      </c>
      <c r="AD90" t="s">
        <v>422</v>
      </c>
      <c r="AE90" t="s">
        <v>413</v>
      </c>
      <c r="AF90" t="s">
        <v>422</v>
      </c>
      <c r="AG90" t="s">
        <v>422</v>
      </c>
      <c r="AH90" t="s">
        <v>461</v>
      </c>
      <c r="AI90" t="s">
        <v>422</v>
      </c>
      <c r="AJ90" t="s">
        <v>11</v>
      </c>
      <c r="AK90" t="s">
        <v>422</v>
      </c>
      <c r="AL90" t="s">
        <v>11</v>
      </c>
      <c r="AM90" t="s">
        <v>422</v>
      </c>
      <c r="AN90" t="s">
        <v>11</v>
      </c>
      <c r="AO90" t="s">
        <v>11</v>
      </c>
      <c r="AP90" t="s">
        <v>431</v>
      </c>
      <c r="AQ90">
        <v>15</v>
      </c>
      <c r="AR90">
        <v>30</v>
      </c>
      <c r="AS90" t="s">
        <v>11</v>
      </c>
    </row>
    <row r="91" spans="1:47" x14ac:dyDescent="0.3">
      <c r="A91" t="s">
        <v>929</v>
      </c>
      <c r="B91">
        <v>87</v>
      </c>
      <c r="C91">
        <v>2015</v>
      </c>
      <c r="D91" t="s">
        <v>803</v>
      </c>
      <c r="E91" t="s">
        <v>1786</v>
      </c>
      <c r="F91">
        <v>114</v>
      </c>
      <c r="G91" t="s">
        <v>1521</v>
      </c>
      <c r="H91" s="1" t="s">
        <v>930</v>
      </c>
      <c r="J91" t="s">
        <v>931</v>
      </c>
      <c r="K91" t="s">
        <v>630</v>
      </c>
      <c r="M91" t="s">
        <v>408</v>
      </c>
      <c r="N91" t="s">
        <v>413</v>
      </c>
      <c r="O91" t="s">
        <v>413</v>
      </c>
      <c r="P91" t="s">
        <v>413</v>
      </c>
      <c r="Q91" t="s">
        <v>413</v>
      </c>
      <c r="R91" t="s">
        <v>1308</v>
      </c>
      <c r="S91" t="s">
        <v>569</v>
      </c>
      <c r="T91" t="s">
        <v>422</v>
      </c>
      <c r="U91" t="s">
        <v>422</v>
      </c>
      <c r="V91" t="s">
        <v>422</v>
      </c>
      <c r="W91" t="s">
        <v>1317</v>
      </c>
      <c r="X91" t="s">
        <v>11</v>
      </c>
      <c r="Y91" t="s">
        <v>413</v>
      </c>
      <c r="Z91" t="s">
        <v>575</v>
      </c>
      <c r="AA91" t="s">
        <v>11</v>
      </c>
      <c r="AB91" t="s">
        <v>461</v>
      </c>
      <c r="AC91" t="s">
        <v>461</v>
      </c>
      <c r="AD91" t="s">
        <v>422</v>
      </c>
      <c r="AE91" t="s">
        <v>461</v>
      </c>
      <c r="AF91" t="s">
        <v>422</v>
      </c>
      <c r="AG91" t="s">
        <v>422</v>
      </c>
      <c r="AH91" t="s">
        <v>461</v>
      </c>
      <c r="AI91" t="s">
        <v>422</v>
      </c>
      <c r="AJ91" t="s">
        <v>11</v>
      </c>
      <c r="AK91" t="s">
        <v>422</v>
      </c>
      <c r="AL91" t="s">
        <v>11</v>
      </c>
      <c r="AM91" t="s">
        <v>422</v>
      </c>
      <c r="AN91" t="s">
        <v>413</v>
      </c>
      <c r="AO91" t="s">
        <v>11</v>
      </c>
      <c r="AP91" t="s">
        <v>1522</v>
      </c>
      <c r="AQ91">
        <v>441</v>
      </c>
      <c r="AR91">
        <v>5728</v>
      </c>
      <c r="AS91" t="s">
        <v>11</v>
      </c>
      <c r="AT91">
        <v>2</v>
      </c>
      <c r="AU91" t="s">
        <v>1358</v>
      </c>
    </row>
    <row r="92" spans="1:47" hidden="1" x14ac:dyDescent="0.3">
      <c r="A92" t="s">
        <v>685</v>
      </c>
      <c r="B92">
        <v>88</v>
      </c>
      <c r="C92">
        <v>2013</v>
      </c>
      <c r="D92" t="s">
        <v>686</v>
      </c>
      <c r="F92">
        <v>113</v>
      </c>
      <c r="G92" t="s">
        <v>1524</v>
      </c>
      <c r="H92" s="1" t="s">
        <v>140</v>
      </c>
      <c r="J92" t="s">
        <v>687</v>
      </c>
      <c r="K92" t="s">
        <v>630</v>
      </c>
      <c r="M92" t="s">
        <v>408</v>
      </c>
      <c r="N92" t="s">
        <v>11</v>
      </c>
      <c r="O92" t="s">
        <v>413</v>
      </c>
    </row>
    <row r="93" spans="1:47" hidden="1" x14ac:dyDescent="0.3">
      <c r="A93" t="s">
        <v>920</v>
      </c>
      <c r="B93">
        <v>89</v>
      </c>
      <c r="C93">
        <v>2017</v>
      </c>
      <c r="D93" t="s">
        <v>921</v>
      </c>
      <c r="E93" t="s">
        <v>1765</v>
      </c>
      <c r="F93">
        <v>113</v>
      </c>
      <c r="G93" t="s">
        <v>922</v>
      </c>
      <c r="H93" s="1" t="s">
        <v>923</v>
      </c>
      <c r="J93" t="s">
        <v>924</v>
      </c>
      <c r="K93" t="s">
        <v>630</v>
      </c>
      <c r="M93" t="s">
        <v>408</v>
      </c>
      <c r="N93" t="s">
        <v>1706</v>
      </c>
      <c r="O93" t="s">
        <v>413</v>
      </c>
      <c r="P93" t="s">
        <v>413</v>
      </c>
      <c r="Q93" t="s">
        <v>413</v>
      </c>
      <c r="R93" t="s">
        <v>422</v>
      </c>
      <c r="S93" t="s">
        <v>422</v>
      </c>
      <c r="T93" t="s">
        <v>422</v>
      </c>
      <c r="U93" t="s">
        <v>422</v>
      </c>
      <c r="V93" t="s">
        <v>422</v>
      </c>
      <c r="W93" t="s">
        <v>422</v>
      </c>
      <c r="X93" t="s">
        <v>413</v>
      </c>
      <c r="Y93" t="s">
        <v>413</v>
      </c>
      <c r="Z93" t="s">
        <v>422</v>
      </c>
      <c r="AA93" t="s">
        <v>422</v>
      </c>
      <c r="AB93" t="s">
        <v>422</v>
      </c>
      <c r="AC93" t="s">
        <v>422</v>
      </c>
      <c r="AD93" t="s">
        <v>422</v>
      </c>
      <c r="AE93" t="s">
        <v>422</v>
      </c>
      <c r="AF93" t="s">
        <v>422</v>
      </c>
      <c r="AG93" t="s">
        <v>422</v>
      </c>
      <c r="AH93" t="s">
        <v>422</v>
      </c>
      <c r="AI93" t="s">
        <v>422</v>
      </c>
      <c r="AJ93" t="s">
        <v>422</v>
      </c>
      <c r="AK93" t="s">
        <v>422</v>
      </c>
      <c r="AL93" t="s">
        <v>422</v>
      </c>
      <c r="AM93" t="s">
        <v>422</v>
      </c>
      <c r="AN93" t="s">
        <v>422</v>
      </c>
      <c r="AO93" t="s">
        <v>422</v>
      </c>
      <c r="AP93" t="s">
        <v>422</v>
      </c>
      <c r="AQ93" t="s">
        <v>422</v>
      </c>
      <c r="AR93" t="s">
        <v>422</v>
      </c>
      <c r="AS93" t="s">
        <v>422</v>
      </c>
      <c r="AU93" t="s">
        <v>1531</v>
      </c>
    </row>
    <row r="94" spans="1:47" x14ac:dyDescent="0.3">
      <c r="A94" t="s">
        <v>1525</v>
      </c>
      <c r="B94">
        <v>90</v>
      </c>
      <c r="E94" t="s">
        <v>1765</v>
      </c>
      <c r="G94" t="s">
        <v>1715</v>
      </c>
      <c r="H94" s="1" t="s">
        <v>923</v>
      </c>
      <c r="L94" t="s">
        <v>922</v>
      </c>
      <c r="M94" t="s">
        <v>408</v>
      </c>
      <c r="N94" s="7" t="s">
        <v>1395</v>
      </c>
      <c r="O94" t="s">
        <v>413</v>
      </c>
      <c r="P94" t="s">
        <v>422</v>
      </c>
      <c r="Q94" t="s">
        <v>413</v>
      </c>
      <c r="R94" t="s">
        <v>1308</v>
      </c>
      <c r="S94" t="s">
        <v>1407</v>
      </c>
      <c r="T94" t="s">
        <v>422</v>
      </c>
      <c r="U94" t="s">
        <v>422</v>
      </c>
      <c r="V94" t="s">
        <v>422</v>
      </c>
      <c r="W94" t="s">
        <v>1534</v>
      </c>
      <c r="X94" t="s">
        <v>413</v>
      </c>
      <c r="Y94" t="s">
        <v>11</v>
      </c>
      <c r="Z94" t="s">
        <v>1535</v>
      </c>
      <c r="AA94" t="s">
        <v>1356</v>
      </c>
      <c r="AB94" t="s">
        <v>461</v>
      </c>
      <c r="AC94" t="s">
        <v>11</v>
      </c>
      <c r="AD94" t="s">
        <v>422</v>
      </c>
      <c r="AE94" t="s">
        <v>11</v>
      </c>
      <c r="AF94" t="s">
        <v>422</v>
      </c>
      <c r="AG94" t="s">
        <v>422</v>
      </c>
      <c r="AH94" t="s">
        <v>461</v>
      </c>
      <c r="AI94" t="s">
        <v>422</v>
      </c>
      <c r="AJ94" t="s">
        <v>11</v>
      </c>
      <c r="AK94" t="s">
        <v>422</v>
      </c>
      <c r="AL94" t="s">
        <v>11</v>
      </c>
      <c r="AM94" t="s">
        <v>422</v>
      </c>
      <c r="AN94" t="s">
        <v>413</v>
      </c>
      <c r="AO94" t="s">
        <v>11</v>
      </c>
      <c r="AP94" t="s">
        <v>1536</v>
      </c>
      <c r="AQ94">
        <v>9000</v>
      </c>
      <c r="AR94">
        <v>107000</v>
      </c>
      <c r="AS94" t="s">
        <v>11</v>
      </c>
    </row>
    <row r="95" spans="1:47" x14ac:dyDescent="0.3">
      <c r="A95" t="s">
        <v>1526</v>
      </c>
      <c r="B95">
        <v>91</v>
      </c>
      <c r="C95">
        <v>2016</v>
      </c>
      <c r="D95" t="s">
        <v>1533</v>
      </c>
      <c r="E95" t="s">
        <v>1765</v>
      </c>
      <c r="G95" t="s">
        <v>1527</v>
      </c>
      <c r="H95" t="s">
        <v>1528</v>
      </c>
      <c r="L95" t="s">
        <v>922</v>
      </c>
      <c r="M95" t="s">
        <v>408</v>
      </c>
      <c r="N95" s="7" t="s">
        <v>1395</v>
      </c>
      <c r="O95" t="s">
        <v>413</v>
      </c>
      <c r="P95" t="s">
        <v>422</v>
      </c>
      <c r="Q95" t="s">
        <v>413</v>
      </c>
      <c r="R95" t="s">
        <v>1308</v>
      </c>
      <c r="S95" t="s">
        <v>1469</v>
      </c>
      <c r="T95" t="s">
        <v>422</v>
      </c>
      <c r="U95" t="s">
        <v>422</v>
      </c>
      <c r="V95" t="s">
        <v>422</v>
      </c>
      <c r="W95" t="s">
        <v>1532</v>
      </c>
      <c r="X95" t="s">
        <v>413</v>
      </c>
      <c r="Y95" t="s">
        <v>11</v>
      </c>
      <c r="Z95" t="s">
        <v>575</v>
      </c>
      <c r="AA95" t="s">
        <v>1356</v>
      </c>
      <c r="AB95" t="s">
        <v>461</v>
      </c>
      <c r="AC95" t="s">
        <v>413</v>
      </c>
      <c r="AD95" t="s">
        <v>1735</v>
      </c>
      <c r="AE95" t="s">
        <v>11</v>
      </c>
      <c r="AF95" t="s">
        <v>422</v>
      </c>
      <c r="AG95" t="s">
        <v>422</v>
      </c>
      <c r="AH95" t="s">
        <v>413</v>
      </c>
      <c r="AI95" t="s">
        <v>422</v>
      </c>
      <c r="AJ95" t="s">
        <v>413</v>
      </c>
      <c r="AK95" t="s">
        <v>1529</v>
      </c>
      <c r="AL95" t="s">
        <v>11</v>
      </c>
      <c r="AM95" t="s">
        <v>422</v>
      </c>
      <c r="AN95" t="s">
        <v>413</v>
      </c>
      <c r="AO95" t="s">
        <v>571</v>
      </c>
      <c r="AP95" t="s">
        <v>1530</v>
      </c>
      <c r="AQ95" t="s">
        <v>422</v>
      </c>
      <c r="AR95">
        <f>947+280</f>
        <v>1227</v>
      </c>
      <c r="AS95" t="s">
        <v>11</v>
      </c>
      <c r="AT95">
        <v>0</v>
      </c>
    </row>
    <row r="96" spans="1:47" hidden="1" x14ac:dyDescent="0.3">
      <c r="A96" t="s">
        <v>641</v>
      </c>
      <c r="B96">
        <v>92</v>
      </c>
      <c r="C96">
        <v>2016</v>
      </c>
      <c r="D96" t="s">
        <v>642</v>
      </c>
      <c r="E96" t="s">
        <v>1789</v>
      </c>
      <c r="F96">
        <v>112</v>
      </c>
      <c r="G96" t="s">
        <v>143</v>
      </c>
      <c r="H96" s="1" t="s">
        <v>144</v>
      </c>
      <c r="I96" t="s">
        <v>643</v>
      </c>
      <c r="K96" t="s">
        <v>630</v>
      </c>
      <c r="M96" t="s">
        <v>1360</v>
      </c>
      <c r="N96" t="s">
        <v>413</v>
      </c>
      <c r="O96" t="s">
        <v>413</v>
      </c>
      <c r="P96" t="s">
        <v>413</v>
      </c>
      <c r="Q96" t="s">
        <v>11</v>
      </c>
      <c r="R96" t="s">
        <v>1307</v>
      </c>
      <c r="S96" t="s">
        <v>1538</v>
      </c>
      <c r="T96" t="s">
        <v>1539</v>
      </c>
      <c r="U96" t="s">
        <v>11</v>
      </c>
      <c r="V96" t="s">
        <v>413</v>
      </c>
      <c r="W96" t="s">
        <v>1540</v>
      </c>
      <c r="X96" t="s">
        <v>413</v>
      </c>
      <c r="Y96" t="s">
        <v>11</v>
      </c>
      <c r="Z96" t="s">
        <v>422</v>
      </c>
      <c r="AA96" t="s">
        <v>422</v>
      </c>
      <c r="AB96" t="s">
        <v>422</v>
      </c>
      <c r="AC96" t="s">
        <v>422</v>
      </c>
      <c r="AD96" t="s">
        <v>422</v>
      </c>
      <c r="AE96" t="s">
        <v>422</v>
      </c>
      <c r="AF96" t="s">
        <v>413</v>
      </c>
      <c r="AG96" t="s">
        <v>1543</v>
      </c>
      <c r="AH96" t="s">
        <v>422</v>
      </c>
      <c r="AI96" t="s">
        <v>422</v>
      </c>
      <c r="AJ96" t="s">
        <v>422</v>
      </c>
      <c r="AK96" t="s">
        <v>422</v>
      </c>
      <c r="AL96" t="s">
        <v>422</v>
      </c>
      <c r="AM96" t="s">
        <v>422</v>
      </c>
      <c r="AN96" t="s">
        <v>11</v>
      </c>
      <c r="AO96" t="s">
        <v>11</v>
      </c>
      <c r="AP96" t="s">
        <v>1541</v>
      </c>
      <c r="AQ96">
        <v>17</v>
      </c>
      <c r="AR96">
        <v>135</v>
      </c>
      <c r="AS96" t="s">
        <v>1542</v>
      </c>
    </row>
    <row r="97" spans="1:47" hidden="1" x14ac:dyDescent="0.3">
      <c r="A97" s="3" t="s">
        <v>760</v>
      </c>
      <c r="B97">
        <v>93</v>
      </c>
      <c r="C97">
        <v>2020</v>
      </c>
      <c r="D97" t="s">
        <v>645</v>
      </c>
      <c r="F97">
        <v>110</v>
      </c>
      <c r="G97" t="s">
        <v>149</v>
      </c>
      <c r="H97" s="1" t="s">
        <v>150</v>
      </c>
      <c r="I97" t="s">
        <v>761</v>
      </c>
      <c r="J97" t="s">
        <v>762</v>
      </c>
      <c r="K97" t="s">
        <v>630</v>
      </c>
      <c r="M97" t="s">
        <v>408</v>
      </c>
      <c r="N97" t="s">
        <v>11</v>
      </c>
      <c r="O97" t="s">
        <v>413</v>
      </c>
    </row>
    <row r="98" spans="1:47" hidden="1" x14ac:dyDescent="0.3">
      <c r="A98" t="s">
        <v>839</v>
      </c>
      <c r="B98">
        <v>94</v>
      </c>
      <c r="C98">
        <v>2020</v>
      </c>
      <c r="D98" t="s">
        <v>840</v>
      </c>
      <c r="E98" t="s">
        <v>1790</v>
      </c>
      <c r="F98">
        <v>110</v>
      </c>
      <c r="G98" t="s">
        <v>145</v>
      </c>
      <c r="H98" s="1" t="s">
        <v>146</v>
      </c>
      <c r="J98" t="s">
        <v>841</v>
      </c>
      <c r="K98" t="s">
        <v>630</v>
      </c>
      <c r="M98" t="s">
        <v>420</v>
      </c>
      <c r="N98" t="s">
        <v>1706</v>
      </c>
      <c r="O98" t="s">
        <v>413</v>
      </c>
      <c r="P98" t="s">
        <v>413</v>
      </c>
      <c r="Q98" t="s">
        <v>413</v>
      </c>
      <c r="R98" t="s">
        <v>1307</v>
      </c>
      <c r="X98" t="s">
        <v>461</v>
      </c>
      <c r="Y98" t="s">
        <v>413</v>
      </c>
      <c r="AN98" t="s">
        <v>413</v>
      </c>
      <c r="AO98" t="s">
        <v>413</v>
      </c>
      <c r="AP98" t="s">
        <v>1544</v>
      </c>
      <c r="AQ98" t="s">
        <v>422</v>
      </c>
      <c r="AR98" t="s">
        <v>422</v>
      </c>
      <c r="AS98" t="s">
        <v>422</v>
      </c>
      <c r="AU98" t="s">
        <v>1714</v>
      </c>
    </row>
    <row r="99" spans="1:47" hidden="1" x14ac:dyDescent="0.3">
      <c r="A99" t="s">
        <v>678</v>
      </c>
      <c r="B99">
        <v>95</v>
      </c>
      <c r="C99">
        <v>2016</v>
      </c>
      <c r="D99" t="s">
        <v>679</v>
      </c>
      <c r="F99">
        <v>109</v>
      </c>
      <c r="G99" t="s">
        <v>147</v>
      </c>
      <c r="H99" s="1" t="s">
        <v>148</v>
      </c>
      <c r="J99" t="s">
        <v>680</v>
      </c>
      <c r="K99" t="s">
        <v>630</v>
      </c>
      <c r="M99" t="s">
        <v>1545</v>
      </c>
      <c r="N99" t="s">
        <v>11</v>
      </c>
      <c r="O99"/>
    </row>
    <row r="100" spans="1:47" hidden="1" x14ac:dyDescent="0.3">
      <c r="A100" t="s">
        <v>1576</v>
      </c>
      <c r="B100">
        <v>96</v>
      </c>
      <c r="C100">
        <v>2016</v>
      </c>
      <c r="E100" t="s">
        <v>1767</v>
      </c>
      <c r="G100" t="s">
        <v>1577</v>
      </c>
      <c r="H100" s="1" t="s">
        <v>1582</v>
      </c>
      <c r="L100" t="s">
        <v>145</v>
      </c>
      <c r="M100" t="s">
        <v>1661</v>
      </c>
      <c r="N100" t="s">
        <v>1395</v>
      </c>
      <c r="O100" t="s">
        <v>413</v>
      </c>
      <c r="P100" t="s">
        <v>422</v>
      </c>
      <c r="Q100" t="s">
        <v>413</v>
      </c>
      <c r="R100" t="s">
        <v>1307</v>
      </c>
      <c r="S100" t="s">
        <v>1743</v>
      </c>
      <c r="T100" t="s">
        <v>422</v>
      </c>
      <c r="V100" t="s">
        <v>422</v>
      </c>
      <c r="W100" t="s">
        <v>1663</v>
      </c>
      <c r="X100" t="s">
        <v>461</v>
      </c>
      <c r="Y100" t="s">
        <v>461</v>
      </c>
      <c r="Z100" t="s">
        <v>461</v>
      </c>
      <c r="AA100" t="s">
        <v>11</v>
      </c>
      <c r="AB100" t="s">
        <v>461</v>
      </c>
      <c r="AC100" t="s">
        <v>413</v>
      </c>
      <c r="AD100" t="s">
        <v>1744</v>
      </c>
      <c r="AE100" t="s">
        <v>461</v>
      </c>
      <c r="AF100" t="s">
        <v>422</v>
      </c>
      <c r="AG100" t="s">
        <v>422</v>
      </c>
      <c r="AH100" t="s">
        <v>461</v>
      </c>
      <c r="AI100" t="s">
        <v>422</v>
      </c>
      <c r="AJ100" t="s">
        <v>11</v>
      </c>
      <c r="AK100" t="s">
        <v>422</v>
      </c>
      <c r="AL100" t="s">
        <v>413</v>
      </c>
      <c r="AM100" t="s">
        <v>1664</v>
      </c>
      <c r="AN100" t="s">
        <v>413</v>
      </c>
      <c r="AO100" t="s">
        <v>413</v>
      </c>
      <c r="AP100" t="s">
        <v>1662</v>
      </c>
      <c r="AQ100">
        <v>309</v>
      </c>
      <c r="AR100">
        <v>349</v>
      </c>
      <c r="AS100" t="s">
        <v>1670</v>
      </c>
      <c r="AT100">
        <v>4</v>
      </c>
    </row>
    <row r="101" spans="1:47" hidden="1" x14ac:dyDescent="0.3">
      <c r="A101" t="s">
        <v>1666</v>
      </c>
      <c r="B101">
        <v>97</v>
      </c>
      <c r="C101">
        <v>2019</v>
      </c>
      <c r="E101" t="s">
        <v>1774</v>
      </c>
      <c r="G101" t="s">
        <v>1667</v>
      </c>
      <c r="H101" s="1" t="s">
        <v>1668</v>
      </c>
      <c r="L101" t="s">
        <v>145</v>
      </c>
      <c r="M101" t="s">
        <v>1661</v>
      </c>
      <c r="N101" t="s">
        <v>1395</v>
      </c>
      <c r="O101" t="s">
        <v>413</v>
      </c>
      <c r="P101" t="s">
        <v>422</v>
      </c>
      <c r="Q101" t="s">
        <v>413</v>
      </c>
      <c r="R101" t="s">
        <v>1307</v>
      </c>
      <c r="S101" t="s">
        <v>1751</v>
      </c>
      <c r="T101" t="s">
        <v>422</v>
      </c>
      <c r="U101" t="s">
        <v>422</v>
      </c>
      <c r="V101" t="s">
        <v>422</v>
      </c>
      <c r="W101" t="s">
        <v>422</v>
      </c>
      <c r="X101" t="s">
        <v>413</v>
      </c>
      <c r="Y101" t="s">
        <v>11</v>
      </c>
      <c r="Z101" t="s">
        <v>461</v>
      </c>
      <c r="AA101" t="s">
        <v>11</v>
      </c>
      <c r="AB101" t="s">
        <v>461</v>
      </c>
      <c r="AC101" t="s">
        <v>413</v>
      </c>
      <c r="AD101" t="s">
        <v>1665</v>
      </c>
      <c r="AE101" t="s">
        <v>461</v>
      </c>
      <c r="AF101" t="s">
        <v>422</v>
      </c>
      <c r="AG101" t="s">
        <v>422</v>
      </c>
      <c r="AH101" t="s">
        <v>461</v>
      </c>
      <c r="AI101" t="s">
        <v>422</v>
      </c>
      <c r="AJ101" t="s">
        <v>11</v>
      </c>
      <c r="AK101" t="s">
        <v>422</v>
      </c>
      <c r="AL101" t="s">
        <v>413</v>
      </c>
      <c r="AM101" t="s">
        <v>1664</v>
      </c>
      <c r="AN101" t="s">
        <v>11</v>
      </c>
      <c r="AO101" t="s">
        <v>11</v>
      </c>
      <c r="AP101" t="s">
        <v>1661</v>
      </c>
      <c r="AQ101" t="s">
        <v>422</v>
      </c>
      <c r="AR101">
        <f>244+477</f>
        <v>721</v>
      </c>
      <c r="AS101" t="s">
        <v>1669</v>
      </c>
      <c r="AT101">
        <v>2</v>
      </c>
    </row>
    <row r="102" spans="1:47" x14ac:dyDescent="0.3">
      <c r="A102" t="s">
        <v>1578</v>
      </c>
      <c r="B102">
        <v>98</v>
      </c>
      <c r="E102" t="s">
        <v>1774</v>
      </c>
      <c r="G102" t="s">
        <v>1713</v>
      </c>
      <c r="L102" t="s">
        <v>145</v>
      </c>
      <c r="M102" t="s">
        <v>1661</v>
      </c>
      <c r="N102" t="s">
        <v>1395</v>
      </c>
      <c r="O102" t="s">
        <v>413</v>
      </c>
      <c r="P102" t="s">
        <v>422</v>
      </c>
      <c r="Q102" t="s">
        <v>413</v>
      </c>
      <c r="R102" t="s">
        <v>11</v>
      </c>
      <c r="S102" t="s">
        <v>422</v>
      </c>
      <c r="T102" t="s">
        <v>422</v>
      </c>
      <c r="U102" t="s">
        <v>422</v>
      </c>
      <c r="V102" t="s">
        <v>422</v>
      </c>
      <c r="W102" t="s">
        <v>422</v>
      </c>
      <c r="X102" t="s">
        <v>413</v>
      </c>
      <c r="Y102" t="s">
        <v>461</v>
      </c>
      <c r="Z102" t="s">
        <v>421</v>
      </c>
      <c r="AA102" t="s">
        <v>11</v>
      </c>
      <c r="AB102" t="s">
        <v>461</v>
      </c>
      <c r="AC102" t="s">
        <v>413</v>
      </c>
      <c r="AD102" t="s">
        <v>1671</v>
      </c>
      <c r="AE102" t="s">
        <v>413</v>
      </c>
      <c r="AF102" t="s">
        <v>422</v>
      </c>
      <c r="AG102" t="s">
        <v>422</v>
      </c>
      <c r="AH102" t="s">
        <v>461</v>
      </c>
      <c r="AI102" t="s">
        <v>422</v>
      </c>
      <c r="AJ102" t="s">
        <v>11</v>
      </c>
      <c r="AK102" t="s">
        <v>422</v>
      </c>
      <c r="AL102" t="s">
        <v>11</v>
      </c>
      <c r="AM102" t="s">
        <v>422</v>
      </c>
      <c r="AN102" t="s">
        <v>11</v>
      </c>
      <c r="AO102" t="s">
        <v>11</v>
      </c>
      <c r="AP102" t="s">
        <v>1661</v>
      </c>
      <c r="AQ102" t="s">
        <v>422</v>
      </c>
      <c r="AR102">
        <v>24</v>
      </c>
      <c r="AS102" t="s">
        <v>11</v>
      </c>
      <c r="AT102">
        <v>1</v>
      </c>
    </row>
    <row r="103" spans="1:47" hidden="1" x14ac:dyDescent="0.3">
      <c r="A103" t="s">
        <v>1579</v>
      </c>
      <c r="B103">
        <v>99</v>
      </c>
      <c r="C103">
        <v>2018</v>
      </c>
      <c r="E103" t="s">
        <v>1791</v>
      </c>
      <c r="G103" t="s">
        <v>1580</v>
      </c>
      <c r="H103" s="1" t="s">
        <v>1581</v>
      </c>
      <c r="L103" t="s">
        <v>145</v>
      </c>
      <c r="M103" t="s">
        <v>1661</v>
      </c>
      <c r="N103" t="s">
        <v>1395</v>
      </c>
      <c r="O103" t="s">
        <v>413</v>
      </c>
      <c r="P103" t="s">
        <v>422</v>
      </c>
      <c r="Q103" t="s">
        <v>413</v>
      </c>
      <c r="R103" t="s">
        <v>1307</v>
      </c>
      <c r="S103" t="s">
        <v>1672</v>
      </c>
      <c r="T103" t="s">
        <v>422</v>
      </c>
      <c r="U103" t="s">
        <v>422</v>
      </c>
      <c r="V103" t="s">
        <v>1648</v>
      </c>
      <c r="W103" t="s">
        <v>422</v>
      </c>
      <c r="X103" t="s">
        <v>413</v>
      </c>
      <c r="Y103" t="s">
        <v>11</v>
      </c>
      <c r="Z103" t="s">
        <v>421</v>
      </c>
      <c r="AA103" t="s">
        <v>11</v>
      </c>
      <c r="AB103" t="s">
        <v>461</v>
      </c>
      <c r="AC103" t="s">
        <v>461</v>
      </c>
      <c r="AD103" t="s">
        <v>422</v>
      </c>
      <c r="AE103" t="s">
        <v>413</v>
      </c>
      <c r="AF103" t="s">
        <v>422</v>
      </c>
      <c r="AG103" t="s">
        <v>422</v>
      </c>
      <c r="AH103" t="s">
        <v>461</v>
      </c>
      <c r="AI103" t="s">
        <v>422</v>
      </c>
      <c r="AJ103" t="s">
        <v>11</v>
      </c>
      <c r="AK103" t="s">
        <v>422</v>
      </c>
      <c r="AL103" t="s">
        <v>11</v>
      </c>
      <c r="AM103" t="s">
        <v>422</v>
      </c>
      <c r="AN103" t="s">
        <v>11</v>
      </c>
      <c r="AO103" t="s">
        <v>11</v>
      </c>
      <c r="AP103" t="s">
        <v>1661</v>
      </c>
      <c r="AQ103" t="s">
        <v>422</v>
      </c>
      <c r="AR103">
        <v>196</v>
      </c>
      <c r="AS103" t="s">
        <v>1368</v>
      </c>
    </row>
    <row r="104" spans="1:47" x14ac:dyDescent="0.3">
      <c r="A104" t="s">
        <v>721</v>
      </c>
      <c r="B104">
        <v>100</v>
      </c>
      <c r="C104">
        <v>2017</v>
      </c>
      <c r="D104" t="s">
        <v>722</v>
      </c>
      <c r="E104" t="s">
        <v>1772</v>
      </c>
      <c r="F104">
        <v>108</v>
      </c>
      <c r="G104" t="s">
        <v>151</v>
      </c>
      <c r="H104" s="1" t="s">
        <v>152</v>
      </c>
      <c r="I104" t="s">
        <v>723</v>
      </c>
      <c r="J104" t="s">
        <v>724</v>
      </c>
      <c r="K104" t="s">
        <v>630</v>
      </c>
      <c r="M104" t="s">
        <v>433</v>
      </c>
      <c r="N104" t="s">
        <v>413</v>
      </c>
      <c r="O104" t="s">
        <v>413</v>
      </c>
      <c r="P104" t="s">
        <v>413</v>
      </c>
      <c r="Q104" t="s">
        <v>11</v>
      </c>
      <c r="R104" t="s">
        <v>1308</v>
      </c>
      <c r="S104" t="s">
        <v>1507</v>
      </c>
      <c r="T104" t="s">
        <v>422</v>
      </c>
      <c r="U104" t="s">
        <v>422</v>
      </c>
      <c r="V104" t="s">
        <v>422</v>
      </c>
      <c r="W104" t="s">
        <v>1508</v>
      </c>
      <c r="X104" t="s">
        <v>11</v>
      </c>
      <c r="Y104" t="s">
        <v>413</v>
      </c>
      <c r="Z104" t="s">
        <v>422</v>
      </c>
      <c r="AA104" t="s">
        <v>422</v>
      </c>
      <c r="AB104" t="s">
        <v>422</v>
      </c>
      <c r="AC104" t="s">
        <v>422</v>
      </c>
      <c r="AD104" t="s">
        <v>422</v>
      </c>
      <c r="AE104" t="s">
        <v>422</v>
      </c>
      <c r="AF104" t="s">
        <v>422</v>
      </c>
      <c r="AG104" t="s">
        <v>422</v>
      </c>
      <c r="AH104" t="s">
        <v>422</v>
      </c>
      <c r="AI104" t="s">
        <v>422</v>
      </c>
      <c r="AJ104" t="s">
        <v>422</v>
      </c>
      <c r="AK104" t="s">
        <v>422</v>
      </c>
      <c r="AL104" t="s">
        <v>422</v>
      </c>
      <c r="AM104" t="s">
        <v>422</v>
      </c>
      <c r="AN104" t="s">
        <v>413</v>
      </c>
      <c r="AO104" t="s">
        <v>11</v>
      </c>
      <c r="AP104" t="s">
        <v>1547</v>
      </c>
      <c r="AQ104">
        <v>6359</v>
      </c>
      <c r="AR104">
        <v>2108496</v>
      </c>
      <c r="AS104" t="s">
        <v>11</v>
      </c>
    </row>
    <row r="105" spans="1:47" hidden="1" x14ac:dyDescent="0.3">
      <c r="A105" t="s">
        <v>782</v>
      </c>
      <c r="B105">
        <v>101</v>
      </c>
      <c r="C105">
        <v>2015</v>
      </c>
      <c r="D105" t="s">
        <v>783</v>
      </c>
      <c r="E105" t="s">
        <v>1792</v>
      </c>
      <c r="F105">
        <v>107</v>
      </c>
      <c r="G105" t="s">
        <v>155</v>
      </c>
      <c r="H105" s="1" t="s">
        <v>156</v>
      </c>
      <c r="I105" t="s">
        <v>784</v>
      </c>
      <c r="J105" t="s">
        <v>785</v>
      </c>
      <c r="K105" t="s">
        <v>630</v>
      </c>
      <c r="M105" t="s">
        <v>1551</v>
      </c>
      <c r="N105" t="s">
        <v>413</v>
      </c>
      <c r="O105" t="s">
        <v>413</v>
      </c>
      <c r="P105" t="s">
        <v>413</v>
      </c>
      <c r="Q105" t="s">
        <v>413</v>
      </c>
      <c r="R105" t="s">
        <v>11</v>
      </c>
      <c r="S105" t="s">
        <v>422</v>
      </c>
      <c r="T105" t="s">
        <v>1550</v>
      </c>
      <c r="V105" t="s">
        <v>422</v>
      </c>
      <c r="W105" t="s">
        <v>1549</v>
      </c>
      <c r="X105" t="s">
        <v>461</v>
      </c>
      <c r="Y105" t="s">
        <v>461</v>
      </c>
      <c r="Z105" t="s">
        <v>461</v>
      </c>
      <c r="AA105" t="s">
        <v>11</v>
      </c>
      <c r="AB105" t="s">
        <v>461</v>
      </c>
      <c r="AC105" t="s">
        <v>413</v>
      </c>
      <c r="AD105" t="s">
        <v>1737</v>
      </c>
      <c r="AE105" t="s">
        <v>461</v>
      </c>
      <c r="AF105" t="s">
        <v>422</v>
      </c>
      <c r="AG105" t="s">
        <v>422</v>
      </c>
      <c r="AH105" t="s">
        <v>461</v>
      </c>
      <c r="AJ105" t="s">
        <v>11</v>
      </c>
      <c r="AK105" t="s">
        <v>422</v>
      </c>
      <c r="AL105" t="s">
        <v>11</v>
      </c>
      <c r="AM105" t="s">
        <v>422</v>
      </c>
      <c r="AN105" t="s">
        <v>11</v>
      </c>
      <c r="AO105" t="s">
        <v>11</v>
      </c>
      <c r="AP105" t="s">
        <v>1548</v>
      </c>
      <c r="AQ105">
        <v>33</v>
      </c>
      <c r="AR105">
        <v>68</v>
      </c>
      <c r="AS105" t="s">
        <v>1633</v>
      </c>
    </row>
    <row r="106" spans="1:47" hidden="1" x14ac:dyDescent="0.3">
      <c r="A106" t="s">
        <v>879</v>
      </c>
      <c r="B106">
        <v>102</v>
      </c>
      <c r="C106">
        <v>2018</v>
      </c>
      <c r="D106" t="s">
        <v>880</v>
      </c>
      <c r="F106">
        <v>107</v>
      </c>
      <c r="G106" t="s">
        <v>157</v>
      </c>
      <c r="H106" s="1" t="s">
        <v>158</v>
      </c>
      <c r="I106" t="s">
        <v>881</v>
      </c>
      <c r="J106" t="s">
        <v>882</v>
      </c>
      <c r="K106" t="s">
        <v>630</v>
      </c>
      <c r="M106" t="s">
        <v>408</v>
      </c>
      <c r="N106" t="s">
        <v>11</v>
      </c>
      <c r="O106" t="s">
        <v>413</v>
      </c>
    </row>
    <row r="107" spans="1:47" hidden="1" x14ac:dyDescent="0.3">
      <c r="A107" t="s">
        <v>714</v>
      </c>
      <c r="B107">
        <v>103</v>
      </c>
      <c r="C107">
        <v>2020</v>
      </c>
      <c r="D107" t="s">
        <v>715</v>
      </c>
      <c r="F107">
        <v>105</v>
      </c>
      <c r="G107" t="s">
        <v>163</v>
      </c>
      <c r="H107" s="1" t="s">
        <v>164</v>
      </c>
      <c r="I107" t="s">
        <v>716</v>
      </c>
      <c r="J107" t="s">
        <v>717</v>
      </c>
      <c r="K107" t="s">
        <v>630</v>
      </c>
      <c r="M107" t="s">
        <v>1552</v>
      </c>
      <c r="N107" t="s">
        <v>11</v>
      </c>
      <c r="O107" t="s">
        <v>413</v>
      </c>
    </row>
    <row r="108" spans="1:47" x14ac:dyDescent="0.3">
      <c r="A108" t="s">
        <v>748</v>
      </c>
      <c r="B108">
        <v>104</v>
      </c>
      <c r="C108">
        <v>2018</v>
      </c>
      <c r="D108" t="s">
        <v>749</v>
      </c>
      <c r="E108" t="s">
        <v>1765</v>
      </c>
      <c r="F108">
        <v>105</v>
      </c>
      <c r="G108" t="s">
        <v>159</v>
      </c>
      <c r="H108" s="1" t="s">
        <v>160</v>
      </c>
      <c r="I108" t="s">
        <v>750</v>
      </c>
      <c r="J108" t="s">
        <v>751</v>
      </c>
      <c r="K108" t="s">
        <v>630</v>
      </c>
      <c r="M108" t="s">
        <v>1537</v>
      </c>
      <c r="N108" t="s">
        <v>413</v>
      </c>
      <c r="O108" t="s">
        <v>413</v>
      </c>
      <c r="P108" t="s">
        <v>413</v>
      </c>
      <c r="Q108" t="s">
        <v>413</v>
      </c>
      <c r="R108" t="s">
        <v>1307</v>
      </c>
      <c r="S108" t="s">
        <v>1417</v>
      </c>
      <c r="T108" t="s">
        <v>1418</v>
      </c>
      <c r="U108" t="s">
        <v>11</v>
      </c>
      <c r="V108" t="s">
        <v>413</v>
      </c>
      <c r="W108" t="s">
        <v>1419</v>
      </c>
      <c r="X108" t="s">
        <v>11</v>
      </c>
      <c r="Y108" t="s">
        <v>413</v>
      </c>
      <c r="Z108" t="s">
        <v>1421</v>
      </c>
      <c r="AA108" t="s">
        <v>1819</v>
      </c>
      <c r="AB108" t="s">
        <v>461</v>
      </c>
      <c r="AC108" t="s">
        <v>461</v>
      </c>
      <c r="AD108" t="s">
        <v>422</v>
      </c>
      <c r="AE108" t="s">
        <v>461</v>
      </c>
      <c r="AF108" t="s">
        <v>422</v>
      </c>
      <c r="AG108" t="s">
        <v>422</v>
      </c>
      <c r="AH108" t="s">
        <v>413</v>
      </c>
      <c r="AI108" t="s">
        <v>422</v>
      </c>
      <c r="AJ108" t="s">
        <v>413</v>
      </c>
      <c r="AK108" t="s">
        <v>1620</v>
      </c>
      <c r="AL108" t="s">
        <v>11</v>
      </c>
      <c r="AM108" t="s">
        <v>422</v>
      </c>
      <c r="AN108" t="s">
        <v>413</v>
      </c>
      <c r="AO108" t="s">
        <v>11</v>
      </c>
      <c r="AP108" t="s">
        <v>1554</v>
      </c>
      <c r="AQ108" t="s">
        <v>461</v>
      </c>
      <c r="AR108">
        <v>292</v>
      </c>
      <c r="AS108" t="s">
        <v>11</v>
      </c>
      <c r="AT108">
        <v>2</v>
      </c>
      <c r="AU108" t="s">
        <v>1553</v>
      </c>
    </row>
    <row r="109" spans="1:47" x14ac:dyDescent="0.3">
      <c r="A109" t="s">
        <v>909</v>
      </c>
      <c r="B109">
        <v>105</v>
      </c>
      <c r="C109">
        <v>2015</v>
      </c>
      <c r="D109" t="s">
        <v>803</v>
      </c>
      <c r="E109" t="s">
        <v>1763</v>
      </c>
      <c r="F109">
        <v>105</v>
      </c>
      <c r="G109" t="s">
        <v>1555</v>
      </c>
      <c r="H109" s="1" t="s">
        <v>910</v>
      </c>
      <c r="J109" t="s">
        <v>911</v>
      </c>
      <c r="K109" t="s">
        <v>630</v>
      </c>
      <c r="M109" t="s">
        <v>408</v>
      </c>
      <c r="N109" t="s">
        <v>413</v>
      </c>
      <c r="O109" t="s">
        <v>413</v>
      </c>
      <c r="P109" t="s">
        <v>413</v>
      </c>
      <c r="Q109" t="s">
        <v>413</v>
      </c>
      <c r="R109" t="s">
        <v>1308</v>
      </c>
      <c r="S109" t="s">
        <v>569</v>
      </c>
      <c r="T109" t="s">
        <v>422</v>
      </c>
      <c r="U109" t="s">
        <v>422</v>
      </c>
      <c r="V109" t="s">
        <v>422</v>
      </c>
      <c r="W109" t="s">
        <v>1317</v>
      </c>
      <c r="X109" t="s">
        <v>11</v>
      </c>
      <c r="Y109" t="s">
        <v>413</v>
      </c>
      <c r="Z109" t="s">
        <v>575</v>
      </c>
      <c r="AA109" t="s">
        <v>11</v>
      </c>
      <c r="AB109" t="s">
        <v>461</v>
      </c>
      <c r="AC109" t="s">
        <v>461</v>
      </c>
      <c r="AD109" t="s">
        <v>422</v>
      </c>
      <c r="AE109" t="s">
        <v>461</v>
      </c>
      <c r="AF109" t="s">
        <v>422</v>
      </c>
      <c r="AG109" t="s">
        <v>422</v>
      </c>
      <c r="AH109" t="s">
        <v>461</v>
      </c>
      <c r="AI109" t="s">
        <v>422</v>
      </c>
      <c r="AJ109" t="s">
        <v>11</v>
      </c>
      <c r="AK109" t="s">
        <v>422</v>
      </c>
      <c r="AL109" t="s">
        <v>11</v>
      </c>
      <c r="AM109" t="s">
        <v>422</v>
      </c>
      <c r="AN109" t="s">
        <v>11</v>
      </c>
      <c r="AO109" t="s">
        <v>11</v>
      </c>
      <c r="AP109" t="s">
        <v>1359</v>
      </c>
      <c r="AQ109">
        <v>441</v>
      </c>
      <c r="AR109">
        <v>5728</v>
      </c>
      <c r="AS109" t="s">
        <v>11</v>
      </c>
      <c r="AT109">
        <v>3</v>
      </c>
      <c r="AU109" t="s">
        <v>1358</v>
      </c>
    </row>
    <row r="110" spans="1:47" hidden="1" x14ac:dyDescent="0.3">
      <c r="A110" t="s">
        <v>670</v>
      </c>
      <c r="B110">
        <v>106</v>
      </c>
      <c r="C110">
        <v>2016</v>
      </c>
      <c r="D110" t="s">
        <v>671</v>
      </c>
      <c r="F110">
        <v>104</v>
      </c>
      <c r="G110" t="s">
        <v>161</v>
      </c>
      <c r="H110" s="1" t="s">
        <v>162</v>
      </c>
      <c r="I110" t="s">
        <v>672</v>
      </c>
      <c r="J110" t="s">
        <v>673</v>
      </c>
      <c r="K110" t="s">
        <v>630</v>
      </c>
      <c r="M110" t="s">
        <v>1558</v>
      </c>
      <c r="N110" t="s">
        <v>11</v>
      </c>
      <c r="O110" t="s">
        <v>413</v>
      </c>
    </row>
    <row r="111" spans="1:47" x14ac:dyDescent="0.3">
      <c r="A111" t="s">
        <v>794</v>
      </c>
      <c r="B111">
        <v>107</v>
      </c>
      <c r="C111">
        <v>2017</v>
      </c>
      <c r="D111" t="s">
        <v>795</v>
      </c>
      <c r="E111" t="s">
        <v>1793</v>
      </c>
      <c r="F111">
        <v>104</v>
      </c>
      <c r="G111" t="s">
        <v>165</v>
      </c>
      <c r="H111" t="s">
        <v>166</v>
      </c>
      <c r="I111" t="s">
        <v>796</v>
      </c>
      <c r="J111" t="s">
        <v>797</v>
      </c>
      <c r="K111" t="s">
        <v>630</v>
      </c>
      <c r="M111" t="s">
        <v>430</v>
      </c>
      <c r="N111" t="s">
        <v>413</v>
      </c>
      <c r="O111" t="s">
        <v>413</v>
      </c>
      <c r="P111" t="s">
        <v>413</v>
      </c>
      <c r="Q111" t="s">
        <v>413</v>
      </c>
      <c r="R111" t="s">
        <v>11</v>
      </c>
      <c r="S111" t="s">
        <v>422</v>
      </c>
      <c r="T111" t="s">
        <v>422</v>
      </c>
      <c r="U111" t="s">
        <v>422</v>
      </c>
      <c r="V111" t="s">
        <v>422</v>
      </c>
      <c r="W111" t="s">
        <v>422</v>
      </c>
      <c r="X111" t="s">
        <v>413</v>
      </c>
      <c r="Y111" t="s">
        <v>461</v>
      </c>
      <c r="Z111" t="s">
        <v>421</v>
      </c>
      <c r="AA111" t="s">
        <v>11</v>
      </c>
      <c r="AB111" t="s">
        <v>461</v>
      </c>
      <c r="AC111" t="s">
        <v>413</v>
      </c>
      <c r="AD111" t="s">
        <v>453</v>
      </c>
      <c r="AE111" t="s">
        <v>413</v>
      </c>
      <c r="AF111" t="s">
        <v>422</v>
      </c>
      <c r="AG111" t="s">
        <v>422</v>
      </c>
      <c r="AH111" t="s">
        <v>461</v>
      </c>
      <c r="AI111" t="s">
        <v>422</v>
      </c>
      <c r="AJ111" t="s">
        <v>11</v>
      </c>
      <c r="AK111" t="s">
        <v>422</v>
      </c>
      <c r="AL111" t="s">
        <v>11</v>
      </c>
      <c r="AM111" t="s">
        <v>422</v>
      </c>
      <c r="AN111" t="s">
        <v>11</v>
      </c>
      <c r="AO111" t="s">
        <v>11</v>
      </c>
      <c r="AP111" t="s">
        <v>1557</v>
      </c>
      <c r="AQ111">
        <v>33</v>
      </c>
      <c r="AR111">
        <v>63</v>
      </c>
      <c r="AS111" t="s">
        <v>11</v>
      </c>
    </row>
    <row r="112" spans="1:47" x14ac:dyDescent="0.3">
      <c r="A112" t="s">
        <v>842</v>
      </c>
      <c r="B112">
        <v>108</v>
      </c>
      <c r="C112">
        <v>2014</v>
      </c>
      <c r="D112" t="s">
        <v>843</v>
      </c>
      <c r="E112" t="s">
        <v>1765</v>
      </c>
      <c r="F112">
        <v>104</v>
      </c>
      <c r="G112" t="s">
        <v>167</v>
      </c>
      <c r="H112" s="1" t="s">
        <v>168</v>
      </c>
      <c r="J112" t="s">
        <v>844</v>
      </c>
      <c r="K112" t="s">
        <v>630</v>
      </c>
      <c r="M112" t="s">
        <v>619</v>
      </c>
      <c r="N112" t="s">
        <v>413</v>
      </c>
      <c r="O112" t="s">
        <v>413</v>
      </c>
      <c r="P112" t="s">
        <v>413</v>
      </c>
      <c r="Q112" t="s">
        <v>413</v>
      </c>
      <c r="R112" t="s">
        <v>1307</v>
      </c>
      <c r="S112" t="s">
        <v>1417</v>
      </c>
      <c r="T112" t="s">
        <v>11</v>
      </c>
      <c r="U112" t="s">
        <v>422</v>
      </c>
      <c r="V112" t="s">
        <v>11</v>
      </c>
      <c r="W112" t="s">
        <v>1559</v>
      </c>
      <c r="X112" t="s">
        <v>413</v>
      </c>
      <c r="Y112" t="s">
        <v>11</v>
      </c>
      <c r="Z112" t="s">
        <v>421</v>
      </c>
      <c r="AA112" t="s">
        <v>11</v>
      </c>
      <c r="AB112" t="s">
        <v>461</v>
      </c>
      <c r="AC112" t="s">
        <v>413</v>
      </c>
      <c r="AD112" t="s">
        <v>1560</v>
      </c>
      <c r="AE112" t="s">
        <v>413</v>
      </c>
      <c r="AF112" t="s">
        <v>422</v>
      </c>
      <c r="AG112" t="s">
        <v>422</v>
      </c>
      <c r="AH112" t="s">
        <v>461</v>
      </c>
      <c r="AI112" t="s">
        <v>422</v>
      </c>
      <c r="AJ112" t="s">
        <v>11</v>
      </c>
      <c r="AK112" t="s">
        <v>422</v>
      </c>
      <c r="AL112" t="s">
        <v>11</v>
      </c>
      <c r="AM112" t="s">
        <v>422</v>
      </c>
      <c r="AN112" t="s">
        <v>11</v>
      </c>
      <c r="AO112" t="s">
        <v>11</v>
      </c>
      <c r="AP112" t="s">
        <v>1561</v>
      </c>
      <c r="AQ112" t="s">
        <v>461</v>
      </c>
      <c r="AR112" t="s">
        <v>461</v>
      </c>
      <c r="AS112" t="s">
        <v>11</v>
      </c>
      <c r="AT112">
        <v>1</v>
      </c>
    </row>
    <row r="113" spans="1:47" x14ac:dyDescent="0.3">
      <c r="A113" t="s">
        <v>856</v>
      </c>
      <c r="B113">
        <v>109</v>
      </c>
      <c r="C113">
        <v>2018</v>
      </c>
      <c r="D113" t="s">
        <v>857</v>
      </c>
      <c r="E113" t="s">
        <v>1765</v>
      </c>
      <c r="F113">
        <v>104</v>
      </c>
      <c r="G113" t="s">
        <v>169</v>
      </c>
      <c r="H113" s="1" t="s">
        <v>170</v>
      </c>
      <c r="I113" t="s">
        <v>858</v>
      </c>
      <c r="J113" t="s">
        <v>859</v>
      </c>
      <c r="K113" t="s">
        <v>630</v>
      </c>
      <c r="M113" t="s">
        <v>408</v>
      </c>
      <c r="N113" t="s">
        <v>413</v>
      </c>
      <c r="O113" t="s">
        <v>413</v>
      </c>
      <c r="P113" t="s">
        <v>413</v>
      </c>
      <c r="Q113" t="s">
        <v>461</v>
      </c>
      <c r="R113" t="s">
        <v>1308</v>
      </c>
      <c r="S113" t="s">
        <v>1562</v>
      </c>
      <c r="T113" t="s">
        <v>422</v>
      </c>
      <c r="U113" t="s">
        <v>422</v>
      </c>
      <c r="V113" t="s">
        <v>422</v>
      </c>
      <c r="W113" t="s">
        <v>1563</v>
      </c>
      <c r="X113" t="s">
        <v>413</v>
      </c>
      <c r="Y113" t="s">
        <v>11</v>
      </c>
      <c r="Z113" t="s">
        <v>422</v>
      </c>
      <c r="AA113" t="s">
        <v>422</v>
      </c>
      <c r="AB113" t="s">
        <v>422</v>
      </c>
      <c r="AC113" t="s">
        <v>422</v>
      </c>
      <c r="AD113" t="s">
        <v>422</v>
      </c>
      <c r="AE113" t="s">
        <v>422</v>
      </c>
      <c r="AF113" t="s">
        <v>422</v>
      </c>
      <c r="AG113" t="s">
        <v>422</v>
      </c>
      <c r="AH113" t="s">
        <v>422</v>
      </c>
      <c r="AI113" t="s">
        <v>422</v>
      </c>
      <c r="AJ113" t="s">
        <v>422</v>
      </c>
      <c r="AK113" t="s">
        <v>422</v>
      </c>
      <c r="AL113" t="s">
        <v>422</v>
      </c>
      <c r="AM113" t="s">
        <v>422</v>
      </c>
      <c r="AN113" t="s">
        <v>11</v>
      </c>
      <c r="AO113" t="s">
        <v>11</v>
      </c>
      <c r="AP113" t="s">
        <v>1564</v>
      </c>
      <c r="AQ113" t="s">
        <v>461</v>
      </c>
      <c r="AR113" t="s">
        <v>461</v>
      </c>
      <c r="AS113" t="s">
        <v>11</v>
      </c>
      <c r="AT113">
        <v>1</v>
      </c>
    </row>
    <row r="114" spans="1:47" hidden="1" x14ac:dyDescent="0.3">
      <c r="A114" t="s">
        <v>756</v>
      </c>
      <c r="B114">
        <v>110</v>
      </c>
      <c r="C114">
        <v>2020</v>
      </c>
      <c r="D114" t="s">
        <v>757</v>
      </c>
      <c r="F114">
        <v>103</v>
      </c>
      <c r="G114" t="s">
        <v>171</v>
      </c>
      <c r="H114" t="s">
        <v>172</v>
      </c>
      <c r="I114" t="s">
        <v>758</v>
      </c>
      <c r="J114" t="s">
        <v>759</v>
      </c>
      <c r="K114" t="s">
        <v>630</v>
      </c>
      <c r="M114" t="s">
        <v>1565</v>
      </c>
      <c r="N114" t="s">
        <v>11</v>
      </c>
      <c r="O114" t="s">
        <v>413</v>
      </c>
    </row>
    <row r="115" spans="1:47" hidden="1" x14ac:dyDescent="0.3">
      <c r="A115" t="s">
        <v>936</v>
      </c>
      <c r="B115">
        <v>111</v>
      </c>
      <c r="C115">
        <v>2020</v>
      </c>
      <c r="D115" t="s">
        <v>645</v>
      </c>
      <c r="F115">
        <v>101</v>
      </c>
      <c r="G115" t="s">
        <v>173</v>
      </c>
      <c r="H115" s="1" t="s">
        <v>174</v>
      </c>
      <c r="I115" t="s">
        <v>937</v>
      </c>
      <c r="J115" t="s">
        <v>938</v>
      </c>
      <c r="K115" t="s">
        <v>630</v>
      </c>
      <c r="M115" t="s">
        <v>418</v>
      </c>
      <c r="N115" t="s">
        <v>11</v>
      </c>
      <c r="O115" t="s">
        <v>413</v>
      </c>
    </row>
    <row r="116" spans="1:47" x14ac:dyDescent="0.3">
      <c r="A116" t="s">
        <v>953</v>
      </c>
      <c r="B116">
        <v>112</v>
      </c>
      <c r="C116">
        <v>2020</v>
      </c>
      <c r="D116" t="s">
        <v>954</v>
      </c>
      <c r="E116" t="s">
        <v>1765</v>
      </c>
      <c r="F116">
        <v>101</v>
      </c>
      <c r="G116" t="s">
        <v>175</v>
      </c>
      <c r="H116" s="1" t="s">
        <v>176</v>
      </c>
      <c r="I116" t="s">
        <v>955</v>
      </c>
      <c r="J116" t="s">
        <v>956</v>
      </c>
      <c r="K116" t="s">
        <v>630</v>
      </c>
      <c r="M116" t="s">
        <v>1568</v>
      </c>
      <c r="N116" t="s">
        <v>413</v>
      </c>
      <c r="O116" t="s">
        <v>413</v>
      </c>
      <c r="P116" t="s">
        <v>413</v>
      </c>
      <c r="Q116" t="s">
        <v>11</v>
      </c>
      <c r="R116" t="s">
        <v>1307</v>
      </c>
      <c r="S116" t="s">
        <v>1566</v>
      </c>
      <c r="T116" t="s">
        <v>422</v>
      </c>
      <c r="U116" t="s">
        <v>413</v>
      </c>
      <c r="V116" t="s">
        <v>413</v>
      </c>
      <c r="W116" t="s">
        <v>1567</v>
      </c>
      <c r="X116" t="s">
        <v>413</v>
      </c>
      <c r="Y116" t="s">
        <v>11</v>
      </c>
      <c r="Z116" t="s">
        <v>422</v>
      </c>
      <c r="AA116" t="s">
        <v>422</v>
      </c>
      <c r="AB116" t="s">
        <v>422</v>
      </c>
      <c r="AC116" t="s">
        <v>422</v>
      </c>
      <c r="AD116" t="s">
        <v>422</v>
      </c>
      <c r="AE116" t="s">
        <v>422</v>
      </c>
      <c r="AF116" t="s">
        <v>422</v>
      </c>
      <c r="AG116" t="s">
        <v>422</v>
      </c>
      <c r="AH116" t="s">
        <v>422</v>
      </c>
      <c r="AI116" t="s">
        <v>422</v>
      </c>
      <c r="AJ116" t="s">
        <v>422</v>
      </c>
      <c r="AK116" t="s">
        <v>422</v>
      </c>
      <c r="AL116" t="s">
        <v>422</v>
      </c>
      <c r="AM116" t="s">
        <v>422</v>
      </c>
      <c r="AN116" t="s">
        <v>11</v>
      </c>
      <c r="AO116" t="s">
        <v>11</v>
      </c>
      <c r="AP116" t="s">
        <v>422</v>
      </c>
      <c r="AQ116" t="s">
        <v>461</v>
      </c>
      <c r="AR116">
        <v>348</v>
      </c>
      <c r="AS116" t="s">
        <v>11</v>
      </c>
    </row>
    <row r="117" spans="1:47" hidden="1" x14ac:dyDescent="0.3">
      <c r="A117" t="s">
        <v>851</v>
      </c>
      <c r="B117">
        <v>113</v>
      </c>
      <c r="C117">
        <v>2016</v>
      </c>
      <c r="D117" t="s">
        <v>852</v>
      </c>
      <c r="E117" t="s">
        <v>1774</v>
      </c>
      <c r="F117">
        <v>99</v>
      </c>
      <c r="G117" t="s">
        <v>177</v>
      </c>
      <c r="H117" s="1" t="s">
        <v>178</v>
      </c>
      <c r="I117" t="s">
        <v>853</v>
      </c>
      <c r="J117" t="s">
        <v>854</v>
      </c>
      <c r="K117" t="s">
        <v>630</v>
      </c>
      <c r="M117" t="s">
        <v>420</v>
      </c>
      <c r="N117" t="s">
        <v>413</v>
      </c>
      <c r="O117" t="s">
        <v>413</v>
      </c>
      <c r="P117" t="s">
        <v>413</v>
      </c>
      <c r="Q117" t="s">
        <v>413</v>
      </c>
      <c r="R117" t="s">
        <v>1307</v>
      </c>
      <c r="S117" t="s">
        <v>1417</v>
      </c>
      <c r="T117" t="s">
        <v>1569</v>
      </c>
      <c r="U117" t="s">
        <v>422</v>
      </c>
      <c r="V117" t="s">
        <v>422</v>
      </c>
      <c r="W117" t="s">
        <v>1570</v>
      </c>
      <c r="X117" t="s">
        <v>413</v>
      </c>
      <c r="Y117" t="s">
        <v>11</v>
      </c>
      <c r="Z117" t="s">
        <v>421</v>
      </c>
      <c r="AA117" t="s">
        <v>11</v>
      </c>
      <c r="AB117" t="s">
        <v>461</v>
      </c>
      <c r="AC117" t="s">
        <v>413</v>
      </c>
      <c r="AD117" t="s">
        <v>1738</v>
      </c>
      <c r="AE117" t="s">
        <v>413</v>
      </c>
      <c r="AF117" t="s">
        <v>422</v>
      </c>
      <c r="AG117" t="s">
        <v>422</v>
      </c>
      <c r="AH117" t="s">
        <v>461</v>
      </c>
      <c r="AI117" t="s">
        <v>422</v>
      </c>
      <c r="AJ117" t="s">
        <v>11</v>
      </c>
      <c r="AK117" t="s">
        <v>422</v>
      </c>
      <c r="AL117" t="s">
        <v>413</v>
      </c>
      <c r="AM117" t="s">
        <v>1573</v>
      </c>
      <c r="AN117" t="s">
        <v>11</v>
      </c>
      <c r="AO117" t="s">
        <v>11</v>
      </c>
      <c r="AP117" t="s">
        <v>1574</v>
      </c>
      <c r="AQ117">
        <v>868</v>
      </c>
      <c r="AR117">
        <v>868</v>
      </c>
      <c r="AS117" t="s">
        <v>1575</v>
      </c>
    </row>
    <row r="118" spans="1:47" x14ac:dyDescent="0.3">
      <c r="A118" t="s">
        <v>877</v>
      </c>
      <c r="B118">
        <v>114</v>
      </c>
      <c r="C118">
        <v>2017</v>
      </c>
      <c r="D118" t="s">
        <v>639</v>
      </c>
      <c r="E118" t="s">
        <v>1772</v>
      </c>
      <c r="F118">
        <v>99</v>
      </c>
      <c r="G118" t="s">
        <v>183</v>
      </c>
      <c r="H118" s="1" t="s">
        <v>184</v>
      </c>
      <c r="J118" t="s">
        <v>878</v>
      </c>
      <c r="K118" t="s">
        <v>630</v>
      </c>
      <c r="M118" t="s">
        <v>433</v>
      </c>
      <c r="N118" t="s">
        <v>413</v>
      </c>
      <c r="O118" t="s">
        <v>413</v>
      </c>
      <c r="P118" t="s">
        <v>413</v>
      </c>
      <c r="Q118" t="s">
        <v>461</v>
      </c>
      <c r="R118" t="s">
        <v>1308</v>
      </c>
      <c r="S118" t="s">
        <v>1507</v>
      </c>
      <c r="T118" t="s">
        <v>422</v>
      </c>
      <c r="U118" t="s">
        <v>422</v>
      </c>
      <c r="V118" t="s">
        <v>422</v>
      </c>
      <c r="W118" t="s">
        <v>1594</v>
      </c>
      <c r="X118" t="s">
        <v>11</v>
      </c>
      <c r="Y118" t="s">
        <v>413</v>
      </c>
      <c r="Z118" t="s">
        <v>422</v>
      </c>
      <c r="AA118" t="s">
        <v>422</v>
      </c>
      <c r="AB118" t="s">
        <v>422</v>
      </c>
      <c r="AC118" t="s">
        <v>422</v>
      </c>
      <c r="AD118" t="s">
        <v>422</v>
      </c>
      <c r="AE118" t="s">
        <v>422</v>
      </c>
      <c r="AF118" t="s">
        <v>422</v>
      </c>
      <c r="AG118" t="s">
        <v>422</v>
      </c>
      <c r="AH118" t="s">
        <v>422</v>
      </c>
      <c r="AI118" t="s">
        <v>422</v>
      </c>
      <c r="AJ118" t="s">
        <v>422</v>
      </c>
      <c r="AK118" t="s">
        <v>422</v>
      </c>
      <c r="AL118" t="s">
        <v>422</v>
      </c>
      <c r="AM118" t="s">
        <v>422</v>
      </c>
      <c r="AN118" t="s">
        <v>413</v>
      </c>
      <c r="AO118" t="s">
        <v>11</v>
      </c>
      <c r="AP118" t="s">
        <v>1595</v>
      </c>
      <c r="AQ118" t="s">
        <v>422</v>
      </c>
      <c r="AR118">
        <v>569</v>
      </c>
      <c r="AS118" t="s">
        <v>11</v>
      </c>
    </row>
    <row r="119" spans="1:47" x14ac:dyDescent="0.3">
      <c r="A119" t="s">
        <v>933</v>
      </c>
      <c r="B119">
        <v>115</v>
      </c>
      <c r="C119">
        <v>2015</v>
      </c>
      <c r="D119" t="s">
        <v>749</v>
      </c>
      <c r="E119" t="s">
        <v>1782</v>
      </c>
      <c r="F119">
        <v>99</v>
      </c>
      <c r="G119" t="s">
        <v>179</v>
      </c>
      <c r="H119" s="1" t="s">
        <v>180</v>
      </c>
      <c r="I119" t="s">
        <v>934</v>
      </c>
      <c r="J119" t="s">
        <v>935</v>
      </c>
      <c r="K119" t="s">
        <v>630</v>
      </c>
      <c r="M119" t="s">
        <v>433</v>
      </c>
      <c r="N119" t="s">
        <v>413</v>
      </c>
      <c r="O119" t="s">
        <v>413</v>
      </c>
      <c r="P119" t="s">
        <v>413</v>
      </c>
      <c r="Q119" t="s">
        <v>413</v>
      </c>
      <c r="R119" t="s">
        <v>11</v>
      </c>
      <c r="S119" t="s">
        <v>422</v>
      </c>
      <c r="T119" t="s">
        <v>422</v>
      </c>
      <c r="U119" t="s">
        <v>422</v>
      </c>
      <c r="V119" t="s">
        <v>422</v>
      </c>
      <c r="W119" t="s">
        <v>422</v>
      </c>
      <c r="X119" t="s">
        <v>11</v>
      </c>
      <c r="Y119" t="s">
        <v>413</v>
      </c>
      <c r="Z119" t="s">
        <v>421</v>
      </c>
      <c r="AA119" t="s">
        <v>11</v>
      </c>
      <c r="AB119" t="s">
        <v>461</v>
      </c>
      <c r="AC119" t="s">
        <v>461</v>
      </c>
      <c r="AD119" t="s">
        <v>1598</v>
      </c>
      <c r="AE119" t="s">
        <v>413</v>
      </c>
      <c r="AF119" t="s">
        <v>422</v>
      </c>
      <c r="AG119" t="s">
        <v>422</v>
      </c>
      <c r="AH119" t="s">
        <v>461</v>
      </c>
      <c r="AI119" t="s">
        <v>422</v>
      </c>
      <c r="AJ119" t="s">
        <v>11</v>
      </c>
      <c r="AK119" t="s">
        <v>422</v>
      </c>
      <c r="AL119" t="s">
        <v>11</v>
      </c>
      <c r="AM119" t="s">
        <v>1597</v>
      </c>
      <c r="AN119" t="s">
        <v>413</v>
      </c>
      <c r="AO119" t="s">
        <v>11</v>
      </c>
      <c r="AP119" t="s">
        <v>1596</v>
      </c>
      <c r="AQ119" t="s">
        <v>422</v>
      </c>
      <c r="AR119">
        <v>7578</v>
      </c>
      <c r="AS119" t="s">
        <v>11</v>
      </c>
    </row>
    <row r="120" spans="1:47" hidden="1" x14ac:dyDescent="0.3">
      <c r="A120" t="s">
        <v>738</v>
      </c>
      <c r="B120">
        <v>116</v>
      </c>
      <c r="C120">
        <v>2019</v>
      </c>
      <c r="D120" t="s">
        <v>739</v>
      </c>
      <c r="F120">
        <v>98</v>
      </c>
      <c r="G120" t="s">
        <v>181</v>
      </c>
      <c r="H120" t="s">
        <v>182</v>
      </c>
      <c r="I120" t="s">
        <v>740</v>
      </c>
      <c r="J120" t="s">
        <v>741</v>
      </c>
      <c r="K120" t="s">
        <v>630</v>
      </c>
      <c r="N120" t="s">
        <v>11</v>
      </c>
      <c r="O120" t="s">
        <v>413</v>
      </c>
    </row>
    <row r="121" spans="1:47" hidden="1" x14ac:dyDescent="0.3">
      <c r="A121" t="s">
        <v>763</v>
      </c>
      <c r="B121">
        <v>117</v>
      </c>
      <c r="C121">
        <v>2020</v>
      </c>
      <c r="D121" t="s">
        <v>764</v>
      </c>
      <c r="F121">
        <v>98</v>
      </c>
      <c r="G121" t="s">
        <v>194</v>
      </c>
      <c r="H121" t="s">
        <v>195</v>
      </c>
      <c r="I121" t="s">
        <v>765</v>
      </c>
      <c r="J121" t="s">
        <v>766</v>
      </c>
      <c r="K121" t="s">
        <v>630</v>
      </c>
      <c r="M121" t="s">
        <v>418</v>
      </c>
      <c r="N121" t="s">
        <v>11</v>
      </c>
      <c r="O121" t="s">
        <v>413</v>
      </c>
    </row>
    <row r="122" spans="1:47" x14ac:dyDescent="0.3">
      <c r="A122" t="s">
        <v>801</v>
      </c>
      <c r="B122">
        <v>118</v>
      </c>
      <c r="C122">
        <v>2014</v>
      </c>
      <c r="D122" t="s">
        <v>799</v>
      </c>
      <c r="E122" t="s">
        <v>1765</v>
      </c>
      <c r="F122">
        <v>97</v>
      </c>
      <c r="G122" t="s">
        <v>185</v>
      </c>
      <c r="H122" s="1" t="s">
        <v>186</v>
      </c>
      <c r="J122" t="s">
        <v>802</v>
      </c>
      <c r="K122" t="s">
        <v>630</v>
      </c>
      <c r="M122" t="s">
        <v>408</v>
      </c>
      <c r="N122" t="s">
        <v>413</v>
      </c>
      <c r="O122" t="s">
        <v>413</v>
      </c>
      <c r="P122" t="s">
        <v>413</v>
      </c>
      <c r="Q122" t="s">
        <v>413</v>
      </c>
      <c r="R122" t="s">
        <v>1308</v>
      </c>
      <c r="S122" t="s">
        <v>569</v>
      </c>
      <c r="T122" t="s">
        <v>422</v>
      </c>
      <c r="U122" t="s">
        <v>422</v>
      </c>
      <c r="V122" t="s">
        <v>422</v>
      </c>
      <c r="W122" t="s">
        <v>1599</v>
      </c>
      <c r="X122" t="s">
        <v>413</v>
      </c>
      <c r="Y122" t="s">
        <v>11</v>
      </c>
      <c r="Z122" t="s">
        <v>466</v>
      </c>
      <c r="AA122" t="s">
        <v>467</v>
      </c>
      <c r="AB122" t="s">
        <v>461</v>
      </c>
      <c r="AC122" t="s">
        <v>11</v>
      </c>
      <c r="AD122" t="s">
        <v>1600</v>
      </c>
      <c r="AE122" t="s">
        <v>11</v>
      </c>
      <c r="AF122" t="s">
        <v>422</v>
      </c>
      <c r="AG122" t="s">
        <v>422</v>
      </c>
      <c r="AH122" t="s">
        <v>413</v>
      </c>
      <c r="AI122" t="s">
        <v>422</v>
      </c>
      <c r="AJ122" t="s">
        <v>11</v>
      </c>
      <c r="AK122" t="s">
        <v>422</v>
      </c>
      <c r="AL122" t="s">
        <v>413</v>
      </c>
      <c r="AM122" t="s">
        <v>1601</v>
      </c>
      <c r="AN122" t="s">
        <v>11</v>
      </c>
      <c r="AO122" t="s">
        <v>11</v>
      </c>
      <c r="AP122" t="s">
        <v>1564</v>
      </c>
      <c r="AQ122">
        <v>280</v>
      </c>
      <c r="AR122">
        <f>3093+2725</f>
        <v>5818</v>
      </c>
      <c r="AS122" t="s">
        <v>11</v>
      </c>
    </row>
    <row r="123" spans="1:47" hidden="1" x14ac:dyDescent="0.3">
      <c r="A123" t="s">
        <v>906</v>
      </c>
      <c r="B123">
        <v>119</v>
      </c>
      <c r="C123">
        <v>2016</v>
      </c>
      <c r="D123" t="s">
        <v>907</v>
      </c>
      <c r="E123" t="s">
        <v>1770</v>
      </c>
      <c r="F123">
        <v>97</v>
      </c>
      <c r="G123" t="s">
        <v>188</v>
      </c>
      <c r="H123" s="1" t="s">
        <v>189</v>
      </c>
      <c r="J123" t="s">
        <v>908</v>
      </c>
      <c r="K123" t="s">
        <v>630</v>
      </c>
      <c r="M123" t="s">
        <v>420</v>
      </c>
      <c r="N123" t="s">
        <v>413</v>
      </c>
      <c r="O123" t="s">
        <v>413</v>
      </c>
      <c r="P123" t="s">
        <v>413</v>
      </c>
      <c r="Q123" t="s">
        <v>413</v>
      </c>
      <c r="R123" t="s">
        <v>1307</v>
      </c>
      <c r="S123" t="s">
        <v>1752</v>
      </c>
      <c r="T123" t="s">
        <v>413</v>
      </c>
      <c r="U123" t="s">
        <v>422</v>
      </c>
      <c r="V123" t="s">
        <v>413</v>
      </c>
      <c r="W123" t="s">
        <v>1604</v>
      </c>
      <c r="X123" t="s">
        <v>413</v>
      </c>
      <c r="Y123" t="s">
        <v>11</v>
      </c>
      <c r="Z123" t="s">
        <v>421</v>
      </c>
      <c r="AA123" t="s">
        <v>11</v>
      </c>
      <c r="AB123" t="s">
        <v>461</v>
      </c>
      <c r="AC123" t="s">
        <v>413</v>
      </c>
      <c r="AD123" t="s">
        <v>1605</v>
      </c>
      <c r="AE123" t="s">
        <v>413</v>
      </c>
      <c r="AF123" t="s">
        <v>422</v>
      </c>
      <c r="AG123" t="s">
        <v>422</v>
      </c>
      <c r="AH123" t="s">
        <v>413</v>
      </c>
      <c r="AI123" t="s">
        <v>422</v>
      </c>
      <c r="AJ123" t="s">
        <v>11</v>
      </c>
      <c r="AK123" t="s">
        <v>1606</v>
      </c>
      <c r="AL123" t="s">
        <v>413</v>
      </c>
      <c r="AM123" t="s">
        <v>422</v>
      </c>
      <c r="AN123" t="s">
        <v>413</v>
      </c>
      <c r="AO123" t="s">
        <v>413</v>
      </c>
      <c r="AP123" t="s">
        <v>1607</v>
      </c>
      <c r="AQ123" t="s">
        <v>422</v>
      </c>
      <c r="AR123">
        <v>211</v>
      </c>
      <c r="AS123" t="s">
        <v>1608</v>
      </c>
      <c r="AT123">
        <v>1</v>
      </c>
    </row>
    <row r="124" spans="1:47" hidden="1" x14ac:dyDescent="0.3">
      <c r="A124" t="s">
        <v>819</v>
      </c>
      <c r="B124">
        <v>120</v>
      </c>
      <c r="C124">
        <v>2016</v>
      </c>
      <c r="D124" t="s">
        <v>820</v>
      </c>
      <c r="E124" t="s">
        <v>1777</v>
      </c>
      <c r="F124">
        <v>96</v>
      </c>
      <c r="G124" t="s">
        <v>1609</v>
      </c>
      <c r="H124" s="1" t="s">
        <v>187</v>
      </c>
      <c r="J124" t="s">
        <v>821</v>
      </c>
      <c r="K124" t="s">
        <v>630</v>
      </c>
      <c r="M124" t="s">
        <v>1360</v>
      </c>
      <c r="N124" t="s">
        <v>413</v>
      </c>
      <c r="O124" t="s">
        <v>413</v>
      </c>
      <c r="P124" t="s">
        <v>413</v>
      </c>
      <c r="Q124" t="s">
        <v>413</v>
      </c>
      <c r="R124" t="s">
        <v>11</v>
      </c>
      <c r="S124" t="s">
        <v>422</v>
      </c>
      <c r="T124" t="s">
        <v>422</v>
      </c>
      <c r="U124" t="s">
        <v>422</v>
      </c>
      <c r="V124" t="s">
        <v>422</v>
      </c>
      <c r="W124" t="s">
        <v>422</v>
      </c>
      <c r="X124" t="s">
        <v>413</v>
      </c>
      <c r="Y124" t="s">
        <v>11</v>
      </c>
      <c r="Z124" t="s">
        <v>461</v>
      </c>
      <c r="AA124" t="s">
        <v>503</v>
      </c>
      <c r="AB124" t="s">
        <v>461</v>
      </c>
      <c r="AC124" t="s">
        <v>11</v>
      </c>
      <c r="AD124" t="s">
        <v>1610</v>
      </c>
      <c r="AE124" t="s">
        <v>461</v>
      </c>
      <c r="AF124" t="s">
        <v>422</v>
      </c>
      <c r="AG124" t="s">
        <v>422</v>
      </c>
      <c r="AH124" t="s">
        <v>11</v>
      </c>
      <c r="AI124" t="s">
        <v>422</v>
      </c>
      <c r="AJ124" t="s">
        <v>11</v>
      </c>
      <c r="AK124" t="s">
        <v>422</v>
      </c>
      <c r="AL124" t="s">
        <v>11</v>
      </c>
      <c r="AM124" t="s">
        <v>422</v>
      </c>
      <c r="AN124" t="s">
        <v>11</v>
      </c>
      <c r="AO124" t="s">
        <v>11</v>
      </c>
      <c r="AP124" t="s">
        <v>1611</v>
      </c>
      <c r="AQ124">
        <v>125</v>
      </c>
      <c r="AR124">
        <v>250</v>
      </c>
      <c r="AS124" t="s">
        <v>1612</v>
      </c>
    </row>
    <row r="125" spans="1:47" x14ac:dyDescent="0.3">
      <c r="A125" t="s">
        <v>767</v>
      </c>
      <c r="B125">
        <v>121</v>
      </c>
      <c r="C125">
        <v>2018</v>
      </c>
      <c r="D125" t="s">
        <v>753</v>
      </c>
      <c r="E125" t="s">
        <v>1765</v>
      </c>
      <c r="F125">
        <v>95</v>
      </c>
      <c r="G125" t="s">
        <v>198</v>
      </c>
      <c r="H125" s="1" t="s">
        <v>199</v>
      </c>
      <c r="I125" t="s">
        <v>768</v>
      </c>
      <c r="J125" t="s">
        <v>769</v>
      </c>
      <c r="K125" t="s">
        <v>630</v>
      </c>
      <c r="M125" t="s">
        <v>1613</v>
      </c>
      <c r="N125" t="s">
        <v>413</v>
      </c>
      <c r="O125" t="s">
        <v>413</v>
      </c>
      <c r="P125" t="s">
        <v>413</v>
      </c>
      <c r="Q125" t="s">
        <v>413</v>
      </c>
      <c r="R125" t="s">
        <v>1307</v>
      </c>
      <c r="S125" t="s">
        <v>1417</v>
      </c>
      <c r="T125" t="s">
        <v>1418</v>
      </c>
      <c r="U125" t="s">
        <v>11</v>
      </c>
      <c r="V125" t="s">
        <v>413</v>
      </c>
      <c r="W125" t="s">
        <v>1419</v>
      </c>
      <c r="X125" t="s">
        <v>11</v>
      </c>
      <c r="Y125" t="s">
        <v>413</v>
      </c>
      <c r="Z125" t="s">
        <v>1421</v>
      </c>
      <c r="AA125" t="s">
        <v>1819</v>
      </c>
      <c r="AB125" t="s">
        <v>461</v>
      </c>
      <c r="AC125" t="s">
        <v>461</v>
      </c>
      <c r="AD125" t="s">
        <v>422</v>
      </c>
      <c r="AE125" t="s">
        <v>461</v>
      </c>
      <c r="AF125" t="s">
        <v>422</v>
      </c>
      <c r="AG125" t="s">
        <v>422</v>
      </c>
      <c r="AH125" t="s">
        <v>413</v>
      </c>
      <c r="AI125" t="s">
        <v>422</v>
      </c>
      <c r="AJ125" t="s">
        <v>413</v>
      </c>
      <c r="AK125" t="s">
        <v>1620</v>
      </c>
      <c r="AL125" t="s">
        <v>11</v>
      </c>
      <c r="AM125" t="s">
        <v>422</v>
      </c>
      <c r="AN125" t="s">
        <v>413</v>
      </c>
      <c r="AO125" t="s">
        <v>11</v>
      </c>
      <c r="AP125" t="s">
        <v>1554</v>
      </c>
      <c r="AQ125" t="s">
        <v>461</v>
      </c>
      <c r="AR125">
        <v>292</v>
      </c>
      <c r="AS125" t="s">
        <v>11</v>
      </c>
      <c r="AU125" t="s">
        <v>1553</v>
      </c>
    </row>
    <row r="126" spans="1:47" hidden="1" x14ac:dyDescent="0.3">
      <c r="A126" t="s">
        <v>887</v>
      </c>
      <c r="B126">
        <v>122</v>
      </c>
      <c r="C126">
        <v>2020</v>
      </c>
      <c r="D126" t="s">
        <v>888</v>
      </c>
      <c r="F126">
        <v>95</v>
      </c>
      <c r="G126" t="s">
        <v>190</v>
      </c>
      <c r="H126" s="1" t="s">
        <v>191</v>
      </c>
      <c r="J126" t="s">
        <v>889</v>
      </c>
      <c r="K126" t="s">
        <v>630</v>
      </c>
      <c r="M126" t="s">
        <v>1615</v>
      </c>
      <c r="N126" t="s">
        <v>11</v>
      </c>
      <c r="O126" t="s">
        <v>413</v>
      </c>
    </row>
    <row r="127" spans="1:47" hidden="1" x14ac:dyDescent="0.3">
      <c r="A127" t="s">
        <v>681</v>
      </c>
      <c r="B127">
        <v>123</v>
      </c>
      <c r="C127">
        <v>2018</v>
      </c>
      <c r="D127" t="s">
        <v>682</v>
      </c>
      <c r="F127">
        <v>94</v>
      </c>
      <c r="G127" t="s">
        <v>192</v>
      </c>
      <c r="H127" s="1" t="s">
        <v>193</v>
      </c>
      <c r="I127" t="s">
        <v>683</v>
      </c>
      <c r="J127" t="s">
        <v>684</v>
      </c>
      <c r="K127" t="s">
        <v>630</v>
      </c>
      <c r="M127" t="s">
        <v>1506</v>
      </c>
      <c r="N127" t="s">
        <v>11</v>
      </c>
      <c r="O127" t="s">
        <v>413</v>
      </c>
    </row>
    <row r="128" spans="1:47" hidden="1" x14ac:dyDescent="0.3">
      <c r="A128" t="s">
        <v>997</v>
      </c>
      <c r="B128">
        <v>124</v>
      </c>
      <c r="C128">
        <v>2016</v>
      </c>
      <c r="D128" t="s">
        <v>771</v>
      </c>
      <c r="F128">
        <v>94</v>
      </c>
      <c r="G128" t="s">
        <v>998</v>
      </c>
      <c r="H128" s="1" t="s">
        <v>999</v>
      </c>
      <c r="I128" t="s">
        <v>1000</v>
      </c>
      <c r="J128" t="s">
        <v>1001</v>
      </c>
      <c r="K128" t="s">
        <v>630</v>
      </c>
      <c r="M128" t="s">
        <v>1617</v>
      </c>
      <c r="N128" t="s">
        <v>11</v>
      </c>
      <c r="O128" t="s">
        <v>413</v>
      </c>
    </row>
    <row r="129" spans="1:47" hidden="1" x14ac:dyDescent="0.3">
      <c r="A129" t="s">
        <v>1152</v>
      </c>
      <c r="B129">
        <v>125</v>
      </c>
      <c r="C129">
        <v>2017</v>
      </c>
      <c r="D129" t="s">
        <v>1153</v>
      </c>
      <c r="E129" t="s">
        <v>1774</v>
      </c>
      <c r="F129">
        <v>94</v>
      </c>
      <c r="G129" t="s">
        <v>196</v>
      </c>
      <c r="H129" s="1" t="s">
        <v>197</v>
      </c>
      <c r="I129" t="s">
        <v>1154</v>
      </c>
      <c r="J129" t="s">
        <v>1155</v>
      </c>
      <c r="K129" t="s">
        <v>630</v>
      </c>
      <c r="M129" t="s">
        <v>430</v>
      </c>
      <c r="N129" t="s">
        <v>413</v>
      </c>
      <c r="O129" t="s">
        <v>413</v>
      </c>
      <c r="P129" t="s">
        <v>413</v>
      </c>
      <c r="Q129" t="s">
        <v>413</v>
      </c>
      <c r="R129" t="s">
        <v>11</v>
      </c>
      <c r="S129" t="s">
        <v>422</v>
      </c>
      <c r="T129" t="s">
        <v>422</v>
      </c>
      <c r="U129" t="s">
        <v>422</v>
      </c>
      <c r="V129" t="s">
        <v>422</v>
      </c>
      <c r="W129" t="s">
        <v>422</v>
      </c>
      <c r="X129" t="s">
        <v>413</v>
      </c>
      <c r="Y129" t="s">
        <v>461</v>
      </c>
      <c r="Z129" t="s">
        <v>421</v>
      </c>
      <c r="AA129" t="s">
        <v>11</v>
      </c>
      <c r="AB129" t="s">
        <v>461</v>
      </c>
      <c r="AC129" t="s">
        <v>413</v>
      </c>
      <c r="AD129" t="s">
        <v>1619</v>
      </c>
      <c r="AE129" t="s">
        <v>413</v>
      </c>
      <c r="AF129" t="s">
        <v>422</v>
      </c>
      <c r="AG129" t="s">
        <v>422</v>
      </c>
      <c r="AH129" t="s">
        <v>461</v>
      </c>
      <c r="AI129" t="s">
        <v>422</v>
      </c>
      <c r="AJ129" t="s">
        <v>11</v>
      </c>
      <c r="AK129" t="s">
        <v>422</v>
      </c>
      <c r="AL129" t="s">
        <v>413</v>
      </c>
      <c r="AM129" t="s">
        <v>1621</v>
      </c>
      <c r="AN129" t="s">
        <v>11</v>
      </c>
      <c r="AO129" t="s">
        <v>11</v>
      </c>
      <c r="AP129" t="s">
        <v>1618</v>
      </c>
      <c r="AQ129">
        <v>12</v>
      </c>
      <c r="AR129">
        <v>24</v>
      </c>
      <c r="AS129" t="s">
        <v>1612</v>
      </c>
    </row>
    <row r="130" spans="1:47" hidden="1" x14ac:dyDescent="0.3">
      <c r="A130" t="s">
        <v>1195</v>
      </c>
      <c r="B130">
        <v>126</v>
      </c>
      <c r="C130">
        <v>2016</v>
      </c>
      <c r="D130" t="s">
        <v>916</v>
      </c>
      <c r="E130" t="s">
        <v>1765</v>
      </c>
      <c r="F130">
        <v>94</v>
      </c>
      <c r="G130" t="s">
        <v>212</v>
      </c>
      <c r="H130" s="1" t="s">
        <v>213</v>
      </c>
      <c r="J130" t="s">
        <v>1196</v>
      </c>
      <c r="K130" t="s">
        <v>630</v>
      </c>
      <c r="M130" t="s">
        <v>1616</v>
      </c>
      <c r="N130" t="s">
        <v>413</v>
      </c>
      <c r="O130" t="s">
        <v>413</v>
      </c>
      <c r="P130" t="s">
        <v>413</v>
      </c>
      <c r="Q130" t="s">
        <v>461</v>
      </c>
      <c r="R130" t="s">
        <v>461</v>
      </c>
      <c r="S130" t="s">
        <v>422</v>
      </c>
      <c r="T130" t="s">
        <v>422</v>
      </c>
      <c r="U130" t="s">
        <v>422</v>
      </c>
      <c r="V130" t="s">
        <v>422</v>
      </c>
      <c r="W130" t="s">
        <v>422</v>
      </c>
      <c r="X130" t="s">
        <v>11</v>
      </c>
      <c r="Y130" t="s">
        <v>413</v>
      </c>
      <c r="Z130" t="s">
        <v>422</v>
      </c>
      <c r="AA130" t="s">
        <v>422</v>
      </c>
      <c r="AB130" t="s">
        <v>422</v>
      </c>
      <c r="AC130" t="s">
        <v>422</v>
      </c>
      <c r="AD130" t="s">
        <v>422</v>
      </c>
      <c r="AE130" t="s">
        <v>422</v>
      </c>
      <c r="AF130" t="s">
        <v>422</v>
      </c>
      <c r="AG130" t="s">
        <v>422</v>
      </c>
      <c r="AH130" t="s">
        <v>422</v>
      </c>
      <c r="AI130" t="s">
        <v>422</v>
      </c>
      <c r="AJ130" t="s">
        <v>422</v>
      </c>
      <c r="AK130" t="s">
        <v>422</v>
      </c>
      <c r="AL130" t="s">
        <v>422</v>
      </c>
      <c r="AM130" t="s">
        <v>422</v>
      </c>
      <c r="AN130" t="s">
        <v>11</v>
      </c>
      <c r="AO130" t="s">
        <v>11</v>
      </c>
      <c r="AP130" t="s">
        <v>1622</v>
      </c>
      <c r="AQ130" t="s">
        <v>422</v>
      </c>
      <c r="AR130">
        <v>4687</v>
      </c>
      <c r="AS130" t="s">
        <v>1731</v>
      </c>
    </row>
    <row r="131" spans="1:47" hidden="1" x14ac:dyDescent="0.3">
      <c r="A131" t="s">
        <v>980</v>
      </c>
      <c r="B131">
        <v>127</v>
      </c>
      <c r="C131">
        <v>2019</v>
      </c>
      <c r="D131" t="s">
        <v>981</v>
      </c>
      <c r="E131" t="s">
        <v>1765</v>
      </c>
      <c r="F131">
        <v>93</v>
      </c>
      <c r="G131" t="s">
        <v>200</v>
      </c>
      <c r="H131" s="1" t="s">
        <v>201</v>
      </c>
      <c r="I131" t="s">
        <v>982</v>
      </c>
      <c r="J131" t="s">
        <v>983</v>
      </c>
      <c r="K131" t="s">
        <v>630</v>
      </c>
      <c r="M131" t="s">
        <v>408</v>
      </c>
      <c r="N131" t="s">
        <v>413</v>
      </c>
      <c r="O131" t="s">
        <v>413</v>
      </c>
      <c r="P131" t="s">
        <v>413</v>
      </c>
      <c r="Q131" t="s">
        <v>461</v>
      </c>
      <c r="R131" t="s">
        <v>1308</v>
      </c>
      <c r="S131" t="s">
        <v>1623</v>
      </c>
      <c r="T131" t="s">
        <v>422</v>
      </c>
      <c r="U131" t="s">
        <v>422</v>
      </c>
      <c r="V131" t="s">
        <v>422</v>
      </c>
      <c r="W131" t="s">
        <v>1624</v>
      </c>
      <c r="X131" t="s">
        <v>413</v>
      </c>
      <c r="Y131" t="s">
        <v>11</v>
      </c>
      <c r="Z131" t="s">
        <v>422</v>
      </c>
      <c r="AA131" t="s">
        <v>422</v>
      </c>
      <c r="AB131" t="s">
        <v>422</v>
      </c>
      <c r="AC131" t="s">
        <v>422</v>
      </c>
      <c r="AD131" t="s">
        <v>422</v>
      </c>
      <c r="AE131" t="s">
        <v>422</v>
      </c>
      <c r="AF131" t="s">
        <v>422</v>
      </c>
      <c r="AG131" t="s">
        <v>422</v>
      </c>
      <c r="AH131" t="s">
        <v>422</v>
      </c>
      <c r="AI131" t="s">
        <v>422</v>
      </c>
      <c r="AJ131" t="s">
        <v>422</v>
      </c>
      <c r="AK131" t="s">
        <v>422</v>
      </c>
      <c r="AL131" t="s">
        <v>422</v>
      </c>
      <c r="AM131" t="s">
        <v>422</v>
      </c>
      <c r="AN131" t="s">
        <v>11</v>
      </c>
      <c r="AO131" t="s">
        <v>11</v>
      </c>
      <c r="AP131" t="s">
        <v>1625</v>
      </c>
      <c r="AQ131" t="s">
        <v>461</v>
      </c>
      <c r="AR131">
        <v>146</v>
      </c>
      <c r="AS131" t="s">
        <v>1626</v>
      </c>
    </row>
    <row r="132" spans="1:47" hidden="1" x14ac:dyDescent="0.3">
      <c r="A132" t="s">
        <v>1095</v>
      </c>
      <c r="B132">
        <v>128</v>
      </c>
      <c r="C132">
        <v>2016</v>
      </c>
      <c r="D132" t="s">
        <v>658</v>
      </c>
      <c r="E132" t="s">
        <v>1765</v>
      </c>
      <c r="F132">
        <v>93</v>
      </c>
      <c r="G132" t="s">
        <v>208</v>
      </c>
      <c r="H132" s="1" t="s">
        <v>209</v>
      </c>
      <c r="I132" t="s">
        <v>1096</v>
      </c>
      <c r="J132" t="s">
        <v>1097</v>
      </c>
      <c r="K132" t="s">
        <v>630</v>
      </c>
      <c r="M132" t="s">
        <v>430</v>
      </c>
      <c r="N132" t="s">
        <v>413</v>
      </c>
      <c r="O132" t="s">
        <v>413</v>
      </c>
      <c r="P132" t="s">
        <v>413</v>
      </c>
      <c r="Q132" t="s">
        <v>11</v>
      </c>
      <c r="R132" t="s">
        <v>1307</v>
      </c>
      <c r="S132" t="s">
        <v>1417</v>
      </c>
      <c r="T132" t="s">
        <v>422</v>
      </c>
      <c r="U132" t="s">
        <v>422</v>
      </c>
      <c r="V132" t="s">
        <v>413</v>
      </c>
      <c r="W132" t="s">
        <v>1627</v>
      </c>
      <c r="X132" t="s">
        <v>413</v>
      </c>
      <c r="Y132" t="s">
        <v>11</v>
      </c>
      <c r="Z132" t="s">
        <v>422</v>
      </c>
      <c r="AA132" t="s">
        <v>422</v>
      </c>
      <c r="AB132" t="s">
        <v>422</v>
      </c>
      <c r="AC132" t="s">
        <v>422</v>
      </c>
      <c r="AD132" t="s">
        <v>422</v>
      </c>
      <c r="AE132" t="s">
        <v>422</v>
      </c>
      <c r="AF132" t="s">
        <v>422</v>
      </c>
      <c r="AG132" t="s">
        <v>422</v>
      </c>
      <c r="AH132" t="s">
        <v>422</v>
      </c>
      <c r="AI132" t="s">
        <v>422</v>
      </c>
      <c r="AJ132" t="s">
        <v>422</v>
      </c>
      <c r="AK132" t="s">
        <v>422</v>
      </c>
      <c r="AL132" t="s">
        <v>422</v>
      </c>
      <c r="AM132" t="s">
        <v>422</v>
      </c>
      <c r="AN132" t="s">
        <v>11</v>
      </c>
      <c r="AO132" t="s">
        <v>11</v>
      </c>
      <c r="AP132" t="s">
        <v>1628</v>
      </c>
      <c r="AQ132">
        <v>10</v>
      </c>
      <c r="AR132">
        <v>20</v>
      </c>
      <c r="AS132" t="s">
        <v>1612</v>
      </c>
    </row>
    <row r="133" spans="1:47" x14ac:dyDescent="0.3">
      <c r="A133" t="s">
        <v>1113</v>
      </c>
      <c r="B133">
        <v>129</v>
      </c>
      <c r="C133">
        <v>2019</v>
      </c>
      <c r="D133" t="s">
        <v>1114</v>
      </c>
      <c r="E133" t="s">
        <v>1765</v>
      </c>
      <c r="F133">
        <v>92</v>
      </c>
      <c r="G133" t="s">
        <v>202</v>
      </c>
      <c r="H133" s="1" t="s">
        <v>203</v>
      </c>
      <c r="I133" t="s">
        <v>1115</v>
      </c>
      <c r="J133" t="s">
        <v>1116</v>
      </c>
      <c r="K133" t="s">
        <v>630</v>
      </c>
      <c r="M133" t="s">
        <v>408</v>
      </c>
      <c r="N133" t="s">
        <v>413</v>
      </c>
      <c r="O133" t="s">
        <v>413</v>
      </c>
      <c r="P133" t="s">
        <v>413</v>
      </c>
      <c r="Q133" t="s">
        <v>413</v>
      </c>
      <c r="R133" t="s">
        <v>1308</v>
      </c>
      <c r="S133" t="s">
        <v>1407</v>
      </c>
      <c r="T133" t="s">
        <v>422</v>
      </c>
      <c r="U133" t="s">
        <v>422</v>
      </c>
      <c r="V133" t="s">
        <v>422</v>
      </c>
      <c r="W133" t="s">
        <v>1408</v>
      </c>
      <c r="X133" t="s">
        <v>11</v>
      </c>
      <c r="Y133" t="s">
        <v>413</v>
      </c>
      <c r="Z133" t="s">
        <v>575</v>
      </c>
      <c r="AA133" t="s">
        <v>11</v>
      </c>
      <c r="AB133" t="s">
        <v>461</v>
      </c>
      <c r="AC133" t="s">
        <v>11</v>
      </c>
      <c r="AD133" t="s">
        <v>1409</v>
      </c>
      <c r="AE133" t="s">
        <v>461</v>
      </c>
      <c r="AF133" t="s">
        <v>422</v>
      </c>
      <c r="AG133" t="s">
        <v>422</v>
      </c>
      <c r="AH133" t="s">
        <v>461</v>
      </c>
      <c r="AI133" t="s">
        <v>422</v>
      </c>
      <c r="AJ133" t="s">
        <v>11</v>
      </c>
      <c r="AK133" t="s">
        <v>422</v>
      </c>
      <c r="AL133" t="s">
        <v>11</v>
      </c>
      <c r="AM133" t="s">
        <v>422</v>
      </c>
      <c r="AN133" t="s">
        <v>413</v>
      </c>
      <c r="AO133" t="s">
        <v>413</v>
      </c>
      <c r="AP133" t="s">
        <v>1629</v>
      </c>
      <c r="AQ133">
        <v>137</v>
      </c>
      <c r="AR133">
        <f>137+755</f>
        <v>892</v>
      </c>
      <c r="AS133" t="s">
        <v>11</v>
      </c>
      <c r="AT133">
        <v>3</v>
      </c>
      <c r="AU133" t="s">
        <v>82</v>
      </c>
    </row>
    <row r="134" spans="1:47" hidden="1" x14ac:dyDescent="0.3">
      <c r="A134" t="s">
        <v>1181</v>
      </c>
      <c r="B134">
        <v>130</v>
      </c>
      <c r="C134">
        <v>2019</v>
      </c>
      <c r="D134" t="s">
        <v>1182</v>
      </c>
      <c r="F134">
        <v>92</v>
      </c>
      <c r="G134" t="s">
        <v>206</v>
      </c>
      <c r="H134" t="s">
        <v>207</v>
      </c>
      <c r="I134" t="s">
        <v>1183</v>
      </c>
      <c r="J134" t="s">
        <v>1184</v>
      </c>
      <c r="K134" t="s">
        <v>630</v>
      </c>
      <c r="M134" t="s">
        <v>418</v>
      </c>
      <c r="N134" t="s">
        <v>11</v>
      </c>
      <c r="O134" t="s">
        <v>413</v>
      </c>
    </row>
    <row r="135" spans="1:47" hidden="1" x14ac:dyDescent="0.3">
      <c r="A135" t="s">
        <v>1193</v>
      </c>
      <c r="B135">
        <v>131</v>
      </c>
      <c r="C135">
        <v>2015</v>
      </c>
      <c r="D135" t="s">
        <v>639</v>
      </c>
      <c r="E135" t="s">
        <v>1794</v>
      </c>
      <c r="F135">
        <v>92</v>
      </c>
      <c r="G135" t="s">
        <v>204</v>
      </c>
      <c r="H135" s="1" t="s">
        <v>205</v>
      </c>
      <c r="J135" t="s">
        <v>1194</v>
      </c>
      <c r="K135" t="s">
        <v>630</v>
      </c>
      <c r="M135" t="s">
        <v>1568</v>
      </c>
      <c r="N135" t="s">
        <v>413</v>
      </c>
      <c r="O135" t="s">
        <v>413</v>
      </c>
      <c r="P135" t="s">
        <v>413</v>
      </c>
      <c r="Q135" t="s">
        <v>413</v>
      </c>
      <c r="R135" t="s">
        <v>11</v>
      </c>
      <c r="S135" t="s">
        <v>422</v>
      </c>
      <c r="T135" t="s">
        <v>422</v>
      </c>
      <c r="U135" t="s">
        <v>422</v>
      </c>
      <c r="V135" t="s">
        <v>422</v>
      </c>
      <c r="W135" t="s">
        <v>422</v>
      </c>
      <c r="X135" t="s">
        <v>413</v>
      </c>
      <c r="Y135" t="s">
        <v>11</v>
      </c>
      <c r="Z135" t="s">
        <v>421</v>
      </c>
      <c r="AA135" t="s">
        <v>11</v>
      </c>
      <c r="AB135" t="s">
        <v>461</v>
      </c>
      <c r="AC135" t="s">
        <v>413</v>
      </c>
      <c r="AD135" t="s">
        <v>1630</v>
      </c>
      <c r="AE135" t="s">
        <v>413</v>
      </c>
      <c r="AF135" t="s">
        <v>422</v>
      </c>
      <c r="AG135" t="s">
        <v>422</v>
      </c>
      <c r="AH135" t="s">
        <v>461</v>
      </c>
      <c r="AI135" t="s">
        <v>422</v>
      </c>
      <c r="AJ135" t="s">
        <v>11</v>
      </c>
      <c r="AK135" t="s">
        <v>422</v>
      </c>
      <c r="AL135" t="s">
        <v>413</v>
      </c>
      <c r="AM135" t="s">
        <v>1631</v>
      </c>
      <c r="AN135" t="s">
        <v>11</v>
      </c>
      <c r="AO135" t="s">
        <v>11</v>
      </c>
      <c r="AP135" t="s">
        <v>1632</v>
      </c>
      <c r="AQ135">
        <f>38+6</f>
        <v>44</v>
      </c>
      <c r="AR135">
        <f>44+24+12</f>
        <v>80</v>
      </c>
      <c r="AS135" t="s">
        <v>1633</v>
      </c>
    </row>
    <row r="136" spans="1:47" hidden="1" x14ac:dyDescent="0.3">
      <c r="A136" t="s">
        <v>1035</v>
      </c>
      <c r="B136">
        <v>132</v>
      </c>
      <c r="C136">
        <v>2013</v>
      </c>
      <c r="D136" t="s">
        <v>1036</v>
      </c>
      <c r="E136" t="s">
        <v>1795</v>
      </c>
      <c r="F136">
        <v>91</v>
      </c>
      <c r="G136" t="s">
        <v>1634</v>
      </c>
      <c r="H136" s="1" t="s">
        <v>214</v>
      </c>
      <c r="I136" t="s">
        <v>1037</v>
      </c>
      <c r="J136" t="s">
        <v>1038</v>
      </c>
      <c r="K136" t="s">
        <v>630</v>
      </c>
      <c r="M136" t="s">
        <v>1537</v>
      </c>
      <c r="N136" t="s">
        <v>413</v>
      </c>
      <c r="O136" t="s">
        <v>413</v>
      </c>
      <c r="P136" t="s">
        <v>413</v>
      </c>
      <c r="Q136" t="s">
        <v>413</v>
      </c>
      <c r="R136" t="s">
        <v>1307</v>
      </c>
      <c r="S136" t="s">
        <v>559</v>
      </c>
      <c r="T136" t="s">
        <v>422</v>
      </c>
      <c r="U136" t="s">
        <v>11</v>
      </c>
      <c r="V136" t="s">
        <v>413</v>
      </c>
      <c r="W136" t="s">
        <v>422</v>
      </c>
      <c r="X136" t="s">
        <v>413</v>
      </c>
      <c r="Y136" t="s">
        <v>11</v>
      </c>
      <c r="Z136" t="s">
        <v>461</v>
      </c>
      <c r="AA136" t="s">
        <v>443</v>
      </c>
      <c r="AB136" t="s">
        <v>461</v>
      </c>
      <c r="AC136" t="s">
        <v>413</v>
      </c>
      <c r="AD136" t="s">
        <v>1635</v>
      </c>
      <c r="AE136" t="s">
        <v>461</v>
      </c>
      <c r="AF136" t="s">
        <v>422</v>
      </c>
      <c r="AG136" t="s">
        <v>422</v>
      </c>
      <c r="AH136" t="s">
        <v>413</v>
      </c>
      <c r="AI136" t="s">
        <v>422</v>
      </c>
      <c r="AJ136" t="s">
        <v>413</v>
      </c>
      <c r="AK136" t="s">
        <v>1636</v>
      </c>
      <c r="AL136" t="s">
        <v>11</v>
      </c>
      <c r="AM136" t="s">
        <v>422</v>
      </c>
      <c r="AN136" t="s">
        <v>11</v>
      </c>
      <c r="AO136" t="s">
        <v>11</v>
      </c>
      <c r="AP136" t="s">
        <v>1637</v>
      </c>
      <c r="AQ136">
        <v>18</v>
      </c>
      <c r="AR136">
        <v>36</v>
      </c>
      <c r="AS136" t="s">
        <v>1612</v>
      </c>
    </row>
    <row r="137" spans="1:47" x14ac:dyDescent="0.3">
      <c r="A137" t="s">
        <v>1109</v>
      </c>
      <c r="B137">
        <v>133</v>
      </c>
      <c r="C137">
        <v>2018</v>
      </c>
      <c r="D137" t="s">
        <v>1110</v>
      </c>
      <c r="E137" t="s">
        <v>1796</v>
      </c>
      <c r="F137">
        <v>91</v>
      </c>
      <c r="G137" t="s">
        <v>210</v>
      </c>
      <c r="H137" t="s">
        <v>211</v>
      </c>
      <c r="I137" t="s">
        <v>1111</v>
      </c>
      <c r="J137" t="s">
        <v>1112</v>
      </c>
      <c r="K137" t="s">
        <v>630</v>
      </c>
      <c r="M137" t="s">
        <v>430</v>
      </c>
      <c r="N137" t="s">
        <v>413</v>
      </c>
      <c r="O137" t="s">
        <v>413</v>
      </c>
      <c r="P137" t="s">
        <v>413</v>
      </c>
      <c r="Q137" t="s">
        <v>461</v>
      </c>
      <c r="R137" t="s">
        <v>461</v>
      </c>
      <c r="S137" t="s">
        <v>422</v>
      </c>
      <c r="T137" t="s">
        <v>422</v>
      </c>
      <c r="U137" t="s">
        <v>422</v>
      </c>
      <c r="V137" t="s">
        <v>422</v>
      </c>
      <c r="W137" t="s">
        <v>422</v>
      </c>
      <c r="X137" t="s">
        <v>461</v>
      </c>
      <c r="Y137" t="s">
        <v>461</v>
      </c>
      <c r="Z137" t="s">
        <v>422</v>
      </c>
      <c r="AA137" t="s">
        <v>422</v>
      </c>
      <c r="AB137" t="s">
        <v>422</v>
      </c>
      <c r="AC137" t="s">
        <v>422</v>
      </c>
      <c r="AD137" t="s">
        <v>422</v>
      </c>
      <c r="AE137" t="s">
        <v>422</v>
      </c>
      <c r="AF137" t="s">
        <v>422</v>
      </c>
      <c r="AG137" t="s">
        <v>422</v>
      </c>
      <c r="AH137" t="s">
        <v>422</v>
      </c>
      <c r="AI137" t="s">
        <v>422</v>
      </c>
      <c r="AJ137" t="s">
        <v>422</v>
      </c>
      <c r="AK137" t="s">
        <v>422</v>
      </c>
      <c r="AL137" t="s">
        <v>422</v>
      </c>
      <c r="AM137" t="s">
        <v>422</v>
      </c>
      <c r="AN137" t="s">
        <v>11</v>
      </c>
      <c r="AO137" t="s">
        <v>11</v>
      </c>
      <c r="AP137" t="s">
        <v>1638</v>
      </c>
      <c r="AQ137">
        <v>15</v>
      </c>
      <c r="AR137">
        <v>30</v>
      </c>
      <c r="AS137" t="s">
        <v>11</v>
      </c>
    </row>
    <row r="138" spans="1:47" hidden="1" x14ac:dyDescent="0.3">
      <c r="A138" t="s">
        <v>1117</v>
      </c>
      <c r="B138">
        <v>134</v>
      </c>
      <c r="C138">
        <v>2018</v>
      </c>
      <c r="D138" t="s">
        <v>1118</v>
      </c>
      <c r="F138">
        <v>91</v>
      </c>
      <c r="G138" t="s">
        <v>217</v>
      </c>
      <c r="H138" s="1" t="s">
        <v>218</v>
      </c>
      <c r="I138" t="s">
        <v>1119</v>
      </c>
      <c r="J138" t="s">
        <v>1120</v>
      </c>
      <c r="K138" t="s">
        <v>630</v>
      </c>
      <c r="M138" t="s">
        <v>1639</v>
      </c>
      <c r="N138" t="s">
        <v>11</v>
      </c>
      <c r="O138" t="s">
        <v>413</v>
      </c>
    </row>
    <row r="139" spans="1:47" x14ac:dyDescent="0.3">
      <c r="A139" t="s">
        <v>1139</v>
      </c>
      <c r="B139">
        <v>135</v>
      </c>
      <c r="C139">
        <v>2018</v>
      </c>
      <c r="D139" t="s">
        <v>790</v>
      </c>
      <c r="E139" t="s">
        <v>1765</v>
      </c>
      <c r="F139">
        <v>91</v>
      </c>
      <c r="G139" t="s">
        <v>215</v>
      </c>
      <c r="H139" s="1" t="s">
        <v>216</v>
      </c>
      <c r="J139" t="s">
        <v>1140</v>
      </c>
      <c r="K139" t="s">
        <v>630</v>
      </c>
      <c r="M139" t="s">
        <v>1360</v>
      </c>
      <c r="N139" t="s">
        <v>413</v>
      </c>
      <c r="O139" t="s">
        <v>413</v>
      </c>
      <c r="P139" t="s">
        <v>413</v>
      </c>
      <c r="Q139" t="s">
        <v>413</v>
      </c>
      <c r="R139" t="s">
        <v>1308</v>
      </c>
      <c r="S139" t="s">
        <v>1640</v>
      </c>
      <c r="T139" t="s">
        <v>422</v>
      </c>
      <c r="U139" t="s">
        <v>422</v>
      </c>
      <c r="V139" t="s">
        <v>422</v>
      </c>
      <c r="W139" t="s">
        <v>1641</v>
      </c>
      <c r="X139" t="s">
        <v>413</v>
      </c>
      <c r="Y139" t="s">
        <v>11</v>
      </c>
      <c r="Z139" t="s">
        <v>575</v>
      </c>
      <c r="AA139" t="s">
        <v>11</v>
      </c>
      <c r="AB139" t="s">
        <v>461</v>
      </c>
      <c r="AC139" t="s">
        <v>11</v>
      </c>
      <c r="AD139" t="s">
        <v>1642</v>
      </c>
      <c r="AE139" t="s">
        <v>461</v>
      </c>
      <c r="AF139" t="s">
        <v>422</v>
      </c>
      <c r="AG139" t="s">
        <v>422</v>
      </c>
      <c r="AH139" t="s">
        <v>461</v>
      </c>
      <c r="AI139" t="s">
        <v>422</v>
      </c>
      <c r="AJ139" t="s">
        <v>11</v>
      </c>
      <c r="AK139" t="s">
        <v>422</v>
      </c>
      <c r="AL139" t="s">
        <v>11</v>
      </c>
      <c r="AM139" t="s">
        <v>422</v>
      </c>
      <c r="AN139" t="s">
        <v>11</v>
      </c>
      <c r="AO139" t="s">
        <v>413</v>
      </c>
      <c r="AP139" t="s">
        <v>1643</v>
      </c>
      <c r="AQ139" t="s">
        <v>1645</v>
      </c>
      <c r="AR139" t="s">
        <v>1644</v>
      </c>
      <c r="AS139" t="s">
        <v>11</v>
      </c>
    </row>
    <row r="140" spans="1:47" hidden="1" x14ac:dyDescent="0.3">
      <c r="A140" t="s">
        <v>1197</v>
      </c>
      <c r="B140">
        <v>136</v>
      </c>
      <c r="C140">
        <v>2013</v>
      </c>
      <c r="D140" t="s">
        <v>1198</v>
      </c>
      <c r="E140" t="s">
        <v>1765</v>
      </c>
      <c r="F140">
        <v>91</v>
      </c>
      <c r="G140" s="1" t="s">
        <v>1676</v>
      </c>
      <c r="H140" t="s">
        <v>1199</v>
      </c>
      <c r="J140" t="s">
        <v>1200</v>
      </c>
      <c r="K140" t="s">
        <v>630</v>
      </c>
      <c r="M140" t="s">
        <v>1646</v>
      </c>
      <c r="N140" t="s">
        <v>413</v>
      </c>
      <c r="O140" t="s">
        <v>413</v>
      </c>
      <c r="P140" t="s">
        <v>413</v>
      </c>
      <c r="Q140" t="s">
        <v>413</v>
      </c>
      <c r="R140" t="s">
        <v>1307</v>
      </c>
      <c r="S140" t="s">
        <v>416</v>
      </c>
      <c r="T140" t="s">
        <v>422</v>
      </c>
      <c r="U140" t="s">
        <v>422</v>
      </c>
      <c r="V140" t="s">
        <v>1648</v>
      </c>
      <c r="W140" t="s">
        <v>1677</v>
      </c>
      <c r="X140" t="s">
        <v>413</v>
      </c>
      <c r="Y140" t="s">
        <v>11</v>
      </c>
      <c r="Z140" t="s">
        <v>421</v>
      </c>
      <c r="AA140" t="s">
        <v>1356</v>
      </c>
      <c r="AB140" t="s">
        <v>461</v>
      </c>
      <c r="AC140" t="s">
        <v>11</v>
      </c>
      <c r="AD140" t="s">
        <v>1649</v>
      </c>
      <c r="AE140" t="s">
        <v>413</v>
      </c>
      <c r="AF140" t="s">
        <v>422</v>
      </c>
      <c r="AG140" t="s">
        <v>422</v>
      </c>
      <c r="AH140" t="s">
        <v>413</v>
      </c>
      <c r="AI140" t="s">
        <v>422</v>
      </c>
      <c r="AJ140" t="s">
        <v>413</v>
      </c>
      <c r="AK140" t="s">
        <v>1650</v>
      </c>
      <c r="AL140" t="s">
        <v>11</v>
      </c>
      <c r="AM140" t="s">
        <v>422</v>
      </c>
      <c r="AN140" t="s">
        <v>413</v>
      </c>
      <c r="AO140" t="s">
        <v>11</v>
      </c>
      <c r="AP140" t="s">
        <v>1678</v>
      </c>
      <c r="AQ140">
        <v>31</v>
      </c>
      <c r="AR140">
        <f>31+26+67</f>
        <v>124</v>
      </c>
      <c r="AS140" t="s">
        <v>1612</v>
      </c>
    </row>
    <row r="141" spans="1:47" x14ac:dyDescent="0.3">
      <c r="A141" t="s">
        <v>1059</v>
      </c>
      <c r="B141">
        <v>137</v>
      </c>
      <c r="C141">
        <v>2013</v>
      </c>
      <c r="D141" t="s">
        <v>1060</v>
      </c>
      <c r="E141" t="s">
        <v>1765</v>
      </c>
      <c r="F141">
        <v>90</v>
      </c>
      <c r="G141" t="s">
        <v>219</v>
      </c>
      <c r="H141" t="s">
        <v>220</v>
      </c>
      <c r="I141" t="s">
        <v>1061</v>
      </c>
      <c r="J141" t="s">
        <v>1062</v>
      </c>
      <c r="K141" t="s">
        <v>630</v>
      </c>
      <c r="M141" t="s">
        <v>1651</v>
      </c>
      <c r="N141" t="s">
        <v>413</v>
      </c>
      <c r="O141" t="s">
        <v>413</v>
      </c>
      <c r="P141" t="s">
        <v>413</v>
      </c>
      <c r="Q141" t="s">
        <v>461</v>
      </c>
      <c r="R141" t="s">
        <v>461</v>
      </c>
      <c r="S141" t="s">
        <v>422</v>
      </c>
      <c r="T141" t="s">
        <v>422</v>
      </c>
      <c r="U141" t="s">
        <v>422</v>
      </c>
      <c r="V141" t="s">
        <v>422</v>
      </c>
      <c r="W141" t="s">
        <v>422</v>
      </c>
      <c r="X141" t="s">
        <v>11</v>
      </c>
      <c r="Y141" t="s">
        <v>413</v>
      </c>
      <c r="Z141" t="s">
        <v>461</v>
      </c>
      <c r="AA141" t="s">
        <v>422</v>
      </c>
      <c r="AB141" t="s">
        <v>422</v>
      </c>
      <c r="AC141" t="s">
        <v>422</v>
      </c>
      <c r="AD141" t="s">
        <v>422</v>
      </c>
      <c r="AE141" t="s">
        <v>422</v>
      </c>
      <c r="AF141" t="s">
        <v>422</v>
      </c>
      <c r="AG141" t="s">
        <v>422</v>
      </c>
      <c r="AH141" t="s">
        <v>422</v>
      </c>
      <c r="AI141" t="s">
        <v>422</v>
      </c>
      <c r="AJ141" t="s">
        <v>422</v>
      </c>
      <c r="AK141" t="s">
        <v>422</v>
      </c>
      <c r="AL141" t="s">
        <v>422</v>
      </c>
      <c r="AM141" t="s">
        <v>422</v>
      </c>
      <c r="AN141" t="s">
        <v>11</v>
      </c>
      <c r="AO141" t="s">
        <v>11</v>
      </c>
      <c r="AP141" t="s">
        <v>1679</v>
      </c>
      <c r="AQ141">
        <v>30</v>
      </c>
      <c r="AR141">
        <v>60</v>
      </c>
      <c r="AS141" t="s">
        <v>11</v>
      </c>
    </row>
    <row r="142" spans="1:47" x14ac:dyDescent="0.3">
      <c r="A142" t="s">
        <v>1071</v>
      </c>
      <c r="B142">
        <v>138</v>
      </c>
      <c r="C142">
        <v>2018</v>
      </c>
      <c r="D142" t="s">
        <v>1072</v>
      </c>
      <c r="E142" t="s">
        <v>1796</v>
      </c>
      <c r="F142">
        <v>88</v>
      </c>
      <c r="G142" t="s">
        <v>221</v>
      </c>
      <c r="H142" s="1" t="s">
        <v>222</v>
      </c>
      <c r="I142" t="s">
        <v>1073</v>
      </c>
      <c r="J142" t="s">
        <v>1074</v>
      </c>
      <c r="K142" t="s">
        <v>630</v>
      </c>
      <c r="M142" t="s">
        <v>420</v>
      </c>
      <c r="N142" t="s">
        <v>413</v>
      </c>
      <c r="O142" t="s">
        <v>413</v>
      </c>
      <c r="P142" t="s">
        <v>413</v>
      </c>
      <c r="Q142" t="s">
        <v>413</v>
      </c>
      <c r="R142" t="s">
        <v>11</v>
      </c>
      <c r="S142" t="s">
        <v>422</v>
      </c>
      <c r="T142" t="s">
        <v>422</v>
      </c>
      <c r="U142" t="s">
        <v>422</v>
      </c>
      <c r="V142" t="s">
        <v>422</v>
      </c>
      <c r="W142" t="s">
        <v>422</v>
      </c>
      <c r="X142" t="s">
        <v>11</v>
      </c>
      <c r="Y142" t="s">
        <v>413</v>
      </c>
      <c r="Z142" t="s">
        <v>421</v>
      </c>
      <c r="AA142" t="s">
        <v>11</v>
      </c>
      <c r="AB142" t="s">
        <v>461</v>
      </c>
      <c r="AC142" t="s">
        <v>413</v>
      </c>
      <c r="AD142" t="s">
        <v>1680</v>
      </c>
      <c r="AE142" t="s">
        <v>413</v>
      </c>
      <c r="AF142" t="s">
        <v>422</v>
      </c>
      <c r="AG142" t="s">
        <v>422</v>
      </c>
      <c r="AH142" t="s">
        <v>413</v>
      </c>
      <c r="AI142" t="s">
        <v>422</v>
      </c>
      <c r="AJ142" t="s">
        <v>413</v>
      </c>
      <c r="AK142" t="s">
        <v>1681</v>
      </c>
      <c r="AL142" t="s">
        <v>11</v>
      </c>
      <c r="AM142" t="s">
        <v>422</v>
      </c>
      <c r="AN142" t="s">
        <v>413</v>
      </c>
      <c r="AO142" t="s">
        <v>413</v>
      </c>
      <c r="AP142" t="s">
        <v>1682</v>
      </c>
      <c r="AQ142" t="s">
        <v>422</v>
      </c>
      <c r="AR142">
        <f>455+268+187</f>
        <v>910</v>
      </c>
      <c r="AS142" t="s">
        <v>11</v>
      </c>
    </row>
    <row r="143" spans="1:47" hidden="1" x14ac:dyDescent="0.3">
      <c r="A143" t="s">
        <v>1292</v>
      </c>
      <c r="B143">
        <v>139</v>
      </c>
      <c r="C143">
        <v>2017</v>
      </c>
      <c r="D143" t="s">
        <v>799</v>
      </c>
      <c r="E143" t="s">
        <v>1793</v>
      </c>
      <c r="F143">
        <v>88</v>
      </c>
      <c r="G143" t="s">
        <v>227</v>
      </c>
      <c r="H143" s="1" t="s">
        <v>228</v>
      </c>
      <c r="J143" t="s">
        <v>1293</v>
      </c>
      <c r="K143" t="s">
        <v>630</v>
      </c>
      <c r="M143" t="s">
        <v>430</v>
      </c>
      <c r="N143" t="s">
        <v>413</v>
      </c>
      <c r="O143" t="s">
        <v>413</v>
      </c>
      <c r="P143" t="s">
        <v>413</v>
      </c>
      <c r="Q143" t="s">
        <v>413</v>
      </c>
      <c r="R143" t="s">
        <v>11</v>
      </c>
      <c r="S143" t="s">
        <v>422</v>
      </c>
      <c r="T143" t="s">
        <v>422</v>
      </c>
      <c r="U143" t="s">
        <v>422</v>
      </c>
      <c r="V143" t="s">
        <v>422</v>
      </c>
      <c r="W143" t="s">
        <v>422</v>
      </c>
      <c r="X143" t="s">
        <v>413</v>
      </c>
      <c r="Y143" t="s">
        <v>11</v>
      </c>
      <c r="Z143" t="s">
        <v>421</v>
      </c>
      <c r="AA143" t="s">
        <v>11</v>
      </c>
      <c r="AB143" t="s">
        <v>461</v>
      </c>
      <c r="AC143" t="s">
        <v>413</v>
      </c>
      <c r="AD143" t="s">
        <v>1683</v>
      </c>
      <c r="AE143" t="s">
        <v>413</v>
      </c>
      <c r="AF143" t="s">
        <v>422</v>
      </c>
      <c r="AG143" t="s">
        <v>422</v>
      </c>
      <c r="AH143" t="s">
        <v>461</v>
      </c>
      <c r="AI143" t="s">
        <v>422</v>
      </c>
      <c r="AJ143" t="s">
        <v>11</v>
      </c>
      <c r="AK143" t="s">
        <v>422</v>
      </c>
      <c r="AL143" t="s">
        <v>413</v>
      </c>
      <c r="AM143" t="s">
        <v>1621</v>
      </c>
      <c r="AN143" t="s">
        <v>11</v>
      </c>
      <c r="AO143" t="s">
        <v>11</v>
      </c>
      <c r="AP143" t="s">
        <v>1661</v>
      </c>
      <c r="AQ143" t="s">
        <v>422</v>
      </c>
      <c r="AR143">
        <v>34</v>
      </c>
      <c r="AS143" t="s">
        <v>1612</v>
      </c>
    </row>
    <row r="144" spans="1:47" hidden="1" x14ac:dyDescent="0.3">
      <c r="A144" t="s">
        <v>1146</v>
      </c>
      <c r="B144">
        <v>140</v>
      </c>
      <c r="C144">
        <v>2018</v>
      </c>
      <c r="D144" t="s">
        <v>639</v>
      </c>
      <c r="F144">
        <v>87</v>
      </c>
      <c r="G144" t="s">
        <v>223</v>
      </c>
      <c r="H144" t="s">
        <v>224</v>
      </c>
      <c r="J144" t="s">
        <v>1147</v>
      </c>
      <c r="K144" t="s">
        <v>630</v>
      </c>
      <c r="M144" t="s">
        <v>1652</v>
      </c>
      <c r="N144" t="s">
        <v>11</v>
      </c>
      <c r="O144" t="s">
        <v>413</v>
      </c>
    </row>
    <row r="145" spans="1:47" x14ac:dyDescent="0.3">
      <c r="A145" t="s">
        <v>1228</v>
      </c>
      <c r="B145">
        <v>141</v>
      </c>
      <c r="C145">
        <v>2017</v>
      </c>
      <c r="D145" t="s">
        <v>1229</v>
      </c>
      <c r="E145" t="s">
        <v>1765</v>
      </c>
      <c r="F145">
        <v>87</v>
      </c>
      <c r="G145" t="s">
        <v>225</v>
      </c>
      <c r="H145" s="1" t="s">
        <v>226</v>
      </c>
      <c r="I145" t="s">
        <v>1230</v>
      </c>
      <c r="J145" t="s">
        <v>1231</v>
      </c>
      <c r="K145" t="s">
        <v>630</v>
      </c>
      <c r="M145" t="s">
        <v>408</v>
      </c>
      <c r="N145" t="s">
        <v>413</v>
      </c>
      <c r="O145" t="s">
        <v>413</v>
      </c>
      <c r="P145" t="s">
        <v>413</v>
      </c>
      <c r="Q145" t="s">
        <v>413</v>
      </c>
      <c r="R145" t="s">
        <v>1307</v>
      </c>
      <c r="S145" t="s">
        <v>1673</v>
      </c>
      <c r="T145" t="s">
        <v>422</v>
      </c>
      <c r="U145" t="s">
        <v>422</v>
      </c>
      <c r="V145" t="s">
        <v>422</v>
      </c>
      <c r="W145" t="s">
        <v>1674</v>
      </c>
      <c r="X145" t="s">
        <v>413</v>
      </c>
      <c r="Y145" t="s">
        <v>11</v>
      </c>
      <c r="Z145" t="s">
        <v>466</v>
      </c>
      <c r="AA145" t="s">
        <v>11</v>
      </c>
      <c r="AB145" t="s">
        <v>461</v>
      </c>
      <c r="AC145" t="s">
        <v>11</v>
      </c>
      <c r="AD145" t="s">
        <v>1675</v>
      </c>
      <c r="AE145" t="s">
        <v>413</v>
      </c>
      <c r="AF145" t="s">
        <v>422</v>
      </c>
      <c r="AG145" t="s">
        <v>422</v>
      </c>
      <c r="AH145" t="s">
        <v>461</v>
      </c>
      <c r="AI145" t="s">
        <v>422</v>
      </c>
      <c r="AJ145" t="s">
        <v>11</v>
      </c>
      <c r="AK145" t="s">
        <v>422</v>
      </c>
      <c r="AL145" t="s">
        <v>11</v>
      </c>
      <c r="AM145" t="s">
        <v>422</v>
      </c>
      <c r="AN145" t="s">
        <v>11</v>
      </c>
      <c r="AO145" t="s">
        <v>11</v>
      </c>
      <c r="AP145" t="s">
        <v>1564</v>
      </c>
      <c r="AQ145" t="s">
        <v>422</v>
      </c>
      <c r="AR145" t="s">
        <v>422</v>
      </c>
      <c r="AS145" t="s">
        <v>11</v>
      </c>
    </row>
    <row r="146" spans="1:47" hidden="1" x14ac:dyDescent="0.3">
      <c r="A146" t="s">
        <v>969</v>
      </c>
      <c r="B146">
        <v>142</v>
      </c>
      <c r="C146">
        <v>2018</v>
      </c>
      <c r="D146" t="s">
        <v>970</v>
      </c>
      <c r="F146">
        <v>86</v>
      </c>
      <c r="G146" t="s">
        <v>229</v>
      </c>
      <c r="H146" s="1" t="s">
        <v>230</v>
      </c>
      <c r="I146" t="s">
        <v>971</v>
      </c>
      <c r="J146" t="s">
        <v>972</v>
      </c>
      <c r="K146" t="s">
        <v>630</v>
      </c>
      <c r="M146" t="s">
        <v>585</v>
      </c>
      <c r="N146" t="s">
        <v>11</v>
      </c>
      <c r="O146" t="s">
        <v>413</v>
      </c>
    </row>
    <row r="147" spans="1:47" hidden="1" x14ac:dyDescent="0.3">
      <c r="A147" t="s">
        <v>957</v>
      </c>
      <c r="B147">
        <v>143</v>
      </c>
      <c r="C147">
        <v>2013</v>
      </c>
      <c r="D147" t="s">
        <v>958</v>
      </c>
      <c r="E147" t="s">
        <v>1765</v>
      </c>
      <c r="F147">
        <v>85</v>
      </c>
      <c r="G147" t="s">
        <v>231</v>
      </c>
      <c r="H147" s="1" t="s">
        <v>232</v>
      </c>
      <c r="I147" t="s">
        <v>959</v>
      </c>
      <c r="J147" t="s">
        <v>960</v>
      </c>
      <c r="K147" t="s">
        <v>630</v>
      </c>
      <c r="M147" t="s">
        <v>1684</v>
      </c>
      <c r="N147" t="s">
        <v>413</v>
      </c>
      <c r="O147" t="s">
        <v>413</v>
      </c>
      <c r="P147" t="s">
        <v>413</v>
      </c>
      <c r="Q147" t="s">
        <v>413</v>
      </c>
      <c r="R147" t="s">
        <v>11</v>
      </c>
      <c r="S147" t="s">
        <v>422</v>
      </c>
      <c r="T147" t="s">
        <v>422</v>
      </c>
      <c r="U147" t="s">
        <v>422</v>
      </c>
      <c r="V147" t="s">
        <v>422</v>
      </c>
      <c r="W147" t="s">
        <v>422</v>
      </c>
      <c r="X147" t="s">
        <v>413</v>
      </c>
      <c r="Y147" t="s">
        <v>11</v>
      </c>
      <c r="Z147" t="s">
        <v>421</v>
      </c>
      <c r="AA147" t="s">
        <v>11</v>
      </c>
      <c r="AB147" t="s">
        <v>461</v>
      </c>
      <c r="AC147" t="s">
        <v>413</v>
      </c>
      <c r="AD147" t="s">
        <v>1686</v>
      </c>
      <c r="AE147" t="s">
        <v>413</v>
      </c>
      <c r="AF147" t="s">
        <v>422</v>
      </c>
      <c r="AG147" t="s">
        <v>422</v>
      </c>
      <c r="AH147" t="s">
        <v>461</v>
      </c>
      <c r="AI147" t="s">
        <v>422</v>
      </c>
      <c r="AJ147" t="s">
        <v>11</v>
      </c>
      <c r="AK147" t="s">
        <v>422</v>
      </c>
      <c r="AL147" t="s">
        <v>11</v>
      </c>
      <c r="AM147" t="s">
        <v>422</v>
      </c>
      <c r="AN147" t="s">
        <v>11</v>
      </c>
      <c r="AO147" t="s">
        <v>11</v>
      </c>
      <c r="AP147" t="s">
        <v>1685</v>
      </c>
      <c r="AQ147" t="s">
        <v>422</v>
      </c>
      <c r="AR147">
        <v>22</v>
      </c>
      <c r="AS147" t="s">
        <v>1687</v>
      </c>
    </row>
    <row r="148" spans="1:47" x14ac:dyDescent="0.3">
      <c r="A148" t="s">
        <v>1006</v>
      </c>
      <c r="B148">
        <v>144</v>
      </c>
      <c r="C148">
        <v>2018</v>
      </c>
      <c r="D148" t="s">
        <v>1007</v>
      </c>
      <c r="E148" t="s">
        <v>1765</v>
      </c>
      <c r="F148">
        <v>84</v>
      </c>
      <c r="G148" t="s">
        <v>233</v>
      </c>
      <c r="H148" s="1" t="s">
        <v>234</v>
      </c>
      <c r="I148" t="s">
        <v>1008</v>
      </c>
      <c r="J148" t="s">
        <v>1009</v>
      </c>
      <c r="K148" t="s">
        <v>630</v>
      </c>
      <c r="M148" t="s">
        <v>1653</v>
      </c>
      <c r="N148" t="s">
        <v>413</v>
      </c>
      <c r="O148" t="s">
        <v>413</v>
      </c>
      <c r="P148" t="s">
        <v>413</v>
      </c>
      <c r="Q148" t="s">
        <v>413</v>
      </c>
      <c r="R148" t="s">
        <v>1307</v>
      </c>
      <c r="S148" t="s">
        <v>1417</v>
      </c>
      <c r="T148" t="s">
        <v>1418</v>
      </c>
      <c r="U148" t="s">
        <v>11</v>
      </c>
      <c r="V148" t="s">
        <v>413</v>
      </c>
      <c r="W148" t="s">
        <v>1419</v>
      </c>
      <c r="X148" t="s">
        <v>11</v>
      </c>
      <c r="Y148" t="s">
        <v>413</v>
      </c>
      <c r="Z148" t="s">
        <v>1421</v>
      </c>
      <c r="AA148" t="s">
        <v>467</v>
      </c>
      <c r="AB148" t="s">
        <v>461</v>
      </c>
      <c r="AC148" t="s">
        <v>461</v>
      </c>
      <c r="AD148" t="s">
        <v>422</v>
      </c>
      <c r="AE148" t="s">
        <v>461</v>
      </c>
      <c r="AF148" t="s">
        <v>422</v>
      </c>
      <c r="AG148" t="s">
        <v>422</v>
      </c>
      <c r="AH148" t="s">
        <v>413</v>
      </c>
      <c r="AI148" t="s">
        <v>422</v>
      </c>
      <c r="AJ148" t="s">
        <v>413</v>
      </c>
      <c r="AK148" t="s">
        <v>1620</v>
      </c>
      <c r="AL148" t="s">
        <v>11</v>
      </c>
      <c r="AM148" t="s">
        <v>422</v>
      </c>
      <c r="AN148" t="s">
        <v>413</v>
      </c>
      <c r="AO148" t="s">
        <v>11</v>
      </c>
      <c r="AP148" t="s">
        <v>1420</v>
      </c>
      <c r="AQ148" t="s">
        <v>461</v>
      </c>
      <c r="AR148">
        <v>84</v>
      </c>
      <c r="AS148" s="14" t="s">
        <v>11</v>
      </c>
      <c r="AU148" t="s">
        <v>1424</v>
      </c>
    </row>
    <row r="149" spans="1:47" hidden="1" x14ac:dyDescent="0.3">
      <c r="A149" t="s">
        <v>1047</v>
      </c>
      <c r="B149">
        <v>145</v>
      </c>
      <c r="C149">
        <v>2016</v>
      </c>
      <c r="D149" t="s">
        <v>1048</v>
      </c>
      <c r="E149" t="s">
        <v>1774</v>
      </c>
      <c r="F149">
        <v>84</v>
      </c>
      <c r="G149" t="s">
        <v>235</v>
      </c>
      <c r="H149" s="1" t="s">
        <v>236</v>
      </c>
      <c r="J149" t="s">
        <v>1049</v>
      </c>
      <c r="K149" t="s">
        <v>630</v>
      </c>
      <c r="M149" t="s">
        <v>1646</v>
      </c>
      <c r="N149" t="s">
        <v>413</v>
      </c>
      <c r="O149" t="s">
        <v>413</v>
      </c>
      <c r="P149" t="s">
        <v>413</v>
      </c>
      <c r="Q149" t="s">
        <v>11</v>
      </c>
      <c r="R149" t="s">
        <v>1307</v>
      </c>
      <c r="S149" t="s">
        <v>1718</v>
      </c>
      <c r="T149" t="s">
        <v>422</v>
      </c>
      <c r="U149" t="s">
        <v>413</v>
      </c>
      <c r="V149" t="s">
        <v>413</v>
      </c>
      <c r="W149" t="s">
        <v>1719</v>
      </c>
      <c r="X149" t="s">
        <v>413</v>
      </c>
      <c r="Y149" t="s">
        <v>11</v>
      </c>
      <c r="Z149" t="s">
        <v>422</v>
      </c>
      <c r="AA149" t="s">
        <v>422</v>
      </c>
      <c r="AB149" t="s">
        <v>422</v>
      </c>
      <c r="AC149" t="s">
        <v>422</v>
      </c>
      <c r="AD149" t="s">
        <v>422</v>
      </c>
      <c r="AE149" t="s">
        <v>422</v>
      </c>
      <c r="AF149" t="s">
        <v>422</v>
      </c>
      <c r="AG149" t="s">
        <v>422</v>
      </c>
      <c r="AH149" t="s">
        <v>422</v>
      </c>
      <c r="AI149" t="s">
        <v>422</v>
      </c>
      <c r="AJ149" t="s">
        <v>422</v>
      </c>
      <c r="AK149" t="s">
        <v>422</v>
      </c>
      <c r="AL149" t="s">
        <v>422</v>
      </c>
      <c r="AM149" t="s">
        <v>422</v>
      </c>
      <c r="AN149" t="s">
        <v>11</v>
      </c>
      <c r="AO149" t="s">
        <v>11</v>
      </c>
      <c r="AP149" t="s">
        <v>1720</v>
      </c>
      <c r="AQ149">
        <f>1453-609</f>
        <v>844</v>
      </c>
      <c r="AR149">
        <v>1453</v>
      </c>
      <c r="AS149" t="s">
        <v>1612</v>
      </c>
      <c r="AT149">
        <v>1</v>
      </c>
    </row>
    <row r="150" spans="1:47" s="11" customFormat="1" hidden="1" x14ac:dyDescent="0.3">
      <c r="A150" s="11" t="s">
        <v>1250</v>
      </c>
      <c r="B150" s="11">
        <v>146</v>
      </c>
      <c r="C150" s="11">
        <v>2016</v>
      </c>
      <c r="D150" s="11" t="s">
        <v>674</v>
      </c>
      <c r="F150" s="11">
        <v>84</v>
      </c>
      <c r="G150" s="11" t="s">
        <v>1251</v>
      </c>
      <c r="H150" s="11" t="s">
        <v>1252</v>
      </c>
      <c r="I150"/>
      <c r="J150" t="s">
        <v>1253</v>
      </c>
      <c r="K150" t="s">
        <v>630</v>
      </c>
      <c r="M150" s="11" t="s">
        <v>1646</v>
      </c>
      <c r="N150" s="11" t="s">
        <v>461</v>
      </c>
    </row>
    <row r="151" spans="1:47" hidden="1" x14ac:dyDescent="0.3">
      <c r="A151" s="11" t="s">
        <v>1261</v>
      </c>
      <c r="B151">
        <v>147</v>
      </c>
      <c r="C151" s="11">
        <v>2018</v>
      </c>
      <c r="D151" s="11" t="s">
        <v>674</v>
      </c>
      <c r="E151" s="11"/>
      <c r="F151" s="11">
        <v>84</v>
      </c>
      <c r="G151" s="11" t="s">
        <v>237</v>
      </c>
      <c r="H151" s="11" t="s">
        <v>238</v>
      </c>
      <c r="J151" t="s">
        <v>1262</v>
      </c>
      <c r="K151" t="s">
        <v>630</v>
      </c>
      <c r="L151" s="11"/>
      <c r="M151" s="11"/>
      <c r="N151" s="12" t="s">
        <v>461</v>
      </c>
      <c r="O151" s="12"/>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row>
    <row r="152" spans="1:47" hidden="1" x14ac:dyDescent="0.3">
      <c r="A152" s="11" t="s">
        <v>1298</v>
      </c>
      <c r="B152">
        <v>148</v>
      </c>
      <c r="C152" s="11">
        <v>2018</v>
      </c>
      <c r="D152" s="11" t="s">
        <v>1299</v>
      </c>
      <c r="E152" s="11"/>
      <c r="F152" s="11">
        <v>84</v>
      </c>
      <c r="G152" s="11" t="s">
        <v>1300</v>
      </c>
      <c r="H152" s="11" t="s">
        <v>1301</v>
      </c>
      <c r="I152" t="s">
        <v>1302</v>
      </c>
      <c r="J152" t="s">
        <v>1303</v>
      </c>
      <c r="K152" t="s">
        <v>630</v>
      </c>
      <c r="L152" s="11"/>
      <c r="M152" s="11"/>
      <c r="N152" s="12" t="s">
        <v>461</v>
      </c>
      <c r="O152" s="12"/>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row>
    <row r="153" spans="1:47" hidden="1" x14ac:dyDescent="0.3">
      <c r="A153" s="11" t="s">
        <v>1020</v>
      </c>
      <c r="B153">
        <v>149</v>
      </c>
      <c r="C153" s="11">
        <v>2018</v>
      </c>
      <c r="D153" s="11" t="s">
        <v>742</v>
      </c>
      <c r="E153" s="11"/>
      <c r="F153" s="11">
        <v>83</v>
      </c>
      <c r="G153" s="11" t="s">
        <v>239</v>
      </c>
      <c r="H153" s="11" t="s">
        <v>240</v>
      </c>
      <c r="I153" t="s">
        <v>1021</v>
      </c>
      <c r="J153" t="s">
        <v>1022</v>
      </c>
      <c r="K153" t="s">
        <v>630</v>
      </c>
      <c r="L153" s="11"/>
      <c r="M153" s="11"/>
      <c r="N153" s="12" t="s">
        <v>461</v>
      </c>
      <c r="O153" s="12"/>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row>
    <row r="154" spans="1:47" hidden="1" x14ac:dyDescent="0.3">
      <c r="A154" s="11" t="s">
        <v>1132</v>
      </c>
      <c r="B154">
        <v>150</v>
      </c>
      <c r="C154" s="11">
        <v>2017</v>
      </c>
      <c r="D154" s="11" t="s">
        <v>954</v>
      </c>
      <c r="E154" s="11"/>
      <c r="F154" s="11">
        <v>83</v>
      </c>
      <c r="G154" s="11" t="s">
        <v>245</v>
      </c>
      <c r="H154" s="11" t="s">
        <v>246</v>
      </c>
      <c r="I154" t="s">
        <v>1133</v>
      </c>
      <c r="J154" t="s">
        <v>1134</v>
      </c>
      <c r="K154" t="s">
        <v>630</v>
      </c>
      <c r="L154" s="11"/>
      <c r="M154" s="11"/>
      <c r="N154" s="12" t="s">
        <v>461</v>
      </c>
      <c r="O154" s="12"/>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row>
    <row r="155" spans="1:47" hidden="1" x14ac:dyDescent="0.3">
      <c r="A155" s="11" t="s">
        <v>1156</v>
      </c>
      <c r="B155">
        <v>151</v>
      </c>
      <c r="C155" s="11">
        <v>2016</v>
      </c>
      <c r="D155" s="11" t="s">
        <v>753</v>
      </c>
      <c r="E155" s="11"/>
      <c r="F155" s="11">
        <v>83</v>
      </c>
      <c r="G155" s="11" t="s">
        <v>247</v>
      </c>
      <c r="H155" s="11" t="s">
        <v>248</v>
      </c>
      <c r="I155" t="s">
        <v>1157</v>
      </c>
      <c r="J155" t="s">
        <v>1158</v>
      </c>
      <c r="K155" t="s">
        <v>630</v>
      </c>
      <c r="L155" s="11"/>
      <c r="M155" s="11"/>
      <c r="N155" s="12" t="s">
        <v>461</v>
      </c>
      <c r="O155" s="12"/>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row>
    <row r="156" spans="1:47" hidden="1" x14ac:dyDescent="0.3">
      <c r="A156" s="11" t="s">
        <v>1166</v>
      </c>
      <c r="B156">
        <v>152</v>
      </c>
      <c r="C156" s="11">
        <v>2018</v>
      </c>
      <c r="D156" s="11" t="s">
        <v>1167</v>
      </c>
      <c r="E156" s="11"/>
      <c r="F156" s="11">
        <v>83</v>
      </c>
      <c r="G156" s="11" t="s">
        <v>241</v>
      </c>
      <c r="H156" s="11" t="s">
        <v>242</v>
      </c>
      <c r="I156" t="s">
        <v>1168</v>
      </c>
      <c r="J156" t="s">
        <v>1169</v>
      </c>
      <c r="K156" t="s">
        <v>630</v>
      </c>
      <c r="L156" s="11"/>
      <c r="M156" s="11"/>
      <c r="N156" s="12" t="s">
        <v>461</v>
      </c>
      <c r="O156" s="12"/>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row>
    <row r="157" spans="1:47" hidden="1" x14ac:dyDescent="0.3">
      <c r="A157" s="11" t="s">
        <v>1237</v>
      </c>
      <c r="B157">
        <v>153</v>
      </c>
      <c r="C157" s="11">
        <v>2017</v>
      </c>
      <c r="D157" s="11" t="s">
        <v>718</v>
      </c>
      <c r="E157" s="11"/>
      <c r="F157" s="11">
        <v>83</v>
      </c>
      <c r="G157" s="11"/>
      <c r="H157" s="11" t="s">
        <v>1238</v>
      </c>
      <c r="J157" t="s">
        <v>1239</v>
      </c>
      <c r="K157" t="s">
        <v>630</v>
      </c>
      <c r="L157" s="11"/>
      <c r="M157" s="11"/>
      <c r="N157" s="12" t="s">
        <v>461</v>
      </c>
      <c r="O157" s="12"/>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row>
    <row r="158" spans="1:47" hidden="1" x14ac:dyDescent="0.3">
      <c r="A158" s="11" t="s">
        <v>1265</v>
      </c>
      <c r="B158">
        <v>154</v>
      </c>
      <c r="C158" s="11">
        <v>2020</v>
      </c>
      <c r="D158" s="11" t="s">
        <v>1266</v>
      </c>
      <c r="E158" s="11"/>
      <c r="F158" s="11">
        <v>83</v>
      </c>
      <c r="G158" s="11" t="s">
        <v>243</v>
      </c>
      <c r="H158" s="11" t="s">
        <v>244</v>
      </c>
      <c r="I158" t="s">
        <v>1267</v>
      </c>
      <c r="J158" t="s">
        <v>1268</v>
      </c>
      <c r="K158" t="s">
        <v>630</v>
      </c>
      <c r="L158" s="11"/>
      <c r="M158" s="11"/>
      <c r="N158" s="12" t="s">
        <v>461</v>
      </c>
      <c r="O158" s="12"/>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row>
    <row r="159" spans="1:47" hidden="1" x14ac:dyDescent="0.3">
      <c r="A159" s="11" t="s">
        <v>984</v>
      </c>
      <c r="B159">
        <v>155</v>
      </c>
      <c r="C159" s="11">
        <v>2018</v>
      </c>
      <c r="D159" s="11" t="s">
        <v>682</v>
      </c>
      <c r="E159" s="11"/>
      <c r="F159" s="11">
        <v>82</v>
      </c>
      <c r="G159" s="11" t="s">
        <v>249</v>
      </c>
      <c r="H159" s="11" t="s">
        <v>250</v>
      </c>
      <c r="I159" t="s">
        <v>985</v>
      </c>
      <c r="J159" t="s">
        <v>986</v>
      </c>
      <c r="K159" t="s">
        <v>630</v>
      </c>
      <c r="L159" s="11"/>
      <c r="M159" s="11"/>
      <c r="N159" s="12" t="s">
        <v>461</v>
      </c>
      <c r="O159" s="12"/>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row>
    <row r="160" spans="1:47" hidden="1" x14ac:dyDescent="0.3">
      <c r="A160" s="11" t="s">
        <v>1031</v>
      </c>
      <c r="B160">
        <v>156</v>
      </c>
      <c r="C160" s="11">
        <v>2018</v>
      </c>
      <c r="D160" s="11" t="s">
        <v>1032</v>
      </c>
      <c r="E160" s="11"/>
      <c r="F160" s="11">
        <v>81</v>
      </c>
      <c r="G160" s="11" t="s">
        <v>251</v>
      </c>
      <c r="H160" s="11" t="s">
        <v>252</v>
      </c>
      <c r="I160" t="s">
        <v>1033</v>
      </c>
      <c r="J160" t="s">
        <v>1034</v>
      </c>
      <c r="K160" t="s">
        <v>630</v>
      </c>
      <c r="L160" s="11"/>
      <c r="M160" s="11"/>
      <c r="N160" s="12" t="s">
        <v>461</v>
      </c>
      <c r="O160" s="12"/>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row>
    <row r="161" spans="1:45" hidden="1" x14ac:dyDescent="0.3">
      <c r="A161" s="11" t="s">
        <v>1105</v>
      </c>
      <c r="B161">
        <v>157</v>
      </c>
      <c r="C161" s="11">
        <v>2014</v>
      </c>
      <c r="D161" s="11" t="s">
        <v>1106</v>
      </c>
      <c r="E161" s="11"/>
      <c r="F161" s="11">
        <v>81</v>
      </c>
      <c r="G161" s="11" t="s">
        <v>257</v>
      </c>
      <c r="H161" s="11" t="s">
        <v>258</v>
      </c>
      <c r="I161" t="s">
        <v>1107</v>
      </c>
      <c r="J161" t="s">
        <v>1108</v>
      </c>
      <c r="K161" t="s">
        <v>630</v>
      </c>
      <c r="L161" s="11"/>
      <c r="M161" s="11"/>
      <c r="N161" s="12" t="s">
        <v>461</v>
      </c>
      <c r="O161" s="12"/>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row>
    <row r="162" spans="1:45" hidden="1" x14ac:dyDescent="0.3">
      <c r="A162" s="11" t="s">
        <v>1240</v>
      </c>
      <c r="B162">
        <v>158</v>
      </c>
      <c r="C162" s="11">
        <v>2018</v>
      </c>
      <c r="D162" s="11" t="s">
        <v>1241</v>
      </c>
      <c r="E162" s="11"/>
      <c r="F162" s="11">
        <v>81</v>
      </c>
      <c r="G162" s="11" t="s">
        <v>263</v>
      </c>
      <c r="H162" s="11" t="s">
        <v>264</v>
      </c>
      <c r="J162" t="s">
        <v>1242</v>
      </c>
      <c r="K162" t="s">
        <v>630</v>
      </c>
      <c r="L162" s="11"/>
      <c r="M162" s="11"/>
      <c r="N162" s="12" t="s">
        <v>461</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row>
    <row r="163" spans="1:45" hidden="1" x14ac:dyDescent="0.3">
      <c r="A163" s="11" t="s">
        <v>991</v>
      </c>
      <c r="B163">
        <v>159</v>
      </c>
      <c r="C163" s="11">
        <v>2018</v>
      </c>
      <c r="D163" s="11" t="s">
        <v>753</v>
      </c>
      <c r="E163" s="11"/>
      <c r="F163" s="11">
        <v>80</v>
      </c>
      <c r="G163" s="11" t="s">
        <v>265</v>
      </c>
      <c r="H163" s="11" t="s">
        <v>266</v>
      </c>
      <c r="I163" t="s">
        <v>992</v>
      </c>
      <c r="J163" t="s">
        <v>993</v>
      </c>
      <c r="K163" t="s">
        <v>630</v>
      </c>
      <c r="L163" s="11"/>
      <c r="M163" s="11"/>
      <c r="N163" s="12" t="s">
        <v>461</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row>
    <row r="164" spans="1:45" hidden="1" x14ac:dyDescent="0.3">
      <c r="A164" s="11" t="s">
        <v>1023</v>
      </c>
      <c r="B164">
        <v>160</v>
      </c>
      <c r="C164" s="11">
        <v>2017</v>
      </c>
      <c r="D164" s="11" t="s">
        <v>1024</v>
      </c>
      <c r="E164" s="11"/>
      <c r="F164" s="11">
        <v>80</v>
      </c>
      <c r="G164" s="11" t="s">
        <v>253</v>
      </c>
      <c r="H164" s="11" t="s">
        <v>254</v>
      </c>
      <c r="I164" t="s">
        <v>1025</v>
      </c>
      <c r="J164" t="s">
        <v>1026</v>
      </c>
      <c r="K164" t="s">
        <v>630</v>
      </c>
      <c r="L164" s="11"/>
      <c r="M164" s="11"/>
      <c r="N164" s="12" t="s">
        <v>461</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row>
    <row r="165" spans="1:45" hidden="1" x14ac:dyDescent="0.3">
      <c r="A165" s="11" t="s">
        <v>1075</v>
      </c>
      <c r="B165">
        <v>161</v>
      </c>
      <c r="C165" s="11">
        <v>2021</v>
      </c>
      <c r="D165" s="11" t="s">
        <v>888</v>
      </c>
      <c r="E165" s="11"/>
      <c r="F165" s="11">
        <v>80</v>
      </c>
      <c r="G165" s="11" t="s">
        <v>255</v>
      </c>
      <c r="H165" s="11" t="s">
        <v>256</v>
      </c>
      <c r="J165" t="s">
        <v>1076</v>
      </c>
      <c r="K165" t="s">
        <v>630</v>
      </c>
      <c r="L165" s="11"/>
      <c r="M165" s="11"/>
      <c r="N165" s="12" t="s">
        <v>461</v>
      </c>
      <c r="O165" s="12"/>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row>
    <row r="166" spans="1:45" hidden="1" x14ac:dyDescent="0.3">
      <c r="A166" s="11" t="s">
        <v>1207</v>
      </c>
      <c r="B166">
        <v>162</v>
      </c>
      <c r="C166" s="11">
        <v>2017</v>
      </c>
      <c r="D166" s="11" t="s">
        <v>1208</v>
      </c>
      <c r="E166" s="11"/>
      <c r="F166" s="11">
        <v>80</v>
      </c>
      <c r="G166" s="11" t="s">
        <v>259</v>
      </c>
      <c r="H166" s="11" t="s">
        <v>260</v>
      </c>
      <c r="I166" t="s">
        <v>1209</v>
      </c>
      <c r="J166" t="s">
        <v>1210</v>
      </c>
      <c r="K166" t="s">
        <v>630</v>
      </c>
      <c r="L166" s="11"/>
      <c r="M166" s="11"/>
      <c r="N166" s="12" t="s">
        <v>461</v>
      </c>
      <c r="O166" s="12"/>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row>
    <row r="167" spans="1:45" hidden="1" x14ac:dyDescent="0.3">
      <c r="A167" s="11" t="s">
        <v>1263</v>
      </c>
      <c r="B167">
        <v>163</v>
      </c>
      <c r="C167" s="11">
        <v>2020</v>
      </c>
      <c r="D167" s="11" t="s">
        <v>799</v>
      </c>
      <c r="E167" s="11"/>
      <c r="F167" s="11">
        <v>80</v>
      </c>
      <c r="G167" s="11" t="s">
        <v>267</v>
      </c>
      <c r="H167" s="11" t="s">
        <v>268</v>
      </c>
      <c r="J167" t="s">
        <v>1264</v>
      </c>
      <c r="K167" t="s">
        <v>630</v>
      </c>
      <c r="L167" s="11"/>
      <c r="M167" s="11"/>
      <c r="N167" s="12" t="s">
        <v>461</v>
      </c>
      <c r="O167" s="12"/>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row>
    <row r="168" spans="1:45" hidden="1" x14ac:dyDescent="0.3">
      <c r="A168" s="11" t="s">
        <v>1010</v>
      </c>
      <c r="B168">
        <v>164</v>
      </c>
      <c r="C168" s="11">
        <v>2016</v>
      </c>
      <c r="D168" s="11" t="s">
        <v>1011</v>
      </c>
      <c r="E168" s="11"/>
      <c r="F168" s="11">
        <v>79</v>
      </c>
      <c r="G168" s="11" t="s">
        <v>1012</v>
      </c>
      <c r="H168" s="11" t="s">
        <v>1013</v>
      </c>
      <c r="I168" t="s">
        <v>1014</v>
      </c>
      <c r="J168" t="s">
        <v>1015</v>
      </c>
      <c r="K168" t="s">
        <v>630</v>
      </c>
      <c r="L168" s="11"/>
      <c r="M168" s="11"/>
      <c r="N168" s="12" t="s">
        <v>461</v>
      </c>
      <c r="O168" s="12"/>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row>
    <row r="169" spans="1:45" hidden="1" x14ac:dyDescent="0.3">
      <c r="A169" s="11" t="s">
        <v>1215</v>
      </c>
      <c r="B169">
        <v>165</v>
      </c>
      <c r="C169" s="11">
        <v>2013</v>
      </c>
      <c r="D169" s="11" t="s">
        <v>907</v>
      </c>
      <c r="E169" s="11"/>
      <c r="F169" s="11">
        <v>79</v>
      </c>
      <c r="G169" s="11" t="s">
        <v>1216</v>
      </c>
      <c r="H169" s="11" t="s">
        <v>1217</v>
      </c>
      <c r="I169" t="s">
        <v>1218</v>
      </c>
      <c r="J169" t="s">
        <v>1219</v>
      </c>
      <c r="K169" t="s">
        <v>630</v>
      </c>
      <c r="L169" s="11"/>
      <c r="M169" s="11"/>
      <c r="N169" s="12" t="s">
        <v>461</v>
      </c>
      <c r="O169" s="12"/>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row>
    <row r="170" spans="1:45" hidden="1" x14ac:dyDescent="0.3">
      <c r="A170" s="11" t="s">
        <v>1232</v>
      </c>
      <c r="B170">
        <v>166</v>
      </c>
      <c r="C170" s="11">
        <v>2015</v>
      </c>
      <c r="D170" s="11" t="s">
        <v>1072</v>
      </c>
      <c r="E170" s="11"/>
      <c r="F170" s="11">
        <v>79</v>
      </c>
      <c r="G170" s="11" t="s">
        <v>261</v>
      </c>
      <c r="H170" s="11" t="s">
        <v>262</v>
      </c>
      <c r="I170" t="s">
        <v>1233</v>
      </c>
      <c r="J170" t="s">
        <v>1234</v>
      </c>
      <c r="K170" t="s">
        <v>630</v>
      </c>
      <c r="L170" s="11"/>
      <c r="M170" s="11"/>
      <c r="N170" s="12" t="s">
        <v>461</v>
      </c>
      <c r="O170" s="12"/>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row>
    <row r="171" spans="1:45" hidden="1" x14ac:dyDescent="0.3">
      <c r="A171" s="11" t="s">
        <v>987</v>
      </c>
      <c r="B171">
        <v>167</v>
      </c>
      <c r="C171" s="11">
        <v>2016</v>
      </c>
      <c r="D171" s="11" t="s">
        <v>988</v>
      </c>
      <c r="E171" s="11"/>
      <c r="F171" s="11">
        <v>78</v>
      </c>
      <c r="G171" s="11" t="s">
        <v>269</v>
      </c>
      <c r="H171" s="11" t="s">
        <v>270</v>
      </c>
      <c r="I171" t="s">
        <v>989</v>
      </c>
      <c r="J171" t="s">
        <v>990</v>
      </c>
      <c r="K171" t="s">
        <v>630</v>
      </c>
      <c r="L171" s="11"/>
      <c r="M171" s="11"/>
      <c r="N171" s="12" t="s">
        <v>461</v>
      </c>
      <c r="O171" s="12"/>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row>
    <row r="172" spans="1:45" hidden="1" x14ac:dyDescent="0.3">
      <c r="A172" s="11" t="s">
        <v>1084</v>
      </c>
      <c r="B172">
        <v>168</v>
      </c>
      <c r="C172" s="11">
        <v>2020</v>
      </c>
      <c r="D172" s="11" t="s">
        <v>1085</v>
      </c>
      <c r="E172" s="11"/>
      <c r="F172" s="11">
        <v>78</v>
      </c>
      <c r="G172" s="11" t="s">
        <v>275</v>
      </c>
      <c r="H172" s="11" t="s">
        <v>276</v>
      </c>
      <c r="I172" t="s">
        <v>1086</v>
      </c>
      <c r="K172" t="s">
        <v>630</v>
      </c>
      <c r="L172" s="11"/>
      <c r="M172" s="11"/>
      <c r="N172" s="12" t="s">
        <v>461</v>
      </c>
      <c r="O172" s="12"/>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row>
    <row r="173" spans="1:45" hidden="1" x14ac:dyDescent="0.3">
      <c r="A173" s="11" t="s">
        <v>1163</v>
      </c>
      <c r="B173">
        <v>169</v>
      </c>
      <c r="C173" s="11">
        <v>2017</v>
      </c>
      <c r="D173" s="11" t="s">
        <v>1164</v>
      </c>
      <c r="E173" s="11"/>
      <c r="F173" s="11">
        <v>78</v>
      </c>
      <c r="G173" s="11" t="s">
        <v>277</v>
      </c>
      <c r="H173" s="11" t="s">
        <v>278</v>
      </c>
      <c r="J173" t="s">
        <v>1165</v>
      </c>
      <c r="K173" t="s">
        <v>630</v>
      </c>
      <c r="L173" s="11"/>
      <c r="M173" s="11"/>
      <c r="N173" s="12" t="s">
        <v>461</v>
      </c>
      <c r="O173" s="12"/>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row>
    <row r="174" spans="1:45" hidden="1" x14ac:dyDescent="0.3">
      <c r="A174" s="11" t="s">
        <v>1002</v>
      </c>
      <c r="B174">
        <v>170</v>
      </c>
      <c r="C174" s="11">
        <v>2014</v>
      </c>
      <c r="D174" s="11" t="s">
        <v>1003</v>
      </c>
      <c r="E174" s="11"/>
      <c r="F174" s="11">
        <v>77</v>
      </c>
      <c r="G174" s="11" t="s">
        <v>271</v>
      </c>
      <c r="H174" s="11" t="s">
        <v>272</v>
      </c>
      <c r="I174" t="s">
        <v>1004</v>
      </c>
      <c r="J174" t="s">
        <v>1005</v>
      </c>
      <c r="K174" t="s">
        <v>630</v>
      </c>
      <c r="L174" s="11"/>
      <c r="M174" s="11"/>
      <c r="N174" s="12" t="s">
        <v>461</v>
      </c>
      <c r="O174" s="12"/>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row>
    <row r="175" spans="1:45" hidden="1" x14ac:dyDescent="0.3">
      <c r="A175" s="11" t="s">
        <v>1246</v>
      </c>
      <c r="B175">
        <v>171</v>
      </c>
      <c r="C175" s="11">
        <v>2019</v>
      </c>
      <c r="D175" s="11" t="s">
        <v>1247</v>
      </c>
      <c r="E175" s="11"/>
      <c r="F175" s="11">
        <v>77</v>
      </c>
      <c r="G175" s="11" t="s">
        <v>279</v>
      </c>
      <c r="H175" s="11" t="s">
        <v>280</v>
      </c>
      <c r="I175" t="s">
        <v>1248</v>
      </c>
      <c r="J175" t="s">
        <v>1249</v>
      </c>
      <c r="K175" t="s">
        <v>630</v>
      </c>
      <c r="L175" s="11"/>
      <c r="M175" s="11"/>
      <c r="N175" s="12" t="s">
        <v>461</v>
      </c>
      <c r="O175" s="12"/>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row>
    <row r="176" spans="1:45" hidden="1" x14ac:dyDescent="0.3">
      <c r="A176" s="11" t="s">
        <v>1027</v>
      </c>
      <c r="B176">
        <v>172</v>
      </c>
      <c r="C176" s="11">
        <v>2016</v>
      </c>
      <c r="D176" s="11" t="s">
        <v>1028</v>
      </c>
      <c r="E176" s="11"/>
      <c r="F176" s="11">
        <v>76</v>
      </c>
      <c r="G176" s="11" t="s">
        <v>281</v>
      </c>
      <c r="H176" s="11" t="s">
        <v>282</v>
      </c>
      <c r="I176" t="s">
        <v>1029</v>
      </c>
      <c r="J176" t="s">
        <v>1030</v>
      </c>
      <c r="K176" t="s">
        <v>630</v>
      </c>
      <c r="L176" s="11"/>
      <c r="M176" s="11"/>
      <c r="N176" s="12" t="s">
        <v>461</v>
      </c>
      <c r="O176" s="12"/>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row>
    <row r="177" spans="1:45" hidden="1" x14ac:dyDescent="0.3">
      <c r="A177" s="11" t="s">
        <v>1050</v>
      </c>
      <c r="B177">
        <v>173</v>
      </c>
      <c r="C177" s="11">
        <v>2019</v>
      </c>
      <c r="D177" s="11" t="s">
        <v>1051</v>
      </c>
      <c r="E177" s="11"/>
      <c r="F177" s="11">
        <v>76</v>
      </c>
      <c r="G177" s="11" t="s">
        <v>285</v>
      </c>
      <c r="H177" s="11" t="s">
        <v>286</v>
      </c>
      <c r="I177" t="s">
        <v>1052</v>
      </c>
      <c r="J177" t="s">
        <v>1053</v>
      </c>
      <c r="K177" t="s">
        <v>630</v>
      </c>
      <c r="L177" s="11"/>
      <c r="M177" s="11"/>
      <c r="N177" s="12" t="s">
        <v>461</v>
      </c>
      <c r="O177" s="12"/>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row>
    <row r="178" spans="1:45" hidden="1" x14ac:dyDescent="0.3">
      <c r="A178" s="11" t="s">
        <v>1205</v>
      </c>
      <c r="B178">
        <v>174</v>
      </c>
      <c r="C178" s="11">
        <v>2018</v>
      </c>
      <c r="D178" s="11" t="s">
        <v>898</v>
      </c>
      <c r="E178" s="11"/>
      <c r="F178" s="11">
        <v>76</v>
      </c>
      <c r="G178" s="11" t="s">
        <v>283</v>
      </c>
      <c r="H178" s="11" t="s">
        <v>284</v>
      </c>
      <c r="J178" t="s">
        <v>1206</v>
      </c>
      <c r="K178" t="s">
        <v>630</v>
      </c>
      <c r="L178" s="11"/>
      <c r="M178" s="11"/>
      <c r="N178" s="12" t="s">
        <v>461</v>
      </c>
      <c r="O178" s="12"/>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row>
    <row r="179" spans="1:45" hidden="1" x14ac:dyDescent="0.3">
      <c r="A179" s="11" t="s">
        <v>1177</v>
      </c>
      <c r="B179">
        <v>175</v>
      </c>
      <c r="C179" s="11">
        <v>2015</v>
      </c>
      <c r="D179" s="11" t="s">
        <v>1178</v>
      </c>
      <c r="E179" s="11"/>
      <c r="F179" s="11">
        <v>75</v>
      </c>
      <c r="G179" s="11" t="s">
        <v>287</v>
      </c>
      <c r="H179" s="11" t="s">
        <v>288</v>
      </c>
      <c r="I179" t="s">
        <v>1179</v>
      </c>
      <c r="J179" t="s">
        <v>1180</v>
      </c>
      <c r="K179" t="s">
        <v>630</v>
      </c>
      <c r="L179" s="11"/>
      <c r="M179" s="11"/>
      <c r="N179" s="12" t="s">
        <v>461</v>
      </c>
      <c r="O179" s="12"/>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row>
    <row r="180" spans="1:45" hidden="1" x14ac:dyDescent="0.3">
      <c r="A180" s="11" t="s">
        <v>1254</v>
      </c>
      <c r="B180">
        <v>176</v>
      </c>
      <c r="C180" s="11">
        <v>2013</v>
      </c>
      <c r="D180" s="11" t="s">
        <v>1255</v>
      </c>
      <c r="E180" s="11"/>
      <c r="F180" s="11">
        <v>75</v>
      </c>
      <c r="G180" s="11" t="s">
        <v>289</v>
      </c>
      <c r="H180" s="11" t="s">
        <v>290</v>
      </c>
      <c r="I180" t="s">
        <v>1256</v>
      </c>
      <c r="J180" t="s">
        <v>1257</v>
      </c>
      <c r="K180" t="s">
        <v>630</v>
      </c>
      <c r="L180" s="11"/>
      <c r="M180" s="11"/>
      <c r="N180" s="12" t="s">
        <v>461</v>
      </c>
      <c r="O180" s="12"/>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row>
    <row r="181" spans="1:45" hidden="1" x14ac:dyDescent="0.3">
      <c r="A181" s="11" t="s">
        <v>1278</v>
      </c>
      <c r="B181">
        <v>177</v>
      </c>
      <c r="C181" s="11">
        <v>2013</v>
      </c>
      <c r="D181" s="11" t="s">
        <v>1064</v>
      </c>
      <c r="E181" s="11"/>
      <c r="F181" s="11">
        <v>75</v>
      </c>
      <c r="G181" s="11" t="s">
        <v>291</v>
      </c>
      <c r="H181" s="11" t="s">
        <v>292</v>
      </c>
      <c r="I181" t="s">
        <v>1279</v>
      </c>
      <c r="J181" t="s">
        <v>1280</v>
      </c>
      <c r="K181" t="s">
        <v>630</v>
      </c>
      <c r="L181" s="11"/>
      <c r="M181" s="11"/>
      <c r="N181" s="12" t="s">
        <v>461</v>
      </c>
      <c r="O181" s="12"/>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row>
    <row r="182" spans="1:45" hidden="1" x14ac:dyDescent="0.3">
      <c r="A182" s="11" t="s">
        <v>1285</v>
      </c>
      <c r="B182">
        <v>178</v>
      </c>
      <c r="C182" s="11">
        <v>2019</v>
      </c>
      <c r="D182" s="11" t="s">
        <v>1286</v>
      </c>
      <c r="E182" s="11"/>
      <c r="F182" s="11">
        <v>75</v>
      </c>
      <c r="G182" s="11" t="s">
        <v>299</v>
      </c>
      <c r="H182" s="11" t="s">
        <v>300</v>
      </c>
      <c r="I182" t="s">
        <v>1287</v>
      </c>
      <c r="K182" t="s">
        <v>630</v>
      </c>
      <c r="L182" s="11"/>
      <c r="M182" s="11"/>
      <c r="N182" s="12" t="s">
        <v>461</v>
      </c>
      <c r="O182" s="12"/>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row>
    <row r="183" spans="1:45" hidden="1" x14ac:dyDescent="0.3">
      <c r="A183" s="11" t="s">
        <v>994</v>
      </c>
      <c r="B183">
        <v>179</v>
      </c>
      <c r="C183" s="11">
        <v>2020</v>
      </c>
      <c r="D183" s="11" t="s">
        <v>753</v>
      </c>
      <c r="E183" s="11"/>
      <c r="F183" s="11">
        <v>74</v>
      </c>
      <c r="G183" s="11" t="s">
        <v>293</v>
      </c>
      <c r="H183" s="11" t="s">
        <v>294</v>
      </c>
      <c r="I183" t="s">
        <v>995</v>
      </c>
      <c r="J183" t="s">
        <v>996</v>
      </c>
      <c r="K183" t="s">
        <v>630</v>
      </c>
      <c r="L183" s="11"/>
      <c r="M183" s="11"/>
      <c r="N183" s="12" t="s">
        <v>461</v>
      </c>
      <c r="O183" s="12"/>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row>
    <row r="184" spans="1:45" hidden="1" x14ac:dyDescent="0.3">
      <c r="A184" s="11" t="s">
        <v>1063</v>
      </c>
      <c r="B184">
        <v>180</v>
      </c>
      <c r="C184" s="11">
        <v>2019</v>
      </c>
      <c r="D184" s="11" t="s">
        <v>1064</v>
      </c>
      <c r="E184" s="11"/>
      <c r="F184" s="11">
        <v>73</v>
      </c>
      <c r="G184" s="11" t="s">
        <v>295</v>
      </c>
      <c r="H184" s="11" t="s">
        <v>296</v>
      </c>
      <c r="I184" t="s">
        <v>1065</v>
      </c>
      <c r="J184" t="s">
        <v>1066</v>
      </c>
      <c r="K184" t="s">
        <v>630</v>
      </c>
      <c r="L184" s="11"/>
      <c r="M184" s="11"/>
      <c r="N184" s="12" t="s">
        <v>461</v>
      </c>
      <c r="O184" s="12"/>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row>
    <row r="185" spans="1:45" hidden="1" x14ac:dyDescent="0.3">
      <c r="A185" s="11" t="s">
        <v>1201</v>
      </c>
      <c r="B185">
        <v>181</v>
      </c>
      <c r="C185" s="11">
        <v>2020</v>
      </c>
      <c r="D185" s="11" t="s">
        <v>1202</v>
      </c>
      <c r="E185" s="11"/>
      <c r="F185" s="11">
        <v>73</v>
      </c>
      <c r="G185" s="11" t="s">
        <v>307</v>
      </c>
      <c r="H185" s="11" t="s">
        <v>308</v>
      </c>
      <c r="I185" t="s">
        <v>1203</v>
      </c>
      <c r="J185" t="s">
        <v>1204</v>
      </c>
      <c r="K185" t="s">
        <v>630</v>
      </c>
      <c r="L185" s="11"/>
      <c r="M185" s="11"/>
      <c r="N185" s="12" t="s">
        <v>461</v>
      </c>
      <c r="O185" s="12"/>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row>
    <row r="186" spans="1:45" hidden="1" x14ac:dyDescent="0.3">
      <c r="A186" s="11" t="s">
        <v>1258</v>
      </c>
      <c r="B186">
        <v>182</v>
      </c>
      <c r="C186" s="11">
        <v>2018</v>
      </c>
      <c r="D186" s="11" t="s">
        <v>776</v>
      </c>
      <c r="E186" s="11"/>
      <c r="F186" s="11">
        <v>73</v>
      </c>
      <c r="G186" s="11" t="s">
        <v>311</v>
      </c>
      <c r="H186" s="11" t="s">
        <v>312</v>
      </c>
      <c r="I186" t="s">
        <v>1259</v>
      </c>
      <c r="J186" t="s">
        <v>1260</v>
      </c>
      <c r="K186" t="s">
        <v>630</v>
      </c>
      <c r="L186" s="11"/>
      <c r="M186" s="11"/>
      <c r="N186" s="12" t="s">
        <v>461</v>
      </c>
      <c r="O186" s="12"/>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row>
    <row r="187" spans="1:45" hidden="1" x14ac:dyDescent="0.3">
      <c r="A187" s="11" t="s">
        <v>1271</v>
      </c>
      <c r="B187">
        <v>183</v>
      </c>
      <c r="C187" s="11">
        <v>2019</v>
      </c>
      <c r="D187" s="11" t="s">
        <v>645</v>
      </c>
      <c r="E187" s="11"/>
      <c r="F187" s="11">
        <v>73</v>
      </c>
      <c r="G187" s="11" t="s">
        <v>297</v>
      </c>
      <c r="H187" s="11" t="s">
        <v>298</v>
      </c>
      <c r="I187" t="s">
        <v>1272</v>
      </c>
      <c r="J187" t="s">
        <v>1273</v>
      </c>
      <c r="K187" t="s">
        <v>630</v>
      </c>
      <c r="L187" s="11"/>
      <c r="M187" s="11"/>
      <c r="N187" s="12" t="s">
        <v>461</v>
      </c>
      <c r="O187" s="12"/>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row>
    <row r="188" spans="1:45" hidden="1" x14ac:dyDescent="0.3">
      <c r="A188" s="11" t="s">
        <v>1087</v>
      </c>
      <c r="B188">
        <v>184</v>
      </c>
      <c r="C188" s="11">
        <v>2018</v>
      </c>
      <c r="D188" s="11" t="s">
        <v>916</v>
      </c>
      <c r="E188" s="11"/>
      <c r="F188" s="11">
        <v>72</v>
      </c>
      <c r="G188" s="11" t="s">
        <v>301</v>
      </c>
      <c r="H188" s="11" t="s">
        <v>302</v>
      </c>
      <c r="J188" t="s">
        <v>1088</v>
      </c>
      <c r="K188" t="s">
        <v>630</v>
      </c>
      <c r="L188" s="11"/>
      <c r="M188" s="11"/>
      <c r="N188" s="12" t="s">
        <v>461</v>
      </c>
      <c r="O188" s="12"/>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row>
    <row r="189" spans="1:45" hidden="1" x14ac:dyDescent="0.3">
      <c r="A189" s="11" t="s">
        <v>1141</v>
      </c>
      <c r="B189">
        <v>185</v>
      </c>
      <c r="C189" s="11">
        <v>2015</v>
      </c>
      <c r="D189" s="11" t="s">
        <v>694</v>
      </c>
      <c r="E189" s="11"/>
      <c r="F189" s="11">
        <v>72</v>
      </c>
      <c r="G189" s="11" t="s">
        <v>1142</v>
      </c>
      <c r="H189" s="11" t="s">
        <v>1143</v>
      </c>
      <c r="I189" t="s">
        <v>1144</v>
      </c>
      <c r="J189" t="s">
        <v>1145</v>
      </c>
      <c r="K189" t="s">
        <v>630</v>
      </c>
      <c r="L189" s="11"/>
      <c r="M189" s="11"/>
      <c r="N189" s="12" t="s">
        <v>461</v>
      </c>
      <c r="O189" s="12"/>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row>
    <row r="190" spans="1:45" hidden="1" x14ac:dyDescent="0.3">
      <c r="A190" s="11" t="s">
        <v>1170</v>
      </c>
      <c r="B190">
        <v>186</v>
      </c>
      <c r="C190" s="11">
        <v>2015</v>
      </c>
      <c r="D190" s="11" t="s">
        <v>732</v>
      </c>
      <c r="E190" s="11"/>
      <c r="F190" s="11">
        <v>72</v>
      </c>
      <c r="G190" s="11" t="s">
        <v>303</v>
      </c>
      <c r="H190" s="11" t="s">
        <v>304</v>
      </c>
      <c r="I190" t="s">
        <v>1171</v>
      </c>
      <c r="J190" t="s">
        <v>1172</v>
      </c>
      <c r="K190" t="s">
        <v>630</v>
      </c>
      <c r="L190" s="11"/>
      <c r="M190" s="11"/>
      <c r="N190" s="12" t="s">
        <v>461</v>
      </c>
      <c r="O190" s="12"/>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row>
    <row r="191" spans="1:45" hidden="1" x14ac:dyDescent="0.3">
      <c r="A191" s="11" t="s">
        <v>1173</v>
      </c>
      <c r="B191">
        <v>187</v>
      </c>
      <c r="C191" s="11">
        <v>2014</v>
      </c>
      <c r="D191" s="11" t="s">
        <v>1174</v>
      </c>
      <c r="E191" s="11"/>
      <c r="F191" s="11">
        <v>72</v>
      </c>
      <c r="G191" s="11" t="s">
        <v>305</v>
      </c>
      <c r="H191" s="11" t="s">
        <v>306</v>
      </c>
      <c r="I191" t="s">
        <v>1175</v>
      </c>
      <c r="J191" t="s">
        <v>1176</v>
      </c>
      <c r="K191" t="s">
        <v>630</v>
      </c>
      <c r="L191" s="11"/>
      <c r="M191" s="11"/>
      <c r="N191" s="12" t="s">
        <v>461</v>
      </c>
      <c r="O191" s="12"/>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row>
    <row r="192" spans="1:45" hidden="1" x14ac:dyDescent="0.3">
      <c r="A192" s="11" t="s">
        <v>1281</v>
      </c>
      <c r="B192">
        <v>188</v>
      </c>
      <c r="C192" s="11">
        <v>2015</v>
      </c>
      <c r="D192" s="11" t="s">
        <v>1282</v>
      </c>
      <c r="E192" s="11"/>
      <c r="F192" s="11">
        <v>72</v>
      </c>
      <c r="G192" s="11" t="s">
        <v>309</v>
      </c>
      <c r="H192" s="11" t="s">
        <v>310</v>
      </c>
      <c r="I192" t="s">
        <v>1283</v>
      </c>
      <c r="J192" t="s">
        <v>1284</v>
      </c>
      <c r="K192" t="s">
        <v>630</v>
      </c>
      <c r="L192" s="11"/>
      <c r="M192" s="11"/>
      <c r="N192" s="12" t="s">
        <v>461</v>
      </c>
      <c r="O192" s="12"/>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row>
    <row r="193" spans="1:45" hidden="1" x14ac:dyDescent="0.3">
      <c r="A193" s="11" t="s">
        <v>965</v>
      </c>
      <c r="B193">
        <v>189</v>
      </c>
      <c r="C193" s="11">
        <v>2017</v>
      </c>
      <c r="D193" s="11" t="s">
        <v>966</v>
      </c>
      <c r="E193" s="11"/>
      <c r="F193" s="11">
        <v>71</v>
      </c>
      <c r="G193" s="11" t="s">
        <v>315</v>
      </c>
      <c r="H193" s="11" t="s">
        <v>316</v>
      </c>
      <c r="I193" t="s">
        <v>967</v>
      </c>
      <c r="J193" t="s">
        <v>968</v>
      </c>
      <c r="K193" t="s">
        <v>630</v>
      </c>
      <c r="L193" s="11"/>
      <c r="M193" s="11"/>
      <c r="N193" s="12" t="s">
        <v>461</v>
      </c>
      <c r="O193" s="12"/>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row>
    <row r="194" spans="1:45" hidden="1" x14ac:dyDescent="0.3">
      <c r="A194" s="11" t="s">
        <v>1211</v>
      </c>
      <c r="B194">
        <v>190</v>
      </c>
      <c r="C194" s="11">
        <v>2021</v>
      </c>
      <c r="D194" s="11" t="s">
        <v>1212</v>
      </c>
      <c r="E194" s="11"/>
      <c r="F194" s="11">
        <v>71</v>
      </c>
      <c r="G194" s="11" t="s">
        <v>319</v>
      </c>
      <c r="H194" s="11" t="s">
        <v>320</v>
      </c>
      <c r="I194" t="s">
        <v>1213</v>
      </c>
      <c r="J194" t="s">
        <v>1214</v>
      </c>
      <c r="K194" t="s">
        <v>630</v>
      </c>
      <c r="L194" s="11"/>
      <c r="M194" s="11"/>
      <c r="N194" s="12" t="s">
        <v>461</v>
      </c>
      <c r="O194" s="12"/>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row>
    <row r="195" spans="1:45" hidden="1" x14ac:dyDescent="0.3">
      <c r="A195" s="11" t="s">
        <v>1269</v>
      </c>
      <c r="B195">
        <v>191</v>
      </c>
      <c r="C195" s="11">
        <v>2016</v>
      </c>
      <c r="D195" s="11" t="s">
        <v>799</v>
      </c>
      <c r="E195" s="11"/>
      <c r="F195" s="11">
        <v>71</v>
      </c>
      <c r="G195" s="11" t="s">
        <v>313</v>
      </c>
      <c r="H195" s="11" t="s">
        <v>314</v>
      </c>
      <c r="J195" t="s">
        <v>1270</v>
      </c>
      <c r="K195" t="s">
        <v>630</v>
      </c>
      <c r="L195" s="11"/>
      <c r="M195" s="11"/>
      <c r="N195" s="12" t="s">
        <v>461</v>
      </c>
      <c r="O195" s="12"/>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row>
    <row r="196" spans="1:45" hidden="1" x14ac:dyDescent="0.3">
      <c r="A196" s="11" t="s">
        <v>1121</v>
      </c>
      <c r="B196">
        <v>192</v>
      </c>
      <c r="C196" s="11">
        <v>2015</v>
      </c>
      <c r="D196" s="11" t="s">
        <v>1122</v>
      </c>
      <c r="E196" s="11"/>
      <c r="F196" s="11">
        <v>70</v>
      </c>
      <c r="G196" s="11" t="s">
        <v>317</v>
      </c>
      <c r="H196" s="11" t="s">
        <v>318</v>
      </c>
      <c r="I196" t="s">
        <v>1123</v>
      </c>
      <c r="J196" t="s">
        <v>1124</v>
      </c>
      <c r="K196" t="s">
        <v>630</v>
      </c>
      <c r="L196" s="11"/>
      <c r="M196" s="11"/>
      <c r="N196" s="12" t="s">
        <v>461</v>
      </c>
      <c r="O196" s="12"/>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row>
    <row r="197" spans="1:45" hidden="1" x14ac:dyDescent="0.3">
      <c r="A197" s="11" t="s">
        <v>1220</v>
      </c>
      <c r="B197">
        <v>193</v>
      </c>
      <c r="C197" s="11">
        <v>2017</v>
      </c>
      <c r="D197" s="11" t="s">
        <v>891</v>
      </c>
      <c r="E197" s="11"/>
      <c r="F197" s="11">
        <v>70</v>
      </c>
      <c r="G197" s="11" t="s">
        <v>1221</v>
      </c>
      <c r="H197" s="11" t="s">
        <v>1222</v>
      </c>
      <c r="I197" t="s">
        <v>1223</v>
      </c>
      <c r="J197" t="s">
        <v>1224</v>
      </c>
      <c r="K197" t="s">
        <v>630</v>
      </c>
      <c r="L197" s="11"/>
      <c r="M197" s="11"/>
      <c r="N197" s="12" t="s">
        <v>461</v>
      </c>
      <c r="O197" s="12"/>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row>
    <row r="198" spans="1:45" hidden="1" x14ac:dyDescent="0.3">
      <c r="A198" s="11" t="s">
        <v>977</v>
      </c>
      <c r="B198">
        <v>194</v>
      </c>
      <c r="C198" s="11">
        <v>2018</v>
      </c>
      <c r="D198" s="11" t="s">
        <v>645</v>
      </c>
      <c r="E198" s="11"/>
      <c r="F198" s="11">
        <v>69</v>
      </c>
      <c r="G198" s="11" t="s">
        <v>321</v>
      </c>
      <c r="H198" s="11" t="s">
        <v>322</v>
      </c>
      <c r="I198" t="s">
        <v>978</v>
      </c>
      <c r="J198" t="s">
        <v>979</v>
      </c>
      <c r="K198" t="s">
        <v>630</v>
      </c>
      <c r="L198" s="11"/>
      <c r="M198" s="11"/>
      <c r="N198" s="12" t="s">
        <v>461</v>
      </c>
      <c r="O198" s="12"/>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row>
    <row r="199" spans="1:45" hidden="1" x14ac:dyDescent="0.3">
      <c r="A199" s="11" t="s">
        <v>1225</v>
      </c>
      <c r="B199">
        <v>195</v>
      </c>
      <c r="C199" s="11">
        <v>2018</v>
      </c>
      <c r="D199" s="11" t="s">
        <v>694</v>
      </c>
      <c r="E199" s="11"/>
      <c r="F199" s="11">
        <v>69</v>
      </c>
      <c r="G199" s="11" t="s">
        <v>329</v>
      </c>
      <c r="H199" s="11" t="s">
        <v>330</v>
      </c>
      <c r="I199" t="s">
        <v>1226</v>
      </c>
      <c r="J199" t="s">
        <v>1227</v>
      </c>
      <c r="K199" t="s">
        <v>630</v>
      </c>
      <c r="L199" s="11"/>
      <c r="M199" s="11"/>
      <c r="N199" s="12" t="s">
        <v>461</v>
      </c>
      <c r="O199" s="12"/>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row>
    <row r="200" spans="1:45" hidden="1" x14ac:dyDescent="0.3">
      <c r="A200" s="11" t="s">
        <v>1016</v>
      </c>
      <c r="B200">
        <v>196</v>
      </c>
      <c r="C200" s="11">
        <v>2017</v>
      </c>
      <c r="D200" s="11" t="s">
        <v>1017</v>
      </c>
      <c r="E200" s="11"/>
      <c r="F200" s="11">
        <v>68</v>
      </c>
      <c r="G200" s="11" t="s">
        <v>323</v>
      </c>
      <c r="H200" s="11" t="s">
        <v>324</v>
      </c>
      <c r="I200" t="s">
        <v>1018</v>
      </c>
      <c r="J200" t="s">
        <v>1019</v>
      </c>
      <c r="K200" t="s">
        <v>630</v>
      </c>
      <c r="L200" s="11"/>
      <c r="M200" s="11"/>
      <c r="N200" s="12" t="s">
        <v>461</v>
      </c>
      <c r="O200" s="12"/>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row>
    <row r="201" spans="1:45" hidden="1" x14ac:dyDescent="0.3">
      <c r="A201" s="11" t="s">
        <v>1043</v>
      </c>
      <c r="B201">
        <v>197</v>
      </c>
      <c r="C201" s="11">
        <v>2019</v>
      </c>
      <c r="D201" s="11" t="s">
        <v>1044</v>
      </c>
      <c r="E201" s="11"/>
      <c r="F201" s="11">
        <v>68</v>
      </c>
      <c r="G201" s="11" t="s">
        <v>337</v>
      </c>
      <c r="H201" s="11" t="s">
        <v>338</v>
      </c>
      <c r="I201" t="s">
        <v>1045</v>
      </c>
      <c r="J201" t="s">
        <v>1046</v>
      </c>
      <c r="K201" t="s">
        <v>630</v>
      </c>
      <c r="L201" s="11"/>
      <c r="M201" s="11"/>
      <c r="N201" s="12" t="s">
        <v>461</v>
      </c>
      <c r="O201" s="12"/>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row>
    <row r="202" spans="1:45" hidden="1" x14ac:dyDescent="0.3">
      <c r="A202" s="11" t="s">
        <v>1056</v>
      </c>
      <c r="B202">
        <v>198</v>
      </c>
      <c r="C202" s="11">
        <v>2019</v>
      </c>
      <c r="D202" s="11" t="s">
        <v>645</v>
      </c>
      <c r="E202" s="11"/>
      <c r="F202" s="11">
        <v>68</v>
      </c>
      <c r="G202" s="11" t="s">
        <v>339</v>
      </c>
      <c r="H202" s="11" t="s">
        <v>340</v>
      </c>
      <c r="I202" t="s">
        <v>1057</v>
      </c>
      <c r="J202" t="s">
        <v>1058</v>
      </c>
      <c r="K202" t="s">
        <v>630</v>
      </c>
      <c r="L202" s="11"/>
      <c r="M202" s="11"/>
      <c r="N202" s="12" t="s">
        <v>461</v>
      </c>
      <c r="O202" s="12"/>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row>
    <row r="203" spans="1:45" hidden="1" x14ac:dyDescent="0.3">
      <c r="A203" s="11" t="s">
        <v>1077</v>
      </c>
      <c r="B203">
        <v>199</v>
      </c>
      <c r="C203" s="11">
        <v>2018</v>
      </c>
      <c r="D203" s="11" t="s">
        <v>1078</v>
      </c>
      <c r="E203" s="11"/>
      <c r="F203" s="11">
        <v>68</v>
      </c>
      <c r="G203" s="11" t="s">
        <v>325</v>
      </c>
      <c r="H203" s="11" t="s">
        <v>326</v>
      </c>
      <c r="I203" t="s">
        <v>1079</v>
      </c>
      <c r="J203" t="s">
        <v>1080</v>
      </c>
      <c r="K203" t="s">
        <v>630</v>
      </c>
      <c r="L203" s="11"/>
      <c r="M203" s="11"/>
      <c r="N203" s="12" t="s">
        <v>461</v>
      </c>
      <c r="O203" s="12"/>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row>
    <row r="204" spans="1:45" hidden="1" x14ac:dyDescent="0.3">
      <c r="A204" s="11" t="s">
        <v>1101</v>
      </c>
      <c r="B204">
        <v>200</v>
      </c>
      <c r="C204" s="11">
        <v>2018</v>
      </c>
      <c r="D204" s="11" t="s">
        <v>1102</v>
      </c>
      <c r="E204" s="11"/>
      <c r="F204" s="11">
        <v>68</v>
      </c>
      <c r="G204" s="11" t="s">
        <v>327</v>
      </c>
      <c r="H204" s="11" t="s">
        <v>328</v>
      </c>
      <c r="I204" t="s">
        <v>1103</v>
      </c>
      <c r="J204" t="s">
        <v>1104</v>
      </c>
      <c r="K204" t="s">
        <v>630</v>
      </c>
      <c r="L204" s="11"/>
      <c r="M204" s="11"/>
      <c r="N204" s="12" t="s">
        <v>461</v>
      </c>
      <c r="O204" s="12"/>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row>
    <row r="205" spans="1:45" hidden="1" x14ac:dyDescent="0.3">
      <c r="A205" s="11" t="s">
        <v>1187</v>
      </c>
      <c r="B205">
        <v>201</v>
      </c>
      <c r="C205" s="11">
        <v>2021</v>
      </c>
      <c r="D205" s="11" t="s">
        <v>674</v>
      </c>
      <c r="E205" s="11"/>
      <c r="F205" s="11">
        <v>68</v>
      </c>
      <c r="G205" s="11" t="s">
        <v>359</v>
      </c>
      <c r="H205" s="11" t="s">
        <v>360</v>
      </c>
      <c r="J205" t="s">
        <v>1188</v>
      </c>
      <c r="K205" t="s">
        <v>630</v>
      </c>
      <c r="L205" s="11"/>
      <c r="M205" s="11"/>
      <c r="N205" s="12" t="s">
        <v>461</v>
      </c>
      <c r="O205" s="12"/>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row>
    <row r="206" spans="1:45" hidden="1" x14ac:dyDescent="0.3">
      <c r="A206" s="11" t="s">
        <v>1288</v>
      </c>
      <c r="B206">
        <v>202</v>
      </c>
      <c r="C206" s="11">
        <v>2019</v>
      </c>
      <c r="D206" s="11" t="s">
        <v>674</v>
      </c>
      <c r="E206" s="11"/>
      <c r="F206" s="11">
        <v>68</v>
      </c>
      <c r="G206" s="11" t="s">
        <v>331</v>
      </c>
      <c r="H206" s="11" t="s">
        <v>332</v>
      </c>
      <c r="J206" t="s">
        <v>1289</v>
      </c>
      <c r="K206" t="s">
        <v>630</v>
      </c>
      <c r="L206" s="11"/>
      <c r="M206" s="11"/>
      <c r="N206" s="12" t="s">
        <v>461</v>
      </c>
      <c r="O206" s="12"/>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row>
    <row r="207" spans="1:45" hidden="1" x14ac:dyDescent="0.3">
      <c r="A207" s="11" t="s">
        <v>1098</v>
      </c>
      <c r="B207">
        <v>203</v>
      </c>
      <c r="C207" s="11">
        <v>2020</v>
      </c>
      <c r="D207" s="11" t="s">
        <v>1099</v>
      </c>
      <c r="E207" s="11"/>
      <c r="F207" s="11">
        <v>67</v>
      </c>
      <c r="G207" s="11" t="s">
        <v>345</v>
      </c>
      <c r="H207" s="11" t="s">
        <v>346</v>
      </c>
      <c r="J207" t="s">
        <v>1100</v>
      </c>
      <c r="K207" t="s">
        <v>630</v>
      </c>
      <c r="L207" s="11"/>
      <c r="M207" s="11"/>
      <c r="N207" s="12" t="s">
        <v>461</v>
      </c>
      <c r="O207" s="12"/>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row>
    <row r="208" spans="1:45" hidden="1" x14ac:dyDescent="0.3">
      <c r="A208" s="11" t="s">
        <v>1274</v>
      </c>
      <c r="B208">
        <v>204</v>
      </c>
      <c r="C208" s="11">
        <v>2018</v>
      </c>
      <c r="D208" s="11" t="s">
        <v>1275</v>
      </c>
      <c r="E208" s="11"/>
      <c r="F208" s="11">
        <v>67</v>
      </c>
      <c r="G208" s="11" t="s">
        <v>333</v>
      </c>
      <c r="H208" s="11" t="s">
        <v>334</v>
      </c>
      <c r="I208" t="s">
        <v>1276</v>
      </c>
      <c r="J208" t="s">
        <v>1277</v>
      </c>
      <c r="K208" t="s">
        <v>630</v>
      </c>
      <c r="L208" s="11"/>
      <c r="M208" s="11"/>
      <c r="N208" s="12" t="s">
        <v>461</v>
      </c>
      <c r="O208" s="12"/>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row>
    <row r="209" spans="1:45" hidden="1" x14ac:dyDescent="0.3">
      <c r="A209" s="11" t="s">
        <v>1294</v>
      </c>
      <c r="B209">
        <v>205</v>
      </c>
      <c r="C209" s="11">
        <v>2017</v>
      </c>
      <c r="D209" s="11" t="s">
        <v>1295</v>
      </c>
      <c r="E209" s="11"/>
      <c r="F209" s="11">
        <v>67</v>
      </c>
      <c r="G209" s="11" t="s">
        <v>353</v>
      </c>
      <c r="H209" s="11" t="s">
        <v>354</v>
      </c>
      <c r="I209" t="s">
        <v>1296</v>
      </c>
      <c r="J209" t="s">
        <v>1297</v>
      </c>
      <c r="K209" t="s">
        <v>630</v>
      </c>
      <c r="L209" s="11"/>
      <c r="M209" s="11"/>
      <c r="N209" s="12" t="s">
        <v>461</v>
      </c>
      <c r="O209" s="12"/>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row>
    <row r="210" spans="1:45" hidden="1" x14ac:dyDescent="0.3">
      <c r="A210" s="11" t="s">
        <v>1039</v>
      </c>
      <c r="B210">
        <v>206</v>
      </c>
      <c r="C210" s="11">
        <v>2019</v>
      </c>
      <c r="D210" s="11" t="s">
        <v>1040</v>
      </c>
      <c r="E210" s="11"/>
      <c r="F210" s="11">
        <v>66</v>
      </c>
      <c r="G210" s="11" t="s">
        <v>335</v>
      </c>
      <c r="H210" s="11" t="s">
        <v>336</v>
      </c>
      <c r="I210" t="s">
        <v>1041</v>
      </c>
      <c r="J210" t="s">
        <v>1042</v>
      </c>
      <c r="K210" t="s">
        <v>630</v>
      </c>
      <c r="L210" s="11"/>
      <c r="M210" s="11"/>
      <c r="N210" s="12" t="s">
        <v>461</v>
      </c>
      <c r="O210" s="12"/>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row>
    <row r="211" spans="1:45" hidden="1" x14ac:dyDescent="0.3">
      <c r="A211" s="11" t="s">
        <v>1067</v>
      </c>
      <c r="B211">
        <v>207</v>
      </c>
      <c r="C211" s="11">
        <v>2014</v>
      </c>
      <c r="D211" s="11" t="s">
        <v>1068</v>
      </c>
      <c r="E211" s="11"/>
      <c r="F211" s="11">
        <v>66</v>
      </c>
      <c r="G211" s="11" t="s">
        <v>341</v>
      </c>
      <c r="H211" s="11" t="s">
        <v>342</v>
      </c>
      <c r="I211" t="s">
        <v>1069</v>
      </c>
      <c r="J211" t="s">
        <v>1070</v>
      </c>
      <c r="K211" t="s">
        <v>630</v>
      </c>
      <c r="L211" s="11"/>
      <c r="M211" s="11"/>
      <c r="N211" s="12" t="s">
        <v>461</v>
      </c>
      <c r="O211" s="12"/>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row>
    <row r="212" spans="1:45" hidden="1" x14ac:dyDescent="0.3">
      <c r="A212" s="11" t="s">
        <v>1089</v>
      </c>
      <c r="B212">
        <v>208</v>
      </c>
      <c r="C212" s="11">
        <v>2017</v>
      </c>
      <c r="D212" s="11" t="s">
        <v>1090</v>
      </c>
      <c r="E212" s="11"/>
      <c r="F212" s="11">
        <v>66</v>
      </c>
      <c r="G212" s="11" t="s">
        <v>1091</v>
      </c>
      <c r="H212" s="11" t="s">
        <v>1092</v>
      </c>
      <c r="I212" t="s">
        <v>1093</v>
      </c>
      <c r="J212" t="s">
        <v>1094</v>
      </c>
      <c r="K212" t="s">
        <v>630</v>
      </c>
      <c r="L212" s="11"/>
      <c r="M212" s="11"/>
      <c r="N212" s="12" t="s">
        <v>461</v>
      </c>
      <c r="O212" s="12"/>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row>
    <row r="213" spans="1:45" hidden="1" x14ac:dyDescent="0.3">
      <c r="A213" s="11" t="s">
        <v>1148</v>
      </c>
      <c r="B213">
        <v>209</v>
      </c>
      <c r="C213" s="11">
        <v>2015</v>
      </c>
      <c r="D213" s="11" t="s">
        <v>1149</v>
      </c>
      <c r="E213" s="11"/>
      <c r="F213" s="11">
        <v>66</v>
      </c>
      <c r="G213" s="11" t="s">
        <v>347</v>
      </c>
      <c r="H213" s="11" t="s">
        <v>348</v>
      </c>
      <c r="I213" t="s">
        <v>1150</v>
      </c>
      <c r="J213" t="s">
        <v>1151</v>
      </c>
      <c r="K213" t="s">
        <v>630</v>
      </c>
      <c r="L213" s="11"/>
      <c r="M213" s="11"/>
      <c r="N213" s="12" t="s">
        <v>461</v>
      </c>
      <c r="O213" s="12"/>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row>
    <row r="214" spans="1:45" hidden="1" x14ac:dyDescent="0.3">
      <c r="A214" s="11" t="s">
        <v>1189</v>
      </c>
      <c r="B214">
        <v>210</v>
      </c>
      <c r="C214" s="11">
        <v>2013</v>
      </c>
      <c r="D214" s="11" t="s">
        <v>1190</v>
      </c>
      <c r="E214" s="11"/>
      <c r="F214" s="11">
        <v>66</v>
      </c>
      <c r="G214" s="11" t="s">
        <v>351</v>
      </c>
      <c r="H214" s="11" t="s">
        <v>352</v>
      </c>
      <c r="I214" t="s">
        <v>1191</v>
      </c>
      <c r="J214" t="s">
        <v>1192</v>
      </c>
      <c r="K214" t="s">
        <v>630</v>
      </c>
      <c r="L214" s="11"/>
      <c r="M214" s="11"/>
      <c r="N214" s="12" t="s">
        <v>461</v>
      </c>
      <c r="O214" s="12"/>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row>
    <row r="215" spans="1:45" hidden="1" x14ac:dyDescent="0.3">
      <c r="A215" s="11" t="s">
        <v>1054</v>
      </c>
      <c r="B215">
        <v>211</v>
      </c>
      <c r="C215" s="11">
        <v>2014</v>
      </c>
      <c r="D215" s="11" t="s">
        <v>799</v>
      </c>
      <c r="E215" s="11"/>
      <c r="F215" s="11">
        <v>64</v>
      </c>
      <c r="G215" s="11" t="s">
        <v>355</v>
      </c>
      <c r="H215" s="11" t="s">
        <v>356</v>
      </c>
      <c r="J215" t="s">
        <v>1055</v>
      </c>
      <c r="K215" t="s">
        <v>630</v>
      </c>
      <c r="L215" s="11"/>
      <c r="M215" s="11"/>
      <c r="N215" s="12" t="s">
        <v>461</v>
      </c>
      <c r="O215" s="12"/>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row>
    <row r="216" spans="1:45" hidden="1" x14ac:dyDescent="0.3">
      <c r="A216" s="11" t="s">
        <v>1125</v>
      </c>
      <c r="B216">
        <v>212</v>
      </c>
      <c r="C216" s="11">
        <v>2015</v>
      </c>
      <c r="D216" s="11" t="s">
        <v>907</v>
      </c>
      <c r="E216" s="11"/>
      <c r="F216" s="11">
        <v>64</v>
      </c>
      <c r="G216" s="11" t="s">
        <v>357</v>
      </c>
      <c r="H216" s="11" t="s">
        <v>358</v>
      </c>
      <c r="I216" t="s">
        <v>1126</v>
      </c>
      <c r="J216" t="s">
        <v>1127</v>
      </c>
      <c r="K216" t="s">
        <v>630</v>
      </c>
      <c r="L216" s="11"/>
      <c r="M216" s="11"/>
      <c r="N216" s="12" t="s">
        <v>461</v>
      </c>
      <c r="O216" s="12"/>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row>
    <row r="217" spans="1:45" hidden="1" x14ac:dyDescent="0.3">
      <c r="A217" s="11" t="s">
        <v>1128</v>
      </c>
      <c r="B217">
        <v>213</v>
      </c>
      <c r="C217" s="11">
        <v>2019</v>
      </c>
      <c r="D217" s="11" t="s">
        <v>1129</v>
      </c>
      <c r="E217" s="11"/>
      <c r="F217" s="11">
        <v>64</v>
      </c>
      <c r="G217" s="11" t="s">
        <v>363</v>
      </c>
      <c r="H217" s="11" t="s">
        <v>364</v>
      </c>
      <c r="I217" t="s">
        <v>1130</v>
      </c>
      <c r="J217" t="s">
        <v>1131</v>
      </c>
      <c r="K217" t="s">
        <v>630</v>
      </c>
      <c r="L217" s="11"/>
      <c r="M217" s="11"/>
      <c r="N217" s="12" t="s">
        <v>461</v>
      </c>
      <c r="O217" s="12"/>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row>
    <row r="218" spans="1:45" hidden="1" x14ac:dyDescent="0.3">
      <c r="A218" s="11" t="s">
        <v>939</v>
      </c>
      <c r="B218">
        <v>214</v>
      </c>
      <c r="C218" s="11">
        <v>2020</v>
      </c>
      <c r="D218" s="11" t="s">
        <v>632</v>
      </c>
      <c r="E218" s="11"/>
      <c r="F218" s="11">
        <v>63</v>
      </c>
      <c r="G218" s="11" t="s">
        <v>379</v>
      </c>
      <c r="H218" s="11" t="s">
        <v>380</v>
      </c>
      <c r="I218" t="s">
        <v>940</v>
      </c>
      <c r="J218" t="s">
        <v>941</v>
      </c>
      <c r="K218" t="s">
        <v>630</v>
      </c>
      <c r="L218" s="11"/>
      <c r="M218" s="11"/>
      <c r="N218" s="12" t="s">
        <v>461</v>
      </c>
      <c r="O218" s="12"/>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row>
    <row r="219" spans="1:45" hidden="1" x14ac:dyDescent="0.3">
      <c r="A219" s="11" t="s">
        <v>961</v>
      </c>
      <c r="B219">
        <v>215</v>
      </c>
      <c r="C219" s="11">
        <v>2021</v>
      </c>
      <c r="D219" s="11" t="s">
        <v>962</v>
      </c>
      <c r="E219" s="11"/>
      <c r="F219" s="11">
        <v>63</v>
      </c>
      <c r="G219" s="11" t="s">
        <v>369</v>
      </c>
      <c r="H219" s="11" t="s">
        <v>370</v>
      </c>
      <c r="I219" t="s">
        <v>963</v>
      </c>
      <c r="J219" t="s">
        <v>964</v>
      </c>
      <c r="K219" t="s">
        <v>630</v>
      </c>
      <c r="L219" s="11"/>
      <c r="M219" s="11"/>
      <c r="N219" s="12" t="s">
        <v>461</v>
      </c>
      <c r="O219" s="12"/>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row>
    <row r="220" spans="1:45" hidden="1" x14ac:dyDescent="0.3">
      <c r="A220" s="11" t="s">
        <v>973</v>
      </c>
      <c r="B220">
        <v>216</v>
      </c>
      <c r="C220" s="11">
        <v>2016</v>
      </c>
      <c r="D220" s="11" t="s">
        <v>974</v>
      </c>
      <c r="E220" s="11"/>
      <c r="F220" s="11">
        <v>63</v>
      </c>
      <c r="G220" s="11" t="s">
        <v>361</v>
      </c>
      <c r="H220" s="11" t="s">
        <v>362</v>
      </c>
      <c r="I220" t="s">
        <v>975</v>
      </c>
      <c r="J220" t="s">
        <v>976</v>
      </c>
      <c r="K220" t="s">
        <v>630</v>
      </c>
      <c r="L220" s="11"/>
      <c r="M220" s="11"/>
      <c r="N220" s="12" t="s">
        <v>461</v>
      </c>
      <c r="O220" s="12"/>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row>
    <row r="221" spans="1:45" hidden="1" x14ac:dyDescent="0.3">
      <c r="A221" s="11" t="s">
        <v>1081</v>
      </c>
      <c r="B221">
        <v>217</v>
      </c>
      <c r="C221" s="11">
        <v>2018</v>
      </c>
      <c r="D221" s="11" t="s">
        <v>655</v>
      </c>
      <c r="E221" s="11"/>
      <c r="F221" s="11">
        <v>63</v>
      </c>
      <c r="G221" s="11" t="s">
        <v>371</v>
      </c>
      <c r="H221" s="11" t="s">
        <v>372</v>
      </c>
      <c r="I221" t="s">
        <v>1082</v>
      </c>
      <c r="J221" t="s">
        <v>1083</v>
      </c>
      <c r="K221" t="s">
        <v>630</v>
      </c>
      <c r="L221" s="11"/>
      <c r="M221" s="11"/>
      <c r="N221" s="12" t="s">
        <v>461</v>
      </c>
      <c r="O221" s="12"/>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row>
    <row r="222" spans="1:45" hidden="1" x14ac:dyDescent="0.3">
      <c r="A222" s="11" t="s">
        <v>1135</v>
      </c>
      <c r="B222">
        <v>218</v>
      </c>
      <c r="C222" s="11">
        <v>2020</v>
      </c>
      <c r="D222" s="11" t="s">
        <v>1136</v>
      </c>
      <c r="E222" s="11"/>
      <c r="F222" s="11">
        <v>63</v>
      </c>
      <c r="G222" s="11" t="s">
        <v>365</v>
      </c>
      <c r="H222" s="11" t="s">
        <v>366</v>
      </c>
      <c r="I222" t="s">
        <v>1137</v>
      </c>
      <c r="J222" t="s">
        <v>1138</v>
      </c>
      <c r="K222" t="s">
        <v>630</v>
      </c>
      <c r="L222" s="11"/>
      <c r="M222" s="11"/>
      <c r="N222" s="12" t="s">
        <v>461</v>
      </c>
      <c r="O222" s="12"/>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row>
    <row r="223" spans="1:45" hidden="1" x14ac:dyDescent="0.3">
      <c r="A223" s="11" t="s">
        <v>1159</v>
      </c>
      <c r="B223">
        <v>219</v>
      </c>
      <c r="C223" s="11">
        <v>2013</v>
      </c>
      <c r="D223" s="11" t="s">
        <v>1160</v>
      </c>
      <c r="E223" s="11"/>
      <c r="F223" s="11">
        <v>63</v>
      </c>
      <c r="G223" s="11" t="s">
        <v>383</v>
      </c>
      <c r="H223" s="11" t="s">
        <v>384</v>
      </c>
      <c r="I223" t="s">
        <v>1161</v>
      </c>
      <c r="J223" t="s">
        <v>1162</v>
      </c>
      <c r="K223" t="s">
        <v>630</v>
      </c>
      <c r="L223" s="11"/>
      <c r="M223" s="11"/>
      <c r="N223" s="12" t="s">
        <v>461</v>
      </c>
      <c r="O223" s="12"/>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row>
    <row r="224" spans="1:45" hidden="1" x14ac:dyDescent="0.3">
      <c r="A224" s="11" t="s">
        <v>1185</v>
      </c>
      <c r="B224">
        <v>220</v>
      </c>
      <c r="C224" s="11">
        <v>2020</v>
      </c>
      <c r="D224" s="11" t="s">
        <v>674</v>
      </c>
      <c r="E224" s="11"/>
      <c r="F224" s="11">
        <v>63</v>
      </c>
      <c r="G224" s="11" t="s">
        <v>373</v>
      </c>
      <c r="H224" s="11" t="s">
        <v>374</v>
      </c>
      <c r="J224" t="s">
        <v>1186</v>
      </c>
      <c r="K224" t="s">
        <v>630</v>
      </c>
      <c r="L224" s="11"/>
      <c r="M224" s="11"/>
      <c r="N224" s="12" t="s">
        <v>461</v>
      </c>
      <c r="O224" s="12"/>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row>
    <row r="225" spans="1:45" hidden="1" x14ac:dyDescent="0.3">
      <c r="A225" s="11" t="s">
        <v>1235</v>
      </c>
      <c r="B225">
        <v>221</v>
      </c>
      <c r="C225" s="11">
        <v>2020</v>
      </c>
      <c r="D225" s="11" t="s">
        <v>888</v>
      </c>
      <c r="E225" s="11"/>
      <c r="F225" s="11">
        <v>63</v>
      </c>
      <c r="G225" s="11" t="s">
        <v>375</v>
      </c>
      <c r="H225" s="11" t="s">
        <v>376</v>
      </c>
      <c r="J225" t="s">
        <v>1236</v>
      </c>
      <c r="K225" t="s">
        <v>630</v>
      </c>
      <c r="L225" s="11"/>
      <c r="M225" s="11"/>
      <c r="N225" s="12" t="s">
        <v>461</v>
      </c>
      <c r="O225" s="12"/>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row>
    <row r="226" spans="1:45" hidden="1" x14ac:dyDescent="0.3">
      <c r="A226" s="11" t="s">
        <v>1243</v>
      </c>
      <c r="B226">
        <v>222</v>
      </c>
      <c r="C226" s="11">
        <v>2020</v>
      </c>
      <c r="D226" s="11" t="s">
        <v>1244</v>
      </c>
      <c r="E226" s="11"/>
      <c r="F226" s="11">
        <v>63</v>
      </c>
      <c r="G226" s="11" t="s">
        <v>377</v>
      </c>
      <c r="H226" s="11" t="s">
        <v>378</v>
      </c>
      <c r="J226" t="s">
        <v>1245</v>
      </c>
      <c r="K226" t="s">
        <v>630</v>
      </c>
      <c r="L226" s="11"/>
      <c r="M226" s="11"/>
      <c r="N226" s="12" t="s">
        <v>461</v>
      </c>
      <c r="O226" s="12"/>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row>
    <row r="227" spans="1:45" hidden="1" x14ac:dyDescent="0.3">
      <c r="A227" s="11" t="s">
        <v>1290</v>
      </c>
      <c r="B227">
        <v>223</v>
      </c>
      <c r="C227" s="11">
        <v>2018</v>
      </c>
      <c r="D227" s="11" t="s">
        <v>898</v>
      </c>
      <c r="E227" s="11"/>
      <c r="F227" s="11">
        <v>63</v>
      </c>
      <c r="G227" s="11" t="s">
        <v>367</v>
      </c>
      <c r="H227" s="11" t="s">
        <v>368</v>
      </c>
      <c r="J227" t="s">
        <v>1291</v>
      </c>
      <c r="K227" t="s">
        <v>630</v>
      </c>
      <c r="L227" s="11"/>
      <c r="M227" s="11"/>
      <c r="N227" s="12" t="s">
        <v>461</v>
      </c>
      <c r="O227" s="12"/>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row>
  </sheetData>
  <phoneticPr fontId="20" type="noConversion"/>
  <conditionalFormatting sqref="N1:O1048576">
    <cfRule type="containsText" dxfId="1" priority="2" operator="containsText" text="no">
      <formula>NOT(ISERROR(SEARCH("no",N1)))</formula>
    </cfRule>
    <cfRule type="containsText" dxfId="0" priority="3" operator="containsText" text="yes">
      <formula>NOT(ISERROR(SEARCH("yes",N1)))</formula>
    </cfRule>
  </conditionalFormatting>
  <conditionalFormatting sqref="P88:P1048576 P30:P33 P1:P2 P35:P44 P48:P86 P13:P28 P4:P11 Q68:AS68">
    <cfRule type="iconSet" priority="1">
      <iconSet iconSet="3Flags">
        <cfvo type="percent" val="0"/>
        <cfvo type="percent" val="33"/>
        <cfvo type="percent" val="67"/>
      </iconSet>
    </cfRule>
  </conditionalFormatting>
  <hyperlinks>
    <hyperlink ref="H44" r:id="rId1" xr:uid="{7A2332DA-64B1-4CBE-97FD-E785B0071CF8}"/>
    <hyperlink ref="H7" r:id="rId2" xr:uid="{6AB23DE4-EA80-4753-AC60-CFF19A1BCD50}"/>
    <hyperlink ref="H208" r:id="rId3" xr:uid="{36996A24-738F-4B8B-9209-5BB1BE2314A6}"/>
    <hyperlink ref="H6" r:id="rId4" xr:uid="{B2DD48EE-19E8-4C80-869D-FCA5714E83DD}"/>
    <hyperlink ref="H9" r:id="rId5" xr:uid="{0CE56A53-15C8-4464-A5F8-85475409D958}"/>
    <hyperlink ref="H13" r:id="rId6" xr:uid="{F09FBBEB-FF38-4921-9200-16F476A3A01B}"/>
    <hyperlink ref="H18" r:id="rId7" xr:uid="{727D4CB9-9AD1-4309-9E5E-3D5805CBDA2F}"/>
    <hyperlink ref="H22" r:id="rId8" xr:uid="{8EE3A633-811F-4F96-9D7B-21513EFA7EE7}"/>
    <hyperlink ref="H25" r:id="rId9" xr:uid="{834810A5-6C68-49BC-BCCC-964495832959}"/>
    <hyperlink ref="H29" r:id="rId10" xr:uid="{D8018F69-EA71-494D-832B-7089A61F479C}"/>
    <hyperlink ref="H39" r:id="rId11" xr:uid="{02A94046-2AD4-4792-9D77-57A2FDCBC354}"/>
    <hyperlink ref="H50" r:id="rId12" xr:uid="{12577161-6EEE-4808-9E8C-6B5C0E3D31CE}"/>
    <hyperlink ref="H51" r:id="rId13" xr:uid="{94180382-294A-4479-A16F-E4D5896A0B16}"/>
    <hyperlink ref="H48" r:id="rId14" xr:uid="{0DFA1E32-CE65-446C-904F-8EBFBF83DBE5}"/>
    <hyperlink ref="AP51" r:id="rId15" xr:uid="{F78DCD49-6E0B-466D-8075-051458130106}"/>
    <hyperlink ref="H52" r:id="rId16" xr:uid="{077F3CB9-A279-4231-AFFE-BC8AC441B854}"/>
    <hyperlink ref="H53" r:id="rId17" xr:uid="{7336AA69-BADA-4E82-B177-2E0873041D6E}"/>
    <hyperlink ref="H54" r:id="rId18" xr:uid="{17C20D27-11F8-4E73-A2BE-A1C745B7B2C7}"/>
    <hyperlink ref="H55" r:id="rId19" xr:uid="{045F7DEF-F3CE-4103-8336-4F0E029E8C45}"/>
    <hyperlink ref="H56" r:id="rId20" xr:uid="{6AD57A02-2DA1-43E4-B7D9-1AF75C1F8C5B}"/>
    <hyperlink ref="H57" r:id="rId21" xr:uid="{C18324CB-B501-4486-8F83-E028EA81469A}"/>
    <hyperlink ref="H58" r:id="rId22" xr:uid="{DB06AE09-7EC8-4438-A3CF-3C0A516D1081}"/>
    <hyperlink ref="H59" r:id="rId23" xr:uid="{41DD4C32-208A-4114-BF07-AFC9E508EDE2}"/>
    <hyperlink ref="H60" r:id="rId24" xr:uid="{944626E4-07B1-47B7-94AF-037D89FADC08}"/>
    <hyperlink ref="H61" r:id="rId25" xr:uid="{971BFCDB-D829-4255-80E0-874A6ADB5250}"/>
    <hyperlink ref="H62" r:id="rId26" xr:uid="{716FFC86-2414-405C-805A-380338F9BAB4}"/>
    <hyperlink ref="H63" r:id="rId27" xr:uid="{101E0108-4196-4A10-A0AF-F23088D9F05E}"/>
    <hyperlink ref="H64" r:id="rId28" xr:uid="{ACD437EE-3EF2-4C02-B5FA-56D8B65CE25A}"/>
    <hyperlink ref="H65" r:id="rId29" xr:uid="{60B453DC-42A7-495B-BEA7-0AC07DEB5CD4}"/>
    <hyperlink ref="H66" r:id="rId30" xr:uid="{9FD9DB02-D920-4024-BD1B-131A6890599C}"/>
    <hyperlink ref="H67" r:id="rId31" xr:uid="{CAC1DDEF-9A5B-4DCF-A591-AEAC0CD57387}"/>
    <hyperlink ref="H69" r:id="rId32" xr:uid="{573B97C6-EB97-4099-B7F0-2ACCB54715BB}"/>
    <hyperlink ref="H70" r:id="rId33" xr:uid="{A0EC460B-8068-4203-8C15-C1CAE19F4320}"/>
    <hyperlink ref="H71" r:id="rId34" xr:uid="{6A756094-8A87-4453-966C-902E053C60C5}"/>
    <hyperlink ref="H72" r:id="rId35" xr:uid="{2BB18314-CCF7-415C-B69F-7BFBD31BD1EF}"/>
    <hyperlink ref="H73" r:id="rId36" xr:uid="{889CDB09-3712-4FD8-AFF8-34C7D730A447}"/>
    <hyperlink ref="H74" r:id="rId37" xr:uid="{3B09A03E-CF16-4A88-A181-D3BB4AFC6EDB}"/>
    <hyperlink ref="H75" r:id="rId38" xr:uid="{4AED36CE-A094-429F-952F-DE64960E8817}"/>
    <hyperlink ref="H78" r:id="rId39" xr:uid="{C02380DC-E1FC-45D4-9769-2B0AD697EE8C}"/>
    <hyperlink ref="H49" r:id="rId40" xr:uid="{5B47E95E-A25F-4C7B-A099-DB11340BB60B}"/>
    <hyperlink ref="AP49" r:id="rId41" xr:uid="{87DCB703-5814-452F-A3B5-47956EDC5B45}"/>
    <hyperlink ref="H79" r:id="rId42" xr:uid="{818A723D-21BC-44B5-B185-785D1DA4BEBB}"/>
    <hyperlink ref="H80" r:id="rId43" xr:uid="{BBABA4A9-9015-4D1D-8029-6918CE2B960C}"/>
    <hyperlink ref="H81" r:id="rId44" xr:uid="{DF9E5EFD-2891-46CE-B8B5-77FFB3BDED05}"/>
    <hyperlink ref="H82" r:id="rId45" xr:uid="{7F42FA7D-9B91-44BE-8656-0EAE7614E949}"/>
    <hyperlink ref="H83" r:id="rId46" xr:uid="{1F1047D0-6661-42F0-AD99-6136ECED6C70}"/>
    <hyperlink ref="H84" r:id="rId47" xr:uid="{85BEF672-FFFB-4CB6-8A26-DCD815C829EE}"/>
    <hyperlink ref="H85" r:id="rId48" xr:uid="{23FD8503-8B89-42B6-BDC4-19DE73F1C37B}"/>
    <hyperlink ref="H40" r:id="rId49" xr:uid="{EA8305C9-6D7B-4574-A4EF-99B3DB62BA50}"/>
    <hyperlink ref="H86" r:id="rId50" xr:uid="{8E826B29-BC2E-4FC5-AE1C-CF53F7FD03DE}"/>
    <hyperlink ref="H87" r:id="rId51" xr:uid="{781736CA-DFA2-4DE1-81C2-2236893F6C01}"/>
    <hyperlink ref="H88" r:id="rId52" xr:uid="{5D9D7F55-010F-47A6-92D0-C045D5D3D81F}"/>
    <hyperlink ref="H89" r:id="rId53" xr:uid="{3CE8EF00-F5EB-4CC7-B7C9-F4EF95CAE506}"/>
    <hyperlink ref="H90" r:id="rId54" xr:uid="{B51FF647-C55E-4F31-A486-791F56621F39}"/>
    <hyperlink ref="H91" r:id="rId55" xr:uid="{13FD38BE-6A6E-48D2-AD71-65759FEF38F4}"/>
    <hyperlink ref="H92" r:id="rId56" xr:uid="{B9FFE59F-91BE-4AFB-B062-4BE329FB1CE1}"/>
    <hyperlink ref="H93" r:id="rId57" xr:uid="{351BD307-B436-4086-BF1A-BE02E52139C1}"/>
    <hyperlink ref="H94" r:id="rId58" xr:uid="{A0D61FCD-3458-4D11-B51A-0680EE0C6C4A}"/>
    <hyperlink ref="H96" r:id="rId59" xr:uid="{9FD174CA-3B74-4FC9-B33B-877CE19719CC}"/>
    <hyperlink ref="H97" r:id="rId60" xr:uid="{ECB68059-B9E7-453B-80CF-013338C34C24}"/>
    <hyperlink ref="H98" r:id="rId61" xr:uid="{104C116D-A78A-4FBC-BB97-5CB6924767AD}"/>
    <hyperlink ref="H99" r:id="rId62" xr:uid="{D8759302-418B-4527-8CB1-2C81E3DEC53B}"/>
    <hyperlink ref="H104" r:id="rId63" xr:uid="{BFA6376A-3B59-4D60-8CC7-924986EE6791}"/>
    <hyperlink ref="H105" r:id="rId64" xr:uid="{CAFD1B2E-CCE6-4FF5-AE6B-49E0B13AE629}"/>
    <hyperlink ref="H106" r:id="rId65" xr:uid="{930B7033-CFE3-49F6-9409-810428569847}"/>
    <hyperlink ref="H107" r:id="rId66" xr:uid="{F1195E24-0F31-43A6-847A-5194FFE4A330}"/>
    <hyperlink ref="H108" r:id="rId67" xr:uid="{03837F3F-ABA3-4B49-AAE3-0E7093ABCF9E}"/>
    <hyperlink ref="H109" r:id="rId68" xr:uid="{216C0ED6-B807-4E66-B602-564182722EB7}"/>
    <hyperlink ref="H110" r:id="rId69" xr:uid="{E9C11A05-BF08-471A-B944-F1C30199871C}"/>
    <hyperlink ref="H111" r:id="rId70" xr:uid="{FFDFF4C8-0F9A-497D-B53B-9A97B94834F3}"/>
    <hyperlink ref="H112" r:id="rId71" xr:uid="{222A322F-A8BD-4148-B546-B8118200A5DD}"/>
    <hyperlink ref="H113" r:id="rId72" xr:uid="{B775F07A-C27E-4499-8685-A0C354ADE943}"/>
    <hyperlink ref="H114" r:id="rId73" xr:uid="{28CECDE7-D620-47BE-8EB0-0E86B92D37CC}"/>
    <hyperlink ref="H115" r:id="rId74" xr:uid="{873671A3-E671-4397-867E-F86E05F474E8}"/>
    <hyperlink ref="H116" r:id="rId75" xr:uid="{C6D9D932-A236-445B-8C46-221735E417FD}"/>
    <hyperlink ref="H117" r:id="rId76" xr:uid="{EE21DD33-F530-44A8-A9FD-8819ACB0058B}"/>
    <hyperlink ref="H118" r:id="rId77" xr:uid="{1E892D25-2A0B-41A3-B2F4-556CA1FECFA8}"/>
    <hyperlink ref="H120" r:id="rId78" xr:uid="{28CBC90E-2E3B-48BB-BCC9-54BABA48D4B8}"/>
    <hyperlink ref="H121" r:id="rId79" xr:uid="{6F34041C-F62A-46FD-9866-21A0F939EDA9}"/>
    <hyperlink ref="H38" r:id="rId80" xr:uid="{C726414B-E27B-4303-A235-B1AFB4C3155C}"/>
    <hyperlink ref="AP64" r:id="rId81" xr:uid="{5FB1C02B-9BD3-4685-9B73-65FEBAB256FF}"/>
    <hyperlink ref="H119" r:id="rId82" xr:uid="{76A0E7A8-E978-433E-AFDC-8C2809714B1C}"/>
    <hyperlink ref="H122" r:id="rId83" xr:uid="{1A5FD321-20EE-4261-9A90-C470DD1C0309}"/>
    <hyperlink ref="H123" r:id="rId84" xr:uid="{932F28F3-08DC-4E06-A6AF-EB390FAA9A24}"/>
    <hyperlink ref="H124" r:id="rId85" xr:uid="{197A82C1-0920-4CCC-A9F1-4B8D5B9561E2}"/>
    <hyperlink ref="H125" r:id="rId86" xr:uid="{297CA347-24F6-4994-B6B7-498315D37A5E}"/>
    <hyperlink ref="H126" r:id="rId87" xr:uid="{DF6CE565-69AC-4795-9560-4492E7F354F2}"/>
    <hyperlink ref="H127" r:id="rId88" xr:uid="{8C2DE7B7-A799-472D-B8AE-204DE2C35EE6}"/>
    <hyperlink ref="H128" r:id="rId89" xr:uid="{013F92AD-9AA9-498C-A9B3-6E296D9D10DB}"/>
    <hyperlink ref="H129" r:id="rId90" xr:uid="{E3348640-E1CD-44B1-91B4-7BFE96FA334C}"/>
    <hyperlink ref="H130" r:id="rId91" xr:uid="{F6AF745C-B6FC-4D11-847B-3D4744CB81AC}"/>
    <hyperlink ref="H131" r:id="rId92" xr:uid="{3FAECA7D-CCB7-4870-99A8-A7BF0D969F8D}"/>
    <hyperlink ref="H132" r:id="rId93" xr:uid="{1DC9D4A4-FB24-49CE-81F4-3A65CE66E1CE}"/>
    <hyperlink ref="H133" r:id="rId94" xr:uid="{E0E71328-7C83-4195-9863-50FF7F5B70F5}"/>
    <hyperlink ref="H135" r:id="rId95" xr:uid="{71C3754F-E2B3-41E6-B48B-2E5E97C131EE}"/>
    <hyperlink ref="H136" r:id="rId96" xr:uid="{F9B07D09-BCC6-4D6E-8998-6D02A685752B}"/>
    <hyperlink ref="H137" r:id="rId97" xr:uid="{957AA65F-1EFC-422A-BDA5-59C9114EA6A6}"/>
    <hyperlink ref="H138" r:id="rId98" xr:uid="{2C2C4BA4-26ED-4180-8B91-623C8A562C7D}"/>
    <hyperlink ref="H139" r:id="rId99" xr:uid="{7E41E3E0-FF10-4C1D-8CC7-6C17BBE3CDC4}"/>
    <hyperlink ref="H140" r:id="rId100" xr:uid="{7666C47C-C88D-4039-87FC-FCCBB08962F7}"/>
    <hyperlink ref="H141" r:id="rId101" xr:uid="{4624D10C-9CB5-4DEE-90A9-125407B82049}"/>
    <hyperlink ref="H142" r:id="rId102" xr:uid="{B31834E9-BB7B-4C81-A3E8-E7527F4831E5}"/>
    <hyperlink ref="H143" r:id="rId103" xr:uid="{F10D0037-15AD-4108-8E1B-A0D326E36F9F}"/>
    <hyperlink ref="H144" r:id="rId104" xr:uid="{01B96CF7-92A5-4F20-AA7C-160D7D0F17A3}"/>
    <hyperlink ref="H145" r:id="rId105" xr:uid="{EE5ABC1C-B3D9-4ED9-824A-B81095D49797}"/>
    <hyperlink ref="H146" r:id="rId106" xr:uid="{368A364D-BD9C-4444-A3AE-8473FF96C074}"/>
    <hyperlink ref="H147" r:id="rId107" xr:uid="{79A3CB38-01A7-4289-9C53-5EDC626C481E}"/>
    <hyperlink ref="H148" r:id="rId108" xr:uid="{FA1F2DC6-65C8-4406-B558-B2B28286E03C}"/>
    <hyperlink ref="H149" r:id="rId109" xr:uid="{587EB411-1D63-42D7-B09C-2A0C353F67CA}"/>
    <hyperlink ref="H150" r:id="rId110" xr:uid="{205FE3EE-E671-4D3B-841B-0C64571AABDE}"/>
    <hyperlink ref="H77" r:id="rId111" xr:uid="{80FEFE8B-6C01-4768-B4DF-9CF6949FB739}"/>
    <hyperlink ref="H100" r:id="rId112" xr:uid="{5A13D0E6-4F8E-415D-B38F-481C6FAF62C9}"/>
    <hyperlink ref="H101" r:id="rId113" xr:uid="{C9949D7D-765C-44DB-884A-AE9741B12A7D}"/>
    <hyperlink ref="H3" r:id="rId114" xr:uid="{3838FA2B-3762-4042-9C3F-EB6A5A374250}"/>
    <hyperlink ref="H8" r:id="rId115" xr:uid="{A38BCFD0-2ACA-4B61-AB55-55F3AEA7C01F}"/>
    <hyperlink ref="H41" r:id="rId116" xr:uid="{504F3205-71BF-47F3-9300-FB25C2830F1A}"/>
    <hyperlink ref="H20" r:id="rId117" xr:uid="{EE5C5EF1-5017-4829-B25B-EF32B8CFEF34}"/>
    <hyperlink ref="H34" r:id="rId118" xr:uid="{862471C9-3DEA-42D5-9E5E-4E5C21B9D04F}"/>
    <hyperlink ref="H2" r:id="rId119" xr:uid="{04D11798-95A5-46D4-B93B-BAB5008A8311}"/>
    <hyperlink ref="H4" r:id="rId120" xr:uid="{9890D8F0-BCF9-40E2-B8EB-CCFA4AEA7DC2}"/>
    <hyperlink ref="H10" r:id="rId121" xr:uid="{12D973AA-457A-441D-B66D-BC8439716F66}"/>
    <hyperlink ref="H11" r:id="rId122" xr:uid="{0B9FAF5F-D403-4520-9436-3B54A7AADFA5}"/>
    <hyperlink ref="H12" r:id="rId123" xr:uid="{2C0D9FD1-919F-4199-AD0E-8B0D4F4E2D0B}"/>
    <hyperlink ref="H14" r:id="rId124" xr:uid="{7CAEE1C6-59FD-4269-A43F-234FD46A6A7B}"/>
    <hyperlink ref="H15" r:id="rId125" xr:uid="{C351A98B-E594-469A-81B9-A474D2B12F03}"/>
    <hyperlink ref="H16" r:id="rId126" xr:uid="{7274231B-9B3D-416E-9CD3-D098C76AA099}"/>
    <hyperlink ref="H19" r:id="rId127" xr:uid="{ED508F12-0E46-4B5A-8378-27E282D21D9D}"/>
    <hyperlink ref="H21" r:id="rId128" xr:uid="{3839E208-81AA-40FA-A941-FE0D0536B814}"/>
    <hyperlink ref="H24" r:id="rId129" xr:uid="{8085111C-6395-4448-84C5-1A978DB8B5FE}"/>
    <hyperlink ref="H26" r:id="rId130" xr:uid="{0A21DC09-E204-4B95-830F-AA986CF12C86}"/>
    <hyperlink ref="H28" r:id="rId131" xr:uid="{F5A0B7C0-013A-4A1F-8FE1-1FD9315A724D}"/>
    <hyperlink ref="H31" r:id="rId132" xr:uid="{3793E32E-5EF5-48F5-AAD3-B96C6B1A1CBA}"/>
    <hyperlink ref="H35" r:id="rId133" xr:uid="{CE27756C-9030-4D45-8E34-A684A5B5A348}"/>
    <hyperlink ref="H36" r:id="rId134" xr:uid="{0DF4EFAC-0BB0-4422-A9F6-0FBCAA3490DA}"/>
    <hyperlink ref="H37" r:id="rId135" xr:uid="{AF6791BD-24B6-417C-911B-2DB8B3425C71}"/>
    <hyperlink ref="H45" r:id="rId136" xr:uid="{5BE60EF3-026A-4C34-A5CA-0DE71222A046}"/>
    <hyperlink ref="H76" r:id="rId137" xr:uid="{2858715A-7C27-46AC-8131-BB19029104CF}"/>
    <hyperlink ref="H103" r:id="rId138" xr:uid="{EEEC651E-33D9-4C63-95E0-2502AE4EC35B}"/>
    <hyperlink ref="G140" r:id="rId139" xr:uid="{E86E0E73-F5BF-48BE-B315-7A355564FD6D}"/>
  </hyperlinks>
  <pageMargins left="0.7" right="0.7" top="0.75" bottom="0.75" header="0.3" footer="0.3"/>
  <pageSetup paperSize="9" orientation="portrait" r:id="rId140"/>
  <tableParts count="1">
    <tablePart r:id="rId14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BBC9D-F25B-4E72-A2B3-FE03E9E62E03}">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9A51-CA22-405C-87DD-FF3493B68C0E}">
  <sheetPr>
    <tabColor rgb="FF00B0F0"/>
  </sheetPr>
  <dimension ref="A1:AO51"/>
  <sheetViews>
    <sheetView topLeftCell="A17" zoomScale="82" zoomScaleNormal="82" workbookViewId="0">
      <selection activeCell="L28" sqref="L28:L30"/>
    </sheetView>
  </sheetViews>
  <sheetFormatPr defaultRowHeight="14.4" x14ac:dyDescent="0.3"/>
  <cols>
    <col min="1" max="1" width="26.109375" bestFit="1" customWidth="1"/>
    <col min="2" max="2" width="44.6640625" bestFit="1" customWidth="1"/>
    <col min="3" max="3" width="12.21875" bestFit="1" customWidth="1"/>
    <col min="4" max="4" width="29.6640625" bestFit="1" customWidth="1"/>
    <col min="5" max="5" width="17.109375" bestFit="1" customWidth="1"/>
    <col min="6" max="6" width="19.109375" customWidth="1"/>
    <col min="7" max="7" width="29.109375" bestFit="1" customWidth="1"/>
    <col min="8" max="8" width="17.109375" bestFit="1" customWidth="1"/>
    <col min="9" max="10" width="26.109375" bestFit="1" customWidth="1"/>
    <col min="11" max="12" width="11" bestFit="1" customWidth="1"/>
    <col min="13" max="13" width="11.88671875" bestFit="1" customWidth="1"/>
    <col min="14" max="14" width="53" bestFit="1" customWidth="1"/>
    <col min="15" max="15" width="17.109375" bestFit="1" customWidth="1"/>
    <col min="16" max="16" width="11.109375" bestFit="1" customWidth="1"/>
    <col min="17" max="17" width="26.5546875" bestFit="1" customWidth="1"/>
    <col min="18" max="20" width="37.109375" bestFit="1" customWidth="1"/>
    <col min="21" max="21" width="11" bestFit="1" customWidth="1"/>
    <col min="22" max="22" width="11.88671875" customWidth="1"/>
    <col min="23" max="23" width="29.109375" bestFit="1" customWidth="1"/>
    <col min="24" max="24" width="17.109375" bestFit="1" customWidth="1"/>
    <col min="25" max="26" width="29.109375" bestFit="1" customWidth="1"/>
    <col min="27" max="28" width="11" bestFit="1" customWidth="1"/>
    <col min="29" max="29" width="26.109375" bestFit="1" customWidth="1"/>
    <col min="30" max="30" width="21.44140625" bestFit="1" customWidth="1"/>
    <col min="31" max="31" width="28.77734375" bestFit="1" customWidth="1"/>
    <col min="32" max="32" width="26.109375" bestFit="1" customWidth="1"/>
    <col min="33" max="39" width="36.77734375" bestFit="1" customWidth="1"/>
    <col min="40" max="40" width="11" bestFit="1" customWidth="1"/>
    <col min="41" max="73" width="17.33203125" bestFit="1" customWidth="1"/>
    <col min="74" max="74" width="11" bestFit="1" customWidth="1"/>
    <col min="75" max="75" width="9.6640625" bestFit="1" customWidth="1"/>
    <col min="76" max="76" width="7" bestFit="1" customWidth="1"/>
    <col min="77" max="77" width="9.6640625" bestFit="1" customWidth="1"/>
    <col min="78" max="78" width="7" bestFit="1" customWidth="1"/>
    <col min="79" max="79" width="9.6640625" bestFit="1" customWidth="1"/>
    <col min="80" max="80" width="7" bestFit="1" customWidth="1"/>
    <col min="81" max="81" width="9.6640625" bestFit="1" customWidth="1"/>
    <col min="82" max="82" width="8" bestFit="1" customWidth="1"/>
    <col min="83" max="83" width="10.6640625" bestFit="1" customWidth="1"/>
    <col min="84" max="98" width="6.88671875" bestFit="1" customWidth="1"/>
    <col min="99" max="99" width="7.77734375" bestFit="1" customWidth="1"/>
    <col min="100" max="100" width="11.21875" bestFit="1" customWidth="1"/>
    <col min="101" max="101" width="14" bestFit="1" customWidth="1"/>
    <col min="102" max="107" width="9.21875" bestFit="1" customWidth="1"/>
    <col min="108" max="108" width="11.6640625" bestFit="1" customWidth="1"/>
    <col min="109" max="109" width="8.77734375" bestFit="1" customWidth="1"/>
    <col min="110" max="110" width="11.6640625" bestFit="1" customWidth="1"/>
    <col min="111" max="111" width="11" bestFit="1" customWidth="1"/>
  </cols>
  <sheetData>
    <row r="1" spans="1:41" x14ac:dyDescent="0.3">
      <c r="A1" s="13" t="s">
        <v>5</v>
      </c>
      <c r="B1" t="s">
        <v>1411</v>
      </c>
      <c r="D1" s="13" t="s">
        <v>5</v>
      </c>
      <c r="E1" t="s">
        <v>1712</v>
      </c>
      <c r="G1" s="13" t="s">
        <v>5</v>
      </c>
      <c r="H1" t="s">
        <v>1712</v>
      </c>
      <c r="J1" s="13" t="s">
        <v>5</v>
      </c>
      <c r="K1" t="s">
        <v>1712</v>
      </c>
      <c r="Q1" s="13" t="s">
        <v>5</v>
      </c>
      <c r="R1" t="s">
        <v>1712</v>
      </c>
      <c r="AC1" s="13" t="s">
        <v>5</v>
      </c>
      <c r="AD1" t="s">
        <v>1712</v>
      </c>
      <c r="AF1" s="13" t="s">
        <v>5</v>
      </c>
      <c r="AG1" t="s">
        <v>1712</v>
      </c>
    </row>
    <row r="2" spans="1:41" x14ac:dyDescent="0.3">
      <c r="A2" t="s">
        <v>413</v>
      </c>
      <c r="B2">
        <v>71</v>
      </c>
      <c r="N2" s="13" t="s">
        <v>5</v>
      </c>
      <c r="O2" t="s">
        <v>1712</v>
      </c>
      <c r="Q2" s="13" t="s">
        <v>1804</v>
      </c>
      <c r="R2" t="s">
        <v>413</v>
      </c>
      <c r="W2" s="13" t="s">
        <v>5</v>
      </c>
      <c r="X2" t="s">
        <v>1712</v>
      </c>
    </row>
    <row r="3" spans="1:41" x14ac:dyDescent="0.3">
      <c r="A3" t="s">
        <v>1706</v>
      </c>
      <c r="B3">
        <v>9</v>
      </c>
      <c r="D3" s="13" t="s">
        <v>1311</v>
      </c>
      <c r="E3" t="s">
        <v>1411</v>
      </c>
      <c r="G3" s="13" t="s">
        <v>1804</v>
      </c>
      <c r="H3" t="s">
        <v>1411</v>
      </c>
      <c r="J3" s="13" t="s">
        <v>1803</v>
      </c>
      <c r="K3" s="13" t="s">
        <v>1802</v>
      </c>
      <c r="L3" t="s">
        <v>1411</v>
      </c>
      <c r="AC3" s="13" t="s">
        <v>1797</v>
      </c>
      <c r="AD3" t="s">
        <v>1800</v>
      </c>
      <c r="AE3" t="s">
        <v>1801</v>
      </c>
      <c r="AF3" s="13" t="s">
        <v>1411</v>
      </c>
      <c r="AG3" s="13" t="s">
        <v>1808</v>
      </c>
    </row>
    <row r="4" spans="1:41" x14ac:dyDescent="0.3">
      <c r="A4" t="s">
        <v>1395</v>
      </c>
      <c r="B4">
        <v>24</v>
      </c>
      <c r="D4" t="s">
        <v>11</v>
      </c>
      <c r="E4">
        <v>2</v>
      </c>
      <c r="G4" t="s">
        <v>11</v>
      </c>
      <c r="H4">
        <v>19</v>
      </c>
      <c r="J4" t="s">
        <v>413</v>
      </c>
      <c r="L4">
        <v>39</v>
      </c>
      <c r="N4" s="13" t="s">
        <v>1325</v>
      </c>
      <c r="O4" t="s">
        <v>1411</v>
      </c>
      <c r="Q4" s="13" t="s">
        <v>1411</v>
      </c>
      <c r="R4" s="13" t="s">
        <v>1326</v>
      </c>
      <c r="W4" s="13" t="s">
        <v>1411</v>
      </c>
      <c r="X4" s="13" t="s">
        <v>1330</v>
      </c>
      <c r="AC4" t="s">
        <v>1721</v>
      </c>
      <c r="AD4">
        <v>42</v>
      </c>
      <c r="AE4">
        <v>42</v>
      </c>
      <c r="AF4" s="13" t="s">
        <v>1797</v>
      </c>
      <c r="AG4" t="s">
        <v>11</v>
      </c>
      <c r="AH4" t="s">
        <v>1368</v>
      </c>
      <c r="AI4" t="s">
        <v>1729</v>
      </c>
      <c r="AJ4" t="s">
        <v>1612</v>
      </c>
      <c r="AK4" t="s">
        <v>1809</v>
      </c>
      <c r="AL4" t="s">
        <v>1702</v>
      </c>
      <c r="AM4" t="s">
        <v>1542</v>
      </c>
      <c r="AN4" t="s">
        <v>1390</v>
      </c>
    </row>
    <row r="5" spans="1:41" x14ac:dyDescent="0.3">
      <c r="A5" t="s">
        <v>1708</v>
      </c>
      <c r="B5">
        <v>2</v>
      </c>
      <c r="D5" t="s">
        <v>413</v>
      </c>
      <c r="E5">
        <v>78</v>
      </c>
      <c r="G5" t="s">
        <v>461</v>
      </c>
      <c r="H5">
        <v>12</v>
      </c>
      <c r="K5" t="s">
        <v>413</v>
      </c>
      <c r="L5">
        <v>11</v>
      </c>
      <c r="N5" t="s">
        <v>422</v>
      </c>
      <c r="O5">
        <v>89</v>
      </c>
      <c r="Q5" s="13" t="s">
        <v>1797</v>
      </c>
      <c r="R5" t="s">
        <v>413</v>
      </c>
      <c r="S5" t="s">
        <v>11</v>
      </c>
      <c r="T5" t="s">
        <v>461</v>
      </c>
      <c r="U5" t="s">
        <v>1390</v>
      </c>
      <c r="W5" s="13" t="s">
        <v>1797</v>
      </c>
      <c r="X5" t="s">
        <v>413</v>
      </c>
      <c r="Y5" t="s">
        <v>571</v>
      </c>
      <c r="Z5" t="s">
        <v>11</v>
      </c>
      <c r="AA5" t="s">
        <v>1390</v>
      </c>
      <c r="AC5" t="s">
        <v>1736</v>
      </c>
      <c r="AD5">
        <v>22</v>
      </c>
      <c r="AE5">
        <v>22</v>
      </c>
      <c r="AF5" t="s">
        <v>1765</v>
      </c>
      <c r="AG5">
        <v>34</v>
      </c>
      <c r="AJ5">
        <v>4</v>
      </c>
      <c r="AK5">
        <v>4</v>
      </c>
      <c r="AN5">
        <v>42</v>
      </c>
      <c r="AO5">
        <f>GETPIVOTDATA("DOI",$AF$3,"First Author Department2","Computer Science","description of data within the paper?2","no")/GETPIVOTDATA("DOI",$AF$3,"First Author Department2","Computer Science")</f>
        <v>0.80952380952380953</v>
      </c>
    </row>
    <row r="6" spans="1:41" x14ac:dyDescent="0.3">
      <c r="A6" t="s">
        <v>11</v>
      </c>
      <c r="B6">
        <v>41</v>
      </c>
      <c r="D6" t="s">
        <v>1390</v>
      </c>
      <c r="E6">
        <v>80</v>
      </c>
      <c r="G6" t="s">
        <v>413</v>
      </c>
      <c r="H6">
        <v>64</v>
      </c>
      <c r="K6" t="s">
        <v>11</v>
      </c>
      <c r="L6">
        <v>26</v>
      </c>
      <c r="N6" t="s">
        <v>413</v>
      </c>
      <c r="O6">
        <v>5</v>
      </c>
      <c r="Q6" t="s">
        <v>1721</v>
      </c>
      <c r="R6">
        <v>12</v>
      </c>
      <c r="T6">
        <v>15</v>
      </c>
      <c r="U6">
        <v>27</v>
      </c>
      <c r="W6" t="s">
        <v>1721</v>
      </c>
      <c r="X6">
        <v>6</v>
      </c>
      <c r="Y6">
        <v>3</v>
      </c>
      <c r="Z6">
        <v>33</v>
      </c>
      <c r="AA6">
        <v>42</v>
      </c>
      <c r="AC6" t="s">
        <v>1722</v>
      </c>
      <c r="AD6">
        <v>31</v>
      </c>
      <c r="AE6">
        <v>31</v>
      </c>
      <c r="AF6" t="s">
        <v>1770</v>
      </c>
      <c r="AG6">
        <v>9</v>
      </c>
      <c r="AH6">
        <v>1</v>
      </c>
      <c r="AI6">
        <v>1</v>
      </c>
      <c r="AJ6">
        <v>4</v>
      </c>
      <c r="AK6">
        <v>5</v>
      </c>
      <c r="AL6">
        <v>1</v>
      </c>
      <c r="AM6">
        <v>1</v>
      </c>
      <c r="AN6">
        <v>22</v>
      </c>
      <c r="AO6">
        <f>GETPIVOTDATA("DOI",$AF$3,"First Author Department2","Medicine","description of data within the paper?2","no")/GETPIVOTDATA("DOI",$AF$3,"First Author Department2","Medicine")</f>
        <v>0.40909090909090912</v>
      </c>
    </row>
    <row r="7" spans="1:41" x14ac:dyDescent="0.3">
      <c r="A7" t="s">
        <v>1390</v>
      </c>
      <c r="B7">
        <v>147</v>
      </c>
      <c r="G7" t="s">
        <v>1390</v>
      </c>
      <c r="H7">
        <v>95</v>
      </c>
      <c r="K7" t="s">
        <v>461</v>
      </c>
      <c r="L7">
        <v>2</v>
      </c>
      <c r="N7" t="s">
        <v>461</v>
      </c>
      <c r="O7">
        <v>1</v>
      </c>
      <c r="Q7" t="s">
        <v>1736</v>
      </c>
      <c r="R7">
        <v>3</v>
      </c>
      <c r="S7">
        <v>1</v>
      </c>
      <c r="T7">
        <v>8</v>
      </c>
      <c r="U7">
        <v>12</v>
      </c>
      <c r="W7" t="s">
        <v>1736</v>
      </c>
      <c r="X7">
        <v>3</v>
      </c>
      <c r="Z7">
        <v>19</v>
      </c>
      <c r="AA7">
        <v>22</v>
      </c>
      <c r="AC7" t="s">
        <v>1390</v>
      </c>
      <c r="AD7">
        <v>95</v>
      </c>
      <c r="AE7">
        <v>95</v>
      </c>
      <c r="AF7" t="s">
        <v>1806</v>
      </c>
      <c r="AG7">
        <v>9</v>
      </c>
      <c r="AH7">
        <v>1</v>
      </c>
      <c r="AI7">
        <v>3</v>
      </c>
      <c r="AJ7">
        <v>5</v>
      </c>
      <c r="AK7">
        <v>13</v>
      </c>
      <c r="AN7">
        <v>31</v>
      </c>
      <c r="AO7">
        <f>GETPIVOTDATA("DOI",$AF3,"First Author Department2","Other","description of data within the paper?2","no")/GETPIVOTDATA("DOI",$AF3,"First Author Department2","Other")</f>
        <v>0.29032258064516131</v>
      </c>
    </row>
    <row r="8" spans="1:41" x14ac:dyDescent="0.3">
      <c r="J8" t="s">
        <v>11</v>
      </c>
      <c r="L8">
        <v>58</v>
      </c>
      <c r="N8" t="s">
        <v>1390</v>
      </c>
      <c r="O8">
        <v>95</v>
      </c>
      <c r="Q8" t="s">
        <v>1722</v>
      </c>
      <c r="R8">
        <v>6</v>
      </c>
      <c r="T8">
        <v>19</v>
      </c>
      <c r="U8">
        <v>25</v>
      </c>
      <c r="W8" t="s">
        <v>1722</v>
      </c>
      <c r="X8">
        <v>8</v>
      </c>
      <c r="Y8">
        <v>2</v>
      </c>
      <c r="Z8">
        <v>21</v>
      </c>
      <c r="AA8">
        <v>31</v>
      </c>
      <c r="AF8" t="s">
        <v>1390</v>
      </c>
      <c r="AG8">
        <v>52</v>
      </c>
      <c r="AH8">
        <v>2</v>
      </c>
      <c r="AI8">
        <v>4</v>
      </c>
      <c r="AJ8">
        <v>13</v>
      </c>
      <c r="AK8">
        <v>22</v>
      </c>
      <c r="AL8">
        <v>1</v>
      </c>
      <c r="AM8">
        <v>1</v>
      </c>
      <c r="AN8">
        <v>95</v>
      </c>
    </row>
    <row r="9" spans="1:41" x14ac:dyDescent="0.3">
      <c r="A9" s="13" t="s">
        <v>5</v>
      </c>
      <c r="B9" t="s">
        <v>1712</v>
      </c>
      <c r="K9" t="s">
        <v>413</v>
      </c>
      <c r="L9">
        <v>58</v>
      </c>
      <c r="Q9" t="s">
        <v>1390</v>
      </c>
      <c r="R9">
        <v>21</v>
      </c>
      <c r="S9">
        <v>1</v>
      </c>
      <c r="T9">
        <v>42</v>
      </c>
      <c r="U9">
        <v>64</v>
      </c>
      <c r="W9" t="s">
        <v>1390</v>
      </c>
      <c r="X9">
        <v>17</v>
      </c>
      <c r="Y9">
        <v>5</v>
      </c>
      <c r="Z9">
        <v>73</v>
      </c>
      <c r="AA9">
        <v>95</v>
      </c>
    </row>
    <row r="10" spans="1:41" x14ac:dyDescent="0.3">
      <c r="J10" t="s">
        <v>461</v>
      </c>
      <c r="L10">
        <v>9</v>
      </c>
    </row>
    <row r="11" spans="1:41" x14ac:dyDescent="0.3">
      <c r="A11" s="13" t="s">
        <v>1797</v>
      </c>
      <c r="B11" s="13" t="s">
        <v>1762</v>
      </c>
      <c r="C11" t="s">
        <v>1411</v>
      </c>
      <c r="K11" t="s">
        <v>413</v>
      </c>
      <c r="L11">
        <v>4</v>
      </c>
      <c r="AF11" s="22" t="s">
        <v>1797</v>
      </c>
      <c r="AG11" s="22" t="s">
        <v>11</v>
      </c>
      <c r="AH11" s="22" t="s">
        <v>1368</v>
      </c>
      <c r="AI11" s="22" t="s">
        <v>1729</v>
      </c>
      <c r="AJ11" s="22" t="s">
        <v>1612</v>
      </c>
      <c r="AK11" s="22" t="s">
        <v>1809</v>
      </c>
      <c r="AL11" s="22" t="s">
        <v>1702</v>
      </c>
      <c r="AM11" s="22" t="s">
        <v>1542</v>
      </c>
      <c r="AN11" s="22"/>
    </row>
    <row r="12" spans="1:41" x14ac:dyDescent="0.3">
      <c r="A12" t="s">
        <v>1721</v>
      </c>
      <c r="B12" t="s">
        <v>1765</v>
      </c>
      <c r="C12">
        <v>34</v>
      </c>
      <c r="K12" t="s">
        <v>461</v>
      </c>
      <c r="L12">
        <v>5</v>
      </c>
      <c r="AF12" t="s">
        <v>1765</v>
      </c>
      <c r="AG12">
        <v>34</v>
      </c>
      <c r="AJ12">
        <v>4</v>
      </c>
      <c r="AK12">
        <v>4</v>
      </c>
    </row>
    <row r="13" spans="1:41" x14ac:dyDescent="0.3">
      <c r="B13" t="s">
        <v>1796</v>
      </c>
      <c r="C13">
        <v>2</v>
      </c>
      <c r="J13" t="s">
        <v>1390</v>
      </c>
      <c r="L13">
        <v>106</v>
      </c>
      <c r="AF13" t="s">
        <v>1806</v>
      </c>
      <c r="AG13">
        <v>9</v>
      </c>
      <c r="AH13">
        <v>1</v>
      </c>
      <c r="AI13">
        <v>1</v>
      </c>
      <c r="AJ13">
        <v>4</v>
      </c>
      <c r="AK13">
        <v>5</v>
      </c>
      <c r="AL13">
        <v>1</v>
      </c>
      <c r="AM13">
        <v>1</v>
      </c>
    </row>
    <row r="14" spans="1:41" x14ac:dyDescent="0.3">
      <c r="B14" t="s">
        <v>1785</v>
      </c>
      <c r="C14">
        <v>1</v>
      </c>
      <c r="AF14" t="s">
        <v>1813</v>
      </c>
      <c r="AG14">
        <v>9</v>
      </c>
      <c r="AH14">
        <v>1</v>
      </c>
      <c r="AI14">
        <v>3</v>
      </c>
      <c r="AJ14">
        <v>5</v>
      </c>
      <c r="AK14">
        <v>13</v>
      </c>
    </row>
    <row r="15" spans="1:41" x14ac:dyDescent="0.3">
      <c r="B15" t="s">
        <v>1793</v>
      </c>
      <c r="C15">
        <v>2</v>
      </c>
      <c r="AF15" s="20" t="s">
        <v>1390</v>
      </c>
      <c r="AG15" s="20">
        <v>52</v>
      </c>
      <c r="AH15" s="20">
        <v>2</v>
      </c>
      <c r="AI15" s="20">
        <v>4</v>
      </c>
      <c r="AJ15" s="20">
        <v>13</v>
      </c>
      <c r="AK15" s="20">
        <v>22</v>
      </c>
      <c r="AL15" s="20">
        <v>1</v>
      </c>
      <c r="AM15" s="20">
        <v>1</v>
      </c>
      <c r="AN15" s="20"/>
    </row>
    <row r="16" spans="1:41" x14ac:dyDescent="0.3">
      <c r="B16" t="s">
        <v>1766</v>
      </c>
      <c r="C16">
        <v>1</v>
      </c>
      <c r="H16" s="13" t="s">
        <v>5</v>
      </c>
      <c r="I16" t="s">
        <v>1712</v>
      </c>
    </row>
    <row r="17" spans="1:27" x14ac:dyDescent="0.3">
      <c r="B17" t="s">
        <v>1764</v>
      </c>
      <c r="C17">
        <v>2</v>
      </c>
    </row>
    <row r="18" spans="1:27" x14ac:dyDescent="0.3">
      <c r="B18" t="s">
        <v>1782</v>
      </c>
      <c r="C18">
        <v>2</v>
      </c>
      <c r="H18" s="13" t="s">
        <v>1411</v>
      </c>
      <c r="I18" s="13" t="s">
        <v>1804</v>
      </c>
    </row>
    <row r="19" spans="1:27" x14ac:dyDescent="0.3">
      <c r="B19" t="s">
        <v>1776</v>
      </c>
      <c r="C19">
        <v>1</v>
      </c>
      <c r="H19" s="13" t="s">
        <v>1797</v>
      </c>
      <c r="I19" t="s">
        <v>413</v>
      </c>
      <c r="J19" t="s">
        <v>11</v>
      </c>
      <c r="K19" t="s">
        <v>461</v>
      </c>
      <c r="L19" t="s">
        <v>1390</v>
      </c>
    </row>
    <row r="20" spans="1:27" x14ac:dyDescent="0.3">
      <c r="A20" t="s">
        <v>1734</v>
      </c>
      <c r="C20">
        <v>45</v>
      </c>
      <c r="H20" t="s">
        <v>1721</v>
      </c>
      <c r="I20">
        <v>27</v>
      </c>
      <c r="J20">
        <v>8</v>
      </c>
      <c r="K20">
        <v>7</v>
      </c>
      <c r="L20">
        <v>42</v>
      </c>
    </row>
    <row r="21" spans="1:27" x14ac:dyDescent="0.3">
      <c r="A21" t="s">
        <v>1722</v>
      </c>
      <c r="B21" t="s">
        <v>1771</v>
      </c>
      <c r="C21">
        <v>1</v>
      </c>
      <c r="H21" t="s">
        <v>1736</v>
      </c>
      <c r="I21">
        <v>12</v>
      </c>
      <c r="J21">
        <v>8</v>
      </c>
      <c r="K21">
        <v>2</v>
      </c>
      <c r="L21">
        <v>22</v>
      </c>
      <c r="W21" s="13" t="s">
        <v>5</v>
      </c>
      <c r="X21" t="s">
        <v>1712</v>
      </c>
    </row>
    <row r="22" spans="1:27" x14ac:dyDescent="0.3">
      <c r="B22" t="s">
        <v>1779</v>
      </c>
      <c r="C22">
        <v>4</v>
      </c>
      <c r="H22" t="s">
        <v>1722</v>
      </c>
      <c r="I22">
        <v>25</v>
      </c>
      <c r="J22">
        <v>3</v>
      </c>
      <c r="K22">
        <v>3</v>
      </c>
      <c r="L22">
        <v>31</v>
      </c>
    </row>
    <row r="23" spans="1:27" x14ac:dyDescent="0.3">
      <c r="B23" t="s">
        <v>1772</v>
      </c>
      <c r="C23">
        <v>5</v>
      </c>
      <c r="H23" t="s">
        <v>1390</v>
      </c>
      <c r="I23">
        <v>64</v>
      </c>
      <c r="J23">
        <v>19</v>
      </c>
      <c r="K23">
        <v>12</v>
      </c>
      <c r="L23">
        <v>95</v>
      </c>
      <c r="W23" s="13" t="s">
        <v>1330</v>
      </c>
      <c r="X23" t="s">
        <v>1411</v>
      </c>
    </row>
    <row r="24" spans="1:27" x14ac:dyDescent="0.3">
      <c r="B24" t="s">
        <v>1767</v>
      </c>
      <c r="C24">
        <v>3</v>
      </c>
      <c r="W24" t="s">
        <v>11</v>
      </c>
      <c r="X24">
        <v>73</v>
      </c>
    </row>
    <row r="25" spans="1:27" x14ac:dyDescent="0.3">
      <c r="B25" t="s">
        <v>1784</v>
      </c>
      <c r="C25">
        <v>1</v>
      </c>
      <c r="W25" t="s">
        <v>571</v>
      </c>
      <c r="X25">
        <v>5</v>
      </c>
    </row>
    <row r="26" spans="1:27" x14ac:dyDescent="0.3">
      <c r="B26" t="s">
        <v>1770</v>
      </c>
      <c r="C26">
        <v>3</v>
      </c>
      <c r="W26" t="s">
        <v>413</v>
      </c>
      <c r="X26">
        <v>17</v>
      </c>
    </row>
    <row r="27" spans="1:27" x14ac:dyDescent="0.3">
      <c r="B27" t="s">
        <v>1794</v>
      </c>
      <c r="C27">
        <v>1</v>
      </c>
      <c r="H27" s="22" t="s">
        <v>1797</v>
      </c>
      <c r="I27" s="22" t="s">
        <v>413</v>
      </c>
      <c r="J27" s="22" t="s">
        <v>11</v>
      </c>
      <c r="K27" s="22" t="s">
        <v>461</v>
      </c>
      <c r="W27" t="s">
        <v>1390</v>
      </c>
      <c r="X27">
        <v>95</v>
      </c>
    </row>
    <row r="28" spans="1:27" x14ac:dyDescent="0.3">
      <c r="B28" t="s">
        <v>1774</v>
      </c>
      <c r="C28">
        <v>14</v>
      </c>
      <c r="H28" t="s">
        <v>1765</v>
      </c>
      <c r="I28">
        <v>27</v>
      </c>
      <c r="J28">
        <v>8</v>
      </c>
      <c r="K28">
        <v>7</v>
      </c>
      <c r="L28">
        <f>I28/(SUM(I28:K28))</f>
        <v>0.6428571428571429</v>
      </c>
    </row>
    <row r="29" spans="1:27" x14ac:dyDescent="0.3">
      <c r="B29" t="s">
        <v>1788</v>
      </c>
      <c r="C29">
        <v>1</v>
      </c>
      <c r="H29" t="s">
        <v>1806</v>
      </c>
      <c r="I29">
        <v>12</v>
      </c>
      <c r="J29">
        <v>8</v>
      </c>
      <c r="K29">
        <v>2</v>
      </c>
      <c r="L29">
        <f t="shared" ref="L29:L30" si="0">I29/(SUM(I29:K29))</f>
        <v>0.54545454545454541</v>
      </c>
    </row>
    <row r="30" spans="1:27" x14ac:dyDescent="0.3">
      <c r="A30" t="s">
        <v>1798</v>
      </c>
      <c r="C30">
        <v>33</v>
      </c>
      <c r="H30" t="s">
        <v>1813</v>
      </c>
      <c r="I30">
        <v>25</v>
      </c>
      <c r="J30">
        <v>3</v>
      </c>
      <c r="K30">
        <v>3</v>
      </c>
      <c r="L30">
        <f t="shared" si="0"/>
        <v>0.80645161290322576</v>
      </c>
    </row>
    <row r="31" spans="1:27" x14ac:dyDescent="0.3">
      <c r="A31" t="s">
        <v>1736</v>
      </c>
      <c r="B31" t="s">
        <v>1792</v>
      </c>
      <c r="C31">
        <v>1</v>
      </c>
    </row>
    <row r="32" spans="1:27" x14ac:dyDescent="0.3">
      <c r="B32" t="s">
        <v>1773</v>
      </c>
      <c r="C32">
        <v>1</v>
      </c>
      <c r="H32" s="22" t="s">
        <v>1310</v>
      </c>
      <c r="I32" s="19" t="s">
        <v>1765</v>
      </c>
      <c r="J32" s="19" t="s">
        <v>1806</v>
      </c>
      <c r="K32" s="19" t="s">
        <v>1813</v>
      </c>
      <c r="Q32" s="21"/>
      <c r="R32" s="21"/>
      <c r="S32" s="21"/>
      <c r="T32" s="21"/>
      <c r="W32" s="22" t="s">
        <v>1797</v>
      </c>
      <c r="X32" s="22" t="s">
        <v>413</v>
      </c>
      <c r="Y32" s="22" t="s">
        <v>571</v>
      </c>
      <c r="Z32" s="22" t="s">
        <v>11</v>
      </c>
      <c r="AA32" s="22" t="s">
        <v>1390</v>
      </c>
    </row>
    <row r="33" spans="1:28" x14ac:dyDescent="0.3">
      <c r="B33" t="s">
        <v>1791</v>
      </c>
      <c r="C33">
        <v>1</v>
      </c>
      <c r="H33" t="s">
        <v>11</v>
      </c>
      <c r="I33">
        <v>6</v>
      </c>
      <c r="J33">
        <v>2</v>
      </c>
      <c r="K33">
        <v>7</v>
      </c>
      <c r="Q33" s="22"/>
      <c r="R33" s="22"/>
      <c r="S33" s="22"/>
      <c r="T33" s="22"/>
      <c r="W33" t="s">
        <v>1765</v>
      </c>
      <c r="X33">
        <v>6</v>
      </c>
      <c r="Y33">
        <v>3</v>
      </c>
      <c r="Z33">
        <v>33</v>
      </c>
      <c r="AA33">
        <v>42</v>
      </c>
      <c r="AB33">
        <f t="shared" ref="AB33:AB34" si="1">X33/AA33</f>
        <v>0.14285714285714285</v>
      </c>
    </row>
    <row r="34" spans="1:28" x14ac:dyDescent="0.3">
      <c r="B34" t="s">
        <v>1789</v>
      </c>
      <c r="C34">
        <v>1</v>
      </c>
      <c r="H34" t="s">
        <v>1306</v>
      </c>
      <c r="I34">
        <v>1</v>
      </c>
      <c r="J34">
        <v>1</v>
      </c>
      <c r="K34">
        <v>1</v>
      </c>
      <c r="W34" t="s">
        <v>1806</v>
      </c>
      <c r="X34">
        <v>3</v>
      </c>
      <c r="Z34">
        <v>19</v>
      </c>
      <c r="AA34">
        <v>22</v>
      </c>
      <c r="AB34">
        <f t="shared" si="1"/>
        <v>0.13636363636363635</v>
      </c>
    </row>
    <row r="35" spans="1:28" x14ac:dyDescent="0.3">
      <c r="B35" t="s">
        <v>1795</v>
      </c>
      <c r="C35">
        <v>1</v>
      </c>
      <c r="H35" t="s">
        <v>1307</v>
      </c>
      <c r="I35">
        <v>14</v>
      </c>
      <c r="J35">
        <v>9</v>
      </c>
      <c r="K35">
        <v>7</v>
      </c>
      <c r="W35" t="s">
        <v>1813</v>
      </c>
      <c r="X35">
        <v>8</v>
      </c>
      <c r="Y35">
        <v>2</v>
      </c>
      <c r="Z35">
        <v>21</v>
      </c>
      <c r="AA35">
        <v>31</v>
      </c>
      <c r="AB35">
        <f>X35/AA35</f>
        <v>0.25806451612903225</v>
      </c>
    </row>
    <row r="36" spans="1:28" x14ac:dyDescent="0.3">
      <c r="B36" t="s">
        <v>1775</v>
      </c>
      <c r="C36">
        <v>1</v>
      </c>
      <c r="H36" t="s">
        <v>1308</v>
      </c>
      <c r="I36">
        <v>9</v>
      </c>
      <c r="J36">
        <v>6</v>
      </c>
      <c r="K36">
        <v>5</v>
      </c>
      <c r="W36" s="20" t="s">
        <v>1390</v>
      </c>
      <c r="X36" s="20">
        <v>17</v>
      </c>
      <c r="Y36" s="20">
        <v>5</v>
      </c>
      <c r="Z36" s="20">
        <v>73</v>
      </c>
      <c r="AA36" s="20">
        <v>95</v>
      </c>
    </row>
    <row r="37" spans="1:28" x14ac:dyDescent="0.3">
      <c r="B37" t="s">
        <v>1781</v>
      </c>
      <c r="C37">
        <v>1</v>
      </c>
      <c r="H37" t="s">
        <v>461</v>
      </c>
      <c r="I37">
        <v>7</v>
      </c>
      <c r="K37">
        <v>1</v>
      </c>
    </row>
    <row r="38" spans="1:28" x14ac:dyDescent="0.3">
      <c r="B38" t="s">
        <v>1768</v>
      </c>
      <c r="C38">
        <v>1</v>
      </c>
    </row>
    <row r="39" spans="1:28" x14ac:dyDescent="0.3">
      <c r="B39" t="s">
        <v>1786</v>
      </c>
      <c r="C39">
        <v>3</v>
      </c>
    </row>
    <row r="40" spans="1:28" x14ac:dyDescent="0.3">
      <c r="B40" t="s">
        <v>1778</v>
      </c>
      <c r="C40">
        <v>1</v>
      </c>
    </row>
    <row r="41" spans="1:28" x14ac:dyDescent="0.3">
      <c r="B41" t="s">
        <v>1763</v>
      </c>
      <c r="C41">
        <v>9</v>
      </c>
    </row>
    <row r="42" spans="1:28" x14ac:dyDescent="0.3">
      <c r="B42" t="s">
        <v>1783</v>
      </c>
      <c r="C42">
        <v>1</v>
      </c>
      <c r="G42" s="13" t="s">
        <v>5</v>
      </c>
      <c r="H42" t="s">
        <v>1712</v>
      </c>
    </row>
    <row r="43" spans="1:28" x14ac:dyDescent="0.3">
      <c r="B43" t="s">
        <v>1777</v>
      </c>
      <c r="C43">
        <v>2</v>
      </c>
    </row>
    <row r="44" spans="1:28" x14ac:dyDescent="0.3">
      <c r="B44" t="s">
        <v>1780</v>
      </c>
      <c r="C44">
        <v>1</v>
      </c>
      <c r="G44" s="13" t="s">
        <v>1411</v>
      </c>
      <c r="H44" s="13" t="s">
        <v>1797</v>
      </c>
    </row>
    <row r="45" spans="1:28" x14ac:dyDescent="0.3">
      <c r="B45" t="s">
        <v>1787</v>
      </c>
      <c r="C45">
        <v>1</v>
      </c>
      <c r="G45" s="13" t="s">
        <v>1310</v>
      </c>
      <c r="H45" t="s">
        <v>1721</v>
      </c>
      <c r="I45" t="s">
        <v>1736</v>
      </c>
      <c r="J45" t="s">
        <v>1722</v>
      </c>
      <c r="K45" t="s">
        <v>1390</v>
      </c>
    </row>
    <row r="46" spans="1:28" x14ac:dyDescent="0.3">
      <c r="A46" t="s">
        <v>1799</v>
      </c>
      <c r="C46">
        <v>26</v>
      </c>
      <c r="G46" t="s">
        <v>11</v>
      </c>
      <c r="H46">
        <v>6</v>
      </c>
      <c r="I46">
        <v>2</v>
      </c>
      <c r="J46">
        <v>7</v>
      </c>
      <c r="K46">
        <v>15</v>
      </c>
    </row>
    <row r="47" spans="1:28" x14ac:dyDescent="0.3">
      <c r="A47" t="s">
        <v>1390</v>
      </c>
      <c r="C47">
        <v>104</v>
      </c>
      <c r="G47" t="s">
        <v>1306</v>
      </c>
      <c r="H47">
        <v>1</v>
      </c>
      <c r="I47">
        <v>1</v>
      </c>
      <c r="J47">
        <v>1</v>
      </c>
      <c r="K47">
        <v>3</v>
      </c>
    </row>
    <row r="48" spans="1:28" x14ac:dyDescent="0.3">
      <c r="G48" t="s">
        <v>1307</v>
      </c>
      <c r="H48">
        <v>14</v>
      </c>
      <c r="I48">
        <v>9</v>
      </c>
      <c r="J48">
        <v>7</v>
      </c>
      <c r="K48">
        <v>30</v>
      </c>
    </row>
    <row r="49" spans="7:11" x14ac:dyDescent="0.3">
      <c r="G49" t="s">
        <v>1308</v>
      </c>
      <c r="H49">
        <v>9</v>
      </c>
      <c r="I49">
        <v>6</v>
      </c>
      <c r="J49">
        <v>5</v>
      </c>
      <c r="K49">
        <v>20</v>
      </c>
    </row>
    <row r="50" spans="7:11" x14ac:dyDescent="0.3">
      <c r="G50" t="s">
        <v>461</v>
      </c>
      <c r="H50">
        <v>7</v>
      </c>
      <c r="J50">
        <v>1</v>
      </c>
      <c r="K50">
        <v>8</v>
      </c>
    </row>
    <row r="51" spans="7:11" x14ac:dyDescent="0.3">
      <c r="G51" t="s">
        <v>1390</v>
      </c>
      <c r="H51">
        <v>37</v>
      </c>
      <c r="I51">
        <v>18</v>
      </c>
      <c r="J51">
        <v>21</v>
      </c>
      <c r="K51">
        <v>76</v>
      </c>
    </row>
  </sheetData>
  <pageMargins left="0.7" right="0.7" top="0.75" bottom="0.75" header="0.3" footer="0.3"/>
  <pageSetup paperSize="9" orientation="portrait" r:id="rId14"/>
  <drawing r:id="rId15"/>
  <extLst>
    <ext xmlns:x14="http://schemas.microsoft.com/office/spreadsheetml/2009/9/main" uri="{A8765BA9-456A-4dab-B4F3-ACF838C121DE}">
      <x14:slicerList>
        <x14:slicer r:id="rId1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A976-CE63-4EC6-AE3D-5550DFE197A1}">
  <dimension ref="A1:N35"/>
  <sheetViews>
    <sheetView topLeftCell="B25" zoomScale="94" workbookViewId="0">
      <selection activeCell="M44" sqref="M44"/>
    </sheetView>
  </sheetViews>
  <sheetFormatPr defaultRowHeight="14.4" x14ac:dyDescent="0.3"/>
  <cols>
    <col min="1" max="2" width="27.77734375" bestFit="1" customWidth="1"/>
    <col min="3" max="3" width="11.88671875" bestFit="1" customWidth="1"/>
    <col min="5" max="5" width="20.88671875" bestFit="1" customWidth="1"/>
    <col min="6" max="6" width="15.77734375" bestFit="1" customWidth="1"/>
    <col min="7" max="7" width="5.6640625" bestFit="1" customWidth="1"/>
    <col min="8" max="8" width="21.77734375" bestFit="1" customWidth="1"/>
    <col min="11" max="11" width="30.21875" bestFit="1" customWidth="1"/>
    <col min="12" max="12" width="16.77734375" bestFit="1" customWidth="1"/>
    <col min="13" max="13" width="31.21875" bestFit="1" customWidth="1"/>
    <col min="14" max="14" width="10.77734375" bestFit="1" customWidth="1"/>
    <col min="15" max="16" width="8.5546875" bestFit="1" customWidth="1"/>
    <col min="17" max="17" width="11.21875" bestFit="1" customWidth="1"/>
    <col min="18" max="18" width="8.5546875" bestFit="1" customWidth="1"/>
    <col min="19" max="19" width="11.21875" bestFit="1" customWidth="1"/>
    <col min="20" max="20" width="8.5546875" bestFit="1" customWidth="1"/>
    <col min="21" max="21" width="11.21875" bestFit="1" customWidth="1"/>
    <col min="22" max="22" width="8.5546875" bestFit="1" customWidth="1"/>
    <col min="23" max="23" width="11.21875" bestFit="1" customWidth="1"/>
    <col min="24" max="24" width="9.5546875" bestFit="1" customWidth="1"/>
    <col min="25" max="25" width="12.33203125" bestFit="1" customWidth="1"/>
    <col min="26" max="26" width="9.5546875" bestFit="1" customWidth="1"/>
    <col min="27" max="27" width="12.33203125" bestFit="1" customWidth="1"/>
    <col min="28" max="28" width="10.5546875" bestFit="1" customWidth="1"/>
    <col min="29" max="29" width="13.33203125" bestFit="1" customWidth="1"/>
    <col min="30" max="30" width="10.6640625" bestFit="1" customWidth="1"/>
    <col min="31" max="31" width="13.33203125" bestFit="1" customWidth="1"/>
    <col min="32" max="32" width="10.77734375" bestFit="1" customWidth="1"/>
  </cols>
  <sheetData>
    <row r="1" spans="1:12" x14ac:dyDescent="0.3">
      <c r="A1" s="13" t="s">
        <v>5</v>
      </c>
      <c r="B1" t="s">
        <v>1712</v>
      </c>
      <c r="E1" t="s">
        <v>1805</v>
      </c>
      <c r="F1" t="s">
        <v>1765</v>
      </c>
      <c r="G1" t="s">
        <v>1806</v>
      </c>
      <c r="H1" t="s">
        <v>1807</v>
      </c>
      <c r="I1" t="s">
        <v>1814</v>
      </c>
      <c r="K1" s="13" t="s">
        <v>5</v>
      </c>
      <c r="L1" t="s">
        <v>1712</v>
      </c>
    </row>
    <row r="2" spans="1:12" x14ac:dyDescent="0.3">
      <c r="E2" t="s">
        <v>421</v>
      </c>
      <c r="F2">
        <v>11</v>
      </c>
      <c r="G2">
        <v>4</v>
      </c>
      <c r="H2">
        <v>17</v>
      </c>
      <c r="I2">
        <f>SUM(F2:H2)</f>
        <v>32</v>
      </c>
      <c r="K2" s="13" t="s">
        <v>1804</v>
      </c>
      <c r="L2" t="s">
        <v>413</v>
      </c>
    </row>
    <row r="3" spans="1:12" x14ac:dyDescent="0.3">
      <c r="A3" s="13" t="s">
        <v>1321</v>
      </c>
      <c r="B3" t="s">
        <v>1411</v>
      </c>
      <c r="E3" t="s">
        <v>1355</v>
      </c>
      <c r="F3">
        <v>3</v>
      </c>
      <c r="G3">
        <v>1</v>
      </c>
      <c r="H3">
        <v>0</v>
      </c>
      <c r="I3">
        <f>SUM(F3:H3)</f>
        <v>4</v>
      </c>
    </row>
    <row r="4" spans="1:12" x14ac:dyDescent="0.3">
      <c r="A4" t="s">
        <v>421</v>
      </c>
      <c r="B4">
        <v>32</v>
      </c>
      <c r="E4" t="s">
        <v>1535</v>
      </c>
      <c r="F4">
        <v>11</v>
      </c>
      <c r="G4">
        <v>3</v>
      </c>
      <c r="H4">
        <v>0</v>
      </c>
      <c r="I4">
        <f>SUM(F4:H4)</f>
        <v>14</v>
      </c>
      <c r="K4" s="13" t="s">
        <v>1320</v>
      </c>
      <c r="L4" t="s">
        <v>1411</v>
      </c>
    </row>
    <row r="5" spans="1:12" x14ac:dyDescent="0.3">
      <c r="A5" t="s">
        <v>466</v>
      </c>
      <c r="B5">
        <v>3</v>
      </c>
      <c r="E5" t="s">
        <v>461</v>
      </c>
      <c r="F5">
        <v>2</v>
      </c>
      <c r="G5">
        <v>4</v>
      </c>
      <c r="H5">
        <v>8</v>
      </c>
      <c r="I5">
        <f>SUM(F5:H5)</f>
        <v>14</v>
      </c>
      <c r="K5" t="s">
        <v>11</v>
      </c>
      <c r="L5">
        <v>40</v>
      </c>
    </row>
    <row r="6" spans="1:12" x14ac:dyDescent="0.3">
      <c r="A6" t="s">
        <v>1355</v>
      </c>
      <c r="B6">
        <v>1</v>
      </c>
      <c r="F6">
        <f t="shared" ref="F6:G6" si="0">F2/SUM(F2:F5)</f>
        <v>0.40740740740740738</v>
      </c>
      <c r="G6">
        <f t="shared" si="0"/>
        <v>0.33333333333333331</v>
      </c>
      <c r="H6">
        <f>H2/SUM(H2:H5)</f>
        <v>0.68</v>
      </c>
      <c r="K6" t="s">
        <v>503</v>
      </c>
      <c r="L6">
        <v>3</v>
      </c>
    </row>
    <row r="7" spans="1:12" x14ac:dyDescent="0.3">
      <c r="A7" t="s">
        <v>422</v>
      </c>
      <c r="B7">
        <v>26</v>
      </c>
      <c r="K7" t="s">
        <v>443</v>
      </c>
      <c r="L7">
        <v>5</v>
      </c>
    </row>
    <row r="8" spans="1:12" x14ac:dyDescent="0.3">
      <c r="A8" t="s">
        <v>575</v>
      </c>
      <c r="B8">
        <v>7</v>
      </c>
      <c r="K8" t="s">
        <v>1356</v>
      </c>
      <c r="L8">
        <v>5</v>
      </c>
    </row>
    <row r="9" spans="1:12" x14ac:dyDescent="0.3">
      <c r="A9" t="s">
        <v>1421</v>
      </c>
      <c r="B9">
        <v>5</v>
      </c>
      <c r="K9" t="s">
        <v>467</v>
      </c>
      <c r="L9">
        <v>5</v>
      </c>
    </row>
    <row r="10" spans="1:12" x14ac:dyDescent="0.3">
      <c r="A10" t="s">
        <v>1535</v>
      </c>
      <c r="B10">
        <v>2</v>
      </c>
      <c r="K10" t="s">
        <v>1427</v>
      </c>
      <c r="L10">
        <v>1</v>
      </c>
    </row>
    <row r="11" spans="1:12" x14ac:dyDescent="0.3">
      <c r="A11" t="s">
        <v>461</v>
      </c>
      <c r="B11">
        <v>19</v>
      </c>
      <c r="K11" t="s">
        <v>1370</v>
      </c>
      <c r="L11">
        <v>1</v>
      </c>
    </row>
    <row r="12" spans="1:12" x14ac:dyDescent="0.3">
      <c r="A12" t="s">
        <v>1390</v>
      </c>
      <c r="B12">
        <v>95</v>
      </c>
      <c r="K12" t="s">
        <v>1591</v>
      </c>
      <c r="L12">
        <v>1</v>
      </c>
    </row>
    <row r="13" spans="1:12" x14ac:dyDescent="0.3">
      <c r="K13" t="s">
        <v>1487</v>
      </c>
      <c r="L13">
        <v>1</v>
      </c>
    </row>
    <row r="14" spans="1:12" x14ac:dyDescent="0.3">
      <c r="K14" t="s">
        <v>1819</v>
      </c>
      <c r="L14">
        <v>2</v>
      </c>
    </row>
    <row r="15" spans="1:12" x14ac:dyDescent="0.3">
      <c r="A15" s="13" t="s">
        <v>5</v>
      </c>
      <c r="B15" t="s">
        <v>1712</v>
      </c>
      <c r="K15" t="s">
        <v>1390</v>
      </c>
      <c r="L15">
        <v>64</v>
      </c>
    </row>
    <row r="16" spans="1:12" x14ac:dyDescent="0.3">
      <c r="A16" s="13" t="s">
        <v>1804</v>
      </c>
      <c r="B16" t="s">
        <v>413</v>
      </c>
    </row>
    <row r="18" spans="1:14" x14ac:dyDescent="0.3">
      <c r="A18" s="13" t="s">
        <v>1797</v>
      </c>
      <c r="B18" s="13" t="s">
        <v>1321</v>
      </c>
      <c r="C18" t="s">
        <v>1411</v>
      </c>
    </row>
    <row r="19" spans="1:14" x14ac:dyDescent="0.3">
      <c r="A19" t="s">
        <v>1721</v>
      </c>
      <c r="C19">
        <v>27</v>
      </c>
    </row>
    <row r="20" spans="1:14" x14ac:dyDescent="0.3">
      <c r="B20" t="s">
        <v>421</v>
      </c>
      <c r="C20">
        <v>11</v>
      </c>
    </row>
    <row r="21" spans="1:14" x14ac:dyDescent="0.3">
      <c r="B21" t="s">
        <v>466</v>
      </c>
      <c r="C21">
        <v>2</v>
      </c>
    </row>
    <row r="22" spans="1:14" x14ac:dyDescent="0.3">
      <c r="B22" t="s">
        <v>1355</v>
      </c>
      <c r="C22">
        <v>1</v>
      </c>
      <c r="K22" s="22" t="s">
        <v>1818</v>
      </c>
      <c r="L22" s="22" t="s">
        <v>1765</v>
      </c>
      <c r="M22" s="22" t="s">
        <v>1806</v>
      </c>
      <c r="N22" s="22" t="s">
        <v>1813</v>
      </c>
    </row>
    <row r="23" spans="1:14" x14ac:dyDescent="0.3">
      <c r="B23" t="s">
        <v>575</v>
      </c>
      <c r="C23">
        <v>4</v>
      </c>
      <c r="K23" t="s">
        <v>11</v>
      </c>
      <c r="L23">
        <v>15</v>
      </c>
      <c r="M23">
        <v>7</v>
      </c>
      <c r="N23">
        <v>18</v>
      </c>
    </row>
    <row r="24" spans="1:14" x14ac:dyDescent="0.3">
      <c r="B24" t="s">
        <v>1421</v>
      </c>
      <c r="C24">
        <v>5</v>
      </c>
      <c r="K24" t="s">
        <v>413</v>
      </c>
      <c r="L24">
        <v>12</v>
      </c>
      <c r="M24">
        <v>5</v>
      </c>
      <c r="N24">
        <v>7</v>
      </c>
    </row>
    <row r="25" spans="1:14" x14ac:dyDescent="0.3">
      <c r="B25" t="s">
        <v>1535</v>
      </c>
      <c r="C25">
        <v>2</v>
      </c>
      <c r="L25">
        <f>L23/(L23+L24)</f>
        <v>0.55555555555555558</v>
      </c>
      <c r="M25">
        <f t="shared" ref="M25:N25" si="1">M23/(M23+M24)</f>
        <v>0.58333333333333337</v>
      </c>
      <c r="N25">
        <f t="shared" si="1"/>
        <v>0.72</v>
      </c>
    </row>
    <row r="26" spans="1:14" x14ac:dyDescent="0.3">
      <c r="B26" t="s">
        <v>461</v>
      </c>
      <c r="C26">
        <v>2</v>
      </c>
    </row>
    <row r="27" spans="1:14" x14ac:dyDescent="0.3">
      <c r="A27" t="s">
        <v>1736</v>
      </c>
      <c r="C27">
        <v>12</v>
      </c>
    </row>
    <row r="28" spans="1:14" x14ac:dyDescent="0.3">
      <c r="B28" t="s">
        <v>421</v>
      </c>
      <c r="C28">
        <v>4</v>
      </c>
    </row>
    <row r="29" spans="1:14" x14ac:dyDescent="0.3">
      <c r="B29" t="s">
        <v>466</v>
      </c>
      <c r="C29">
        <v>1</v>
      </c>
    </row>
    <row r="30" spans="1:14" x14ac:dyDescent="0.3">
      <c r="B30" t="s">
        <v>575</v>
      </c>
      <c r="C30">
        <v>3</v>
      </c>
    </row>
    <row r="31" spans="1:14" x14ac:dyDescent="0.3">
      <c r="B31" t="s">
        <v>461</v>
      </c>
      <c r="C31">
        <v>4</v>
      </c>
    </row>
    <row r="32" spans="1:14" x14ac:dyDescent="0.3">
      <c r="A32" t="s">
        <v>1722</v>
      </c>
      <c r="C32">
        <v>25</v>
      </c>
    </row>
    <row r="33" spans="1:3" x14ac:dyDescent="0.3">
      <c r="B33" t="s">
        <v>421</v>
      </c>
      <c r="C33">
        <v>17</v>
      </c>
    </row>
    <row r="34" spans="1:3" x14ac:dyDescent="0.3">
      <c r="B34" t="s">
        <v>461</v>
      </c>
      <c r="C34">
        <v>8</v>
      </c>
    </row>
    <row r="35" spans="1:3" x14ac:dyDescent="0.3">
      <c r="A35" t="s">
        <v>1390</v>
      </c>
      <c r="C35">
        <v>64</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0E60-9308-4D37-8941-6BEF63816579}">
  <dimension ref="A1:J29"/>
  <sheetViews>
    <sheetView topLeftCell="A7" zoomScale="68" zoomScaleNormal="68" workbookViewId="0">
      <selection activeCell="N35" sqref="N35"/>
    </sheetView>
  </sheetViews>
  <sheetFormatPr defaultRowHeight="14.4" x14ac:dyDescent="0.3"/>
  <cols>
    <col min="1" max="1" width="44.44140625" bestFit="1" customWidth="1"/>
    <col min="2" max="2" width="16.109375" bestFit="1" customWidth="1"/>
    <col min="3" max="4" width="44.44140625" bestFit="1" customWidth="1"/>
    <col min="5" max="5" width="10.77734375" bestFit="1" customWidth="1"/>
    <col min="6" max="6" width="20.77734375" bestFit="1" customWidth="1"/>
  </cols>
  <sheetData>
    <row r="1" spans="1:10" x14ac:dyDescent="0.3">
      <c r="A1" s="13" t="s">
        <v>5</v>
      </c>
      <c r="B1" t="s">
        <v>1712</v>
      </c>
      <c r="F1" s="23"/>
      <c r="G1" s="26" t="s">
        <v>1810</v>
      </c>
      <c r="H1" s="26"/>
      <c r="I1" s="26"/>
    </row>
    <row r="2" spans="1:10" x14ac:dyDescent="0.3">
      <c r="A2" s="13" t="s">
        <v>1804</v>
      </c>
      <c r="B2" t="s">
        <v>1712</v>
      </c>
      <c r="F2" s="24" t="s">
        <v>1812</v>
      </c>
      <c r="G2" s="24" t="s">
        <v>413</v>
      </c>
      <c r="H2" s="24" t="s">
        <v>11</v>
      </c>
      <c r="I2" s="24" t="s">
        <v>461</v>
      </c>
    </row>
    <row r="3" spans="1:10" x14ac:dyDescent="0.3">
      <c r="F3" s="23" t="s">
        <v>1765</v>
      </c>
      <c r="G3" s="23">
        <v>9</v>
      </c>
      <c r="H3" s="23">
        <v>9</v>
      </c>
      <c r="I3" s="23">
        <v>9</v>
      </c>
      <c r="J3">
        <f>G3/SUM(G3:I3)</f>
        <v>0.33333333333333331</v>
      </c>
    </row>
    <row r="4" spans="1:10" x14ac:dyDescent="0.3">
      <c r="A4" s="13" t="s">
        <v>1323</v>
      </c>
      <c r="B4" t="s">
        <v>1411</v>
      </c>
      <c r="F4" s="23" t="s">
        <v>1806</v>
      </c>
      <c r="G4" s="23">
        <v>5</v>
      </c>
      <c r="H4" s="23">
        <v>1</v>
      </c>
      <c r="I4" s="23">
        <v>6</v>
      </c>
      <c r="J4">
        <f t="shared" ref="J4:J5" si="0">G4/SUM(G4:I4)</f>
        <v>0.41666666666666669</v>
      </c>
    </row>
    <row r="5" spans="1:10" x14ac:dyDescent="0.3">
      <c r="A5" t="s">
        <v>413</v>
      </c>
      <c r="B5">
        <v>37</v>
      </c>
      <c r="F5" s="23" t="s">
        <v>1813</v>
      </c>
      <c r="G5" s="23">
        <v>23</v>
      </c>
      <c r="H5" s="23"/>
      <c r="I5" s="23">
        <v>2</v>
      </c>
      <c r="J5">
        <f t="shared" si="0"/>
        <v>0.92</v>
      </c>
    </row>
    <row r="6" spans="1:10" x14ac:dyDescent="0.3">
      <c r="A6" t="s">
        <v>11</v>
      </c>
      <c r="B6">
        <v>10</v>
      </c>
      <c r="G6" s="27" t="s">
        <v>1811</v>
      </c>
      <c r="H6" s="28"/>
      <c r="I6" s="29"/>
    </row>
    <row r="7" spans="1:10" x14ac:dyDescent="0.3">
      <c r="A7" t="s">
        <v>461</v>
      </c>
      <c r="B7">
        <v>17</v>
      </c>
      <c r="G7" s="24" t="s">
        <v>413</v>
      </c>
      <c r="H7" s="24" t="s">
        <v>11</v>
      </c>
      <c r="I7" s="24" t="s">
        <v>461</v>
      </c>
    </row>
    <row r="8" spans="1:10" x14ac:dyDescent="0.3">
      <c r="A8" t="s">
        <v>1390</v>
      </c>
      <c r="B8">
        <v>64</v>
      </c>
      <c r="F8" s="23" t="s">
        <v>1765</v>
      </c>
      <c r="G8" s="23">
        <v>12</v>
      </c>
      <c r="H8" s="23">
        <v>3</v>
      </c>
      <c r="I8" s="23">
        <v>12</v>
      </c>
      <c r="J8">
        <f>G8/SUM(G8:I8)</f>
        <v>0.44444444444444442</v>
      </c>
    </row>
    <row r="9" spans="1:10" x14ac:dyDescent="0.3">
      <c r="A9" s="25"/>
      <c r="B9" s="25"/>
      <c r="F9" s="23" t="s">
        <v>1806</v>
      </c>
      <c r="G9" s="23">
        <v>4</v>
      </c>
      <c r="H9" s="23">
        <v>1</v>
      </c>
      <c r="I9" s="23">
        <v>7</v>
      </c>
      <c r="J9">
        <f t="shared" ref="J9:J10" si="1">G9/SUM(G9:I9)</f>
        <v>0.33333333333333331</v>
      </c>
    </row>
    <row r="10" spans="1:10" x14ac:dyDescent="0.3">
      <c r="A10" s="25"/>
      <c r="B10" s="25"/>
      <c r="F10" s="23" t="s">
        <v>1813</v>
      </c>
      <c r="G10" s="23">
        <v>18</v>
      </c>
      <c r="H10" s="23">
        <v>7</v>
      </c>
      <c r="I10" s="23"/>
      <c r="J10">
        <f t="shared" si="1"/>
        <v>0.72</v>
      </c>
    </row>
    <row r="11" spans="1:10" x14ac:dyDescent="0.3">
      <c r="A11" s="13" t="s">
        <v>5</v>
      </c>
      <c r="B11" t="s">
        <v>1712</v>
      </c>
    </row>
    <row r="12" spans="1:10" x14ac:dyDescent="0.3">
      <c r="A12" s="13" t="s">
        <v>1804</v>
      </c>
      <c r="B12" t="s">
        <v>413</v>
      </c>
    </row>
    <row r="14" spans="1:10" x14ac:dyDescent="0.3">
      <c r="A14" s="13" t="s">
        <v>1324</v>
      </c>
      <c r="B14" t="s">
        <v>1411</v>
      </c>
    </row>
    <row r="15" spans="1:10" x14ac:dyDescent="0.3">
      <c r="A15" t="s">
        <v>413</v>
      </c>
      <c r="B15">
        <v>34</v>
      </c>
    </row>
    <row r="16" spans="1:10" x14ac:dyDescent="0.3">
      <c r="A16" t="s">
        <v>11</v>
      </c>
      <c r="B16">
        <v>4</v>
      </c>
    </row>
    <row r="17" spans="1:5" x14ac:dyDescent="0.3">
      <c r="A17" t="s">
        <v>461</v>
      </c>
      <c r="B17">
        <v>26</v>
      </c>
    </row>
    <row r="18" spans="1:5" x14ac:dyDescent="0.3">
      <c r="A18" t="s">
        <v>1390</v>
      </c>
      <c r="B18">
        <v>64</v>
      </c>
    </row>
    <row r="19" spans="1:5" x14ac:dyDescent="0.3">
      <c r="A19" s="25"/>
      <c r="B19" s="25"/>
    </row>
    <row r="20" spans="1:5" x14ac:dyDescent="0.3">
      <c r="A20" s="25"/>
      <c r="B20" s="25"/>
    </row>
    <row r="21" spans="1:5" x14ac:dyDescent="0.3">
      <c r="A21" s="13" t="s">
        <v>5</v>
      </c>
      <c r="B21" t="s">
        <v>1712</v>
      </c>
    </row>
    <row r="22" spans="1:5" x14ac:dyDescent="0.3">
      <c r="A22" s="13" t="s">
        <v>1804</v>
      </c>
      <c r="B22" t="s">
        <v>1712</v>
      </c>
    </row>
    <row r="24" spans="1:5" x14ac:dyDescent="0.3">
      <c r="A24" s="13" t="s">
        <v>1411</v>
      </c>
      <c r="B24" s="13" t="s">
        <v>1323</v>
      </c>
    </row>
    <row r="25" spans="1:5" x14ac:dyDescent="0.3">
      <c r="A25" s="13" t="s">
        <v>1797</v>
      </c>
      <c r="B25" t="s">
        <v>413</v>
      </c>
      <c r="C25" t="s">
        <v>11</v>
      </c>
      <c r="D25" t="s">
        <v>461</v>
      </c>
      <c r="E25" t="s">
        <v>1390</v>
      </c>
    </row>
    <row r="26" spans="1:5" x14ac:dyDescent="0.3">
      <c r="A26" t="s">
        <v>1721</v>
      </c>
      <c r="B26">
        <v>9</v>
      </c>
      <c r="C26">
        <v>9</v>
      </c>
      <c r="D26">
        <v>9</v>
      </c>
      <c r="E26">
        <v>27</v>
      </c>
    </row>
    <row r="27" spans="1:5" x14ac:dyDescent="0.3">
      <c r="A27" t="s">
        <v>1736</v>
      </c>
      <c r="B27">
        <v>5</v>
      </c>
      <c r="C27">
        <v>1</v>
      </c>
      <c r="D27">
        <v>6</v>
      </c>
      <c r="E27">
        <v>12</v>
      </c>
    </row>
    <row r="28" spans="1:5" x14ac:dyDescent="0.3">
      <c r="A28" t="s">
        <v>1722</v>
      </c>
      <c r="B28">
        <v>23</v>
      </c>
      <c r="D28">
        <v>2</v>
      </c>
      <c r="E28">
        <v>25</v>
      </c>
    </row>
    <row r="29" spans="1:5" x14ac:dyDescent="0.3">
      <c r="A29" t="s">
        <v>1390</v>
      </c>
      <c r="B29">
        <v>37</v>
      </c>
      <c r="C29">
        <v>10</v>
      </c>
      <c r="D29">
        <v>17</v>
      </c>
      <c r="E29">
        <v>64</v>
      </c>
    </row>
  </sheetData>
  <mergeCells count="2">
    <mergeCell ref="G1:I1"/>
    <mergeCell ref="G6:I6"/>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6670-C4F7-421C-8E89-07208B60DCC8}">
  <dimension ref="A1:J31"/>
  <sheetViews>
    <sheetView topLeftCell="A7" zoomScale="63" zoomScaleNormal="63" workbookViewId="0">
      <selection activeCell="L20" sqref="L20"/>
    </sheetView>
  </sheetViews>
  <sheetFormatPr defaultRowHeight="14.4" x14ac:dyDescent="0.3"/>
  <cols>
    <col min="1" max="1" width="25.44140625" bestFit="1" customWidth="1"/>
    <col min="2" max="3" width="31.33203125" bestFit="1" customWidth="1"/>
    <col min="4" max="5" width="10.77734375" bestFit="1" customWidth="1"/>
    <col min="6" max="6" width="9.21875" bestFit="1" customWidth="1"/>
    <col min="7" max="7" width="22.6640625" bestFit="1" customWidth="1"/>
    <col min="8" max="9" width="9.21875" bestFit="1" customWidth="1"/>
    <col min="10" max="10" width="11.88671875" bestFit="1" customWidth="1"/>
    <col min="11" max="11" width="10.77734375" customWidth="1"/>
    <col min="12" max="12" width="10.77734375" bestFit="1" customWidth="1"/>
  </cols>
  <sheetData>
    <row r="1" spans="1:10" x14ac:dyDescent="0.3">
      <c r="A1" s="13" t="s">
        <v>5</v>
      </c>
      <c r="B1" t="s">
        <v>1712</v>
      </c>
    </row>
    <row r="2" spans="1:10" x14ac:dyDescent="0.3">
      <c r="A2" s="13" t="s">
        <v>1804</v>
      </c>
      <c r="B2" t="s">
        <v>413</v>
      </c>
    </row>
    <row r="4" spans="1:10" x14ac:dyDescent="0.3">
      <c r="A4" s="13" t="s">
        <v>1411</v>
      </c>
      <c r="B4" s="13" t="s">
        <v>1326</v>
      </c>
    </row>
    <row r="5" spans="1:10" x14ac:dyDescent="0.3">
      <c r="A5" s="13" t="s">
        <v>1797</v>
      </c>
      <c r="B5" t="s">
        <v>413</v>
      </c>
      <c r="C5" t="s">
        <v>11</v>
      </c>
      <c r="D5" t="s">
        <v>461</v>
      </c>
      <c r="E5" t="s">
        <v>1390</v>
      </c>
      <c r="G5" s="22"/>
      <c r="H5" s="22"/>
      <c r="I5" s="22"/>
      <c r="J5" s="22"/>
    </row>
    <row r="6" spans="1:10" x14ac:dyDescent="0.3">
      <c r="A6" t="s">
        <v>1721</v>
      </c>
      <c r="B6">
        <v>12</v>
      </c>
      <c r="D6">
        <v>15</v>
      </c>
      <c r="E6">
        <v>27</v>
      </c>
      <c r="F6">
        <f>GETPIVOTDATA("DOI",$A$4,"was there multiple annotator overlap?","yes","First Author Department2","Group1")/GETPIVOTDATA("DOI",$A$4,"First Author Department2","Group1")</f>
        <v>0.44444444444444442</v>
      </c>
    </row>
    <row r="7" spans="1:10" x14ac:dyDescent="0.3">
      <c r="A7" t="s">
        <v>1736</v>
      </c>
      <c r="B7">
        <v>3</v>
      </c>
      <c r="C7">
        <v>1</v>
      </c>
      <c r="D7">
        <v>8</v>
      </c>
      <c r="E7">
        <v>12</v>
      </c>
      <c r="F7">
        <f>GETPIVOTDATA("DOI",$A$4,"was there multiple annotator overlap?","yes","First Author Department2","Group3")/GETPIVOTDATA("DOI",$A$4,"First Author Department2","Group3")</f>
        <v>0.25</v>
      </c>
    </row>
    <row r="8" spans="1:10" x14ac:dyDescent="0.3">
      <c r="A8" t="s">
        <v>1722</v>
      </c>
      <c r="B8">
        <v>6</v>
      </c>
      <c r="D8">
        <v>19</v>
      </c>
      <c r="E8">
        <v>25</v>
      </c>
      <c r="F8">
        <f>GETPIVOTDATA("DOI",$A$4,"was there multiple annotator overlap?","yes","First Author Department2","Group2")/GETPIVOTDATA("DOI",$A$4,"First Author Department2","Group2")</f>
        <v>0.24</v>
      </c>
    </row>
    <row r="9" spans="1:10" x14ac:dyDescent="0.3">
      <c r="A9" t="s">
        <v>1390</v>
      </c>
      <c r="B9">
        <v>21</v>
      </c>
      <c r="C9">
        <v>1</v>
      </c>
      <c r="D9">
        <v>42</v>
      </c>
      <c r="E9">
        <v>64</v>
      </c>
    </row>
    <row r="10" spans="1:10" x14ac:dyDescent="0.3">
      <c r="A10" s="25"/>
      <c r="B10" s="25"/>
      <c r="C10" s="25"/>
      <c r="D10" s="25"/>
      <c r="E10" s="25"/>
    </row>
    <row r="11" spans="1:10" x14ac:dyDescent="0.3">
      <c r="A11" s="13" t="s">
        <v>5</v>
      </c>
      <c r="B11" t="s">
        <v>1712</v>
      </c>
      <c r="C11" s="25"/>
      <c r="D11" s="25"/>
      <c r="E11" s="25"/>
      <c r="G11" s="22" t="s">
        <v>407</v>
      </c>
      <c r="H11" s="22" t="s">
        <v>413</v>
      </c>
      <c r="I11" s="22" t="s">
        <v>11</v>
      </c>
      <c r="J11" s="22" t="s">
        <v>461</v>
      </c>
    </row>
    <row r="12" spans="1:10" x14ac:dyDescent="0.3">
      <c r="A12" s="13" t="s">
        <v>1326</v>
      </c>
      <c r="B12" t="s">
        <v>413</v>
      </c>
      <c r="G12" s="31" t="s">
        <v>1817</v>
      </c>
      <c r="H12" s="31"/>
      <c r="I12" s="31"/>
      <c r="J12" s="31"/>
    </row>
    <row r="13" spans="1:10" x14ac:dyDescent="0.3">
      <c r="A13" s="13" t="s">
        <v>1804</v>
      </c>
      <c r="B13" t="s">
        <v>413</v>
      </c>
      <c r="G13" t="s">
        <v>1765</v>
      </c>
      <c r="H13">
        <v>12</v>
      </c>
      <c r="J13">
        <v>15</v>
      </c>
    </row>
    <row r="14" spans="1:10" x14ac:dyDescent="0.3">
      <c r="G14" t="s">
        <v>1806</v>
      </c>
      <c r="H14">
        <v>3</v>
      </c>
      <c r="I14">
        <v>1</v>
      </c>
      <c r="J14">
        <v>8</v>
      </c>
    </row>
    <row r="15" spans="1:10" x14ac:dyDescent="0.3">
      <c r="A15" s="13" t="s">
        <v>1411</v>
      </c>
      <c r="B15" s="13" t="s">
        <v>1327</v>
      </c>
      <c r="G15" t="s">
        <v>1813</v>
      </c>
      <c r="H15">
        <v>6</v>
      </c>
      <c r="J15">
        <v>19</v>
      </c>
    </row>
    <row r="16" spans="1:10" x14ac:dyDescent="0.3">
      <c r="A16" s="13" t="s">
        <v>1797</v>
      </c>
      <c r="B16" t="s">
        <v>413</v>
      </c>
      <c r="C16" t="s">
        <v>11</v>
      </c>
      <c r="D16" t="s">
        <v>1390</v>
      </c>
      <c r="G16" s="30" t="s">
        <v>1815</v>
      </c>
      <c r="H16" s="30"/>
      <c r="I16" s="30"/>
      <c r="J16" s="30"/>
    </row>
    <row r="17" spans="1:10" x14ac:dyDescent="0.3">
      <c r="A17" t="s">
        <v>1721</v>
      </c>
      <c r="B17">
        <v>10</v>
      </c>
      <c r="C17">
        <v>2</v>
      </c>
      <c r="D17">
        <v>12</v>
      </c>
      <c r="E17">
        <f>GETPIVOTDATA("DOI",$A$15,"reported inter-annotator agreement?","yes","First Author Department2","Group1")/GETPIVOTDATA("DOI",$A$15,"First Author Department2","Group1")</f>
        <v>0.83333333333333337</v>
      </c>
      <c r="G17" t="s">
        <v>1765</v>
      </c>
      <c r="H17">
        <v>10</v>
      </c>
      <c r="I17">
        <v>2</v>
      </c>
      <c r="J17">
        <v>0</v>
      </c>
    </row>
    <row r="18" spans="1:10" x14ac:dyDescent="0.3">
      <c r="A18" t="s">
        <v>1736</v>
      </c>
      <c r="B18">
        <v>2</v>
      </c>
      <c r="C18">
        <v>1</v>
      </c>
      <c r="D18">
        <v>3</v>
      </c>
      <c r="E18">
        <f>GETPIVOTDATA("DOI",$A$15,"reported inter-annotator agreement?","yes","First Author Department2","Group3")/GETPIVOTDATA("DOI",$A$15,"First Author Department2","Group3")</f>
        <v>0.66666666666666663</v>
      </c>
      <c r="G18" t="s">
        <v>1806</v>
      </c>
      <c r="H18">
        <v>2</v>
      </c>
      <c r="I18">
        <v>1</v>
      </c>
      <c r="J18">
        <v>1</v>
      </c>
    </row>
    <row r="19" spans="1:10" x14ac:dyDescent="0.3">
      <c r="A19" t="s">
        <v>1722</v>
      </c>
      <c r="B19">
        <v>3</v>
      </c>
      <c r="C19">
        <v>3</v>
      </c>
      <c r="D19">
        <v>6</v>
      </c>
      <c r="E19">
        <f>GETPIVOTDATA("DOI",$A$15,"reported inter-annotator agreement?","yes","First Author Department2","Group2")/GETPIVOTDATA("DOI",$A$15,"First Author Department2","Group2")</f>
        <v>0.5</v>
      </c>
      <c r="G19" t="s">
        <v>1813</v>
      </c>
      <c r="H19">
        <v>3</v>
      </c>
      <c r="I19">
        <v>3</v>
      </c>
      <c r="J19">
        <v>0</v>
      </c>
    </row>
    <row r="20" spans="1:10" x14ac:dyDescent="0.3">
      <c r="A20" t="s">
        <v>1390</v>
      </c>
      <c r="B20">
        <v>15</v>
      </c>
      <c r="C20">
        <v>6</v>
      </c>
      <c r="D20">
        <v>21</v>
      </c>
      <c r="G20" s="30" t="s">
        <v>1816</v>
      </c>
      <c r="H20" s="30"/>
      <c r="I20" s="30"/>
      <c r="J20" s="30"/>
    </row>
    <row r="21" spans="1:10" x14ac:dyDescent="0.3">
      <c r="A21" s="25"/>
      <c r="B21" s="25"/>
      <c r="C21" s="25"/>
      <c r="D21" s="25"/>
      <c r="E21" s="25"/>
      <c r="G21" t="s">
        <v>1765</v>
      </c>
      <c r="H21">
        <v>4</v>
      </c>
      <c r="I21">
        <v>23</v>
      </c>
      <c r="J21">
        <v>0</v>
      </c>
    </row>
    <row r="22" spans="1:10" x14ac:dyDescent="0.3">
      <c r="A22" s="25"/>
      <c r="B22" s="25"/>
      <c r="C22" s="25"/>
      <c r="D22" s="25"/>
      <c r="E22" s="25"/>
      <c r="G22" t="s">
        <v>1806</v>
      </c>
      <c r="H22">
        <v>3</v>
      </c>
      <c r="I22">
        <v>9</v>
      </c>
      <c r="J22">
        <v>0</v>
      </c>
    </row>
    <row r="23" spans="1:10" x14ac:dyDescent="0.3">
      <c r="A23" s="13" t="s">
        <v>5</v>
      </c>
      <c r="B23" t="s">
        <v>1712</v>
      </c>
      <c r="G23" t="s">
        <v>1813</v>
      </c>
      <c r="H23">
        <v>11</v>
      </c>
      <c r="I23">
        <v>14</v>
      </c>
      <c r="J23">
        <v>0</v>
      </c>
    </row>
    <row r="24" spans="1:10" x14ac:dyDescent="0.3">
      <c r="A24" s="13" t="s">
        <v>1804</v>
      </c>
      <c r="B24" t="s">
        <v>413</v>
      </c>
    </row>
    <row r="26" spans="1:10" x14ac:dyDescent="0.3">
      <c r="A26" s="13" t="s">
        <v>1411</v>
      </c>
      <c r="B26" s="13" t="s">
        <v>1328</v>
      </c>
    </row>
    <row r="27" spans="1:10" x14ac:dyDescent="0.3">
      <c r="A27" s="13" t="s">
        <v>1797</v>
      </c>
      <c r="B27" t="s">
        <v>413</v>
      </c>
      <c r="C27" t="s">
        <v>11</v>
      </c>
      <c r="D27" t="s">
        <v>1390</v>
      </c>
    </row>
    <row r="28" spans="1:10" x14ac:dyDescent="0.3">
      <c r="A28" t="s">
        <v>1721</v>
      </c>
      <c r="B28">
        <v>4</v>
      </c>
      <c r="C28">
        <v>23</v>
      </c>
      <c r="D28">
        <v>27</v>
      </c>
      <c r="E28">
        <f>GETPIVOTDATA("DOI",$A$26,"any other metric of label quality?","yes","First Author Department2","Group1")/GETPIVOTDATA("DOI",$A$26,"First Author Department2","Group1")</f>
        <v>0.14814814814814814</v>
      </c>
    </row>
    <row r="29" spans="1:10" x14ac:dyDescent="0.3">
      <c r="A29" t="s">
        <v>1736</v>
      </c>
      <c r="B29">
        <v>3</v>
      </c>
      <c r="C29">
        <v>9</v>
      </c>
      <c r="D29">
        <v>12</v>
      </c>
      <c r="E29">
        <f>GETPIVOTDATA("DOI",$A$26,"any other metric of label quality?","yes","First Author Department2","Group3")/GETPIVOTDATA("DOI",$A$26,"First Author Department2","Group3")</f>
        <v>0.25</v>
      </c>
    </row>
    <row r="30" spans="1:10" x14ac:dyDescent="0.3">
      <c r="A30" t="s">
        <v>1722</v>
      </c>
      <c r="B30">
        <v>11</v>
      </c>
      <c r="C30">
        <v>14</v>
      </c>
      <c r="D30">
        <v>25</v>
      </c>
      <c r="E30">
        <f>GETPIVOTDATA("DOI",$A$26,"any other metric of label quality?","yes","First Author Department2","Group2")/GETPIVOTDATA("DOI",$A$26,"First Author Department2","Group2")</f>
        <v>0.44</v>
      </c>
    </row>
    <row r="31" spans="1:10" x14ac:dyDescent="0.3">
      <c r="A31" t="s">
        <v>1390</v>
      </c>
      <c r="B31">
        <v>18</v>
      </c>
      <c r="C31">
        <v>46</v>
      </c>
      <c r="D31">
        <v>64</v>
      </c>
    </row>
  </sheetData>
  <mergeCells count="3">
    <mergeCell ref="G16:J16"/>
    <mergeCell ref="G20:J20"/>
    <mergeCell ref="G12:J12"/>
  </mergeCells>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BDCA-D6A4-4AC3-99F6-FCC47B04C458}">
  <sheetPr>
    <tabColor rgb="FF92D050"/>
  </sheetPr>
  <dimension ref="A2:L38"/>
  <sheetViews>
    <sheetView topLeftCell="D1" zoomScale="106" zoomScaleNormal="106" workbookViewId="0">
      <selection activeCell="J24" sqref="J24"/>
    </sheetView>
  </sheetViews>
  <sheetFormatPr defaultRowHeight="14.4" x14ac:dyDescent="0.3"/>
  <cols>
    <col min="1" max="1" width="24.109375" bestFit="1" customWidth="1"/>
    <col min="2" max="2" width="16.109375" bestFit="1" customWidth="1"/>
    <col min="3" max="3" width="12.44140625" bestFit="1" customWidth="1"/>
    <col min="4" max="4" width="109.6640625" bestFit="1" customWidth="1"/>
    <col min="5" max="5" width="16.109375" bestFit="1" customWidth="1"/>
    <col min="6" max="6" width="12.44140625" bestFit="1" customWidth="1"/>
    <col min="7" max="7" width="9.5546875" customWidth="1"/>
    <col min="8" max="8" width="11.5546875" customWidth="1"/>
    <col min="9" max="9" width="11.88671875" customWidth="1"/>
    <col min="10" max="10" width="44.109375" customWidth="1"/>
    <col min="11" max="11" width="43.21875" bestFit="1" customWidth="1"/>
    <col min="12" max="12" width="11.88671875" bestFit="1" customWidth="1"/>
  </cols>
  <sheetData>
    <row r="2" spans="1:12" x14ac:dyDescent="0.3">
      <c r="A2" s="13" t="s">
        <v>5</v>
      </c>
      <c r="B2" t="s">
        <v>1712</v>
      </c>
      <c r="D2" s="13" t="s">
        <v>5</v>
      </c>
      <c r="E2" t="s">
        <v>1712</v>
      </c>
      <c r="J2" s="13" t="s">
        <v>5</v>
      </c>
      <c r="K2" t="s">
        <v>1712</v>
      </c>
    </row>
    <row r="3" spans="1:12" x14ac:dyDescent="0.3">
      <c r="D3" s="13" t="s">
        <v>1323</v>
      </c>
      <c r="E3" t="s">
        <v>413</v>
      </c>
      <c r="J3" s="13" t="s">
        <v>1310</v>
      </c>
      <c r="K3" t="s">
        <v>1712</v>
      </c>
    </row>
    <row r="4" spans="1:12" x14ac:dyDescent="0.3">
      <c r="A4" s="13" t="s">
        <v>1310</v>
      </c>
      <c r="B4" t="s">
        <v>1411</v>
      </c>
    </row>
    <row r="5" spans="1:12" x14ac:dyDescent="0.3">
      <c r="A5" t="s">
        <v>1307</v>
      </c>
      <c r="B5">
        <v>36</v>
      </c>
      <c r="D5" s="13" t="s">
        <v>1337</v>
      </c>
      <c r="E5" t="s">
        <v>1411</v>
      </c>
      <c r="J5" s="13" t="s">
        <v>1733</v>
      </c>
      <c r="K5" s="13" t="s">
        <v>1309</v>
      </c>
      <c r="L5" t="s">
        <v>1411</v>
      </c>
    </row>
    <row r="6" spans="1:12" x14ac:dyDescent="0.3">
      <c r="A6" t="s">
        <v>1306</v>
      </c>
      <c r="B6">
        <v>3</v>
      </c>
      <c r="D6" t="s">
        <v>1371</v>
      </c>
      <c r="E6">
        <v>1</v>
      </c>
      <c r="J6" t="s">
        <v>1721</v>
      </c>
      <c r="K6" t="s">
        <v>512</v>
      </c>
      <c r="L6">
        <v>1</v>
      </c>
    </row>
    <row r="7" spans="1:12" x14ac:dyDescent="0.3">
      <c r="A7" t="s">
        <v>1308</v>
      </c>
      <c r="B7">
        <v>26</v>
      </c>
      <c r="D7" t="s">
        <v>1630</v>
      </c>
      <c r="E7">
        <v>1</v>
      </c>
      <c r="K7" t="s">
        <v>1305</v>
      </c>
      <c r="L7">
        <v>1</v>
      </c>
    </row>
    <row r="8" spans="1:12" x14ac:dyDescent="0.3">
      <c r="A8" t="s">
        <v>1390</v>
      </c>
      <c r="B8">
        <v>65</v>
      </c>
      <c r="D8" t="s">
        <v>1683</v>
      </c>
      <c r="E8">
        <v>1</v>
      </c>
      <c r="K8" t="s">
        <v>490</v>
      </c>
      <c r="L8">
        <v>1</v>
      </c>
    </row>
    <row r="9" spans="1:12" x14ac:dyDescent="0.3">
      <c r="D9" t="s">
        <v>1399</v>
      </c>
      <c r="E9">
        <v>1</v>
      </c>
      <c r="K9" t="s">
        <v>1304</v>
      </c>
      <c r="L9">
        <v>2</v>
      </c>
    </row>
    <row r="10" spans="1:12" x14ac:dyDescent="0.3">
      <c r="D10" t="s">
        <v>1589</v>
      </c>
      <c r="E10">
        <v>1</v>
      </c>
      <c r="J10" t="s">
        <v>1734</v>
      </c>
      <c r="L10">
        <v>5</v>
      </c>
    </row>
    <row r="11" spans="1:12" x14ac:dyDescent="0.3">
      <c r="D11" t="s">
        <v>1740</v>
      </c>
      <c r="E11">
        <v>1</v>
      </c>
      <c r="J11" t="s">
        <v>1390</v>
      </c>
      <c r="L11">
        <v>5</v>
      </c>
    </row>
    <row r="12" spans="1:12" x14ac:dyDescent="0.3">
      <c r="D12" t="s">
        <v>1492</v>
      </c>
      <c r="E12">
        <v>2</v>
      </c>
    </row>
    <row r="13" spans="1:12" x14ac:dyDescent="0.3">
      <c r="D13" t="s">
        <v>453</v>
      </c>
      <c r="E13">
        <v>1</v>
      </c>
    </row>
    <row r="14" spans="1:12" x14ac:dyDescent="0.3">
      <c r="D14" t="s">
        <v>1739</v>
      </c>
      <c r="E14">
        <v>1</v>
      </c>
    </row>
    <row r="15" spans="1:12" x14ac:dyDescent="0.3">
      <c r="D15" t="s">
        <v>1619</v>
      </c>
      <c r="E15">
        <v>1</v>
      </c>
      <c r="J15" s="18" t="s">
        <v>1755</v>
      </c>
      <c r="K15" s="18" t="s">
        <v>1756</v>
      </c>
      <c r="L15" s="18" t="s">
        <v>1757</v>
      </c>
    </row>
    <row r="16" spans="1:12" x14ac:dyDescent="0.3">
      <c r="D16" t="s">
        <v>1686</v>
      </c>
      <c r="E16">
        <v>1</v>
      </c>
      <c r="J16" s="19" t="s">
        <v>1758</v>
      </c>
      <c r="K16" s="19"/>
      <c r="L16" s="19"/>
    </row>
    <row r="17" spans="4:12" x14ac:dyDescent="0.3">
      <c r="D17" t="s">
        <v>477</v>
      </c>
      <c r="E17">
        <v>1</v>
      </c>
      <c r="J17" t="s">
        <v>1754</v>
      </c>
      <c r="K17">
        <v>3</v>
      </c>
      <c r="L17">
        <v>15</v>
      </c>
    </row>
    <row r="18" spans="4:12" x14ac:dyDescent="0.3">
      <c r="D18" t="s">
        <v>1699</v>
      </c>
      <c r="E18">
        <v>2</v>
      </c>
      <c r="J18" t="s">
        <v>512</v>
      </c>
      <c r="K18">
        <v>5</v>
      </c>
      <c r="L18">
        <v>5</v>
      </c>
    </row>
    <row r="19" spans="4:12" x14ac:dyDescent="0.3">
      <c r="D19" t="s">
        <v>1735</v>
      </c>
      <c r="E19">
        <v>1</v>
      </c>
      <c r="J19" t="s">
        <v>559</v>
      </c>
      <c r="K19">
        <v>1</v>
      </c>
      <c r="L19">
        <v>5</v>
      </c>
    </row>
    <row r="20" spans="4:12" x14ac:dyDescent="0.3">
      <c r="D20" t="s">
        <v>1635</v>
      </c>
      <c r="E20">
        <v>1</v>
      </c>
      <c r="J20" t="s">
        <v>1753</v>
      </c>
      <c r="K20">
        <v>2</v>
      </c>
      <c r="L20">
        <v>3</v>
      </c>
    </row>
    <row r="21" spans="4:12" x14ac:dyDescent="0.3">
      <c r="D21" t="s">
        <v>1383</v>
      </c>
      <c r="E21">
        <v>1</v>
      </c>
      <c r="J21" t="s">
        <v>1603</v>
      </c>
      <c r="K21">
        <v>0</v>
      </c>
      <c r="L21">
        <v>3</v>
      </c>
    </row>
    <row r="22" spans="4:12" x14ac:dyDescent="0.3">
      <c r="D22" t="s">
        <v>1560</v>
      </c>
      <c r="E22">
        <v>1</v>
      </c>
      <c r="J22" t="s">
        <v>424</v>
      </c>
      <c r="K22">
        <v>0</v>
      </c>
      <c r="L22">
        <v>3</v>
      </c>
    </row>
    <row r="23" spans="4:12" x14ac:dyDescent="0.3">
      <c r="D23" t="s">
        <v>1605</v>
      </c>
      <c r="E23">
        <v>1</v>
      </c>
      <c r="J23" s="19" t="s">
        <v>1759</v>
      </c>
      <c r="K23" s="19"/>
      <c r="L23" s="19"/>
    </row>
    <row r="24" spans="4:12" x14ac:dyDescent="0.3">
      <c r="D24" t="s">
        <v>1738</v>
      </c>
      <c r="E24">
        <v>1</v>
      </c>
      <c r="J24" t="s">
        <v>1760</v>
      </c>
      <c r="L24">
        <v>9</v>
      </c>
    </row>
    <row r="25" spans="4:12" x14ac:dyDescent="0.3">
      <c r="D25" t="s">
        <v>1746</v>
      </c>
      <c r="E25">
        <v>1</v>
      </c>
      <c r="J25" t="s">
        <v>1761</v>
      </c>
      <c r="L25">
        <v>15</v>
      </c>
    </row>
    <row r="26" spans="4:12" x14ac:dyDescent="0.3">
      <c r="D26" t="s">
        <v>1665</v>
      </c>
      <c r="E26">
        <v>1</v>
      </c>
      <c r="J26" t="s">
        <v>1399</v>
      </c>
      <c r="L26">
        <v>4</v>
      </c>
    </row>
    <row r="27" spans="4:12" x14ac:dyDescent="0.3">
      <c r="D27" t="s">
        <v>1503</v>
      </c>
      <c r="E27">
        <v>1</v>
      </c>
      <c r="J27" t="s">
        <v>1746</v>
      </c>
      <c r="L27">
        <v>4</v>
      </c>
    </row>
    <row r="28" spans="4:12" x14ac:dyDescent="0.3">
      <c r="D28" t="s">
        <v>422</v>
      </c>
      <c r="E28">
        <v>4</v>
      </c>
      <c r="J28" t="s">
        <v>1560</v>
      </c>
      <c r="L28">
        <v>3</v>
      </c>
    </row>
    <row r="29" spans="4:12" x14ac:dyDescent="0.3">
      <c r="D29" t="s">
        <v>1696</v>
      </c>
      <c r="E29">
        <v>1</v>
      </c>
    </row>
    <row r="30" spans="4:12" x14ac:dyDescent="0.3">
      <c r="D30" t="s">
        <v>1671</v>
      </c>
      <c r="E30">
        <v>1</v>
      </c>
    </row>
    <row r="31" spans="4:12" x14ac:dyDescent="0.3">
      <c r="D31" t="s">
        <v>1680</v>
      </c>
      <c r="E31">
        <v>1</v>
      </c>
    </row>
    <row r="32" spans="4:12" x14ac:dyDescent="0.3">
      <c r="D32" t="s">
        <v>1744</v>
      </c>
      <c r="E32">
        <v>1</v>
      </c>
    </row>
    <row r="33" spans="4:5" x14ac:dyDescent="0.3">
      <c r="D33" t="s">
        <v>1741</v>
      </c>
      <c r="E33">
        <v>1</v>
      </c>
    </row>
    <row r="34" spans="4:5" x14ac:dyDescent="0.3">
      <c r="D34" t="s">
        <v>1366</v>
      </c>
      <c r="E34">
        <v>1</v>
      </c>
    </row>
    <row r="35" spans="4:5" x14ac:dyDescent="0.3">
      <c r="D35" t="s">
        <v>1749</v>
      </c>
      <c r="E35">
        <v>1</v>
      </c>
    </row>
    <row r="36" spans="4:5" x14ac:dyDescent="0.3">
      <c r="D36" t="s">
        <v>1477</v>
      </c>
      <c r="E36">
        <v>1</v>
      </c>
    </row>
    <row r="37" spans="4:5" x14ac:dyDescent="0.3">
      <c r="D37" t="s">
        <v>1737</v>
      </c>
      <c r="E37">
        <v>1</v>
      </c>
    </row>
    <row r="38" spans="4:5" x14ac:dyDescent="0.3">
      <c r="D38" t="s">
        <v>1390</v>
      </c>
      <c r="E38">
        <v>37</v>
      </c>
    </row>
  </sheetData>
  <phoneticPr fontId="20" type="noConversion"/>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C24"/>
  <sheetViews>
    <sheetView workbookViewId="0">
      <selection activeCell="B11" sqref="B11"/>
    </sheetView>
  </sheetViews>
  <sheetFormatPr defaultRowHeight="14.4" x14ac:dyDescent="0.3"/>
  <cols>
    <col min="1" max="1" width="48.5546875" customWidth="1"/>
    <col min="2" max="2" width="60.44140625" customWidth="1"/>
    <col min="3" max="3" width="17.88671875" bestFit="1" customWidth="1"/>
  </cols>
  <sheetData>
    <row r="1" spans="1:3" x14ac:dyDescent="0.3">
      <c r="A1" t="s">
        <v>1387</v>
      </c>
      <c r="B1" t="s">
        <v>411</v>
      </c>
      <c r="C1" t="s">
        <v>1502</v>
      </c>
    </row>
    <row r="2" spans="1:3" x14ac:dyDescent="0.3">
      <c r="A2" t="s">
        <v>14</v>
      </c>
      <c r="B2" t="s">
        <v>412</v>
      </c>
      <c r="C2" t="s">
        <v>413</v>
      </c>
    </row>
    <row r="3" spans="1:3" x14ac:dyDescent="0.3">
      <c r="A3" t="s">
        <v>416</v>
      </c>
      <c r="B3" t="s">
        <v>1340</v>
      </c>
      <c r="C3" t="s">
        <v>413</v>
      </c>
    </row>
    <row r="4" spans="1:3" x14ac:dyDescent="0.3">
      <c r="A4" t="s">
        <v>1747</v>
      </c>
      <c r="B4" t="s">
        <v>1365</v>
      </c>
      <c r="C4" t="s">
        <v>11</v>
      </c>
    </row>
    <row r="5" spans="1:3" x14ac:dyDescent="0.3">
      <c r="A5" t="s">
        <v>424</v>
      </c>
      <c r="B5" s="1" t="s">
        <v>1602</v>
      </c>
      <c r="C5" t="s">
        <v>413</v>
      </c>
    </row>
    <row r="6" spans="1:3" x14ac:dyDescent="0.3">
      <c r="A6" t="s">
        <v>453</v>
      </c>
      <c r="C6" t="s">
        <v>11</v>
      </c>
    </row>
    <row r="7" spans="1:3" x14ac:dyDescent="0.3">
      <c r="A7" t="s">
        <v>498</v>
      </c>
      <c r="B7" t="s">
        <v>1347</v>
      </c>
      <c r="C7" t="s">
        <v>413</v>
      </c>
    </row>
    <row r="8" spans="1:3" x14ac:dyDescent="0.3">
      <c r="A8" t="s">
        <v>564</v>
      </c>
      <c r="C8" t="s">
        <v>11</v>
      </c>
    </row>
    <row r="9" spans="1:3" x14ac:dyDescent="0.3">
      <c r="A9" t="s">
        <v>586</v>
      </c>
      <c r="C9" t="s">
        <v>11</v>
      </c>
    </row>
    <row r="10" spans="1:3" x14ac:dyDescent="0.3">
      <c r="A10" t="s">
        <v>1479</v>
      </c>
      <c r="B10" t="s">
        <v>1478</v>
      </c>
      <c r="C10" t="s">
        <v>11</v>
      </c>
    </row>
    <row r="11" spans="1:3" x14ac:dyDescent="0.3">
      <c r="A11" t="s">
        <v>1346</v>
      </c>
      <c r="B11" t="s">
        <v>1345</v>
      </c>
      <c r="C11" t="s">
        <v>413</v>
      </c>
    </row>
    <row r="12" spans="1:3" x14ac:dyDescent="0.3">
      <c r="A12" t="s">
        <v>1386</v>
      </c>
      <c r="B12" t="s">
        <v>1350</v>
      </c>
      <c r="C12" t="s">
        <v>11</v>
      </c>
    </row>
    <row r="13" spans="1:3" x14ac:dyDescent="0.3">
      <c r="A13" t="s">
        <v>559</v>
      </c>
      <c r="B13" t="s">
        <v>1496</v>
      </c>
      <c r="C13" t="s">
        <v>413</v>
      </c>
    </row>
    <row r="14" spans="1:3" x14ac:dyDescent="0.3">
      <c r="A14" t="s">
        <v>1384</v>
      </c>
      <c r="B14" t="s">
        <v>1385</v>
      </c>
      <c r="C14" t="s">
        <v>413</v>
      </c>
    </row>
    <row r="15" spans="1:3" x14ac:dyDescent="0.3">
      <c r="A15" t="s">
        <v>1397</v>
      </c>
      <c r="B15" t="s">
        <v>1396</v>
      </c>
      <c r="C15" t="s">
        <v>11</v>
      </c>
    </row>
    <row r="16" spans="1:3" x14ac:dyDescent="0.3">
      <c r="A16" t="s">
        <v>1398</v>
      </c>
      <c r="C16" t="s">
        <v>11</v>
      </c>
    </row>
    <row r="17" spans="1:3" x14ac:dyDescent="0.3">
      <c r="A17" t="s">
        <v>1429</v>
      </c>
      <c r="B17" t="s">
        <v>1431</v>
      </c>
    </row>
    <row r="18" spans="1:3" x14ac:dyDescent="0.3">
      <c r="A18" t="s">
        <v>1452</v>
      </c>
      <c r="B18" t="s">
        <v>1453</v>
      </c>
      <c r="C18" t="s">
        <v>11</v>
      </c>
    </row>
    <row r="19" spans="1:3" x14ac:dyDescent="0.3">
      <c r="A19" t="s">
        <v>1483</v>
      </c>
      <c r="B19" t="s">
        <v>1480</v>
      </c>
      <c r="C19" t="s">
        <v>413</v>
      </c>
    </row>
    <row r="20" spans="1:3" x14ac:dyDescent="0.3">
      <c r="A20" t="s">
        <v>1482</v>
      </c>
      <c r="B20" t="s">
        <v>1481</v>
      </c>
      <c r="C20" t="s">
        <v>413</v>
      </c>
    </row>
    <row r="21" spans="1:3" x14ac:dyDescent="0.3">
      <c r="A21" t="s">
        <v>1500</v>
      </c>
      <c r="B21" s="1" t="s">
        <v>1501</v>
      </c>
      <c r="C21" t="s">
        <v>11</v>
      </c>
    </row>
    <row r="22" spans="1:3" x14ac:dyDescent="0.3">
      <c r="A22" t="s">
        <v>1571</v>
      </c>
      <c r="B22" s="1" t="s">
        <v>1572</v>
      </c>
      <c r="C22" t="s">
        <v>11</v>
      </c>
    </row>
    <row r="23" spans="1:3" x14ac:dyDescent="0.3">
      <c r="A23" t="s">
        <v>1603</v>
      </c>
      <c r="B23" s="1" t="s">
        <v>1602</v>
      </c>
      <c r="C23" t="s">
        <v>413</v>
      </c>
    </row>
    <row r="24" spans="1:3" x14ac:dyDescent="0.3">
      <c r="A24" t="s">
        <v>1742</v>
      </c>
      <c r="C24" t="s">
        <v>11</v>
      </c>
    </row>
  </sheetData>
  <conditionalFormatting sqref="A7:A14">
    <cfRule type="colorScale" priority="1">
      <colorScale>
        <cfvo type="num" val="0"/>
        <cfvo type="num" val="1"/>
        <color rgb="FFFF7128"/>
        <color rgb="FF92D050"/>
      </colorScale>
    </cfRule>
  </conditionalFormatting>
  <hyperlinks>
    <hyperlink ref="B21" r:id="rId1" xr:uid="{D548C14B-57C4-4140-AEC4-4C960C63FCDE}"/>
    <hyperlink ref="B22" r:id="rId2" xr:uid="{B985780E-F176-4E7F-8F1C-B2A5A5E56D56}"/>
    <hyperlink ref="B5" r:id="rId3" xr:uid="{70702006-D049-4794-AA83-E639913420B6}"/>
    <hyperlink ref="B23" r:id="rId4" tooltip="Persistent link using digital object identifier" xr:uid="{4EDB5CD5-68AD-4370-8ACD-8FD41A1DDF6F}"/>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initial sheet</vt:lpstr>
      <vt:lpstr>Sheet2</vt:lpstr>
      <vt:lpstr>final data set</vt:lpstr>
      <vt:lpstr>Sheet3</vt:lpstr>
      <vt:lpstr>stats - basic</vt:lpstr>
      <vt:lpstr>annotators</vt:lpstr>
      <vt:lpstr>instructions training</vt:lpstr>
      <vt:lpstr>metrics quality</vt:lpstr>
      <vt:lpstr>stats - non human</vt:lpstr>
      <vt:lpstr>scales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Andrasz</dc:creator>
  <cp:lastModifiedBy>Ola Andrasz</cp:lastModifiedBy>
  <dcterms:created xsi:type="dcterms:W3CDTF">2023-05-10T09:41:20Z</dcterms:created>
  <dcterms:modified xsi:type="dcterms:W3CDTF">2023-06-25T11:21:04Z</dcterms:modified>
</cp:coreProperties>
</file>