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<sst xmlns="http://schemas.openxmlformats.org/spreadsheetml/2006/main" count="729" uniqueCount="87">
  <si>
    <t xml:space="preserve">cutoff</t>
  </si>
  <si>
    <t xml:space="preserve">database</t>
  </si>
  <si>
    <t xml:space="preserve">Chaerhan_38</t>
  </si>
  <si>
    <t xml:space="preserve">Indicator value</t>
  </si>
  <si>
    <t xml:space="preserve">Reliability</t>
  </si>
  <si>
    <t xml:space="preserve">Completeness</t>
  </si>
  <si>
    <t xml:space="preserve">Temporal correlation</t>
  </si>
  <si>
    <t xml:space="preserve">Geographical correlation</t>
  </si>
  <si>
    <t xml:space="preserve">Technical correlation</t>
  </si>
  <si>
    <t xml:space="preserve">Activity</t>
  </si>
  <si>
    <t xml:space="preserve">Adsorption</t>
  </si>
  <si>
    <t xml:space="preserve">reference product</t>
  </si>
  <si>
    <t xml:space="preserve">code</t>
  </si>
  <si>
    <t xml:space="preserve">adsorp</t>
  </si>
  <si>
    <t xml:space="preserve">location</t>
  </si>
  <si>
    <t xml:space="preserve">CN</t>
  </si>
  <si>
    <t xml:space="preserve">amount</t>
  </si>
  <si>
    <t xml:space="preserve">unit</t>
  </si>
  <si>
    <t xml:space="preserve">kg</t>
  </si>
  <si>
    <t xml:space="preserve">Exchanges</t>
  </si>
  <si>
    <t xml:space="preserve">Pedigree matrix</t>
  </si>
  <si>
    <t xml:space="preserve">name</t>
  </si>
  <si>
    <t xml:space="preserve">type</t>
  </si>
  <si>
    <t xml:space="preserve">categories</t>
  </si>
  <si>
    <t xml:space="preserve">uncertainty type</t>
  </si>
  <si>
    <t xml:space="preserve">loc</t>
  </si>
  <si>
    <t xml:space="preserve">scale</t>
  </si>
  <si>
    <t xml:space="preserve">minimum</t>
  </si>
  <si>
    <t xml:space="preserve">maximum</t>
  </si>
  <si>
    <t xml:space="preserve">sigma2</t>
  </si>
  <si>
    <t xml:space="preserve">µ</t>
  </si>
  <si>
    <t xml:space="preserve">Triangular distribution</t>
  </si>
  <si>
    <t xml:space="preserve">kilogram</t>
  </si>
  <si>
    <t xml:space="preserve">production</t>
  </si>
  <si>
    <t xml:space="preserve">Lithium, in ground</t>
  </si>
  <si>
    <t xml:space="preserve">biosphere3</t>
  </si>
  <si>
    <t xml:space="preserve">biosphere</t>
  </si>
  <si>
    <t xml:space="preserve">natural resource::in ground</t>
  </si>
  <si>
    <t xml:space="preserve">electricity, high voltage, production mix</t>
  </si>
  <si>
    <t xml:space="preserve">electricity, high voltage</t>
  </si>
  <si>
    <t xml:space="preserve">CN-QH</t>
  </si>
  <si>
    <t xml:space="preserve">kilowatt hour</t>
  </si>
  <si>
    <t xml:space="preserve">ecoinvent 3.8 cutoff</t>
  </si>
  <si>
    <t xml:space="preserve">technosphere</t>
  </si>
  <si>
    <t xml:space="preserve">heat production, natural gas, at industrial furnace &gt;100kW</t>
  </si>
  <si>
    <t xml:space="preserve">heat, district or industrial, natural gas</t>
  </si>
  <si>
    <t xml:space="preserve">RoW</t>
  </si>
  <si>
    <t xml:space="preserve">megajoule</t>
  </si>
  <si>
    <t xml:space="preserve">Water Ch</t>
  </si>
  <si>
    <t xml:space="preserve">Water_38</t>
  </si>
  <si>
    <t xml:space="preserve">market for ammonium chloride</t>
  </si>
  <si>
    <t xml:space="preserve">ammonium chloride</t>
  </si>
  <si>
    <t xml:space="preserve">GLO</t>
  </si>
  <si>
    <t xml:space="preserve">Ion exchanger</t>
  </si>
  <si>
    <t xml:space="preserve">IX</t>
  </si>
  <si>
    <t xml:space="preserve">market for hydrochloric acid, without water, in 30% solution state</t>
  </si>
  <si>
    <t xml:space="preserve">hydrochloric acid, without water, in 30% solution state</t>
  </si>
  <si>
    <t xml:space="preserve">market for sodium hydroxide, without water, in 50% solution state</t>
  </si>
  <si>
    <t xml:space="preserve">sodium hydroxide, without water, in 50% solution state</t>
  </si>
  <si>
    <t xml:space="preserve">Heat, waste</t>
  </si>
  <si>
    <t xml:space="preserve">air</t>
  </si>
  <si>
    <t xml:space="preserve">Chlorine</t>
  </si>
  <si>
    <t xml:space="preserve">water</t>
  </si>
  <si>
    <t xml:space="preserve">Sodium</t>
  </si>
  <si>
    <t xml:space="preserve">Membrane separation</t>
  </si>
  <si>
    <t xml:space="preserve">membrane</t>
  </si>
  <si>
    <t xml:space="preserve">Lithium carbonate precipitation 1</t>
  </si>
  <si>
    <t xml:space="preserve">1Liprec_out</t>
  </si>
  <si>
    <t xml:space="preserve">market for soda ash, light, crystalline, heptahydrate</t>
  </si>
  <si>
    <t xml:space="preserve">soda ash, light, crystalline, heptahydrate</t>
  </si>
  <si>
    <t xml:space="preserve">Centrifuge 4</t>
  </si>
  <si>
    <t xml:space="preserve">centri4</t>
  </si>
  <si>
    <t xml:space="preserve">Washing 1</t>
  </si>
  <si>
    <t xml:space="preserve">wash1</t>
  </si>
  <si>
    <t xml:space="preserve">Water</t>
  </si>
  <si>
    <t xml:space="preserve">Dissolution</t>
  </si>
  <si>
    <t xml:space="preserve">dissol_out</t>
  </si>
  <si>
    <t xml:space="preserve">Lithium carbonate precipitation 2</t>
  </si>
  <si>
    <t xml:space="preserve">2Liprec_out</t>
  </si>
  <si>
    <t xml:space="preserve">Centrifuge 5</t>
  </si>
  <si>
    <t xml:space="preserve">centri5</t>
  </si>
  <si>
    <t xml:space="preserve">Washing 2</t>
  </si>
  <si>
    <t xml:space="preserve">wash2</t>
  </si>
  <si>
    <t xml:space="preserve">Centrifuge 6</t>
  </si>
  <si>
    <t xml:space="preserve">centri6</t>
  </si>
  <si>
    <t xml:space="preserve">Rotary dryer</t>
  </si>
  <si>
    <t xml:space="preserve">rotdry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</si>
</sst>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C:/Users/Schenker/Python/Lithium/Chaerha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_data"/>
    </sheetNames>
    <sheetDataSet>
      <sheetData sheetId="0">
        <row r="1">
          <cell r="A1" t="str">
            <v>Ion exchanger 1 Exchanges</v>
          </cell>
          <cell r="B1" t="str">
            <v>Total demand</v>
          </cell>
          <cell r="C1" t="str">
            <v>Per output demand</v>
          </cell>
        </row>
        <row r="2">
          <cell r="A2" t="str">
            <v>Output Adsorption</v>
          </cell>
          <cell r="B2">
            <v>10259525960.339</v>
          </cell>
          <cell r="C2">
            <v>1</v>
          </cell>
        </row>
        <row r="3">
          <cell r="A3" t="str">
            <v>Lithium in ground</v>
          </cell>
          <cell r="B3">
            <v>7072000</v>
          </cell>
          <cell r="C3">
            <v>0.000689310600444774</v>
          </cell>
        </row>
        <row r="4">
          <cell r="A4" t="str">
            <v>Electricity</v>
          </cell>
          <cell r="B4">
            <v>53811577.5571042</v>
          </cell>
          <cell r="C4">
            <v>0.005245035469</v>
          </cell>
        </row>
        <row r="5">
          <cell r="A5" t="str">
            <v>Energy</v>
          </cell>
          <cell r="B5">
            <v>988275272.702674</v>
          </cell>
          <cell r="C5">
            <v>0.0963275765881509</v>
          </cell>
        </row>
        <row r="6">
          <cell r="A6" t="str">
            <v>Water</v>
          </cell>
          <cell r="B6">
            <v>4346525960.33897</v>
          </cell>
          <cell r="C6">
            <v>0.423657581952779</v>
          </cell>
        </row>
        <row r="7">
          <cell r="A7" t="str">
            <v>Ammonium chloride</v>
          </cell>
          <cell r="B7">
            <v>6155715.57620338</v>
          </cell>
          <cell r="C7">
            <v>0.0006</v>
          </cell>
        </row>
        <row r="16">
          <cell r="A16" t="str">
            <v>Ion exchangers Exchanges</v>
          </cell>
          <cell r="B16" t="str">
            <v>Total demand</v>
          </cell>
          <cell r="C16" t="str">
            <v>Per output demand</v>
          </cell>
        </row>
        <row r="17">
          <cell r="A17" t="str">
            <v>Output IX</v>
          </cell>
          <cell r="B17">
            <v>7050000000</v>
          </cell>
          <cell r="C17">
            <v>1</v>
          </cell>
        </row>
        <row r="18">
          <cell r="A18" t="str">
            <v>Input IX</v>
          </cell>
          <cell r="B18">
            <v>10259525960.339</v>
          </cell>
          <cell r="C18">
            <v>1.45525190926794</v>
          </cell>
        </row>
        <row r="19">
          <cell r="A19" t="str">
            <v>Energy in</v>
          </cell>
          <cell r="B19">
            <v>1770069978.92201</v>
          </cell>
          <cell r="C19">
            <v>0.251073755875463</v>
          </cell>
        </row>
        <row r="20">
          <cell r="A20" t="str">
            <v>Electricity</v>
          </cell>
          <cell r="B20">
            <v>57026227.5629276</v>
          </cell>
          <cell r="C20">
            <v>0.00808882660467058</v>
          </cell>
        </row>
        <row r="21">
          <cell r="A21" t="str">
            <v>Water for ion exchanger</v>
          </cell>
          <cell r="B21">
            <v>0</v>
          </cell>
          <cell r="C21">
            <v>0</v>
          </cell>
        </row>
        <row r="22">
          <cell r="A22" t="str">
            <v>HCl</v>
          </cell>
          <cell r="B22">
            <v>4924572.46096271</v>
          </cell>
          <cell r="C22">
            <v>0.000698520916448611</v>
          </cell>
        </row>
        <row r="23">
          <cell r="A23" t="str">
            <v>NaOH</v>
          </cell>
          <cell r="B23">
            <v>2462286.23048135</v>
          </cell>
          <cell r="C23">
            <v>0.000349260458224305</v>
          </cell>
        </row>
        <row r="24">
          <cell r="A24" t="str">
            <v>Heat</v>
          </cell>
          <cell r="B24">
            <v>33240864.1114983</v>
          </cell>
          <cell r="C24">
            <v>0.00471501618602812</v>
          </cell>
        </row>
        <row r="25">
          <cell r="A25" t="str">
            <v>Cl</v>
          </cell>
          <cell r="B25">
            <v>4719381.94175593</v>
          </cell>
          <cell r="C25">
            <v>0.000669415878263252</v>
          </cell>
        </row>
        <row r="26">
          <cell r="A26" t="str">
            <v>Na</v>
          </cell>
          <cell r="B26">
            <v>1436333.63444746</v>
          </cell>
          <cell r="C26">
            <v>0.000203735267297511</v>
          </cell>
        </row>
        <row r="35">
          <cell r="A35" t="str">
            <v>Ion exchangers Exchanges</v>
          </cell>
          <cell r="B35" t="str">
            <v>Total demand</v>
          </cell>
          <cell r="C35" t="str">
            <v>Per output demand</v>
          </cell>
        </row>
        <row r="36">
          <cell r="A36" t="str">
            <v>Output Membrane</v>
          </cell>
          <cell r="B36">
            <v>162300000</v>
          </cell>
          <cell r="C36">
            <v>1</v>
          </cell>
        </row>
        <row r="37">
          <cell r="A37" t="str">
            <v>Input Membrane</v>
          </cell>
          <cell r="B37">
            <v>7050000000</v>
          </cell>
          <cell r="C37">
            <v>43.4380776340111</v>
          </cell>
        </row>
        <row r="39">
          <cell r="A39" t="str">
            <v>Electricity Nano</v>
          </cell>
          <cell r="B39">
            <v>58190476.1904762</v>
          </cell>
        </row>
        <row r="48">
          <cell r="A48" t="str">
            <v>1st Liprec Exchanges</v>
          </cell>
          <cell r="B48" t="str">
            <v>Total demand</v>
          </cell>
          <cell r="C48" t="str">
            <v>Per output demand</v>
          </cell>
        </row>
        <row r="49">
          <cell r="A49" t="str">
            <v>Lithium carbonate precip. output</v>
          </cell>
          <cell r="B49">
            <v>257929421.105818</v>
          </cell>
          <cell r="C49">
            <v>1</v>
          </cell>
        </row>
        <row r="50">
          <cell r="A50" t="str">
            <v>Input</v>
          </cell>
          <cell r="B50">
            <v>162300000</v>
          </cell>
          <cell r="C50">
            <v>0.629241903867241</v>
          </cell>
        </row>
        <row r="51">
          <cell r="A51" t="str">
            <v>Energy (low)</v>
          </cell>
          <cell r="B51">
            <v>62163382.2352941</v>
          </cell>
          <cell r="C51">
            <v>0.241009272880859</v>
          </cell>
        </row>
        <row r="52">
          <cell r="A52" t="str">
            <v>Soda ash</v>
          </cell>
          <cell r="B52">
            <v>15938236.8509696</v>
          </cell>
          <cell r="C52">
            <v>0.0617930160221266</v>
          </cell>
        </row>
        <row r="53">
          <cell r="A53" t="str">
            <v>Water used for soda ash</v>
          </cell>
          <cell r="B53">
            <v>79691184.2548482</v>
          </cell>
          <cell r="C53">
            <v>0.308965080110633</v>
          </cell>
        </row>
        <row r="62">
          <cell r="A62" t="str">
            <v>Centrifuge 4 Exchanges</v>
          </cell>
          <cell r="B62" t="str">
            <v>Total demand</v>
          </cell>
          <cell r="C62" t="str">
            <v>Per output demand</v>
          </cell>
        </row>
        <row r="63">
          <cell r="A63" t="str">
            <v>Output Centri4</v>
          </cell>
          <cell r="B63">
            <v>15000000</v>
          </cell>
          <cell r="C63">
            <v>1</v>
          </cell>
        </row>
        <row r="64">
          <cell r="A64" t="str">
            <v>Input</v>
          </cell>
          <cell r="B64">
            <v>257929421.105818</v>
          </cell>
          <cell r="C64">
            <v>17.1952947403879</v>
          </cell>
        </row>
        <row r="65">
          <cell r="A65" t="str">
            <v>Electricity</v>
          </cell>
          <cell r="B65">
            <v>257929.421105818</v>
          </cell>
          <cell r="C65">
            <v>0.0171952947403879</v>
          </cell>
        </row>
        <row r="74">
          <cell r="A74" t="str">
            <v>Washing Exchanges</v>
          </cell>
          <cell r="B74" t="str">
            <v>Total demand</v>
          </cell>
          <cell r="C74" t="str">
            <v>Per output demand</v>
          </cell>
        </row>
        <row r="75">
          <cell r="A75" t="str">
            <v>Washing output</v>
          </cell>
          <cell r="B75">
            <v>35000000</v>
          </cell>
          <cell r="C75">
            <v>1</v>
          </cell>
        </row>
        <row r="76">
          <cell r="A76" t="str">
            <v>Input</v>
          </cell>
          <cell r="B76">
            <v>15000000</v>
          </cell>
          <cell r="C76">
            <v>0.428571428571429</v>
          </cell>
        </row>
        <row r="77">
          <cell r="A77" t="str">
            <v>Mass of deionized water</v>
          </cell>
          <cell r="B77">
            <v>20000000</v>
          </cell>
          <cell r="C77">
            <v>0.571428571428571</v>
          </cell>
        </row>
        <row r="78">
          <cell r="A78" t="str">
            <v>Energy (heating deionized water)</v>
          </cell>
          <cell r="B78">
            <v>8429294.11764706</v>
          </cell>
          <cell r="C78">
            <v>0.240836974789916</v>
          </cell>
        </row>
        <row r="87">
          <cell r="A87" t="str">
            <v>Dissolution Exchanges</v>
          </cell>
          <cell r="B87" t="str">
            <v>Total demand</v>
          </cell>
          <cell r="C87" t="str">
            <v>Per output demand</v>
          </cell>
        </row>
        <row r="88">
          <cell r="A88" t="str">
            <v>Dissolution Output</v>
          </cell>
          <cell r="B88">
            <v>284725274.725275</v>
          </cell>
          <cell r="C88">
            <v>1</v>
          </cell>
        </row>
        <row r="89">
          <cell r="A89" t="str">
            <v>Input</v>
          </cell>
          <cell r="B89">
            <v>35000000</v>
          </cell>
          <cell r="C89">
            <v>0.122925511385565</v>
          </cell>
        </row>
        <row r="90">
          <cell r="A90" t="str">
            <v>Deionized water</v>
          </cell>
          <cell r="B90">
            <v>274725274.725275</v>
          </cell>
          <cell r="C90">
            <v>0.96487842531841</v>
          </cell>
        </row>
        <row r="99">
          <cell r="A99" t="str">
            <v>2nd Liprec Exchanges</v>
          </cell>
          <cell r="B99" t="str">
            <v>Total demand</v>
          </cell>
          <cell r="C99" t="str">
            <v>Per output demand</v>
          </cell>
        </row>
        <row r="100">
          <cell r="A100" t="str">
            <v>Output</v>
          </cell>
          <cell r="B100">
            <v>272287125.0934</v>
          </cell>
          <cell r="C100">
            <v>1</v>
          </cell>
        </row>
        <row r="101">
          <cell r="A101" t="str">
            <v>Input </v>
          </cell>
          <cell r="B101">
            <v>284725274.725275</v>
          </cell>
          <cell r="C101">
            <v>1.04568027088174</v>
          </cell>
        </row>
        <row r="102">
          <cell r="A102" t="str">
            <v>Energy (brine heat)</v>
          </cell>
          <cell r="B102">
            <v>119834460.694214</v>
          </cell>
          <cell r="C102">
            <v>0.440103294098494</v>
          </cell>
        </row>
        <row r="111">
          <cell r="A111" t="str">
            <v>Centrifuge 5 Exchanges</v>
          </cell>
          <cell r="B111" t="str">
            <v>Total demand </v>
          </cell>
          <cell r="C111" t="str">
            <v>Per output demand</v>
          </cell>
        </row>
        <row r="112">
          <cell r="A112" t="str">
            <v>Output Centrifuge</v>
          </cell>
          <cell r="B112">
            <v>15000000</v>
          </cell>
          <cell r="C112">
            <v>1</v>
          </cell>
        </row>
        <row r="113">
          <cell r="A113" t="str">
            <v>Input</v>
          </cell>
          <cell r="B113">
            <v>272287125.0934</v>
          </cell>
          <cell r="C113">
            <v>18.1524750062266</v>
          </cell>
        </row>
        <row r="114">
          <cell r="A114" t="str">
            <v>Electricity</v>
          </cell>
          <cell r="B114">
            <v>272287.1250934</v>
          </cell>
          <cell r="C114">
            <v>0.0181524750062266</v>
          </cell>
        </row>
        <row r="123">
          <cell r="A123" t="str">
            <v>Washing 2 Exchanges</v>
          </cell>
          <cell r="B123" t="str">
            <v>Total demand</v>
          </cell>
          <cell r="C123" t="str">
            <v>Per output demand</v>
          </cell>
        </row>
        <row r="124">
          <cell r="A124" t="str">
            <v>Washing output</v>
          </cell>
          <cell r="B124">
            <v>35000000</v>
          </cell>
          <cell r="C124">
            <v>1</v>
          </cell>
        </row>
        <row r="125">
          <cell r="A125" t="str">
            <v>Input</v>
          </cell>
          <cell r="B125">
            <v>15000000</v>
          </cell>
          <cell r="C125">
            <v>0.428571428571429</v>
          </cell>
        </row>
        <row r="126">
          <cell r="A126" t="str">
            <v>Mass of deionized water</v>
          </cell>
          <cell r="B126">
            <v>20000000</v>
          </cell>
          <cell r="C126">
            <v>0.571428571428571</v>
          </cell>
        </row>
        <row r="127">
          <cell r="A127" t="str">
            <v>Energy (heating deionized water)</v>
          </cell>
          <cell r="B127">
            <v>8429294.11764706</v>
          </cell>
          <cell r="C127">
            <v>0.240836974789916</v>
          </cell>
        </row>
        <row r="136">
          <cell r="A136" t="str">
            <v>Centrifuge 6 Exchanges</v>
          </cell>
          <cell r="B136" t="str">
            <v>Total demand</v>
          </cell>
          <cell r="C136" t="str">
            <v>Per output demand</v>
          </cell>
        </row>
        <row r="137">
          <cell r="A137" t="str">
            <v>Output Centrifuge</v>
          </cell>
          <cell r="B137">
            <v>17000000</v>
          </cell>
          <cell r="C137">
            <v>1</v>
          </cell>
        </row>
        <row r="138">
          <cell r="A138" t="str">
            <v>Input</v>
          </cell>
          <cell r="B138">
            <v>35000000</v>
          </cell>
          <cell r="C138">
            <v>2.05882352941176</v>
          </cell>
        </row>
        <row r="139">
          <cell r="A139" t="str">
            <v>Electricity</v>
          </cell>
          <cell r="B139">
            <v>35000</v>
          </cell>
          <cell r="C139">
            <v>0.00205882352941177</v>
          </cell>
        </row>
        <row r="148">
          <cell r="A148" t="str">
            <v>Exchanges</v>
          </cell>
          <cell r="B148" t="str">
            <v>Values</v>
          </cell>
          <cell r="C148" t="str">
            <v>Per output demand</v>
          </cell>
        </row>
        <row r="149">
          <cell r="A149" t="str">
            <v>Output</v>
          </cell>
          <cell r="B149">
            <v>10000000</v>
          </cell>
          <cell r="C149">
            <v>1</v>
          </cell>
        </row>
        <row r="150">
          <cell r="A150" t="str">
            <v>Input</v>
          </cell>
          <cell r="B150">
            <v>17000000</v>
          </cell>
          <cell r="C150">
            <v>1.7</v>
          </cell>
        </row>
        <row r="151">
          <cell r="A151" t="str">
            <v>Energy drying (heat)</v>
          </cell>
          <cell r="B151">
            <v>24705882.3529412</v>
          </cell>
          <cell r="C151">
            <v>2.47058823529412</v>
          </cell>
        </row>
        <row r="152">
          <cell r="A152" t="str">
            <v>Electricity</v>
          </cell>
          <cell r="B152">
            <v>3000000</v>
          </cell>
          <cell r="C152">
            <v>0.3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37" colorId="64" zoomScale="85" zoomScaleNormal="85" zoomScalePageLayoutView="100" workbookViewId="0">
      <selection pane="topLeft" activeCell="O50" activeCellId="0" sqref="O50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49.51"/>
    <col collapsed="false" customWidth="true" hidden="false" outlineLevel="0" max="2" min="2" style="0" width="30.83"/>
    <col collapsed="false" customWidth="true" hidden="false" outlineLevel="0" max="3" min="3" style="0" width="20.83"/>
    <col collapsed="false" customWidth="true" hidden="false" outlineLevel="0" max="4" min="4" style="0" width="11.33"/>
    <col collapsed="false" customWidth="true" hidden="false" outlineLevel="0" max="5" min="5" style="0" width="22.33"/>
    <col collapsed="false" customWidth="true" hidden="false" outlineLevel="0" max="6" min="6" style="0" width="26.33"/>
    <col collapsed="false" customWidth="true" hidden="false" outlineLevel="0" max="7" min="7" style="0" width="16.83"/>
    <col collapsed="false" customWidth="true" hidden="false" outlineLevel="0" max="14" min="14" style="0" width="37.83"/>
    <col collapsed="false" customWidth="true" hidden="false" outlineLevel="0" max="15" min="15" style="0" width="23.33"/>
    <col collapsed="false" customWidth="true" hidden="false" outlineLevel="0" max="16" min="16" style="0" width="26.83"/>
    <col collapsed="false" customWidth="true" hidden="false" outlineLevel="0" max="18" min="17" style="0" width="9"/>
  </cols>
  <sheetData>
    <row r="1" customFormat="false" ht="15" hidden="false" customHeight="false" outlineLevel="0" collapsed="false">
      <c r="A1" s="0" t="s">
        <v>0</v>
      </c>
      <c r="B1" s="0" t="n">
        <v>14</v>
      </c>
    </row>
    <row r="2" customFormat="false" ht="15" hidden="false" customHeight="false" outlineLevel="0" collapsed="false">
      <c r="A2" s="0" t="s">
        <v>1</v>
      </c>
      <c r="B2" s="0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</row>
    <row r="3" customFormat="false" ht="15" hidden="false" customHeight="false" outlineLevel="0" collapsed="false">
      <c r="S3" s="1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</row>
    <row r="4" customFormat="false" ht="15" hidden="false" customHeight="false" outlineLevel="0" collapsed="false">
      <c r="S4" s="1" t="n">
        <v>2</v>
      </c>
      <c r="T4" s="2" t="n">
        <v>1.05</v>
      </c>
      <c r="U4" s="2" t="n">
        <v>1.02</v>
      </c>
      <c r="V4" s="2" t="n">
        <v>1.03</v>
      </c>
      <c r="W4" s="2" t="n">
        <v>1.01</v>
      </c>
      <c r="X4" s="2" t="n">
        <v>1.1</v>
      </c>
    </row>
    <row r="5" customFormat="false" ht="15" hidden="false" customHeight="false" outlineLevel="0" collapsed="false">
      <c r="A5" s="0" t="s">
        <v>9</v>
      </c>
      <c r="B5" s="0" t="s">
        <v>10</v>
      </c>
      <c r="S5" s="1" t="n">
        <v>3</v>
      </c>
      <c r="T5" s="2" t="n">
        <v>1.1</v>
      </c>
      <c r="U5" s="2" t="n">
        <v>1.05</v>
      </c>
      <c r="V5" s="2" t="n">
        <v>1.1</v>
      </c>
      <c r="W5" s="2" t="n">
        <v>1.02</v>
      </c>
      <c r="X5" s="2" t="n">
        <v>1.2</v>
      </c>
    </row>
    <row r="6" customFormat="false" ht="15" hidden="false" customHeight="false" outlineLevel="0" collapsed="false">
      <c r="A6" s="0" t="s">
        <v>11</v>
      </c>
      <c r="B6" s="0" t="s">
        <v>10</v>
      </c>
      <c r="S6" s="1" t="n">
        <v>4</v>
      </c>
      <c r="T6" s="2" t="n">
        <v>1.2</v>
      </c>
      <c r="U6" s="2" t="n">
        <v>1.1</v>
      </c>
      <c r="V6" s="2" t="n">
        <v>1.2</v>
      </c>
      <c r="W6" s="2" t="n">
        <v>1.3</v>
      </c>
      <c r="X6" s="2" t="n">
        <v>1.5</v>
      </c>
    </row>
    <row r="7" customFormat="false" ht="15" hidden="false" customHeight="false" outlineLevel="0" collapsed="false">
      <c r="A7" s="0" t="s">
        <v>12</v>
      </c>
      <c r="B7" s="0" t="s">
        <v>13</v>
      </c>
      <c r="S7" s="1" t="n">
        <v>5</v>
      </c>
      <c r="T7" s="2" t="n">
        <v>1.5</v>
      </c>
      <c r="U7" s="2" t="n">
        <v>1.2</v>
      </c>
      <c r="V7" s="2" t="n">
        <v>1.5</v>
      </c>
      <c r="W7" s="2" t="n">
        <v>1.5</v>
      </c>
      <c r="X7" s="2" t="n">
        <v>2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n">
        <v>1</v>
      </c>
    </row>
    <row r="10" customFormat="false" ht="13.5" hidden="false" customHeight="true" outlineLevel="0" collapsed="false">
      <c r="A10" s="0" t="s">
        <v>17</v>
      </c>
      <c r="B10" s="0" t="s">
        <v>18</v>
      </c>
    </row>
    <row r="11" customFormat="false" ht="15" hidden="false" customHeight="false" outlineLevel="0" collapsed="false">
      <c r="A11" s="0" t="s">
        <v>19</v>
      </c>
      <c r="S11" s="3" t="s">
        <v>20</v>
      </c>
      <c r="T11" s="3"/>
      <c r="U11" s="3"/>
      <c r="V11" s="3"/>
      <c r="W11" s="3"/>
      <c r="Z11" s="0" t="n">
        <v>0</v>
      </c>
      <c r="AA11" s="0" t="n">
        <v>1</v>
      </c>
      <c r="AB11" s="0" t="n">
        <v>2</v>
      </c>
      <c r="AC11" s="0" t="n">
        <v>3</v>
      </c>
      <c r="AD11" s="0" t="n">
        <v>4</v>
      </c>
    </row>
    <row r="12" customFormat="false" ht="15" hidden="false" customHeight="false" outlineLevel="0" collapsed="false">
      <c r="A12" s="0" t="s">
        <v>21</v>
      </c>
      <c r="B12" s="0" t="s">
        <v>11</v>
      </c>
      <c r="C12" s="0" t="s">
        <v>14</v>
      </c>
      <c r="D12" s="0" t="s">
        <v>16</v>
      </c>
      <c r="E12" s="0" t="s">
        <v>17</v>
      </c>
      <c r="F12" s="0" t="s">
        <v>1</v>
      </c>
      <c r="G12" s="0" t="s">
        <v>22</v>
      </c>
      <c r="H12" s="0" t="s">
        <v>23</v>
      </c>
      <c r="I12" s="4" t="s">
        <v>24</v>
      </c>
      <c r="J12" s="4" t="s">
        <v>25</v>
      </c>
      <c r="K12" s="4" t="s">
        <v>26</v>
      </c>
      <c r="L12" s="4" t="s">
        <v>27</v>
      </c>
      <c r="M12" s="4" t="s">
        <v>28</v>
      </c>
      <c r="N12" s="0" t="str">
        <f aca="false">[1]Raw_data!A1</f>
        <v>Ion exchanger 1 Exchanges</v>
      </c>
      <c r="O12" s="0" t="str">
        <f aca="false">[1]Raw_data!B1</f>
        <v>Total demand</v>
      </c>
      <c r="P12" s="0" t="str">
        <f aca="false">[1]Raw_data!C1</f>
        <v>Per output demand</v>
      </c>
      <c r="S12" s="4" t="s">
        <v>4</v>
      </c>
      <c r="T12" s="4" t="s">
        <v>5</v>
      </c>
      <c r="U12" s="4" t="s">
        <v>6</v>
      </c>
      <c r="V12" s="4" t="s">
        <v>7</v>
      </c>
      <c r="W12" s="4" t="s">
        <v>8</v>
      </c>
      <c r="X12" s="4"/>
      <c r="Y12" s="4" t="s">
        <v>4</v>
      </c>
      <c r="Z12" s="4" t="s">
        <v>5</v>
      </c>
      <c r="AA12" s="4" t="s">
        <v>6</v>
      </c>
      <c r="AB12" s="4" t="s">
        <v>7</v>
      </c>
      <c r="AC12" s="4" t="s">
        <v>8</v>
      </c>
      <c r="AD12" s="4" t="s">
        <v>29</v>
      </c>
      <c r="AE12" s="4" t="s">
        <v>30</v>
      </c>
      <c r="AF12" s="4" t="s">
        <v>31</v>
      </c>
    </row>
    <row r="13" customFormat="false" ht="15" hidden="false" customHeight="false" outlineLevel="0" collapsed="false">
      <c r="A13" s="0" t="str">
        <f aca="false">B6</f>
        <v>Adsorption</v>
      </c>
      <c r="B13" s="0" t="str">
        <f aca="false">B6</f>
        <v>Adsorption</v>
      </c>
      <c r="C13" s="0" t="s">
        <v>15</v>
      </c>
      <c r="D13" s="0" t="n">
        <f aca="false">P13</f>
        <v>1</v>
      </c>
      <c r="E13" s="0" t="s">
        <v>32</v>
      </c>
      <c r="F13" s="0" t="s">
        <v>2</v>
      </c>
      <c r="G13" s="0" t="s">
        <v>33</v>
      </c>
      <c r="N13" s="0" t="str">
        <f aca="false">[1]Raw_data!A2</f>
        <v>Output Adsorption</v>
      </c>
      <c r="O13" s="0" t="n">
        <f aca="false">[1]Raw_data!B2</f>
        <v>10259525960.339</v>
      </c>
      <c r="P13" s="0" t="n">
        <f aca="false">[1]Raw_data!C2</f>
        <v>1</v>
      </c>
    </row>
    <row r="14" customFormat="false" ht="15" hidden="false" customHeight="false" outlineLevel="0" collapsed="false">
      <c r="A14" s="0" t="s">
        <v>34</v>
      </c>
      <c r="D14" s="0" t="n">
        <f aca="false">P14</f>
        <v>0.000689310600444774</v>
      </c>
      <c r="E14" s="0" t="s">
        <v>32</v>
      </c>
      <c r="F14" s="0" t="s">
        <v>35</v>
      </c>
      <c r="G14" s="0" t="s">
        <v>36</v>
      </c>
      <c r="H14" s="0" t="s">
        <v>37</v>
      </c>
      <c r="I14" s="0" t="n">
        <v>2</v>
      </c>
      <c r="J14" s="0" t="n">
        <f aca="false">AE14</f>
        <v>-7.27981858962603</v>
      </c>
      <c r="K14" s="0" t="n">
        <f aca="false">AD14</f>
        <v>0.279890969281588</v>
      </c>
      <c r="N14" s="0" t="str">
        <f aca="false">[1]Raw_data!A3</f>
        <v>Lithium in ground</v>
      </c>
      <c r="O14" s="0" t="n">
        <f aca="false">[1]Raw_data!B3</f>
        <v>7072000</v>
      </c>
      <c r="P14" s="0" t="n">
        <f aca="false">[1]Raw_data!C3</f>
        <v>0.000689310600444774</v>
      </c>
      <c r="S14" s="0" t="n">
        <v>2</v>
      </c>
      <c r="T14" s="0" t="n">
        <v>5</v>
      </c>
      <c r="U14" s="0" t="n">
        <v>3</v>
      </c>
      <c r="V14" s="0" t="n">
        <v>3</v>
      </c>
      <c r="W14" s="0" t="n">
        <v>3</v>
      </c>
      <c r="Y14" s="0" t="n">
        <f aca="false">+VLOOKUP(S14, $S$2:$X$7, 2+Z$11,0)</f>
        <v>1.05</v>
      </c>
      <c r="Z14" s="0" t="n">
        <f aca="false">+VLOOKUP(T14, $S$2:$X$7, 2+AA$11,0)</f>
        <v>1.2</v>
      </c>
      <c r="AA14" s="0" t="n">
        <f aca="false">+VLOOKUP(U14, $S$2:$X$7, 2+AB$11,0)</f>
        <v>1.1</v>
      </c>
      <c r="AB14" s="0" t="n">
        <f aca="false">+VLOOKUP(V14, $S$2:$X$7, 2+AC$11,0)</f>
        <v>1.02</v>
      </c>
      <c r="AC14" s="0" t="n">
        <f aca="false">+VLOOKUP(W14, $S$2:$X$7, 2+AD$11,0)</f>
        <v>1.2</v>
      </c>
      <c r="AD14" s="0" t="n">
        <f aca="false">SQRT((LN(Y14))^2+LN(Z14)^2+LN(AA14)^2+LN(AB14)^2+LN(AC14)^2)</f>
        <v>0.279890969281588</v>
      </c>
      <c r="AE14" s="0" t="n">
        <f aca="false">LN(D14)</f>
        <v>-7.27981858962603</v>
      </c>
    </row>
    <row r="15" customFormat="false" ht="15" hidden="false" customHeight="false" outlineLevel="0" collapsed="false">
      <c r="A15" s="0" t="s">
        <v>38</v>
      </c>
      <c r="B15" s="0" t="s">
        <v>39</v>
      </c>
      <c r="C15" s="0" t="s">
        <v>40</v>
      </c>
      <c r="D15" s="0" t="n">
        <f aca="false">P15</f>
        <v>0.005245035469</v>
      </c>
      <c r="E15" s="0" t="s">
        <v>41</v>
      </c>
      <c r="F15" s="0" t="s">
        <v>42</v>
      </c>
      <c r="G15" s="0" t="s">
        <v>43</v>
      </c>
      <c r="I15" s="0" t="n">
        <v>2</v>
      </c>
      <c r="J15" s="0" t="n">
        <f aca="false">AE15</f>
        <v>-5.25047327471632</v>
      </c>
      <c r="K15" s="0" t="n">
        <f aca="false">AD15</f>
        <v>1.00344408198438</v>
      </c>
      <c r="N15" s="0" t="str">
        <f aca="false">[1]Raw_data!A4</f>
        <v>Electricity</v>
      </c>
      <c r="O15" s="0" t="n">
        <f aca="false">[1]Raw_data!B4</f>
        <v>53811577.5571042</v>
      </c>
      <c r="P15" s="0" t="n">
        <f aca="false">[1]Raw_data!C4</f>
        <v>0.005245035469</v>
      </c>
      <c r="S15" s="0" t="n">
        <v>5</v>
      </c>
      <c r="T15" s="0" t="n">
        <v>5</v>
      </c>
      <c r="U15" s="0" t="n">
        <v>5</v>
      </c>
      <c r="V15" s="0" t="n">
        <v>5</v>
      </c>
      <c r="W15" s="0" t="n">
        <v>5</v>
      </c>
      <c r="Y15" s="0" t="n">
        <f aca="false">+VLOOKUP(S15, $S$2:$X$7, 2+Z$11,0)</f>
        <v>1.5</v>
      </c>
      <c r="Z15" s="0" t="n">
        <f aca="false">+VLOOKUP(T15, $S$2:$X$7, 2+AA$11,0)</f>
        <v>1.2</v>
      </c>
      <c r="AA15" s="0" t="n">
        <f aca="false">+VLOOKUP(U15, $S$2:$X$7, 2+AB$11,0)</f>
        <v>1.5</v>
      </c>
      <c r="AB15" s="0" t="n">
        <f aca="false">+VLOOKUP(V15, $S$2:$X$7, 2+AC$11,0)</f>
        <v>1.5</v>
      </c>
      <c r="AC15" s="0" t="n">
        <f aca="false">+VLOOKUP(W15, $S$2:$X$7, 2+AD$11,0)</f>
        <v>2</v>
      </c>
      <c r="AD15" s="0" t="n">
        <f aca="false">SQRT((LN(Y15))^2+LN(Z15)^2+LN(AA15)^2+LN(AB15)^2+LN(AC15)^2)</f>
        <v>1.00344408198438</v>
      </c>
      <c r="AE15" s="0" t="n">
        <f aca="false">LN(D15)</f>
        <v>-5.25047327471632</v>
      </c>
    </row>
    <row r="16" customFormat="false" ht="15" hidden="false" customHeight="false" outlineLevel="0" collapsed="false">
      <c r="A16" s="0" t="s">
        <v>44</v>
      </c>
      <c r="B16" s="0" t="s">
        <v>45</v>
      </c>
      <c r="C16" s="0" t="s">
        <v>46</v>
      </c>
      <c r="D16" s="0" t="n">
        <f aca="false">P16</f>
        <v>0.0963275765881509</v>
      </c>
      <c r="E16" s="0" t="s">
        <v>47</v>
      </c>
      <c r="F16" s="0" t="s">
        <v>42</v>
      </c>
      <c r="G16" s="0" t="s">
        <v>43</v>
      </c>
      <c r="I16" s="0" t="n">
        <v>2</v>
      </c>
      <c r="J16" s="0" t="n">
        <f aca="false">AE16</f>
        <v>-2.34000063992394</v>
      </c>
      <c r="K16" s="0" t="n">
        <f aca="false">AD16</f>
        <v>1.00344408198438</v>
      </c>
      <c r="N16" s="0" t="str">
        <f aca="false">[1]Raw_data!A5</f>
        <v>Energy</v>
      </c>
      <c r="O16" s="0" t="n">
        <f aca="false">[1]Raw_data!B5</f>
        <v>988275272.702674</v>
      </c>
      <c r="P16" s="0" t="n">
        <f aca="false">[1]Raw_data!C5</f>
        <v>0.0963275765881509</v>
      </c>
      <c r="S16" s="0" t="n">
        <v>5</v>
      </c>
      <c r="T16" s="0" t="n">
        <v>5</v>
      </c>
      <c r="U16" s="0" t="n">
        <v>5</v>
      </c>
      <c r="V16" s="0" t="n">
        <v>5</v>
      </c>
      <c r="W16" s="0" t="n">
        <v>5</v>
      </c>
      <c r="Y16" s="0" t="n">
        <f aca="false">+VLOOKUP(S16, $S$2:$X$7, 2+Z$11,0)</f>
        <v>1.5</v>
      </c>
      <c r="Z16" s="0" t="n">
        <f aca="false">+VLOOKUP(T16, $S$2:$X$7, 2+AA$11,0)</f>
        <v>1.2</v>
      </c>
      <c r="AA16" s="0" t="n">
        <f aca="false">+VLOOKUP(U16, $S$2:$X$7, 2+AB$11,0)</f>
        <v>1.5</v>
      </c>
      <c r="AB16" s="0" t="n">
        <f aca="false">+VLOOKUP(V16, $S$2:$X$7, 2+AC$11,0)</f>
        <v>1.5</v>
      </c>
      <c r="AC16" s="0" t="n">
        <f aca="false">+VLOOKUP(W16, $S$2:$X$7, 2+AD$11,0)</f>
        <v>2</v>
      </c>
      <c r="AD16" s="0" t="n">
        <f aca="false">SQRT((LN(Y16))^2+LN(Z16)^2+LN(AA16)^2+LN(AB16)^2+LN(AC16)^2)</f>
        <v>1.00344408198438</v>
      </c>
      <c r="AE16" s="0" t="n">
        <f aca="false">LN(D16)</f>
        <v>-2.34000063992394</v>
      </c>
    </row>
    <row r="17" customFormat="false" ht="15" hidden="false" customHeight="false" outlineLevel="0" collapsed="false">
      <c r="A17" s="0" t="s">
        <v>48</v>
      </c>
      <c r="B17" s="0" t="s">
        <v>48</v>
      </c>
      <c r="C17" s="0" t="s">
        <v>15</v>
      </c>
      <c r="D17" s="0" t="n">
        <f aca="false">P17</f>
        <v>0.423657581952779</v>
      </c>
      <c r="E17" s="0" t="s">
        <v>32</v>
      </c>
      <c r="F17" s="0" t="s">
        <v>49</v>
      </c>
      <c r="G17" s="0" t="s">
        <v>43</v>
      </c>
      <c r="I17" s="0" t="n">
        <v>2</v>
      </c>
      <c r="J17" s="0" t="n">
        <f aca="false">AE17</f>
        <v>-0.858829739760458</v>
      </c>
      <c r="K17" s="0" t="n">
        <f aca="false">AD17</f>
        <v>0.279890969281588</v>
      </c>
      <c r="N17" s="0" t="str">
        <f aca="false">[1]Raw_data!A6</f>
        <v>Water</v>
      </c>
      <c r="O17" s="0" t="n">
        <f aca="false">[1]Raw_data!B6</f>
        <v>4346525960.33897</v>
      </c>
      <c r="P17" s="0" t="n">
        <f aca="false">[1]Raw_data!C6</f>
        <v>0.423657581952779</v>
      </c>
      <c r="S17" s="0" t="n">
        <v>2</v>
      </c>
      <c r="T17" s="0" t="n">
        <v>5</v>
      </c>
      <c r="U17" s="0" t="n">
        <v>3</v>
      </c>
      <c r="V17" s="0" t="n">
        <v>3</v>
      </c>
      <c r="W17" s="0" t="n">
        <v>3</v>
      </c>
      <c r="Y17" s="0" t="n">
        <f aca="false">+VLOOKUP(S17, $S$2:$X$7, 2+Z$11,0)</f>
        <v>1.05</v>
      </c>
      <c r="Z17" s="0" t="n">
        <f aca="false">+VLOOKUP(T17, $S$2:$X$7, 2+AA$11,0)</f>
        <v>1.2</v>
      </c>
      <c r="AA17" s="0" t="n">
        <f aca="false">+VLOOKUP(U17, $S$2:$X$7, 2+AB$11,0)</f>
        <v>1.1</v>
      </c>
      <c r="AB17" s="0" t="n">
        <f aca="false">+VLOOKUP(V17, $S$2:$X$7, 2+AC$11,0)</f>
        <v>1.02</v>
      </c>
      <c r="AC17" s="0" t="n">
        <f aca="false">+VLOOKUP(W17, $S$2:$X$7, 2+AD$11,0)</f>
        <v>1.2</v>
      </c>
      <c r="AD17" s="0" t="n">
        <f aca="false">SQRT((LN(Y17))^2+LN(Z17)^2+LN(AA17)^2+LN(AB17)^2+LN(AC17)^2)</f>
        <v>0.279890969281588</v>
      </c>
      <c r="AE17" s="0" t="n">
        <f aca="false">LN(D17)</f>
        <v>-0.858829739760458</v>
      </c>
    </row>
    <row r="18" customFormat="false" ht="15" hidden="false" customHeight="false" outlineLevel="0" collapsed="false">
      <c r="A18" s="0" t="s">
        <v>50</v>
      </c>
      <c r="B18" s="0" t="s">
        <v>51</v>
      </c>
      <c r="C18" s="0" t="s">
        <v>52</v>
      </c>
      <c r="D18" s="0" t="n">
        <f aca="false">P18</f>
        <v>0.0006</v>
      </c>
      <c r="E18" s="0" t="s">
        <v>32</v>
      </c>
      <c r="F18" s="0" t="s">
        <v>42</v>
      </c>
      <c r="G18" s="0" t="s">
        <v>43</v>
      </c>
      <c r="I18" s="0" t="n">
        <v>2</v>
      </c>
      <c r="J18" s="0" t="n">
        <f aca="false">AE18</f>
        <v>-7.41858090274813</v>
      </c>
      <c r="K18" s="0" t="n">
        <f aca="false">AD18</f>
        <v>0.279890969281588</v>
      </c>
      <c r="N18" s="0" t="str">
        <f aca="false">[1]Raw_data!A7</f>
        <v>Ammonium chloride</v>
      </c>
      <c r="O18" s="0" t="n">
        <f aca="false">[1]Raw_data!B7</f>
        <v>6155715.57620338</v>
      </c>
      <c r="P18" s="0" t="n">
        <f aca="false">[1]Raw_data!C7</f>
        <v>0.0006</v>
      </c>
      <c r="S18" s="0" t="n">
        <v>2</v>
      </c>
      <c r="T18" s="0" t="n">
        <v>5</v>
      </c>
      <c r="U18" s="0" t="n">
        <v>3</v>
      </c>
      <c r="V18" s="0" t="n">
        <v>3</v>
      </c>
      <c r="W18" s="0" t="n">
        <v>3</v>
      </c>
      <c r="Y18" s="0" t="n">
        <f aca="false">+VLOOKUP(S18, $S$2:$X$7, 2+Z$11,0)</f>
        <v>1.05</v>
      </c>
      <c r="Z18" s="0" t="n">
        <f aca="false">+VLOOKUP(T18, $S$2:$X$7, 2+AA$11,0)</f>
        <v>1.2</v>
      </c>
      <c r="AA18" s="0" t="n">
        <f aca="false">+VLOOKUP(U18, $S$2:$X$7, 2+AB$11,0)</f>
        <v>1.1</v>
      </c>
      <c r="AB18" s="0" t="n">
        <f aca="false">+VLOOKUP(V18, $S$2:$X$7, 2+AC$11,0)</f>
        <v>1.02</v>
      </c>
      <c r="AC18" s="0" t="n">
        <f aca="false">+VLOOKUP(W18, $S$2:$X$7, 2+AD$11,0)</f>
        <v>1.2</v>
      </c>
      <c r="AD18" s="0" t="n">
        <f aca="false">SQRT((LN(Y18))^2+LN(Z18)^2+LN(AA18)^2+LN(AB18)^2+LN(AC18)^2)</f>
        <v>0.279890969281588</v>
      </c>
      <c r="AE18" s="0" t="n">
        <f aca="false">LN(D18)</f>
        <v>-7.41858090274813</v>
      </c>
    </row>
    <row r="19" customFormat="false" ht="15" hidden="false" customHeight="false" outlineLevel="0" collapsed="false">
      <c r="N19" s="0" t="n">
        <f aca="false">[1]Raw_data!A8</f>
        <v>0</v>
      </c>
      <c r="O19" s="0" t="n">
        <f aca="false">[1]Raw_data!B8</f>
        <v>0</v>
      </c>
      <c r="P19" s="0" t="n">
        <f aca="false">[1]Raw_data!C8</f>
        <v>0</v>
      </c>
    </row>
    <row r="20" customFormat="false" ht="15" hidden="false" customHeight="false" outlineLevel="0" collapsed="false">
      <c r="A20" s="0" t="s">
        <v>9</v>
      </c>
      <c r="B20" s="0" t="s">
        <v>53</v>
      </c>
      <c r="N20" s="0" t="n">
        <f aca="false">[1]Raw_data!A9</f>
        <v>0</v>
      </c>
      <c r="O20" s="0" t="n">
        <f aca="false">[1]Raw_data!B9</f>
        <v>0</v>
      </c>
      <c r="P20" s="0" t="n">
        <f aca="false">[1]Raw_data!C9</f>
        <v>0</v>
      </c>
    </row>
    <row r="21" customFormat="false" ht="15" hidden="false" customHeight="false" outlineLevel="0" collapsed="false">
      <c r="A21" s="0" t="s">
        <v>11</v>
      </c>
      <c r="B21" s="0" t="str">
        <f aca="false">B20</f>
        <v>Ion exchanger</v>
      </c>
      <c r="N21" s="0" t="n">
        <f aca="false">[1]Raw_data!A10</f>
        <v>0</v>
      </c>
      <c r="O21" s="0" t="n">
        <f aca="false">[1]Raw_data!B10</f>
        <v>0</v>
      </c>
      <c r="P21" s="0" t="n">
        <f aca="false">[1]Raw_data!C10</f>
        <v>0</v>
      </c>
    </row>
    <row r="22" customFormat="false" ht="15" hidden="false" customHeight="false" outlineLevel="0" collapsed="false">
      <c r="A22" s="0" t="s">
        <v>12</v>
      </c>
      <c r="B22" s="0" t="s">
        <v>54</v>
      </c>
      <c r="N22" s="0" t="n">
        <f aca="false">[1]Raw_data!A11</f>
        <v>0</v>
      </c>
      <c r="O22" s="0" t="n">
        <f aca="false">[1]Raw_data!B11</f>
        <v>0</v>
      </c>
      <c r="P22" s="0" t="n">
        <f aca="false">[1]Raw_data!C11</f>
        <v>0</v>
      </c>
    </row>
    <row r="23" customFormat="false" ht="15" hidden="false" customHeight="false" outlineLevel="0" collapsed="false">
      <c r="A23" s="0" t="s">
        <v>14</v>
      </c>
      <c r="B23" s="0" t="s">
        <v>15</v>
      </c>
      <c r="N23" s="0" t="n">
        <f aca="false">[1]Raw_data!A12</f>
        <v>0</v>
      </c>
      <c r="O23" s="0" t="n">
        <f aca="false">[1]Raw_data!B12</f>
        <v>0</v>
      </c>
      <c r="P23" s="0" t="n">
        <f aca="false">[1]Raw_data!C12</f>
        <v>0</v>
      </c>
    </row>
    <row r="24" customFormat="false" ht="15" hidden="false" customHeight="false" outlineLevel="0" collapsed="false">
      <c r="A24" s="0" t="s">
        <v>16</v>
      </c>
      <c r="B24" s="0" t="n">
        <v>1</v>
      </c>
      <c r="N24" s="0" t="n">
        <f aca="false">[1]Raw_data!A13</f>
        <v>0</v>
      </c>
      <c r="O24" s="0" t="n">
        <f aca="false">[1]Raw_data!B13</f>
        <v>0</v>
      </c>
      <c r="P24" s="0" t="n">
        <f aca="false">[1]Raw_data!C13</f>
        <v>0</v>
      </c>
    </row>
    <row r="25" customFormat="false" ht="15" hidden="false" customHeight="false" outlineLevel="0" collapsed="false">
      <c r="A25" s="0" t="s">
        <v>17</v>
      </c>
      <c r="B25" s="0" t="s">
        <v>18</v>
      </c>
      <c r="N25" s="0" t="n">
        <f aca="false">[1]Raw_data!A14</f>
        <v>0</v>
      </c>
      <c r="O25" s="0" t="n">
        <f aca="false">[1]Raw_data!B14</f>
        <v>0</v>
      </c>
      <c r="P25" s="0" t="n">
        <f aca="false">[1]Raw_data!C14</f>
        <v>0</v>
      </c>
    </row>
    <row r="26" customFormat="false" ht="15" hidden="false" customHeight="false" outlineLevel="0" collapsed="false">
      <c r="A26" s="0" t="s">
        <v>19</v>
      </c>
      <c r="N26" s="0" t="n">
        <f aca="false">[1]Raw_data!A15</f>
        <v>0</v>
      </c>
      <c r="O26" s="0" t="n">
        <f aca="false">[1]Raw_data!B15</f>
        <v>0</v>
      </c>
      <c r="P26" s="0" t="n">
        <f aca="false">[1]Raw_data!C15</f>
        <v>0</v>
      </c>
      <c r="S26" s="3" t="s">
        <v>20</v>
      </c>
      <c r="T26" s="3"/>
      <c r="U26" s="3"/>
      <c r="V26" s="3"/>
      <c r="W26" s="3"/>
      <c r="Z26" s="0" t="n">
        <v>0</v>
      </c>
      <c r="AA26" s="0" t="n">
        <v>1</v>
      </c>
      <c r="AB26" s="0" t="n">
        <v>2</v>
      </c>
      <c r="AC26" s="0" t="n">
        <v>3</v>
      </c>
      <c r="AD26" s="0" t="n">
        <v>4</v>
      </c>
    </row>
    <row r="27" customFormat="false" ht="15" hidden="false" customHeight="false" outlineLevel="0" collapsed="false">
      <c r="A27" s="0" t="s">
        <v>21</v>
      </c>
      <c r="B27" s="0" t="s">
        <v>11</v>
      </c>
      <c r="C27" s="0" t="s">
        <v>14</v>
      </c>
      <c r="D27" s="0" t="s">
        <v>16</v>
      </c>
      <c r="E27" s="0" t="s">
        <v>17</v>
      </c>
      <c r="F27" s="0" t="s">
        <v>1</v>
      </c>
      <c r="G27" s="0" t="s">
        <v>22</v>
      </c>
      <c r="H27" s="0" t="s">
        <v>23</v>
      </c>
      <c r="I27" s="4" t="s">
        <v>24</v>
      </c>
      <c r="J27" s="4" t="s">
        <v>25</v>
      </c>
      <c r="K27" s="4" t="s">
        <v>26</v>
      </c>
      <c r="L27" s="4" t="s">
        <v>27</v>
      </c>
      <c r="M27" s="4" t="s">
        <v>28</v>
      </c>
      <c r="N27" s="0" t="str">
        <f aca="false">[1]Raw_data!A16</f>
        <v>Ion exchangers Exchanges</v>
      </c>
      <c r="O27" s="0" t="str">
        <f aca="false">[1]Raw_data!B16</f>
        <v>Total demand</v>
      </c>
      <c r="P27" s="0" t="str">
        <f aca="false">[1]Raw_data!C16</f>
        <v>Per output demand</v>
      </c>
      <c r="S27" s="4" t="s">
        <v>4</v>
      </c>
      <c r="T27" s="4" t="s">
        <v>5</v>
      </c>
      <c r="U27" s="4" t="s">
        <v>6</v>
      </c>
      <c r="V27" s="4" t="s">
        <v>7</v>
      </c>
      <c r="W27" s="4" t="s">
        <v>8</v>
      </c>
      <c r="X27" s="4"/>
      <c r="Y27" s="4" t="s">
        <v>4</v>
      </c>
      <c r="Z27" s="4" t="s">
        <v>5</v>
      </c>
      <c r="AA27" s="4" t="s">
        <v>6</v>
      </c>
      <c r="AB27" s="4" t="s">
        <v>7</v>
      </c>
      <c r="AC27" s="4" t="s">
        <v>8</v>
      </c>
      <c r="AD27" s="4" t="s">
        <v>29</v>
      </c>
      <c r="AE27" s="4" t="s">
        <v>30</v>
      </c>
      <c r="AF27" s="4" t="s">
        <v>31</v>
      </c>
    </row>
    <row r="28" customFormat="false" ht="15" hidden="false" customHeight="false" outlineLevel="0" collapsed="false">
      <c r="A28" s="0" t="str">
        <f aca="false">B28</f>
        <v>Ion exchanger</v>
      </c>
      <c r="B28" s="0" t="str">
        <f aca="false">B20</f>
        <v>Ion exchanger</v>
      </c>
      <c r="C28" s="0" t="s">
        <v>15</v>
      </c>
      <c r="D28" s="0" t="n">
        <f aca="false">P28</f>
        <v>1</v>
      </c>
      <c r="E28" s="0" t="s">
        <v>32</v>
      </c>
      <c r="F28" s="0" t="s">
        <v>2</v>
      </c>
      <c r="G28" s="0" t="s">
        <v>33</v>
      </c>
      <c r="N28" s="0" t="str">
        <f aca="false">[1]Raw_data!A17</f>
        <v>Output IX</v>
      </c>
      <c r="O28" s="0" t="n">
        <f aca="false">[1]Raw_data!B17</f>
        <v>7050000000</v>
      </c>
      <c r="P28" s="0" t="n">
        <f aca="false">[1]Raw_data!C17</f>
        <v>1</v>
      </c>
    </row>
    <row r="29" customFormat="false" ht="15" hidden="false" customHeight="false" outlineLevel="0" collapsed="false">
      <c r="A29" s="0" t="str">
        <f aca="false">B29</f>
        <v>Adsorption</v>
      </c>
      <c r="B29" s="0" t="str">
        <f aca="false">B13</f>
        <v>Adsorption</v>
      </c>
      <c r="C29" s="0" t="s">
        <v>15</v>
      </c>
      <c r="D29" s="0" t="n">
        <f aca="false">P29</f>
        <v>1.45525190926794</v>
      </c>
      <c r="E29" s="0" t="s">
        <v>32</v>
      </c>
      <c r="F29" s="0" t="s">
        <v>2</v>
      </c>
      <c r="G29" s="0" t="s">
        <v>43</v>
      </c>
      <c r="I29" s="0" t="n">
        <v>2</v>
      </c>
      <c r="J29" s="0" t="n">
        <f aca="false">AE29</f>
        <v>0.375179019155062</v>
      </c>
      <c r="K29" s="0" t="n">
        <f aca="false">AD29</f>
        <v>0.279890969281588</v>
      </c>
      <c r="N29" s="0" t="str">
        <f aca="false">[1]Raw_data!A18</f>
        <v>Input IX</v>
      </c>
      <c r="O29" s="0" t="n">
        <f aca="false">[1]Raw_data!B18</f>
        <v>10259525960.339</v>
      </c>
      <c r="P29" s="0" t="n">
        <f aca="false">[1]Raw_data!C18</f>
        <v>1.45525190926794</v>
      </c>
      <c r="S29" s="0" t="n">
        <v>2</v>
      </c>
      <c r="T29" s="0" t="n">
        <v>5</v>
      </c>
      <c r="U29" s="0" t="n">
        <v>3</v>
      </c>
      <c r="V29" s="0" t="n">
        <v>3</v>
      </c>
      <c r="W29" s="0" t="n">
        <v>3</v>
      </c>
      <c r="Y29" s="0" t="n">
        <f aca="false">+VLOOKUP(S29, $S$2:$X$7, 2+Z$11,0)</f>
        <v>1.05</v>
      </c>
      <c r="Z29" s="0" t="n">
        <f aca="false">+VLOOKUP(T29, $S$2:$X$7, 2+AA$11,0)</f>
        <v>1.2</v>
      </c>
      <c r="AA29" s="0" t="n">
        <f aca="false">+VLOOKUP(U29, $S$2:$X$7, 2+AB$11,0)</f>
        <v>1.1</v>
      </c>
      <c r="AB29" s="0" t="n">
        <f aca="false">+VLOOKUP(V29, $S$2:$X$7, 2+AC$11,0)</f>
        <v>1.02</v>
      </c>
      <c r="AC29" s="0" t="n">
        <f aca="false">+VLOOKUP(W29, $S$2:$X$7, 2+AD$11,0)</f>
        <v>1.2</v>
      </c>
      <c r="AD29" s="0" t="n">
        <f aca="false">SQRT((LN(Y29))^2+LN(Z29)^2+LN(AA29)^2+LN(AB29)^2+LN(AC29)^2)</f>
        <v>0.279890969281588</v>
      </c>
      <c r="AE29" s="0" t="n">
        <f aca="false">LN(D29)</f>
        <v>0.375179019155062</v>
      </c>
    </row>
    <row r="30" customFormat="false" ht="15" hidden="false" customHeight="false" outlineLevel="0" collapsed="false">
      <c r="A30" s="0" t="s">
        <v>44</v>
      </c>
      <c r="B30" s="0" t="s">
        <v>45</v>
      </c>
      <c r="C30" s="0" t="s">
        <v>46</v>
      </c>
      <c r="D30" s="0" t="n">
        <f aca="false">P30</f>
        <v>0.251073755875463</v>
      </c>
      <c r="E30" s="0" t="s">
        <v>47</v>
      </c>
      <c r="F30" s="0" t="s">
        <v>42</v>
      </c>
      <c r="G30" s="0" t="s">
        <v>43</v>
      </c>
      <c r="I30" s="0" t="n">
        <v>2</v>
      </c>
      <c r="J30" s="0" t="n">
        <f aca="false">AE30</f>
        <v>-1.38200853490584</v>
      </c>
      <c r="K30" s="0" t="n">
        <f aca="false">AD30</f>
        <v>1.00344408198438</v>
      </c>
      <c r="N30" s="0" t="str">
        <f aca="false">[1]Raw_data!A19</f>
        <v>Energy in</v>
      </c>
      <c r="O30" s="0" t="n">
        <f aca="false">[1]Raw_data!B19</f>
        <v>1770069978.92201</v>
      </c>
      <c r="P30" s="0" t="n">
        <f aca="false">[1]Raw_data!C19</f>
        <v>0.251073755875463</v>
      </c>
      <c r="S30" s="0" t="n">
        <v>5</v>
      </c>
      <c r="T30" s="0" t="n">
        <v>5</v>
      </c>
      <c r="U30" s="0" t="n">
        <v>5</v>
      </c>
      <c r="V30" s="0" t="n">
        <v>5</v>
      </c>
      <c r="W30" s="0" t="n">
        <v>5</v>
      </c>
      <c r="Y30" s="0" t="n">
        <f aca="false">+VLOOKUP(S30, $S$2:$X$7, 2+Z$11,0)</f>
        <v>1.5</v>
      </c>
      <c r="Z30" s="0" t="n">
        <f aca="false">+VLOOKUP(T30, $S$2:$X$7, 2+AA$11,0)</f>
        <v>1.2</v>
      </c>
      <c r="AA30" s="0" t="n">
        <f aca="false">+VLOOKUP(U30, $S$2:$X$7, 2+AB$11,0)</f>
        <v>1.5</v>
      </c>
      <c r="AB30" s="0" t="n">
        <f aca="false">+VLOOKUP(V30, $S$2:$X$7, 2+AC$11,0)</f>
        <v>1.5</v>
      </c>
      <c r="AC30" s="0" t="n">
        <f aca="false">+VLOOKUP(W30, $S$2:$X$7, 2+AD$11,0)</f>
        <v>2</v>
      </c>
      <c r="AD30" s="0" t="n">
        <f aca="false">SQRT((LN(Y30))^2+LN(Z30)^2+LN(AA30)^2+LN(AB30)^2+LN(AC30)^2)</f>
        <v>1.00344408198438</v>
      </c>
      <c r="AE30" s="0" t="n">
        <f aca="false">LN(D30)</f>
        <v>-1.38200853490584</v>
      </c>
    </row>
    <row r="31" customFormat="false" ht="15" hidden="false" customHeight="false" outlineLevel="0" collapsed="false">
      <c r="A31" s="0" t="s">
        <v>38</v>
      </c>
      <c r="B31" s="0" t="s">
        <v>39</v>
      </c>
      <c r="C31" s="0" t="s">
        <v>40</v>
      </c>
      <c r="D31" s="0" t="n">
        <f aca="false">P31</f>
        <v>0.00808882660467058</v>
      </c>
      <c r="E31" s="0" t="s">
        <v>41</v>
      </c>
      <c r="F31" s="0" t="s">
        <v>42</v>
      </c>
      <c r="G31" s="0" t="s">
        <v>43</v>
      </c>
      <c r="I31" s="0" t="n">
        <v>2</v>
      </c>
      <c r="J31" s="0" t="n">
        <f aca="false">AE31</f>
        <v>-4.81727160111741</v>
      </c>
      <c r="K31" s="0" t="n">
        <f aca="false">AD31</f>
        <v>1.00344408198438</v>
      </c>
      <c r="N31" s="0" t="str">
        <f aca="false">[1]Raw_data!A20</f>
        <v>Electricity</v>
      </c>
      <c r="O31" s="0" t="n">
        <f aca="false">[1]Raw_data!B20</f>
        <v>57026227.5629276</v>
      </c>
      <c r="P31" s="0" t="n">
        <f aca="false">[1]Raw_data!C20</f>
        <v>0.00808882660467058</v>
      </c>
      <c r="S31" s="0" t="n">
        <v>5</v>
      </c>
      <c r="T31" s="0" t="n">
        <v>5</v>
      </c>
      <c r="U31" s="0" t="n">
        <v>5</v>
      </c>
      <c r="V31" s="0" t="n">
        <v>5</v>
      </c>
      <c r="W31" s="0" t="n">
        <v>5</v>
      </c>
      <c r="Y31" s="0" t="n">
        <f aca="false">+VLOOKUP(S31, $S$2:$X$7, 2+Z$11,0)</f>
        <v>1.5</v>
      </c>
      <c r="Z31" s="0" t="n">
        <f aca="false">+VLOOKUP(T31, $S$2:$X$7, 2+AA$11,0)</f>
        <v>1.2</v>
      </c>
      <c r="AA31" s="0" t="n">
        <f aca="false">+VLOOKUP(U31, $S$2:$X$7, 2+AB$11,0)</f>
        <v>1.5</v>
      </c>
      <c r="AB31" s="0" t="n">
        <f aca="false">+VLOOKUP(V31, $S$2:$X$7, 2+AC$11,0)</f>
        <v>1.5</v>
      </c>
      <c r="AC31" s="0" t="n">
        <f aca="false">+VLOOKUP(W31, $S$2:$X$7, 2+AD$11,0)</f>
        <v>2</v>
      </c>
      <c r="AD31" s="0" t="n">
        <f aca="false">SQRT((LN(Y31))^2+LN(Z31)^2+LN(AA31)^2+LN(AB31)^2+LN(AC31)^2)</f>
        <v>1.00344408198438</v>
      </c>
      <c r="AE31" s="0" t="n">
        <f aca="false">LN(D31)</f>
        <v>-4.81727160111741</v>
      </c>
    </row>
    <row r="32" customFormat="false" ht="15" hidden="false" customHeight="false" outlineLevel="0" collapsed="false">
      <c r="A32" s="0" t="s">
        <v>48</v>
      </c>
      <c r="B32" s="0" t="s">
        <v>48</v>
      </c>
      <c r="C32" s="0" t="s">
        <v>15</v>
      </c>
      <c r="D32" s="0" t="n">
        <f aca="false">P32</f>
        <v>0</v>
      </c>
      <c r="E32" s="0" t="s">
        <v>32</v>
      </c>
      <c r="F32" s="0" t="s">
        <v>49</v>
      </c>
      <c r="G32" s="0" t="s">
        <v>43</v>
      </c>
      <c r="N32" s="0" t="str">
        <f aca="false">[1]Raw_data!A21</f>
        <v>Water for ion exchanger</v>
      </c>
      <c r="O32" s="0" t="n">
        <f aca="false">[1]Raw_data!B21</f>
        <v>0</v>
      </c>
      <c r="P32" s="0" t="n">
        <f aca="false">[1]Raw_data!C21</f>
        <v>0</v>
      </c>
      <c r="S32" s="0" t="n">
        <v>5</v>
      </c>
      <c r="T32" s="0" t="n">
        <v>5</v>
      </c>
      <c r="U32" s="0" t="n">
        <v>5</v>
      </c>
      <c r="V32" s="0" t="n">
        <v>5</v>
      </c>
      <c r="W32" s="0" t="n">
        <v>5</v>
      </c>
      <c r="Y32" s="0" t="n">
        <f aca="false">+VLOOKUP(S32, $S$2:$X$7, 2+Z$11,0)</f>
        <v>1.5</v>
      </c>
      <c r="Z32" s="0" t="n">
        <f aca="false">+VLOOKUP(T32, $S$2:$X$7, 2+AA$11,0)</f>
        <v>1.2</v>
      </c>
      <c r="AA32" s="0" t="n">
        <f aca="false">+VLOOKUP(U32, $S$2:$X$7, 2+AB$11,0)</f>
        <v>1.5</v>
      </c>
      <c r="AB32" s="0" t="n">
        <f aca="false">+VLOOKUP(V32, $S$2:$X$7, 2+AC$11,0)</f>
        <v>1.5</v>
      </c>
      <c r="AC32" s="0" t="n">
        <f aca="false">+VLOOKUP(W32, $S$2:$X$7, 2+AD$11,0)</f>
        <v>2</v>
      </c>
      <c r="AD32" s="0" t="n">
        <f aca="false">SQRT((LN(Y32))^2+LN(Z32)^2+LN(AA32)^2+LN(AB32)^2+LN(AC32)^2)</f>
        <v>1.00344408198438</v>
      </c>
      <c r="AE32" s="0" t="e">
        <f aca="false">LN(D32)</f>
        <v>#VALUE!</v>
      </c>
    </row>
    <row r="33" customFormat="false" ht="15" hidden="false" customHeight="false" outlineLevel="0" collapsed="false">
      <c r="A33" s="0" t="s">
        <v>55</v>
      </c>
      <c r="B33" s="0" t="s">
        <v>56</v>
      </c>
      <c r="C33" s="0" t="s">
        <v>46</v>
      </c>
      <c r="D33" s="0" t="n">
        <f aca="false">P33</f>
        <v>0.000698520916448611</v>
      </c>
      <c r="E33" s="0" t="s">
        <v>32</v>
      </c>
      <c r="F33" s="0" t="s">
        <v>42</v>
      </c>
      <c r="G33" s="0" t="s">
        <v>43</v>
      </c>
      <c r="I33" s="0" t="n">
        <v>2</v>
      </c>
      <c r="J33" s="0" t="n">
        <f aca="false">AE33</f>
        <v>-7.26654543490728</v>
      </c>
      <c r="K33" s="0" t="n">
        <f aca="false">AD33</f>
        <v>1.00344408198438</v>
      </c>
      <c r="N33" s="0" t="str">
        <f aca="false">[1]Raw_data!A22</f>
        <v>HCl</v>
      </c>
      <c r="O33" s="0" t="n">
        <f aca="false">[1]Raw_data!B22</f>
        <v>4924572.46096271</v>
      </c>
      <c r="P33" s="0" t="n">
        <f aca="false">[1]Raw_data!C22</f>
        <v>0.000698520916448611</v>
      </c>
      <c r="S33" s="0" t="n">
        <v>5</v>
      </c>
      <c r="T33" s="0" t="n">
        <v>5</v>
      </c>
      <c r="U33" s="0" t="n">
        <v>5</v>
      </c>
      <c r="V33" s="0" t="n">
        <v>5</v>
      </c>
      <c r="W33" s="0" t="n">
        <v>5</v>
      </c>
      <c r="Y33" s="0" t="n">
        <f aca="false">+VLOOKUP(S33, $S$2:$X$7, 2+Z$11,0)</f>
        <v>1.5</v>
      </c>
      <c r="Z33" s="0" t="n">
        <f aca="false">+VLOOKUP(T33, $S$2:$X$7, 2+AA$11,0)</f>
        <v>1.2</v>
      </c>
      <c r="AA33" s="0" t="n">
        <f aca="false">+VLOOKUP(U33, $S$2:$X$7, 2+AB$11,0)</f>
        <v>1.5</v>
      </c>
      <c r="AB33" s="0" t="n">
        <f aca="false">+VLOOKUP(V33, $S$2:$X$7, 2+AC$11,0)</f>
        <v>1.5</v>
      </c>
      <c r="AC33" s="0" t="n">
        <f aca="false">+VLOOKUP(W33, $S$2:$X$7, 2+AD$11,0)</f>
        <v>2</v>
      </c>
      <c r="AD33" s="0" t="n">
        <f aca="false">SQRT((LN(Y33))^2+LN(Z33)^2+LN(AA33)^2+LN(AB33)^2+LN(AC33)^2)</f>
        <v>1.00344408198438</v>
      </c>
      <c r="AE33" s="0" t="n">
        <f aca="false">LN(D33)</f>
        <v>-7.26654543490728</v>
      </c>
    </row>
    <row r="34" customFormat="false" ht="15" hidden="false" customHeight="false" outlineLevel="0" collapsed="false">
      <c r="A34" s="0" t="s">
        <v>57</v>
      </c>
      <c r="B34" s="0" t="s">
        <v>58</v>
      </c>
      <c r="C34" s="0" t="s">
        <v>52</v>
      </c>
      <c r="D34" s="0" t="n">
        <f aca="false">P34</f>
        <v>0.000349260458224305</v>
      </c>
      <c r="E34" s="0" t="s">
        <v>32</v>
      </c>
      <c r="F34" s="0" t="s">
        <v>42</v>
      </c>
      <c r="G34" s="0" t="s">
        <v>43</v>
      </c>
      <c r="I34" s="0" t="n">
        <v>2</v>
      </c>
      <c r="J34" s="0" t="n">
        <f aca="false">AE34</f>
        <v>-7.95969261546722</v>
      </c>
      <c r="K34" s="0" t="n">
        <f aca="false">AD34</f>
        <v>1.00344408198438</v>
      </c>
      <c r="N34" s="0" t="str">
        <f aca="false">[1]Raw_data!A23</f>
        <v>NaOH</v>
      </c>
      <c r="O34" s="0" t="n">
        <f aca="false">[1]Raw_data!B23</f>
        <v>2462286.23048135</v>
      </c>
      <c r="P34" s="0" t="n">
        <f aca="false">[1]Raw_data!C23</f>
        <v>0.000349260458224305</v>
      </c>
      <c r="S34" s="0" t="n">
        <v>5</v>
      </c>
      <c r="T34" s="0" t="n">
        <v>5</v>
      </c>
      <c r="U34" s="0" t="n">
        <v>5</v>
      </c>
      <c r="V34" s="0" t="n">
        <v>5</v>
      </c>
      <c r="W34" s="0" t="n">
        <v>5</v>
      </c>
      <c r="Y34" s="0" t="n">
        <f aca="false">+VLOOKUP(S34, $S$2:$X$7, 2+Z$11,0)</f>
        <v>1.5</v>
      </c>
      <c r="Z34" s="0" t="n">
        <f aca="false">+VLOOKUP(T34, $S$2:$X$7, 2+AA$11,0)</f>
        <v>1.2</v>
      </c>
      <c r="AA34" s="0" t="n">
        <f aca="false">+VLOOKUP(U34, $S$2:$X$7, 2+AB$11,0)</f>
        <v>1.5</v>
      </c>
      <c r="AB34" s="0" t="n">
        <f aca="false">+VLOOKUP(V34, $S$2:$X$7, 2+AC$11,0)</f>
        <v>1.5</v>
      </c>
      <c r="AC34" s="0" t="n">
        <f aca="false">+VLOOKUP(W34, $S$2:$X$7, 2+AD$11,0)</f>
        <v>2</v>
      </c>
      <c r="AD34" s="0" t="n">
        <f aca="false">SQRT((LN(Y34))^2+LN(Z34)^2+LN(AA34)^2+LN(AB34)^2+LN(AC34)^2)</f>
        <v>1.00344408198438</v>
      </c>
      <c r="AE34" s="0" t="n">
        <f aca="false">LN(D34)</f>
        <v>-7.95969261546722</v>
      </c>
    </row>
    <row r="35" customFormat="false" ht="15" hidden="false" customHeight="false" outlineLevel="0" collapsed="false">
      <c r="A35" s="0" t="s">
        <v>59</v>
      </c>
      <c r="D35" s="0" t="n">
        <f aca="false">-P35</f>
        <v>-0.00471501618602812</v>
      </c>
      <c r="E35" s="0" t="s">
        <v>47</v>
      </c>
      <c r="F35" s="0" t="s">
        <v>35</v>
      </c>
      <c r="G35" s="0" t="s">
        <v>36</v>
      </c>
      <c r="H35" s="0" t="s">
        <v>60</v>
      </c>
      <c r="I35" s="0" t="n">
        <v>2</v>
      </c>
      <c r="J35" s="0" t="n">
        <f aca="false">AE35</f>
        <v>-5.35700293002284</v>
      </c>
      <c r="K35" s="0" t="n">
        <f aca="false">AD35</f>
        <v>1.00344408198438</v>
      </c>
      <c r="N35" s="0" t="str">
        <f aca="false">[1]Raw_data!A24</f>
        <v>Heat</v>
      </c>
      <c r="O35" s="0" t="n">
        <f aca="false">[1]Raw_data!B24</f>
        <v>33240864.1114983</v>
      </c>
      <c r="P35" s="0" t="n">
        <f aca="false">[1]Raw_data!C24</f>
        <v>0.00471501618602812</v>
      </c>
      <c r="S35" s="0" t="n">
        <v>5</v>
      </c>
      <c r="T35" s="0" t="n">
        <v>5</v>
      </c>
      <c r="U35" s="0" t="n">
        <v>5</v>
      </c>
      <c r="V35" s="0" t="n">
        <v>5</v>
      </c>
      <c r="W35" s="0" t="n">
        <v>5</v>
      </c>
      <c r="Y35" s="0" t="n">
        <f aca="false">+VLOOKUP(S35, $S$2:$X$7, 2+Z$11,0)</f>
        <v>1.5</v>
      </c>
      <c r="Z35" s="0" t="n">
        <f aca="false">+VLOOKUP(T35, $S$2:$X$7, 2+AA$11,0)</f>
        <v>1.2</v>
      </c>
      <c r="AA35" s="0" t="n">
        <f aca="false">+VLOOKUP(U35, $S$2:$X$7, 2+AB$11,0)</f>
        <v>1.5</v>
      </c>
      <c r="AB35" s="0" t="n">
        <f aca="false">+VLOOKUP(V35, $S$2:$X$7, 2+AC$11,0)</f>
        <v>1.5</v>
      </c>
      <c r="AC35" s="0" t="n">
        <f aca="false">+VLOOKUP(W35, $S$2:$X$7, 2+AD$11,0)</f>
        <v>2</v>
      </c>
      <c r="AD35" s="0" t="n">
        <f aca="false">SQRT((LN(Y35))^2+LN(Z35)^2+LN(AA35)^2+LN(AB35)^2+LN(AC35)^2)</f>
        <v>1.00344408198438</v>
      </c>
      <c r="AE35" s="0" t="n">
        <f aca="false">LN(-D35)</f>
        <v>-5.35700293002284</v>
      </c>
    </row>
    <row r="36" customFormat="false" ht="15" hidden="false" customHeight="false" outlineLevel="0" collapsed="false">
      <c r="A36" s="0" t="s">
        <v>61</v>
      </c>
      <c r="D36" s="0" t="n">
        <f aca="false">-P36</f>
        <v>-0.000669415878263252</v>
      </c>
      <c r="E36" s="0" t="s">
        <v>32</v>
      </c>
      <c r="F36" s="0" t="s">
        <v>35</v>
      </c>
      <c r="G36" s="0" t="s">
        <v>36</v>
      </c>
      <c r="H36" s="0" t="s">
        <v>62</v>
      </c>
      <c r="I36" s="0" t="n">
        <v>2</v>
      </c>
      <c r="J36" s="0" t="n">
        <f aca="false">AE36</f>
        <v>-7.30910504932607</v>
      </c>
      <c r="K36" s="0" t="n">
        <f aca="false">AD36</f>
        <v>1.00344408198438</v>
      </c>
      <c r="N36" s="0" t="str">
        <f aca="false">[1]Raw_data!A25</f>
        <v>Cl</v>
      </c>
      <c r="O36" s="0" t="n">
        <f aca="false">[1]Raw_data!B25</f>
        <v>4719381.94175593</v>
      </c>
      <c r="P36" s="0" t="n">
        <f aca="false">[1]Raw_data!C25</f>
        <v>0.000669415878263252</v>
      </c>
      <c r="S36" s="0" t="n">
        <v>5</v>
      </c>
      <c r="T36" s="0" t="n">
        <v>5</v>
      </c>
      <c r="U36" s="0" t="n">
        <v>5</v>
      </c>
      <c r="V36" s="0" t="n">
        <v>5</v>
      </c>
      <c r="W36" s="0" t="n">
        <v>5</v>
      </c>
      <c r="Y36" s="0" t="n">
        <f aca="false">+VLOOKUP(S36, $S$2:$X$7, 2+Z$11,0)</f>
        <v>1.5</v>
      </c>
      <c r="Z36" s="0" t="n">
        <f aca="false">+VLOOKUP(T36, $S$2:$X$7, 2+AA$11,0)</f>
        <v>1.2</v>
      </c>
      <c r="AA36" s="0" t="n">
        <f aca="false">+VLOOKUP(U36, $S$2:$X$7, 2+AB$11,0)</f>
        <v>1.5</v>
      </c>
      <c r="AB36" s="0" t="n">
        <f aca="false">+VLOOKUP(V36, $S$2:$X$7, 2+AC$11,0)</f>
        <v>1.5</v>
      </c>
      <c r="AC36" s="0" t="n">
        <f aca="false">+VLOOKUP(W36, $S$2:$X$7, 2+AD$11,0)</f>
        <v>2</v>
      </c>
      <c r="AD36" s="0" t="n">
        <f aca="false">SQRT((LN(Y36))^2+LN(Z36)^2+LN(AA36)^2+LN(AB36)^2+LN(AC36)^2)</f>
        <v>1.00344408198438</v>
      </c>
      <c r="AE36" s="0" t="n">
        <f aca="false">LN(-D36)</f>
        <v>-7.30910504932607</v>
      </c>
    </row>
    <row r="37" customFormat="false" ht="15" hidden="false" customHeight="false" outlineLevel="0" collapsed="false">
      <c r="A37" s="0" t="s">
        <v>63</v>
      </c>
      <c r="D37" s="0" t="n">
        <f aca="false">-P37</f>
        <v>-0.000203735267297511</v>
      </c>
      <c r="E37" s="0" t="s">
        <v>32</v>
      </c>
      <c r="F37" s="0" t="s">
        <v>35</v>
      </c>
      <c r="G37" s="0" t="s">
        <v>36</v>
      </c>
      <c r="H37" s="0" t="s">
        <v>62</v>
      </c>
      <c r="I37" s="0" t="n">
        <v>2</v>
      </c>
      <c r="J37" s="0" t="n">
        <f aca="false">AE37</f>
        <v>-8.49868911619991</v>
      </c>
      <c r="K37" s="0" t="n">
        <f aca="false">AD37</f>
        <v>1.00344408198438</v>
      </c>
      <c r="N37" s="0" t="str">
        <f aca="false">[1]Raw_data!A26</f>
        <v>Na</v>
      </c>
      <c r="O37" s="0" t="n">
        <f aca="false">[1]Raw_data!B26</f>
        <v>1436333.63444746</v>
      </c>
      <c r="P37" s="0" t="n">
        <f aca="false">[1]Raw_data!C26</f>
        <v>0.000203735267297511</v>
      </c>
      <c r="S37" s="0" t="n">
        <v>5</v>
      </c>
      <c r="T37" s="0" t="n">
        <v>5</v>
      </c>
      <c r="U37" s="0" t="n">
        <v>5</v>
      </c>
      <c r="V37" s="0" t="n">
        <v>5</v>
      </c>
      <c r="W37" s="0" t="n">
        <v>5</v>
      </c>
      <c r="Y37" s="0" t="n">
        <f aca="false">+VLOOKUP(S37, $S$2:$X$7, 2+Z$11,0)</f>
        <v>1.5</v>
      </c>
      <c r="Z37" s="0" t="n">
        <f aca="false">+VLOOKUP(T37, $S$2:$X$7, 2+AA$11,0)</f>
        <v>1.2</v>
      </c>
      <c r="AA37" s="0" t="n">
        <f aca="false">+VLOOKUP(U37, $S$2:$X$7, 2+AB$11,0)</f>
        <v>1.5</v>
      </c>
      <c r="AB37" s="0" t="n">
        <f aca="false">+VLOOKUP(V37, $S$2:$X$7, 2+AC$11,0)</f>
        <v>1.5</v>
      </c>
      <c r="AC37" s="0" t="n">
        <f aca="false">+VLOOKUP(W37, $S$2:$X$7, 2+AD$11,0)</f>
        <v>2</v>
      </c>
      <c r="AD37" s="0" t="n">
        <f aca="false">SQRT((LN(Y37))^2+LN(Z37)^2+LN(AA37)^2+LN(AB37)^2+LN(AC37)^2)</f>
        <v>1.00344408198438</v>
      </c>
      <c r="AE37" s="0" t="n">
        <f aca="false">LN(-D37)</f>
        <v>-8.49868911619991</v>
      </c>
    </row>
    <row r="38" customFormat="false" ht="15" hidden="false" customHeight="false" outlineLevel="0" collapsed="false">
      <c r="N38" s="0" t="n">
        <f aca="false">[1]Raw_data!A27</f>
        <v>0</v>
      </c>
      <c r="O38" s="0" t="n">
        <f aca="false">[1]Raw_data!B27</f>
        <v>0</v>
      </c>
      <c r="P38" s="0" t="n">
        <f aca="false">[1]Raw_data!C27</f>
        <v>0</v>
      </c>
    </row>
    <row r="39" customFormat="false" ht="15" hidden="false" customHeight="false" outlineLevel="0" collapsed="false">
      <c r="A39" s="0" t="s">
        <v>9</v>
      </c>
      <c r="B39" s="0" t="s">
        <v>64</v>
      </c>
      <c r="N39" s="0" t="n">
        <f aca="false">[1]Raw_data!A28</f>
        <v>0</v>
      </c>
      <c r="O39" s="0" t="n">
        <f aca="false">[1]Raw_data!B28</f>
        <v>0</v>
      </c>
      <c r="P39" s="0" t="n">
        <f aca="false">[1]Raw_data!C28</f>
        <v>0</v>
      </c>
    </row>
    <row r="40" customFormat="false" ht="15" hidden="false" customHeight="false" outlineLevel="0" collapsed="false">
      <c r="A40" s="0" t="s">
        <v>11</v>
      </c>
      <c r="B40" s="0" t="s">
        <v>64</v>
      </c>
      <c r="N40" s="0" t="n">
        <f aca="false">[1]Raw_data!A29</f>
        <v>0</v>
      </c>
      <c r="O40" s="0" t="n">
        <f aca="false">[1]Raw_data!B29</f>
        <v>0</v>
      </c>
      <c r="P40" s="0" t="n">
        <f aca="false">[1]Raw_data!C29</f>
        <v>0</v>
      </c>
    </row>
    <row r="41" customFormat="false" ht="15" hidden="false" customHeight="false" outlineLevel="0" collapsed="false">
      <c r="A41" s="0" t="s">
        <v>12</v>
      </c>
      <c r="B41" s="0" t="s">
        <v>65</v>
      </c>
      <c r="N41" s="0" t="n">
        <f aca="false">[1]Raw_data!A30</f>
        <v>0</v>
      </c>
      <c r="O41" s="0" t="n">
        <f aca="false">[1]Raw_data!B30</f>
        <v>0</v>
      </c>
      <c r="P41" s="0" t="n">
        <f aca="false">[1]Raw_data!C30</f>
        <v>0</v>
      </c>
    </row>
    <row r="42" customFormat="false" ht="15" hidden="false" customHeight="false" outlineLevel="0" collapsed="false">
      <c r="A42" s="0" t="s">
        <v>14</v>
      </c>
      <c r="B42" s="0" t="s">
        <v>15</v>
      </c>
      <c r="N42" s="0" t="n">
        <f aca="false">[1]Raw_data!A31</f>
        <v>0</v>
      </c>
      <c r="O42" s="0" t="n">
        <f aca="false">[1]Raw_data!B31</f>
        <v>0</v>
      </c>
      <c r="P42" s="0" t="n">
        <f aca="false">[1]Raw_data!C31</f>
        <v>0</v>
      </c>
    </row>
    <row r="43" customFormat="false" ht="15" hidden="false" customHeight="false" outlineLevel="0" collapsed="false">
      <c r="A43" s="0" t="s">
        <v>16</v>
      </c>
      <c r="B43" s="0" t="n">
        <v>1</v>
      </c>
      <c r="N43" s="0" t="n">
        <f aca="false">[1]Raw_data!A32</f>
        <v>0</v>
      </c>
      <c r="O43" s="0" t="n">
        <f aca="false">[1]Raw_data!B32</f>
        <v>0</v>
      </c>
      <c r="P43" s="0" t="n">
        <f aca="false">[1]Raw_data!C32</f>
        <v>0</v>
      </c>
    </row>
    <row r="44" customFormat="false" ht="15" hidden="false" customHeight="false" outlineLevel="0" collapsed="false">
      <c r="A44" s="0" t="s">
        <v>17</v>
      </c>
      <c r="B44" s="0" t="s">
        <v>18</v>
      </c>
      <c r="N44" s="0" t="n">
        <f aca="false">[1]Raw_data!A33</f>
        <v>0</v>
      </c>
      <c r="O44" s="0" t="n">
        <f aca="false">[1]Raw_data!B33</f>
        <v>0</v>
      </c>
      <c r="P44" s="0" t="n">
        <f aca="false">[1]Raw_data!C33</f>
        <v>0</v>
      </c>
    </row>
    <row r="45" customFormat="false" ht="15" hidden="false" customHeight="false" outlineLevel="0" collapsed="false">
      <c r="A45" s="0" t="s">
        <v>19</v>
      </c>
      <c r="N45" s="0" t="n">
        <f aca="false">[1]Raw_data!A34</f>
        <v>0</v>
      </c>
      <c r="O45" s="0" t="n">
        <f aca="false">[1]Raw_data!B34</f>
        <v>0</v>
      </c>
      <c r="P45" s="0" t="n">
        <f aca="false">[1]Raw_data!C34</f>
        <v>0</v>
      </c>
      <c r="S45" s="3" t="s">
        <v>20</v>
      </c>
      <c r="T45" s="3"/>
      <c r="U45" s="3"/>
      <c r="V45" s="3"/>
      <c r="W45" s="3"/>
      <c r="Z45" s="0" t="n">
        <v>0</v>
      </c>
      <c r="AA45" s="0" t="n">
        <v>1</v>
      </c>
      <c r="AB45" s="0" t="n">
        <v>2</v>
      </c>
      <c r="AC45" s="0" t="n">
        <v>3</v>
      </c>
      <c r="AD45" s="0" t="n">
        <v>4</v>
      </c>
    </row>
    <row r="46" customFormat="false" ht="15" hidden="false" customHeight="false" outlineLevel="0" collapsed="false">
      <c r="A46" s="0" t="s">
        <v>21</v>
      </c>
      <c r="B46" s="0" t="s">
        <v>11</v>
      </c>
      <c r="C46" s="0" t="s">
        <v>14</v>
      </c>
      <c r="D46" s="0" t="s">
        <v>16</v>
      </c>
      <c r="E46" s="0" t="s">
        <v>17</v>
      </c>
      <c r="F46" s="0" t="s">
        <v>1</v>
      </c>
      <c r="G46" s="0" t="s">
        <v>22</v>
      </c>
      <c r="H46" s="0" t="s">
        <v>23</v>
      </c>
      <c r="I46" s="4" t="s">
        <v>24</v>
      </c>
      <c r="J46" s="4" t="s">
        <v>25</v>
      </c>
      <c r="K46" s="4" t="s">
        <v>26</v>
      </c>
      <c r="L46" s="4" t="s">
        <v>27</v>
      </c>
      <c r="M46" s="4" t="s">
        <v>28</v>
      </c>
      <c r="N46" s="0" t="str">
        <f aca="false">[1]Raw_data!A35</f>
        <v>Ion exchangers Exchanges</v>
      </c>
      <c r="O46" s="0" t="str">
        <f aca="false">[1]Raw_data!B35</f>
        <v>Total demand</v>
      </c>
      <c r="P46" s="0" t="str">
        <f aca="false">[1]Raw_data!C35</f>
        <v>Per output demand</v>
      </c>
      <c r="S46" s="4" t="s">
        <v>4</v>
      </c>
      <c r="T46" s="4" t="s">
        <v>5</v>
      </c>
      <c r="U46" s="4" t="s">
        <v>6</v>
      </c>
      <c r="V46" s="4" t="s">
        <v>7</v>
      </c>
      <c r="W46" s="4" t="s">
        <v>8</v>
      </c>
      <c r="X46" s="4"/>
      <c r="Y46" s="4" t="s">
        <v>4</v>
      </c>
      <c r="Z46" s="4" t="s">
        <v>5</v>
      </c>
      <c r="AA46" s="4" t="s">
        <v>6</v>
      </c>
      <c r="AB46" s="4" t="s">
        <v>7</v>
      </c>
      <c r="AC46" s="4" t="s">
        <v>8</v>
      </c>
      <c r="AD46" s="4" t="s">
        <v>29</v>
      </c>
      <c r="AE46" s="4" t="s">
        <v>30</v>
      </c>
      <c r="AF46" s="4" t="s">
        <v>31</v>
      </c>
    </row>
    <row r="47" customFormat="false" ht="15" hidden="false" customHeight="false" outlineLevel="0" collapsed="false">
      <c r="A47" s="0" t="str">
        <f aca="false">B39</f>
        <v>Membrane separation</v>
      </c>
      <c r="B47" s="0" t="str">
        <f aca="false">B39</f>
        <v>Membrane separation</v>
      </c>
      <c r="C47" s="0" t="s">
        <v>15</v>
      </c>
      <c r="D47" s="0" t="n">
        <f aca="false">P47</f>
        <v>1</v>
      </c>
      <c r="E47" s="0" t="s">
        <v>32</v>
      </c>
      <c r="F47" s="0" t="s">
        <v>2</v>
      </c>
      <c r="G47" s="0" t="s">
        <v>33</v>
      </c>
      <c r="N47" s="0" t="str">
        <f aca="false">[1]Raw_data!A36</f>
        <v>Output Membrane</v>
      </c>
      <c r="O47" s="5" t="n">
        <f aca="false">[1]Raw_data!B36</f>
        <v>162300000</v>
      </c>
      <c r="P47" s="0" t="n">
        <f aca="false">[1]Raw_data!C36</f>
        <v>1</v>
      </c>
    </row>
    <row r="48" customFormat="false" ht="15" hidden="false" customHeight="false" outlineLevel="0" collapsed="false">
      <c r="A48" s="0" t="str">
        <f aca="false">A28</f>
        <v>Ion exchanger</v>
      </c>
      <c r="B48" s="0" t="str">
        <f aca="false">A48</f>
        <v>Ion exchanger</v>
      </c>
      <c r="C48" s="0" t="s">
        <v>15</v>
      </c>
      <c r="D48" s="0" t="n">
        <f aca="false">P48</f>
        <v>43.4380776340111</v>
      </c>
      <c r="E48" s="0" t="s">
        <v>32</v>
      </c>
      <c r="F48" s="0" t="s">
        <v>2</v>
      </c>
      <c r="G48" s="0" t="s">
        <v>43</v>
      </c>
      <c r="I48" s="0" t="n">
        <v>2</v>
      </c>
      <c r="J48" s="0" t="n">
        <f aca="false">AE48</f>
        <v>3.77133642128577</v>
      </c>
      <c r="K48" s="0" t="n">
        <f aca="false">AD48</f>
        <v>0.279890969281588</v>
      </c>
      <c r="N48" s="0" t="str">
        <f aca="false">[1]Raw_data!A37</f>
        <v>Input Membrane</v>
      </c>
      <c r="O48" s="0" t="n">
        <f aca="false">[1]Raw_data!B37</f>
        <v>7050000000</v>
      </c>
      <c r="P48" s="0" t="n">
        <f aca="false">[1]Raw_data!C37</f>
        <v>43.4380776340111</v>
      </c>
      <c r="S48" s="0" t="n">
        <v>2</v>
      </c>
      <c r="T48" s="0" t="n">
        <v>5</v>
      </c>
      <c r="U48" s="0" t="n">
        <v>3</v>
      </c>
      <c r="V48" s="0" t="n">
        <v>3</v>
      </c>
      <c r="W48" s="0" t="n">
        <v>3</v>
      </c>
      <c r="Y48" s="0" t="n">
        <f aca="false">+VLOOKUP(S48, $S$2:$X$7, 2+Z$11,0)</f>
        <v>1.05</v>
      </c>
      <c r="Z48" s="0" t="n">
        <f aca="false">+VLOOKUP(T48, $S$2:$X$7, 2+AA$11,0)</f>
        <v>1.2</v>
      </c>
      <c r="AA48" s="0" t="n">
        <f aca="false">+VLOOKUP(U48, $S$2:$X$7, 2+AB$11,0)</f>
        <v>1.1</v>
      </c>
      <c r="AB48" s="0" t="n">
        <f aca="false">+VLOOKUP(V48, $S$2:$X$7, 2+AC$11,0)</f>
        <v>1.02</v>
      </c>
      <c r="AC48" s="0" t="n">
        <f aca="false">+VLOOKUP(W48, $S$2:$X$7, 2+AD$11,0)</f>
        <v>1.2</v>
      </c>
      <c r="AD48" s="0" t="n">
        <f aca="false">SQRT((LN(Y48))^2+LN(Z48)^2+LN(AA48)^2+LN(AB48)^2+LN(AC48)^2)</f>
        <v>0.279890969281588</v>
      </c>
      <c r="AE48" s="0" t="n">
        <f aca="false">LN(D48)</f>
        <v>3.77133642128577</v>
      </c>
    </row>
    <row r="49" customFormat="false" ht="13.8" hidden="false" customHeight="false" outlineLevel="0" collapsed="false">
      <c r="A49" s="0" t="s">
        <v>38</v>
      </c>
      <c r="B49" s="0" t="s">
        <v>39</v>
      </c>
      <c r="C49" s="0" t="s">
        <v>40</v>
      </c>
      <c r="D49" s="0" t="n">
        <v>0.899978119431121</v>
      </c>
      <c r="E49" s="0" t="s">
        <v>41</v>
      </c>
      <c r="F49" s="0" t="s">
        <v>42</v>
      </c>
      <c r="G49" s="0" t="s">
        <v>43</v>
      </c>
      <c r="I49" s="0" t="n">
        <v>2</v>
      </c>
      <c r="J49" s="0" t="n">
        <f aca="false">AE49</f>
        <v>-0.10538482769656</v>
      </c>
      <c r="K49" s="0" t="n">
        <f aca="false">AD49</f>
        <v>0.211437131473599</v>
      </c>
      <c r="N49" s="0" t="str">
        <f aca="false">[1]Raw_data!A39</f>
        <v>Electricity Nano</v>
      </c>
      <c r="O49" s="0" t="n">
        <f aca="false">[1]Raw_data!B39</f>
        <v>58190476.1904762</v>
      </c>
      <c r="S49" s="0" t="n">
        <v>3</v>
      </c>
      <c r="T49" s="0" t="n">
        <v>3</v>
      </c>
      <c r="U49" s="0" t="n">
        <v>1</v>
      </c>
      <c r="V49" s="0" t="n">
        <v>1</v>
      </c>
      <c r="W49" s="0" t="n">
        <v>3</v>
      </c>
      <c r="Y49" s="0" t="n">
        <f aca="false">+VLOOKUP(S49, $S$2:$X$7, 2+Z$11,0)</f>
        <v>1.1</v>
      </c>
      <c r="Z49" s="0" t="n">
        <f aca="false">+VLOOKUP(T49, $S$2:$X$7, 2+AA$11,0)</f>
        <v>1.05</v>
      </c>
      <c r="AA49" s="0" t="n">
        <f aca="false">+VLOOKUP(U49, $S$2:$X$7, 2+AB$11,0)</f>
        <v>1</v>
      </c>
      <c r="AB49" s="0" t="n">
        <f aca="false">+VLOOKUP(V49, $S$2:$X$7, 2+AC$11,0)</f>
        <v>1</v>
      </c>
      <c r="AC49" s="0" t="n">
        <f aca="false">+VLOOKUP(W49, $S$2:$X$7, 2+AD$11,0)</f>
        <v>1.2</v>
      </c>
      <c r="AD49" s="0" t="n">
        <f aca="false">SQRT((LN(Y49))^2+LN(Z49)^2+LN(AA49)^2+LN(AB49)^2+LN(AC49)^2)</f>
        <v>0.211437131473599</v>
      </c>
      <c r="AE49" s="0" t="n">
        <f aca="false">LN(D49)</f>
        <v>-0.10538482769656</v>
      </c>
    </row>
    <row r="50" customFormat="false" ht="15" hidden="false" customHeight="false" outlineLevel="0" collapsed="false">
      <c r="N50" s="0" t="n">
        <f aca="false">[1]Raw_data!A40</f>
        <v>0</v>
      </c>
      <c r="O50" s="0" t="n">
        <f aca="false">[1]Raw_data!B40</f>
        <v>0</v>
      </c>
      <c r="P50" s="0" t="n">
        <f aca="false">[1]Raw_data!C40</f>
        <v>0</v>
      </c>
    </row>
    <row r="51" customFormat="false" ht="15" hidden="false" customHeight="false" outlineLevel="0" collapsed="false">
      <c r="A51" s="0" t="s">
        <v>9</v>
      </c>
      <c r="B51" s="0" t="s">
        <v>66</v>
      </c>
      <c r="N51" s="0" t="n">
        <f aca="false">[1]Raw_data!A41</f>
        <v>0</v>
      </c>
      <c r="O51" s="0" t="n">
        <f aca="false">[1]Raw_data!B41</f>
        <v>0</v>
      </c>
      <c r="P51" s="0" t="n">
        <f aca="false">[1]Raw_data!C41</f>
        <v>0</v>
      </c>
    </row>
    <row r="52" customFormat="false" ht="15" hidden="false" customHeight="false" outlineLevel="0" collapsed="false">
      <c r="A52" s="0" t="s">
        <v>11</v>
      </c>
      <c r="B52" s="0" t="s">
        <v>66</v>
      </c>
      <c r="N52" s="0" t="n">
        <f aca="false">[1]Raw_data!A42</f>
        <v>0</v>
      </c>
      <c r="O52" s="0" t="n">
        <f aca="false">[1]Raw_data!B42</f>
        <v>0</v>
      </c>
      <c r="P52" s="0" t="n">
        <f aca="false">[1]Raw_data!C42</f>
        <v>0</v>
      </c>
    </row>
    <row r="53" customFormat="false" ht="15" hidden="false" customHeight="false" outlineLevel="0" collapsed="false">
      <c r="A53" s="0" t="s">
        <v>12</v>
      </c>
      <c r="B53" s="0" t="s">
        <v>67</v>
      </c>
      <c r="N53" s="0" t="n">
        <f aca="false">[1]Raw_data!A43</f>
        <v>0</v>
      </c>
      <c r="O53" s="0" t="n">
        <f aca="false">[1]Raw_data!B43</f>
        <v>0</v>
      </c>
      <c r="P53" s="0" t="n">
        <f aca="false">[1]Raw_data!C43</f>
        <v>0</v>
      </c>
    </row>
    <row r="54" customFormat="false" ht="15" hidden="false" customHeight="false" outlineLevel="0" collapsed="false">
      <c r="A54" s="0" t="s">
        <v>14</v>
      </c>
      <c r="B54" s="0" t="s">
        <v>15</v>
      </c>
      <c r="N54" s="0" t="n">
        <f aca="false">[1]Raw_data!A44</f>
        <v>0</v>
      </c>
      <c r="O54" s="0" t="n">
        <f aca="false">[1]Raw_data!B44</f>
        <v>0</v>
      </c>
      <c r="P54" s="0" t="n">
        <f aca="false">[1]Raw_data!C44</f>
        <v>0</v>
      </c>
    </row>
    <row r="55" customFormat="false" ht="15" hidden="false" customHeight="false" outlineLevel="0" collapsed="false">
      <c r="A55" s="0" t="s">
        <v>16</v>
      </c>
      <c r="B55" s="0" t="n">
        <v>1</v>
      </c>
      <c r="N55" s="0" t="n">
        <f aca="false">[1]Raw_data!A45</f>
        <v>0</v>
      </c>
      <c r="O55" s="0" t="n">
        <f aca="false">[1]Raw_data!B45</f>
        <v>0</v>
      </c>
      <c r="P55" s="0" t="n">
        <f aca="false">[1]Raw_data!C45</f>
        <v>0</v>
      </c>
    </row>
    <row r="56" customFormat="false" ht="15" hidden="false" customHeight="false" outlineLevel="0" collapsed="false">
      <c r="A56" s="0" t="s">
        <v>17</v>
      </c>
      <c r="B56" s="0" t="s">
        <v>18</v>
      </c>
      <c r="N56" s="0" t="n">
        <f aca="false">[1]Raw_data!A46</f>
        <v>0</v>
      </c>
      <c r="O56" s="0" t="n">
        <f aca="false">[1]Raw_data!B46</f>
        <v>0</v>
      </c>
      <c r="P56" s="0" t="n">
        <f aca="false">[1]Raw_data!C46</f>
        <v>0</v>
      </c>
    </row>
    <row r="57" customFormat="false" ht="15" hidden="false" customHeight="false" outlineLevel="0" collapsed="false">
      <c r="A57" s="0" t="s">
        <v>19</v>
      </c>
      <c r="N57" s="0" t="n">
        <f aca="false">[1]Raw_data!A47</f>
        <v>0</v>
      </c>
      <c r="O57" s="0" t="n">
        <f aca="false">[1]Raw_data!B47</f>
        <v>0</v>
      </c>
      <c r="P57" s="0" t="n">
        <f aca="false">[1]Raw_data!C47</f>
        <v>0</v>
      </c>
      <c r="S57" s="3" t="s">
        <v>20</v>
      </c>
      <c r="T57" s="3"/>
      <c r="U57" s="3"/>
      <c r="V57" s="3"/>
      <c r="W57" s="3"/>
      <c r="Z57" s="0" t="n">
        <v>0</v>
      </c>
      <c r="AA57" s="0" t="n">
        <v>1</v>
      </c>
      <c r="AB57" s="0" t="n">
        <v>2</v>
      </c>
      <c r="AC57" s="0" t="n">
        <v>3</v>
      </c>
      <c r="AD57" s="0" t="n">
        <v>4</v>
      </c>
    </row>
    <row r="58" customFormat="false" ht="15" hidden="false" customHeight="false" outlineLevel="0" collapsed="false">
      <c r="A58" s="0" t="s">
        <v>21</v>
      </c>
      <c r="B58" s="0" t="s">
        <v>11</v>
      </c>
      <c r="C58" s="0" t="s">
        <v>14</v>
      </c>
      <c r="D58" s="0" t="s">
        <v>16</v>
      </c>
      <c r="E58" s="0" t="s">
        <v>17</v>
      </c>
      <c r="F58" s="0" t="s">
        <v>1</v>
      </c>
      <c r="G58" s="0" t="s">
        <v>22</v>
      </c>
      <c r="H58" s="0" t="s">
        <v>23</v>
      </c>
      <c r="I58" s="4" t="s">
        <v>24</v>
      </c>
      <c r="J58" s="4" t="s">
        <v>25</v>
      </c>
      <c r="K58" s="4" t="s">
        <v>26</v>
      </c>
      <c r="L58" s="4" t="s">
        <v>27</v>
      </c>
      <c r="M58" s="4" t="s">
        <v>28</v>
      </c>
      <c r="N58" s="0" t="str">
        <f aca="false">[1]Raw_data!A48</f>
        <v>1st Liprec Exchanges</v>
      </c>
      <c r="O58" s="0" t="str">
        <f aca="false">[1]Raw_data!B48</f>
        <v>Total demand</v>
      </c>
      <c r="P58" s="0" t="str">
        <f aca="false">[1]Raw_data!C48</f>
        <v>Per output demand</v>
      </c>
      <c r="S58" s="4" t="s">
        <v>4</v>
      </c>
      <c r="T58" s="4" t="s">
        <v>5</v>
      </c>
      <c r="U58" s="4" t="s">
        <v>6</v>
      </c>
      <c r="V58" s="4" t="s">
        <v>7</v>
      </c>
      <c r="W58" s="4" t="s">
        <v>8</v>
      </c>
      <c r="X58" s="4"/>
      <c r="Y58" s="4" t="s">
        <v>4</v>
      </c>
      <c r="Z58" s="4" t="s">
        <v>5</v>
      </c>
      <c r="AA58" s="4" t="s">
        <v>6</v>
      </c>
      <c r="AB58" s="4" t="s">
        <v>7</v>
      </c>
      <c r="AC58" s="4" t="s">
        <v>8</v>
      </c>
      <c r="AD58" s="4" t="s">
        <v>29</v>
      </c>
      <c r="AE58" s="4" t="s">
        <v>30</v>
      </c>
      <c r="AF58" s="4" t="s">
        <v>31</v>
      </c>
    </row>
    <row r="59" customFormat="false" ht="15" hidden="false" customHeight="false" outlineLevel="0" collapsed="false">
      <c r="A59" s="0" t="str">
        <f aca="false">B51</f>
        <v>Lithium carbonate precipitation 1</v>
      </c>
      <c r="B59" s="0" t="str">
        <f aca="false">B51</f>
        <v>Lithium carbonate precipitation 1</v>
      </c>
      <c r="C59" s="0" t="s">
        <v>15</v>
      </c>
      <c r="D59" s="0" t="n">
        <f aca="false">P59</f>
        <v>1</v>
      </c>
      <c r="E59" s="0" t="s">
        <v>32</v>
      </c>
      <c r="F59" s="0" t="s">
        <v>2</v>
      </c>
      <c r="G59" s="0" t="s">
        <v>33</v>
      </c>
      <c r="N59" s="0" t="str">
        <f aca="false">[1]Raw_data!A49</f>
        <v>Lithium carbonate precip. output</v>
      </c>
      <c r="O59" s="5" t="n">
        <f aca="false">[1]Raw_data!B49</f>
        <v>257929421.105818</v>
      </c>
      <c r="P59" s="0" t="n">
        <f aca="false">[1]Raw_data!C49</f>
        <v>1</v>
      </c>
    </row>
    <row r="60" customFormat="false" ht="15" hidden="false" customHeight="false" outlineLevel="0" collapsed="false">
      <c r="A60" s="0" t="str">
        <f aca="false">B60</f>
        <v>Membrane separation</v>
      </c>
      <c r="B60" s="0" t="str">
        <f aca="false">B47</f>
        <v>Membrane separation</v>
      </c>
      <c r="C60" s="0" t="s">
        <v>15</v>
      </c>
      <c r="D60" s="0" t="n">
        <f aca="false">P60</f>
        <v>0.629241903867241</v>
      </c>
      <c r="E60" s="0" t="s">
        <v>32</v>
      </c>
      <c r="F60" s="0" t="s">
        <v>2</v>
      </c>
      <c r="G60" s="0" t="s">
        <v>43</v>
      </c>
      <c r="I60" s="0" t="n">
        <v>2</v>
      </c>
      <c r="J60" s="0" t="n">
        <f aca="false">AE60</f>
        <v>-0.463239511370913</v>
      </c>
      <c r="K60" s="0" t="n">
        <f aca="false">AD60</f>
        <v>0.279890969281588</v>
      </c>
      <c r="N60" s="0" t="str">
        <f aca="false">[1]Raw_data!A50</f>
        <v>Input</v>
      </c>
      <c r="O60" s="5" t="n">
        <f aca="false">[1]Raw_data!B50</f>
        <v>162300000</v>
      </c>
      <c r="P60" s="0" t="n">
        <f aca="false">[1]Raw_data!C50</f>
        <v>0.629241903867241</v>
      </c>
      <c r="S60" s="0" t="n">
        <v>2</v>
      </c>
      <c r="T60" s="0" t="n">
        <v>5</v>
      </c>
      <c r="U60" s="0" t="n">
        <v>3</v>
      </c>
      <c r="V60" s="0" t="n">
        <v>3</v>
      </c>
      <c r="W60" s="0" t="n">
        <v>3</v>
      </c>
      <c r="Y60" s="0" t="n">
        <f aca="false">+VLOOKUP(S60, $S$2:$X$7, 2+Z$11,0)</f>
        <v>1.05</v>
      </c>
      <c r="Z60" s="0" t="n">
        <f aca="false">+VLOOKUP(T60, $S$2:$X$7, 2+AA$11,0)</f>
        <v>1.2</v>
      </c>
      <c r="AA60" s="0" t="n">
        <f aca="false">+VLOOKUP(U60, $S$2:$X$7, 2+AB$11,0)</f>
        <v>1.1</v>
      </c>
      <c r="AB60" s="0" t="n">
        <f aca="false">+VLOOKUP(V60, $S$2:$X$7, 2+AC$11,0)</f>
        <v>1.02</v>
      </c>
      <c r="AC60" s="0" t="n">
        <f aca="false">+VLOOKUP(W60, $S$2:$X$7, 2+AD$11,0)</f>
        <v>1.2</v>
      </c>
      <c r="AD60" s="0" t="n">
        <f aca="false">SQRT((LN(Y60))^2+LN(Z60)^2+LN(AA60)^2+LN(AB60)^2+LN(AC60)^2)</f>
        <v>0.279890969281588</v>
      </c>
      <c r="AE60" s="0" t="n">
        <f aca="false">LN(D60)</f>
        <v>-0.463239511370913</v>
      </c>
    </row>
    <row r="61" customFormat="false" ht="15" hidden="false" customHeight="false" outlineLevel="0" collapsed="false">
      <c r="A61" s="0" t="s">
        <v>44</v>
      </c>
      <c r="B61" s="0" t="s">
        <v>45</v>
      </c>
      <c r="C61" s="0" t="s">
        <v>46</v>
      </c>
      <c r="D61" s="0" t="n">
        <f aca="false">P61</f>
        <v>0.241009272880859</v>
      </c>
      <c r="E61" s="0" t="s">
        <v>47</v>
      </c>
      <c r="F61" s="0" t="s">
        <v>42</v>
      </c>
      <c r="G61" s="0" t="s">
        <v>43</v>
      </c>
      <c r="I61" s="0" t="n">
        <v>5</v>
      </c>
      <c r="J61" s="0" t="n">
        <f aca="false">D61</f>
        <v>0.241009272880859</v>
      </c>
      <c r="L61" s="0" t="n">
        <f aca="false">D61*(1-AF61)</f>
        <v>0.168706491016602</v>
      </c>
      <c r="M61" s="0" t="n">
        <f aca="false">D61*(1+AF61)</f>
        <v>0.313312054745117</v>
      </c>
      <c r="N61" s="0" t="str">
        <f aca="false">[1]Raw_data!A51</f>
        <v>Energy (low)</v>
      </c>
      <c r="O61" s="0" t="n">
        <f aca="false">[1]Raw_data!B51</f>
        <v>62163382.2352941</v>
      </c>
      <c r="P61" s="0" t="n">
        <f aca="false">[1]Raw_data!C51</f>
        <v>0.241009272880859</v>
      </c>
      <c r="AF61" s="0" t="n">
        <v>0.3</v>
      </c>
    </row>
    <row r="62" customFormat="false" ht="15" hidden="false" customHeight="false" outlineLevel="0" collapsed="false">
      <c r="A62" s="0" t="s">
        <v>68</v>
      </c>
      <c r="B62" s="0" t="s">
        <v>69</v>
      </c>
      <c r="C62" s="0" t="s">
        <v>52</v>
      </c>
      <c r="D62" s="0" t="n">
        <f aca="false">P62</f>
        <v>0.0617930160221266</v>
      </c>
      <c r="E62" s="0" t="s">
        <v>32</v>
      </c>
      <c r="F62" s="0" t="s">
        <v>42</v>
      </c>
      <c r="G62" s="0" t="s">
        <v>43</v>
      </c>
      <c r="I62" s="0" t="n">
        <v>5</v>
      </c>
      <c r="J62" s="0" t="n">
        <f aca="false">D62</f>
        <v>0.0617930160221266</v>
      </c>
      <c r="L62" s="0" t="n">
        <f aca="false">D62*(1-AF62)</f>
        <v>0.0432551112154886</v>
      </c>
      <c r="M62" s="0" t="n">
        <f aca="false">D62*(1+AF62)</f>
        <v>0.0803309208287646</v>
      </c>
      <c r="N62" s="0" t="str">
        <f aca="false">[1]Raw_data!A52</f>
        <v>Soda ash</v>
      </c>
      <c r="O62" s="0" t="n">
        <f aca="false">[1]Raw_data!B52</f>
        <v>15938236.8509696</v>
      </c>
      <c r="P62" s="0" t="n">
        <f aca="false">[1]Raw_data!C52</f>
        <v>0.0617930160221266</v>
      </c>
      <c r="AF62" s="0" t="n">
        <v>0.3</v>
      </c>
    </row>
    <row r="63" customFormat="false" ht="15" hidden="false" customHeight="false" outlineLevel="0" collapsed="false">
      <c r="A63" s="0" t="s">
        <v>48</v>
      </c>
      <c r="B63" s="0" t="s">
        <v>48</v>
      </c>
      <c r="C63" s="0" t="s">
        <v>15</v>
      </c>
      <c r="D63" s="0" t="n">
        <f aca="false">P63</f>
        <v>0.308965080110633</v>
      </c>
      <c r="E63" s="0" t="s">
        <v>32</v>
      </c>
      <c r="F63" s="0" t="s">
        <v>49</v>
      </c>
      <c r="G63" s="0" t="s">
        <v>43</v>
      </c>
      <c r="I63" s="0" t="n">
        <v>5</v>
      </c>
      <c r="J63" s="0" t="n">
        <f aca="false">D63</f>
        <v>0.308965080110633</v>
      </c>
      <c r="L63" s="0" t="n">
        <f aca="false">D63*(1-AF63)</f>
        <v>0.216275556077443</v>
      </c>
      <c r="M63" s="0" t="n">
        <f aca="false">D63*(1+AF63)</f>
        <v>0.401654604143823</v>
      </c>
      <c r="N63" s="0" t="str">
        <f aca="false">[1]Raw_data!A53</f>
        <v>Water used for soda ash</v>
      </c>
      <c r="O63" s="0" t="n">
        <f aca="false">[1]Raw_data!B53</f>
        <v>79691184.2548482</v>
      </c>
      <c r="P63" s="0" t="n">
        <f aca="false">[1]Raw_data!C53</f>
        <v>0.308965080110633</v>
      </c>
      <c r="AF63" s="0" t="n">
        <v>0.3</v>
      </c>
    </row>
    <row r="64" customFormat="false" ht="15" hidden="false" customHeight="false" outlineLevel="0" collapsed="false">
      <c r="N64" s="0" t="n">
        <f aca="false">[1]Raw_data!A54</f>
        <v>0</v>
      </c>
      <c r="O64" s="0" t="n">
        <f aca="false">[1]Raw_data!B54</f>
        <v>0</v>
      </c>
      <c r="P64" s="0" t="n">
        <f aca="false">[1]Raw_data!C54</f>
        <v>0</v>
      </c>
    </row>
    <row r="65" customFormat="false" ht="15" hidden="false" customHeight="false" outlineLevel="0" collapsed="false">
      <c r="A65" s="0" t="s">
        <v>9</v>
      </c>
      <c r="B65" s="0" t="s">
        <v>70</v>
      </c>
      <c r="N65" s="0" t="n">
        <f aca="false">[1]Raw_data!A55</f>
        <v>0</v>
      </c>
      <c r="O65" s="0" t="n">
        <f aca="false">[1]Raw_data!B55</f>
        <v>0</v>
      </c>
      <c r="P65" s="0" t="n">
        <f aca="false">[1]Raw_data!C55</f>
        <v>0</v>
      </c>
    </row>
    <row r="66" customFormat="false" ht="15" hidden="false" customHeight="false" outlineLevel="0" collapsed="false">
      <c r="A66" s="0" t="s">
        <v>11</v>
      </c>
      <c r="B66" s="0" t="str">
        <f aca="false">B65</f>
        <v>Centrifuge 4</v>
      </c>
      <c r="N66" s="0" t="n">
        <f aca="false">[1]Raw_data!A56</f>
        <v>0</v>
      </c>
      <c r="O66" s="0" t="n">
        <f aca="false">[1]Raw_data!B56</f>
        <v>0</v>
      </c>
      <c r="P66" s="0" t="n">
        <f aca="false">[1]Raw_data!C56</f>
        <v>0</v>
      </c>
    </row>
    <row r="67" customFormat="false" ht="15" hidden="false" customHeight="false" outlineLevel="0" collapsed="false">
      <c r="A67" s="0" t="s">
        <v>12</v>
      </c>
      <c r="B67" s="0" t="s">
        <v>71</v>
      </c>
      <c r="N67" s="0" t="n">
        <f aca="false">[1]Raw_data!A57</f>
        <v>0</v>
      </c>
      <c r="O67" s="0" t="n">
        <f aca="false">[1]Raw_data!B57</f>
        <v>0</v>
      </c>
      <c r="P67" s="0" t="n">
        <f aca="false">[1]Raw_data!C57</f>
        <v>0</v>
      </c>
    </row>
    <row r="68" customFormat="false" ht="15" hidden="false" customHeight="false" outlineLevel="0" collapsed="false">
      <c r="A68" s="0" t="s">
        <v>14</v>
      </c>
      <c r="B68" s="0" t="s">
        <v>15</v>
      </c>
      <c r="N68" s="0" t="n">
        <f aca="false">[1]Raw_data!A58</f>
        <v>0</v>
      </c>
      <c r="O68" s="0" t="n">
        <f aca="false">[1]Raw_data!B58</f>
        <v>0</v>
      </c>
      <c r="P68" s="0" t="n">
        <f aca="false">[1]Raw_data!C58</f>
        <v>0</v>
      </c>
    </row>
    <row r="69" customFormat="false" ht="15" hidden="false" customHeight="false" outlineLevel="0" collapsed="false">
      <c r="A69" s="0" t="s">
        <v>16</v>
      </c>
      <c r="B69" s="0" t="n">
        <v>1</v>
      </c>
      <c r="N69" s="0" t="n">
        <f aca="false">[1]Raw_data!A59</f>
        <v>0</v>
      </c>
      <c r="O69" s="0" t="n">
        <f aca="false">[1]Raw_data!B59</f>
        <v>0</v>
      </c>
      <c r="P69" s="0" t="n">
        <f aca="false">[1]Raw_data!C59</f>
        <v>0</v>
      </c>
    </row>
    <row r="70" customFormat="false" ht="15" hidden="false" customHeight="false" outlineLevel="0" collapsed="false">
      <c r="A70" s="0" t="s">
        <v>17</v>
      </c>
      <c r="B70" s="0" t="s">
        <v>18</v>
      </c>
      <c r="N70" s="0" t="n">
        <f aca="false">[1]Raw_data!A60</f>
        <v>0</v>
      </c>
      <c r="O70" s="0" t="n">
        <f aca="false">[1]Raw_data!B60</f>
        <v>0</v>
      </c>
      <c r="P70" s="0" t="n">
        <f aca="false">[1]Raw_data!C60</f>
        <v>0</v>
      </c>
    </row>
    <row r="71" customFormat="false" ht="15" hidden="false" customHeight="false" outlineLevel="0" collapsed="false">
      <c r="A71" s="0" t="s">
        <v>19</v>
      </c>
      <c r="N71" s="0" t="n">
        <f aca="false">[1]Raw_data!A61</f>
        <v>0</v>
      </c>
      <c r="O71" s="0" t="n">
        <f aca="false">[1]Raw_data!B61</f>
        <v>0</v>
      </c>
      <c r="P71" s="0" t="n">
        <f aca="false">[1]Raw_data!C61</f>
        <v>0</v>
      </c>
      <c r="S71" s="3" t="s">
        <v>20</v>
      </c>
      <c r="T71" s="3"/>
      <c r="U71" s="3"/>
      <c r="V71" s="3"/>
      <c r="W71" s="3"/>
      <c r="Z71" s="0" t="n">
        <v>0</v>
      </c>
      <c r="AA71" s="0" t="n">
        <v>1</v>
      </c>
      <c r="AB71" s="0" t="n">
        <v>2</v>
      </c>
      <c r="AC71" s="0" t="n">
        <v>3</v>
      </c>
      <c r="AD71" s="0" t="n">
        <v>4</v>
      </c>
    </row>
    <row r="72" customFormat="false" ht="15" hidden="false" customHeight="false" outlineLevel="0" collapsed="false">
      <c r="A72" s="0" t="s">
        <v>21</v>
      </c>
      <c r="B72" s="0" t="s">
        <v>11</v>
      </c>
      <c r="C72" s="0" t="s">
        <v>14</v>
      </c>
      <c r="D72" s="0" t="s">
        <v>16</v>
      </c>
      <c r="E72" s="0" t="s">
        <v>17</v>
      </c>
      <c r="F72" s="0" t="s">
        <v>1</v>
      </c>
      <c r="G72" s="0" t="s">
        <v>22</v>
      </c>
      <c r="H72" s="0" t="s">
        <v>23</v>
      </c>
      <c r="I72" s="4" t="s">
        <v>24</v>
      </c>
      <c r="J72" s="4" t="s">
        <v>25</v>
      </c>
      <c r="K72" s="4" t="s">
        <v>26</v>
      </c>
      <c r="L72" s="4" t="s">
        <v>27</v>
      </c>
      <c r="M72" s="4" t="s">
        <v>28</v>
      </c>
      <c r="N72" s="0" t="str">
        <f aca="false">[1]Raw_data!A62</f>
        <v>Centrifuge 4 Exchanges</v>
      </c>
      <c r="O72" s="0" t="str">
        <f aca="false">[1]Raw_data!B62</f>
        <v>Total demand</v>
      </c>
      <c r="P72" s="0" t="str">
        <f aca="false">[1]Raw_data!C62</f>
        <v>Per output demand</v>
      </c>
      <c r="S72" s="4" t="s">
        <v>4</v>
      </c>
      <c r="T72" s="4" t="s">
        <v>5</v>
      </c>
      <c r="U72" s="4" t="s">
        <v>6</v>
      </c>
      <c r="V72" s="4" t="s">
        <v>7</v>
      </c>
      <c r="W72" s="4" t="s">
        <v>8</v>
      </c>
      <c r="X72" s="4"/>
      <c r="Y72" s="4" t="s">
        <v>4</v>
      </c>
      <c r="Z72" s="4" t="s">
        <v>5</v>
      </c>
      <c r="AA72" s="4" t="s">
        <v>6</v>
      </c>
      <c r="AB72" s="4" t="s">
        <v>7</v>
      </c>
      <c r="AC72" s="4" t="s">
        <v>8</v>
      </c>
      <c r="AD72" s="4" t="s">
        <v>29</v>
      </c>
      <c r="AE72" s="4" t="s">
        <v>30</v>
      </c>
      <c r="AF72" s="4" t="s">
        <v>31</v>
      </c>
    </row>
    <row r="73" customFormat="false" ht="15" hidden="false" customHeight="false" outlineLevel="0" collapsed="false">
      <c r="A73" s="0" t="str">
        <f aca="false">B65</f>
        <v>Centrifuge 4</v>
      </c>
      <c r="B73" s="0" t="str">
        <f aca="false">B65</f>
        <v>Centrifuge 4</v>
      </c>
      <c r="C73" s="0" t="s">
        <v>15</v>
      </c>
      <c r="D73" s="0" t="n">
        <f aca="false">P73</f>
        <v>1</v>
      </c>
      <c r="E73" s="0" t="s">
        <v>32</v>
      </c>
      <c r="F73" s="0" t="s">
        <v>2</v>
      </c>
      <c r="G73" s="0" t="s">
        <v>33</v>
      </c>
      <c r="N73" s="0" t="str">
        <f aca="false">[1]Raw_data!A63</f>
        <v>Output Centri4</v>
      </c>
      <c r="O73" s="0" t="n">
        <f aca="false">[1]Raw_data!B63</f>
        <v>15000000</v>
      </c>
      <c r="P73" s="0" t="n">
        <f aca="false">[1]Raw_data!C63</f>
        <v>1</v>
      </c>
    </row>
    <row r="74" customFormat="false" ht="15" hidden="false" customHeight="false" outlineLevel="0" collapsed="false">
      <c r="A74" s="0" t="str">
        <f aca="false">A59</f>
        <v>Lithium carbonate precipitation 1</v>
      </c>
      <c r="B74" s="0" t="str">
        <f aca="false">B59</f>
        <v>Lithium carbonate precipitation 1</v>
      </c>
      <c r="C74" s="0" t="s">
        <v>15</v>
      </c>
      <c r="D74" s="0" t="n">
        <f aca="false">P74</f>
        <v>17.1952947403879</v>
      </c>
      <c r="E74" s="0" t="s">
        <v>32</v>
      </c>
      <c r="F74" s="0" t="s">
        <v>2</v>
      </c>
      <c r="G74" s="0" t="s">
        <v>43</v>
      </c>
      <c r="I74" s="0" t="n">
        <v>5</v>
      </c>
      <c r="J74" s="0" t="n">
        <f aca="false">D74</f>
        <v>17.1952947403879</v>
      </c>
      <c r="L74" s="0" t="n">
        <f aca="false">D74*(1-AF74)</f>
        <v>12.0367063182715</v>
      </c>
      <c r="M74" s="0" t="n">
        <f aca="false">D74*(1+AF74)</f>
        <v>22.3538831625042</v>
      </c>
      <c r="N74" s="0" t="str">
        <f aca="false">[1]Raw_data!A64</f>
        <v>Input</v>
      </c>
      <c r="O74" s="0" t="n">
        <f aca="false">[1]Raw_data!B64</f>
        <v>257929421.105818</v>
      </c>
      <c r="P74" s="0" t="n">
        <f aca="false">[1]Raw_data!C64</f>
        <v>17.1952947403879</v>
      </c>
      <c r="AF74" s="0" t="n">
        <v>0.3</v>
      </c>
    </row>
    <row r="75" customFormat="false" ht="15" hidden="false" customHeight="false" outlineLevel="0" collapsed="false">
      <c r="A75" s="0" t="s">
        <v>38</v>
      </c>
      <c r="B75" s="0" t="s">
        <v>39</v>
      </c>
      <c r="C75" s="0" t="s">
        <v>40</v>
      </c>
      <c r="D75" s="0" t="n">
        <f aca="false">P75</f>
        <v>0.0171952947403879</v>
      </c>
      <c r="E75" s="0" t="s">
        <v>41</v>
      </c>
      <c r="F75" s="0" t="s">
        <v>42</v>
      </c>
      <c r="G75" s="0" t="s">
        <v>43</v>
      </c>
      <c r="I75" s="0" t="n">
        <v>2</v>
      </c>
      <c r="J75" s="0" t="n">
        <f aca="false">AE75</f>
        <v>-4.06311949419289</v>
      </c>
      <c r="K75" s="0" t="n">
        <f aca="false">AD75</f>
        <v>0.611154291772638</v>
      </c>
      <c r="N75" s="0" t="str">
        <f aca="false">[1]Raw_data!A65</f>
        <v>Electricity</v>
      </c>
      <c r="O75" s="0" t="n">
        <f aca="false">[1]Raw_data!B65</f>
        <v>257929.421105818</v>
      </c>
      <c r="P75" s="0" t="n">
        <f aca="false">[1]Raw_data!C65</f>
        <v>0.0171952947403879</v>
      </c>
      <c r="S75" s="0" t="n">
        <v>3</v>
      </c>
      <c r="T75" s="0" t="n">
        <v>3</v>
      </c>
      <c r="U75" s="0" t="n">
        <v>5</v>
      </c>
      <c r="V75" s="0" t="n">
        <v>5</v>
      </c>
      <c r="W75" s="0" t="n">
        <v>3</v>
      </c>
      <c r="Y75" s="0" t="n">
        <f aca="false">+VLOOKUP(S75, $S$2:$X$7, 2+Z$11,0)</f>
        <v>1.1</v>
      </c>
      <c r="Z75" s="0" t="n">
        <f aca="false">+VLOOKUP(T75, $S$2:$X$7, 2+AA$11,0)</f>
        <v>1.05</v>
      </c>
      <c r="AA75" s="0" t="n">
        <f aca="false">+VLOOKUP(U75, $S$2:$X$7, 2+AB$11,0)</f>
        <v>1.5</v>
      </c>
      <c r="AB75" s="0" t="n">
        <f aca="false">+VLOOKUP(V75, $S$2:$X$7, 2+AC$11,0)</f>
        <v>1.5</v>
      </c>
      <c r="AC75" s="0" t="n">
        <f aca="false">+VLOOKUP(W75, $S$2:$X$7, 2+AD$11,0)</f>
        <v>1.2</v>
      </c>
      <c r="AD75" s="0" t="n">
        <f aca="false">SQRT((LN(Y75))^2+LN(Z75)^2+LN(AA75)^2+LN(AB75)^2+LN(AC75)^2)</f>
        <v>0.611154291772638</v>
      </c>
      <c r="AE75" s="0" t="n">
        <f aca="false">LN(D75)</f>
        <v>-4.06311949419289</v>
      </c>
    </row>
    <row r="76" customFormat="false" ht="15" hidden="false" customHeight="false" outlineLevel="0" collapsed="false">
      <c r="N76" s="0" t="n">
        <f aca="false">[1]Raw_data!A66</f>
        <v>0</v>
      </c>
      <c r="O76" s="0" t="n">
        <f aca="false">[1]Raw_data!B66</f>
        <v>0</v>
      </c>
      <c r="P76" s="0" t="n">
        <f aca="false">[1]Raw_data!C66</f>
        <v>0</v>
      </c>
    </row>
    <row r="77" customFormat="false" ht="15" hidden="false" customHeight="false" outlineLevel="0" collapsed="false">
      <c r="A77" s="0" t="s">
        <v>9</v>
      </c>
      <c r="B77" s="0" t="s">
        <v>72</v>
      </c>
      <c r="N77" s="0" t="n">
        <f aca="false">[1]Raw_data!A67</f>
        <v>0</v>
      </c>
      <c r="O77" s="0" t="n">
        <f aca="false">[1]Raw_data!B67</f>
        <v>0</v>
      </c>
      <c r="P77" s="0" t="n">
        <f aca="false">[1]Raw_data!C67</f>
        <v>0</v>
      </c>
    </row>
    <row r="78" customFormat="false" ht="15" hidden="false" customHeight="false" outlineLevel="0" collapsed="false">
      <c r="A78" s="0" t="s">
        <v>11</v>
      </c>
      <c r="B78" s="0" t="s">
        <v>72</v>
      </c>
      <c r="N78" s="0" t="n">
        <f aca="false">[1]Raw_data!A68</f>
        <v>0</v>
      </c>
      <c r="O78" s="0" t="n">
        <f aca="false">[1]Raw_data!B68</f>
        <v>0</v>
      </c>
      <c r="P78" s="0" t="n">
        <f aca="false">[1]Raw_data!C68</f>
        <v>0</v>
      </c>
    </row>
    <row r="79" customFormat="false" ht="15" hidden="false" customHeight="false" outlineLevel="0" collapsed="false">
      <c r="A79" s="0" t="s">
        <v>12</v>
      </c>
      <c r="B79" s="0" t="s">
        <v>73</v>
      </c>
      <c r="N79" s="0" t="n">
        <f aca="false">[1]Raw_data!A69</f>
        <v>0</v>
      </c>
      <c r="O79" s="0" t="n">
        <f aca="false">[1]Raw_data!B69</f>
        <v>0</v>
      </c>
      <c r="P79" s="0" t="n">
        <f aca="false">[1]Raw_data!C69</f>
        <v>0</v>
      </c>
    </row>
    <row r="80" customFormat="false" ht="15" hidden="false" customHeight="false" outlineLevel="0" collapsed="false">
      <c r="A80" s="0" t="s">
        <v>14</v>
      </c>
      <c r="B80" s="0" t="s">
        <v>15</v>
      </c>
      <c r="N80" s="0" t="n">
        <f aca="false">[1]Raw_data!A70</f>
        <v>0</v>
      </c>
      <c r="O80" s="0" t="n">
        <f aca="false">[1]Raw_data!B70</f>
        <v>0</v>
      </c>
      <c r="P80" s="0" t="n">
        <f aca="false">[1]Raw_data!C70</f>
        <v>0</v>
      </c>
    </row>
    <row r="81" customFormat="false" ht="15" hidden="false" customHeight="false" outlineLevel="0" collapsed="false">
      <c r="A81" s="0" t="s">
        <v>16</v>
      </c>
      <c r="B81" s="0" t="n">
        <v>1</v>
      </c>
      <c r="N81" s="0" t="n">
        <f aca="false">[1]Raw_data!A71</f>
        <v>0</v>
      </c>
      <c r="O81" s="0" t="n">
        <f aca="false">[1]Raw_data!B71</f>
        <v>0</v>
      </c>
      <c r="P81" s="0" t="n">
        <f aca="false">[1]Raw_data!C71</f>
        <v>0</v>
      </c>
    </row>
    <row r="82" customFormat="false" ht="15" hidden="false" customHeight="false" outlineLevel="0" collapsed="false">
      <c r="A82" s="0" t="s">
        <v>17</v>
      </c>
      <c r="B82" s="0" t="s">
        <v>18</v>
      </c>
      <c r="N82" s="0" t="n">
        <f aca="false">[1]Raw_data!A72</f>
        <v>0</v>
      </c>
      <c r="O82" s="0" t="n">
        <f aca="false">[1]Raw_data!B72</f>
        <v>0</v>
      </c>
      <c r="P82" s="0" t="n">
        <f aca="false">[1]Raw_data!C72</f>
        <v>0</v>
      </c>
    </row>
    <row r="83" customFormat="false" ht="15" hidden="false" customHeight="false" outlineLevel="0" collapsed="false">
      <c r="A83" s="0" t="s">
        <v>19</v>
      </c>
      <c r="N83" s="0" t="n">
        <f aca="false">[1]Raw_data!A73</f>
        <v>0</v>
      </c>
      <c r="O83" s="0" t="n">
        <f aca="false">[1]Raw_data!B73</f>
        <v>0</v>
      </c>
      <c r="P83" s="0" t="n">
        <f aca="false">[1]Raw_data!C73</f>
        <v>0</v>
      </c>
      <c r="S83" s="3" t="s">
        <v>20</v>
      </c>
      <c r="T83" s="3"/>
      <c r="U83" s="3"/>
      <c r="V83" s="3"/>
      <c r="W83" s="3"/>
      <c r="Z83" s="0" t="n">
        <v>0</v>
      </c>
      <c r="AA83" s="0" t="n">
        <v>1</v>
      </c>
      <c r="AB83" s="0" t="n">
        <v>2</v>
      </c>
      <c r="AC83" s="0" t="n">
        <v>3</v>
      </c>
      <c r="AD83" s="0" t="n">
        <v>4</v>
      </c>
    </row>
    <row r="84" customFormat="false" ht="15" hidden="false" customHeight="false" outlineLevel="0" collapsed="false">
      <c r="A84" s="0" t="s">
        <v>21</v>
      </c>
      <c r="B84" s="0" t="s">
        <v>11</v>
      </c>
      <c r="C84" s="0" t="s">
        <v>14</v>
      </c>
      <c r="D84" s="0" t="s">
        <v>16</v>
      </c>
      <c r="E84" s="0" t="s">
        <v>17</v>
      </c>
      <c r="F84" s="0" t="s">
        <v>1</v>
      </c>
      <c r="G84" s="0" t="s">
        <v>22</v>
      </c>
      <c r="H84" s="0" t="s">
        <v>23</v>
      </c>
      <c r="I84" s="4" t="s">
        <v>24</v>
      </c>
      <c r="J84" s="4" t="s">
        <v>25</v>
      </c>
      <c r="K84" s="4" t="s">
        <v>26</v>
      </c>
      <c r="L84" s="4" t="s">
        <v>27</v>
      </c>
      <c r="M84" s="4" t="s">
        <v>28</v>
      </c>
      <c r="N84" s="0" t="str">
        <f aca="false">[1]Raw_data!A74</f>
        <v>Washing Exchanges</v>
      </c>
      <c r="O84" s="0" t="str">
        <f aca="false">[1]Raw_data!B74</f>
        <v>Total demand</v>
      </c>
      <c r="P84" s="0" t="str">
        <f aca="false">[1]Raw_data!C74</f>
        <v>Per output demand</v>
      </c>
      <c r="S84" s="4" t="s">
        <v>4</v>
      </c>
      <c r="T84" s="4" t="s">
        <v>5</v>
      </c>
      <c r="U84" s="4" t="s">
        <v>6</v>
      </c>
      <c r="V84" s="4" t="s">
        <v>7</v>
      </c>
      <c r="W84" s="4" t="s">
        <v>8</v>
      </c>
      <c r="X84" s="4"/>
      <c r="Y84" s="4" t="s">
        <v>4</v>
      </c>
      <c r="Z84" s="4" t="s">
        <v>5</v>
      </c>
      <c r="AA84" s="4" t="s">
        <v>6</v>
      </c>
      <c r="AB84" s="4" t="s">
        <v>7</v>
      </c>
      <c r="AC84" s="4" t="s">
        <v>8</v>
      </c>
      <c r="AD84" s="4" t="s">
        <v>29</v>
      </c>
      <c r="AE84" s="4" t="s">
        <v>30</v>
      </c>
      <c r="AF84" s="4" t="s">
        <v>31</v>
      </c>
    </row>
    <row r="85" customFormat="false" ht="15" hidden="false" customHeight="false" outlineLevel="0" collapsed="false">
      <c r="A85" s="0" t="str">
        <f aca="false">B77</f>
        <v>Washing 1</v>
      </c>
      <c r="B85" s="0" t="str">
        <f aca="false">B77</f>
        <v>Washing 1</v>
      </c>
      <c r="C85" s="0" t="s">
        <v>15</v>
      </c>
      <c r="D85" s="0" t="n">
        <f aca="false">P85</f>
        <v>1</v>
      </c>
      <c r="E85" s="0" t="s">
        <v>32</v>
      </c>
      <c r="F85" s="0" t="s">
        <v>2</v>
      </c>
      <c r="G85" s="0" t="s">
        <v>33</v>
      </c>
      <c r="N85" s="0" t="str">
        <f aca="false">[1]Raw_data!A75</f>
        <v>Washing output</v>
      </c>
      <c r="O85" s="0" t="n">
        <f aca="false">[1]Raw_data!B75</f>
        <v>35000000</v>
      </c>
      <c r="P85" s="0" t="n">
        <f aca="false">[1]Raw_data!C75</f>
        <v>1</v>
      </c>
    </row>
    <row r="86" customFormat="false" ht="15" hidden="false" customHeight="false" outlineLevel="0" collapsed="false">
      <c r="A86" s="0" t="str">
        <f aca="false">A73</f>
        <v>Centrifuge 4</v>
      </c>
      <c r="B86" s="0" t="str">
        <f aca="false">B73</f>
        <v>Centrifuge 4</v>
      </c>
      <c r="C86" s="0" t="s">
        <v>15</v>
      </c>
      <c r="D86" s="0" t="n">
        <f aca="false">P86</f>
        <v>0.428571428571429</v>
      </c>
      <c r="E86" s="0" t="s">
        <v>32</v>
      </c>
      <c r="F86" s="0" t="s">
        <v>2</v>
      </c>
      <c r="G86" s="0" t="s">
        <v>43</v>
      </c>
      <c r="I86" s="0" t="n">
        <v>5</v>
      </c>
      <c r="J86" s="0" t="n">
        <f aca="false">D86</f>
        <v>0.428571428571429</v>
      </c>
      <c r="L86" s="0" t="n">
        <f aca="false">D86*(1-AF86)</f>
        <v>0.3</v>
      </c>
      <c r="M86" s="0" t="n">
        <f aca="false">D86*(1+AF86)</f>
        <v>0.557142857142857</v>
      </c>
      <c r="N86" s="0" t="str">
        <f aca="false">[1]Raw_data!A76</f>
        <v>Input</v>
      </c>
      <c r="O86" s="0" t="n">
        <f aca="false">[1]Raw_data!B76</f>
        <v>15000000</v>
      </c>
      <c r="P86" s="0" t="n">
        <f aca="false">[1]Raw_data!C76</f>
        <v>0.428571428571429</v>
      </c>
      <c r="AF86" s="0" t="n">
        <v>0.3</v>
      </c>
    </row>
    <row r="87" customFormat="false" ht="15" hidden="false" customHeight="false" outlineLevel="0" collapsed="false">
      <c r="A87" s="0" t="s">
        <v>48</v>
      </c>
      <c r="B87" s="0" t="s">
        <v>48</v>
      </c>
      <c r="C87" s="0" t="s">
        <v>15</v>
      </c>
      <c r="D87" s="0" t="n">
        <f aca="false">P87</f>
        <v>0.571428571428571</v>
      </c>
      <c r="E87" s="0" t="s">
        <v>32</v>
      </c>
      <c r="F87" s="0" t="s">
        <v>74</v>
      </c>
      <c r="G87" s="0" t="s">
        <v>43</v>
      </c>
      <c r="I87" s="0" t="n">
        <v>2</v>
      </c>
      <c r="J87" s="0" t="n">
        <f aca="false">AE87</f>
        <v>-0.559615787935423</v>
      </c>
      <c r="K87" s="0" t="n">
        <f aca="false">AD87</f>
        <v>0.577550749307532</v>
      </c>
      <c r="N87" s="0" t="str">
        <f aca="false">[1]Raw_data!A77</f>
        <v>Mass of deionized water</v>
      </c>
      <c r="O87" s="0" t="n">
        <f aca="false">[1]Raw_data!B77</f>
        <v>20000000</v>
      </c>
      <c r="P87" s="0" t="n">
        <f aca="false">[1]Raw_data!C77</f>
        <v>0.571428571428571</v>
      </c>
      <c r="S87" s="0" t="n">
        <v>2</v>
      </c>
      <c r="T87" s="0" t="n">
        <v>5</v>
      </c>
      <c r="U87" s="0" t="n">
        <v>5</v>
      </c>
      <c r="V87" s="0" t="n">
        <v>1</v>
      </c>
      <c r="W87" s="0" t="n">
        <v>2</v>
      </c>
      <c r="Y87" s="0" t="n">
        <f aca="false">+VLOOKUP(S87, $S$2:$X$7, 2+Z$10,0)</f>
        <v>1.05</v>
      </c>
      <c r="Z87" s="0" t="n">
        <f aca="false">+VLOOKUP(T87, $S$2:$X$7, 2+AA$10,0)</f>
        <v>1.5</v>
      </c>
      <c r="AA87" s="0" t="n">
        <f aca="false">+VLOOKUP(U87, $S$2:$X$7, 2+AB$10,0)</f>
        <v>1.5</v>
      </c>
      <c r="AB87" s="0" t="n">
        <f aca="false">+VLOOKUP(V87, $S$2:$X$7, 2+AC$10,0)</f>
        <v>1</v>
      </c>
      <c r="AC87" s="0" t="n">
        <f aca="false">+VLOOKUP(W87, $S$2:$X$7, 2+AD$10,0)</f>
        <v>1.05</v>
      </c>
      <c r="AD87" s="0" t="n">
        <f aca="false">SQRT((LN(Y87))^2+LN(Z87)^2+LN(AA87)^2+LN(AB87)^2+LN(AC87)^2)</f>
        <v>0.577550749307532</v>
      </c>
      <c r="AE87" s="0" t="n">
        <f aca="false">LN(D87)</f>
        <v>-0.559615787935423</v>
      </c>
    </row>
    <row r="88" customFormat="false" ht="15" hidden="false" customHeight="false" outlineLevel="0" collapsed="false">
      <c r="A88" s="0" t="s">
        <v>44</v>
      </c>
      <c r="B88" s="0" t="s">
        <v>45</v>
      </c>
      <c r="C88" s="0" t="s">
        <v>46</v>
      </c>
      <c r="D88" s="0" t="n">
        <f aca="false">P88</f>
        <v>0.240836974789916</v>
      </c>
      <c r="E88" s="0" t="s">
        <v>47</v>
      </c>
      <c r="F88" s="0" t="s">
        <v>42</v>
      </c>
      <c r="G88" s="0" t="s">
        <v>43</v>
      </c>
      <c r="I88" s="0" t="n">
        <v>5</v>
      </c>
      <c r="J88" s="0" t="n">
        <f aca="false">D88</f>
        <v>0.240836974789916</v>
      </c>
      <c r="L88" s="0" t="n">
        <f aca="false">D88*(1-AF88)</f>
        <v>0.168585882352941</v>
      </c>
      <c r="M88" s="0" t="n">
        <f aca="false">D88*(1+AF88)</f>
        <v>0.313088067226891</v>
      </c>
      <c r="N88" s="0" t="str">
        <f aca="false">[1]Raw_data!A78</f>
        <v>Energy (heating deionized water)</v>
      </c>
      <c r="O88" s="0" t="n">
        <f aca="false">[1]Raw_data!B78</f>
        <v>8429294.11764706</v>
      </c>
      <c r="P88" s="0" t="n">
        <f aca="false">[1]Raw_data!C78</f>
        <v>0.240836974789916</v>
      </c>
      <c r="AF88" s="0" t="n">
        <v>0.3</v>
      </c>
    </row>
    <row r="89" customFormat="false" ht="15" hidden="false" customHeight="false" outlineLevel="0" collapsed="false">
      <c r="N89" s="0" t="n">
        <f aca="false">[1]Raw_data!A79</f>
        <v>0</v>
      </c>
      <c r="O89" s="0" t="n">
        <f aca="false">[1]Raw_data!B79</f>
        <v>0</v>
      </c>
      <c r="P89" s="0" t="n">
        <f aca="false">[1]Raw_data!C79</f>
        <v>0</v>
      </c>
    </row>
    <row r="90" customFormat="false" ht="15" hidden="false" customHeight="false" outlineLevel="0" collapsed="false">
      <c r="A90" s="0" t="s">
        <v>9</v>
      </c>
      <c r="B90" s="0" t="s">
        <v>75</v>
      </c>
      <c r="N90" s="0" t="n">
        <f aca="false">[1]Raw_data!A80</f>
        <v>0</v>
      </c>
      <c r="O90" s="0" t="n">
        <f aca="false">[1]Raw_data!B80</f>
        <v>0</v>
      </c>
      <c r="P90" s="0" t="n">
        <f aca="false">[1]Raw_data!C80</f>
        <v>0</v>
      </c>
    </row>
    <row r="91" customFormat="false" ht="15" hidden="false" customHeight="false" outlineLevel="0" collapsed="false">
      <c r="A91" s="0" t="s">
        <v>11</v>
      </c>
      <c r="B91" s="0" t="s">
        <v>75</v>
      </c>
      <c r="N91" s="0" t="n">
        <f aca="false">[1]Raw_data!A81</f>
        <v>0</v>
      </c>
      <c r="O91" s="0" t="n">
        <f aca="false">[1]Raw_data!B81</f>
        <v>0</v>
      </c>
      <c r="P91" s="0" t="n">
        <f aca="false">[1]Raw_data!C81</f>
        <v>0</v>
      </c>
    </row>
    <row r="92" customFormat="false" ht="15" hidden="false" customHeight="false" outlineLevel="0" collapsed="false">
      <c r="A92" s="0" t="s">
        <v>12</v>
      </c>
      <c r="B92" s="0" t="s">
        <v>76</v>
      </c>
      <c r="N92" s="0" t="n">
        <f aca="false">[1]Raw_data!A82</f>
        <v>0</v>
      </c>
      <c r="O92" s="0" t="n">
        <f aca="false">[1]Raw_data!B82</f>
        <v>0</v>
      </c>
      <c r="P92" s="0" t="n">
        <f aca="false">[1]Raw_data!C82</f>
        <v>0</v>
      </c>
    </row>
    <row r="93" customFormat="false" ht="15" hidden="false" customHeight="false" outlineLevel="0" collapsed="false">
      <c r="A93" s="0" t="s">
        <v>14</v>
      </c>
      <c r="B93" s="0" t="s">
        <v>15</v>
      </c>
      <c r="N93" s="0" t="n">
        <f aca="false">[1]Raw_data!A83</f>
        <v>0</v>
      </c>
      <c r="O93" s="0" t="n">
        <f aca="false">[1]Raw_data!B83</f>
        <v>0</v>
      </c>
      <c r="P93" s="0" t="n">
        <f aca="false">[1]Raw_data!C83</f>
        <v>0</v>
      </c>
    </row>
    <row r="94" customFormat="false" ht="15" hidden="false" customHeight="false" outlineLevel="0" collapsed="false">
      <c r="A94" s="0" t="s">
        <v>16</v>
      </c>
      <c r="B94" s="0" t="n">
        <v>1</v>
      </c>
      <c r="N94" s="0" t="n">
        <f aca="false">[1]Raw_data!A84</f>
        <v>0</v>
      </c>
      <c r="O94" s="0" t="n">
        <f aca="false">[1]Raw_data!B84</f>
        <v>0</v>
      </c>
      <c r="P94" s="0" t="n">
        <f aca="false">[1]Raw_data!C84</f>
        <v>0</v>
      </c>
    </row>
    <row r="95" customFormat="false" ht="15" hidden="false" customHeight="false" outlineLevel="0" collapsed="false">
      <c r="A95" s="0" t="s">
        <v>17</v>
      </c>
      <c r="B95" s="0" t="s">
        <v>18</v>
      </c>
      <c r="N95" s="0" t="n">
        <f aca="false">[1]Raw_data!A85</f>
        <v>0</v>
      </c>
      <c r="O95" s="0" t="n">
        <f aca="false">[1]Raw_data!B85</f>
        <v>0</v>
      </c>
      <c r="P95" s="0" t="n">
        <f aca="false">[1]Raw_data!C85</f>
        <v>0</v>
      </c>
    </row>
    <row r="96" customFormat="false" ht="15" hidden="false" customHeight="false" outlineLevel="0" collapsed="false">
      <c r="A96" s="0" t="s">
        <v>19</v>
      </c>
      <c r="N96" s="0" t="n">
        <f aca="false">[1]Raw_data!A86</f>
        <v>0</v>
      </c>
      <c r="O96" s="0" t="n">
        <f aca="false">[1]Raw_data!B86</f>
        <v>0</v>
      </c>
      <c r="P96" s="0" t="n">
        <f aca="false">[1]Raw_data!C86</f>
        <v>0</v>
      </c>
      <c r="S96" s="3" t="s">
        <v>20</v>
      </c>
      <c r="T96" s="3"/>
      <c r="U96" s="3"/>
      <c r="V96" s="3"/>
      <c r="W96" s="3"/>
      <c r="Z96" s="0" t="n">
        <v>0</v>
      </c>
      <c r="AA96" s="0" t="n">
        <v>1</v>
      </c>
      <c r="AB96" s="0" t="n">
        <v>2</v>
      </c>
      <c r="AC96" s="0" t="n">
        <v>3</v>
      </c>
      <c r="AD96" s="0" t="n">
        <v>4</v>
      </c>
    </row>
    <row r="97" customFormat="false" ht="15" hidden="false" customHeight="false" outlineLevel="0" collapsed="false">
      <c r="A97" s="0" t="s">
        <v>21</v>
      </c>
      <c r="B97" s="0" t="s">
        <v>11</v>
      </c>
      <c r="C97" s="0" t="s">
        <v>14</v>
      </c>
      <c r="D97" s="0" t="s">
        <v>16</v>
      </c>
      <c r="E97" s="0" t="s">
        <v>17</v>
      </c>
      <c r="F97" s="0" t="s">
        <v>1</v>
      </c>
      <c r="G97" s="0" t="s">
        <v>22</v>
      </c>
      <c r="H97" s="0" t="s">
        <v>23</v>
      </c>
      <c r="I97" s="4" t="s">
        <v>24</v>
      </c>
      <c r="J97" s="4" t="s">
        <v>25</v>
      </c>
      <c r="K97" s="4" t="s">
        <v>26</v>
      </c>
      <c r="L97" s="4" t="s">
        <v>27</v>
      </c>
      <c r="M97" s="4" t="s">
        <v>28</v>
      </c>
      <c r="N97" s="0" t="str">
        <f aca="false">[1]Raw_data!A87</f>
        <v>Dissolution Exchanges</v>
      </c>
      <c r="O97" s="0" t="str">
        <f aca="false">[1]Raw_data!B87</f>
        <v>Total demand</v>
      </c>
      <c r="P97" s="0" t="str">
        <f aca="false">[1]Raw_data!C87</f>
        <v>Per output demand</v>
      </c>
      <c r="S97" s="4" t="s">
        <v>4</v>
      </c>
      <c r="T97" s="4" t="s">
        <v>5</v>
      </c>
      <c r="U97" s="4" t="s">
        <v>6</v>
      </c>
      <c r="V97" s="4" t="s">
        <v>7</v>
      </c>
      <c r="W97" s="4" t="s">
        <v>8</v>
      </c>
      <c r="X97" s="4"/>
      <c r="Y97" s="4" t="s">
        <v>4</v>
      </c>
      <c r="Z97" s="4" t="s">
        <v>5</v>
      </c>
      <c r="AA97" s="4" t="s">
        <v>6</v>
      </c>
      <c r="AB97" s="4" t="s">
        <v>7</v>
      </c>
      <c r="AC97" s="4" t="s">
        <v>8</v>
      </c>
      <c r="AD97" s="4" t="s">
        <v>29</v>
      </c>
      <c r="AE97" s="4" t="s">
        <v>30</v>
      </c>
      <c r="AF97" s="4" t="s">
        <v>31</v>
      </c>
    </row>
    <row r="98" customFormat="false" ht="15" hidden="false" customHeight="false" outlineLevel="0" collapsed="false">
      <c r="A98" s="0" t="str">
        <f aca="false">B90</f>
        <v>Dissolution</v>
      </c>
      <c r="B98" s="0" t="str">
        <f aca="false">B90</f>
        <v>Dissolution</v>
      </c>
      <c r="C98" s="0" t="s">
        <v>15</v>
      </c>
      <c r="D98" s="0" t="n">
        <f aca="false">P98</f>
        <v>1</v>
      </c>
      <c r="E98" s="0" t="s">
        <v>32</v>
      </c>
      <c r="F98" s="0" t="s">
        <v>2</v>
      </c>
      <c r="G98" s="0" t="s">
        <v>33</v>
      </c>
      <c r="N98" s="0" t="str">
        <f aca="false">[1]Raw_data!A88</f>
        <v>Dissolution Output</v>
      </c>
      <c r="O98" s="0" t="n">
        <f aca="false">[1]Raw_data!B88</f>
        <v>284725274.725275</v>
      </c>
      <c r="P98" s="0" t="n">
        <f aca="false">[1]Raw_data!C88</f>
        <v>1</v>
      </c>
    </row>
    <row r="99" customFormat="false" ht="15" hidden="false" customHeight="false" outlineLevel="0" collapsed="false">
      <c r="A99" s="0" t="str">
        <f aca="false">A85</f>
        <v>Washing 1</v>
      </c>
      <c r="B99" s="0" t="str">
        <f aca="false">B85</f>
        <v>Washing 1</v>
      </c>
      <c r="C99" s="0" t="s">
        <v>15</v>
      </c>
      <c r="D99" s="0" t="n">
        <f aca="false">P99</f>
        <v>0.122925511385565</v>
      </c>
      <c r="E99" s="0" t="s">
        <v>32</v>
      </c>
      <c r="F99" s="0" t="s">
        <v>2</v>
      </c>
      <c r="G99" s="0" t="s">
        <v>43</v>
      </c>
      <c r="I99" s="0" t="n">
        <v>5</v>
      </c>
      <c r="J99" s="0" t="n">
        <f aca="false">D99</f>
        <v>0.122925511385565</v>
      </c>
      <c r="L99" s="0" t="n">
        <f aca="false">D99*(1-AF99)</f>
        <v>0.0860478579698958</v>
      </c>
      <c r="M99" s="0" t="n">
        <f aca="false">D99*(1+AF99)</f>
        <v>0.159803164801235</v>
      </c>
      <c r="N99" s="0" t="str">
        <f aca="false">[1]Raw_data!A89</f>
        <v>Input</v>
      </c>
      <c r="O99" s="0" t="n">
        <f aca="false">[1]Raw_data!B89</f>
        <v>35000000</v>
      </c>
      <c r="P99" s="0" t="n">
        <f aca="false">[1]Raw_data!C89</f>
        <v>0.122925511385565</v>
      </c>
      <c r="AF99" s="0" t="n">
        <v>0.3</v>
      </c>
    </row>
    <row r="100" customFormat="false" ht="15" hidden="false" customHeight="false" outlineLevel="0" collapsed="false">
      <c r="A100" s="0" t="s">
        <v>48</v>
      </c>
      <c r="B100" s="0" t="s">
        <v>48</v>
      </c>
      <c r="C100" s="0" t="s">
        <v>15</v>
      </c>
      <c r="D100" s="0" t="n">
        <f aca="false">P100</f>
        <v>0.96487842531841</v>
      </c>
      <c r="E100" s="0" t="s">
        <v>32</v>
      </c>
      <c r="F100" s="0" t="s">
        <v>49</v>
      </c>
      <c r="G100" s="0" t="s">
        <v>43</v>
      </c>
      <c r="I100" s="0" t="n">
        <v>5</v>
      </c>
      <c r="J100" s="0" t="n">
        <f aca="false">D100</f>
        <v>0.96487842531841</v>
      </c>
      <c r="L100" s="0" t="n">
        <f aca="false">D100*(1-AF100)</f>
        <v>0.675414897722887</v>
      </c>
      <c r="M100" s="0" t="n">
        <f aca="false">D100*(1+AF100)</f>
        <v>1.25434195291393</v>
      </c>
      <c r="N100" s="0" t="str">
        <f aca="false">[1]Raw_data!A90</f>
        <v>Deionized water</v>
      </c>
      <c r="O100" s="0" t="n">
        <f aca="false">[1]Raw_data!B90</f>
        <v>274725274.725275</v>
      </c>
      <c r="P100" s="0" t="n">
        <f aca="false">[1]Raw_data!C90</f>
        <v>0.96487842531841</v>
      </c>
      <c r="AF100" s="0" t="n">
        <v>0.3</v>
      </c>
    </row>
    <row r="101" customFormat="false" ht="15" hidden="false" customHeight="false" outlineLevel="0" collapsed="false">
      <c r="N101" s="0" t="n">
        <f aca="false">[1]Raw_data!A91</f>
        <v>0</v>
      </c>
      <c r="O101" s="0" t="n">
        <f aca="false">[1]Raw_data!B91</f>
        <v>0</v>
      </c>
      <c r="P101" s="0" t="n">
        <f aca="false">[1]Raw_data!C91</f>
        <v>0</v>
      </c>
    </row>
    <row r="102" customFormat="false" ht="15" hidden="false" customHeight="false" outlineLevel="0" collapsed="false">
      <c r="A102" s="0" t="s">
        <v>9</v>
      </c>
      <c r="B102" s="0" t="s">
        <v>77</v>
      </c>
      <c r="N102" s="0" t="n">
        <f aca="false">[1]Raw_data!A92</f>
        <v>0</v>
      </c>
      <c r="O102" s="0" t="n">
        <f aca="false">[1]Raw_data!B92</f>
        <v>0</v>
      </c>
      <c r="P102" s="0" t="n">
        <f aca="false">[1]Raw_data!C92</f>
        <v>0</v>
      </c>
    </row>
    <row r="103" customFormat="false" ht="15" hidden="false" customHeight="false" outlineLevel="0" collapsed="false">
      <c r="A103" s="0" t="s">
        <v>11</v>
      </c>
      <c r="B103" s="0" t="s">
        <v>77</v>
      </c>
      <c r="N103" s="0" t="n">
        <f aca="false">[1]Raw_data!A93</f>
        <v>0</v>
      </c>
      <c r="O103" s="0" t="n">
        <f aca="false">[1]Raw_data!B93</f>
        <v>0</v>
      </c>
      <c r="P103" s="0" t="n">
        <f aca="false">[1]Raw_data!C93</f>
        <v>0</v>
      </c>
    </row>
    <row r="104" customFormat="false" ht="15" hidden="false" customHeight="false" outlineLevel="0" collapsed="false">
      <c r="A104" s="0" t="s">
        <v>12</v>
      </c>
      <c r="B104" s="0" t="s">
        <v>78</v>
      </c>
      <c r="N104" s="0" t="n">
        <f aca="false">[1]Raw_data!A94</f>
        <v>0</v>
      </c>
      <c r="O104" s="0" t="n">
        <f aca="false">[1]Raw_data!B94</f>
        <v>0</v>
      </c>
      <c r="P104" s="0" t="n">
        <f aca="false">[1]Raw_data!C94</f>
        <v>0</v>
      </c>
    </row>
    <row r="105" customFormat="false" ht="15" hidden="false" customHeight="false" outlineLevel="0" collapsed="false">
      <c r="A105" s="0" t="s">
        <v>14</v>
      </c>
      <c r="B105" s="0" t="s">
        <v>15</v>
      </c>
      <c r="N105" s="0" t="n">
        <f aca="false">[1]Raw_data!A95</f>
        <v>0</v>
      </c>
      <c r="O105" s="0" t="n">
        <f aca="false">[1]Raw_data!B95</f>
        <v>0</v>
      </c>
      <c r="P105" s="0" t="n">
        <f aca="false">[1]Raw_data!C95</f>
        <v>0</v>
      </c>
    </row>
    <row r="106" customFormat="false" ht="15" hidden="false" customHeight="false" outlineLevel="0" collapsed="false">
      <c r="A106" s="0" t="s">
        <v>16</v>
      </c>
      <c r="B106" s="0" t="n">
        <v>1</v>
      </c>
      <c r="N106" s="0" t="n">
        <f aca="false">[1]Raw_data!A96</f>
        <v>0</v>
      </c>
      <c r="O106" s="0" t="n">
        <f aca="false">[1]Raw_data!B96</f>
        <v>0</v>
      </c>
      <c r="P106" s="0" t="n">
        <f aca="false">[1]Raw_data!C96</f>
        <v>0</v>
      </c>
    </row>
    <row r="107" customFormat="false" ht="15" hidden="false" customHeight="false" outlineLevel="0" collapsed="false">
      <c r="A107" s="0" t="s">
        <v>17</v>
      </c>
      <c r="B107" s="0" t="s">
        <v>18</v>
      </c>
      <c r="N107" s="0" t="n">
        <f aca="false">[1]Raw_data!A97</f>
        <v>0</v>
      </c>
      <c r="O107" s="0" t="n">
        <f aca="false">[1]Raw_data!B97</f>
        <v>0</v>
      </c>
      <c r="P107" s="0" t="n">
        <f aca="false">[1]Raw_data!C97</f>
        <v>0</v>
      </c>
    </row>
    <row r="108" customFormat="false" ht="15" hidden="false" customHeight="false" outlineLevel="0" collapsed="false">
      <c r="A108" s="0" t="s">
        <v>19</v>
      </c>
      <c r="N108" s="0" t="n">
        <f aca="false">[1]Raw_data!A98</f>
        <v>0</v>
      </c>
      <c r="O108" s="0" t="n">
        <f aca="false">[1]Raw_data!B98</f>
        <v>0</v>
      </c>
      <c r="P108" s="0" t="n">
        <f aca="false">[1]Raw_data!C98</f>
        <v>0</v>
      </c>
      <c r="S108" s="3" t="s">
        <v>20</v>
      </c>
      <c r="T108" s="3"/>
      <c r="U108" s="3"/>
      <c r="V108" s="3"/>
      <c r="W108" s="3"/>
      <c r="Z108" s="0" t="n">
        <v>0</v>
      </c>
      <c r="AA108" s="0" t="n">
        <v>1</v>
      </c>
      <c r="AB108" s="0" t="n">
        <v>2</v>
      </c>
      <c r="AC108" s="0" t="n">
        <v>3</v>
      </c>
      <c r="AD108" s="0" t="n">
        <v>4</v>
      </c>
    </row>
    <row r="109" customFormat="false" ht="15" hidden="false" customHeight="false" outlineLevel="0" collapsed="false">
      <c r="A109" s="0" t="s">
        <v>21</v>
      </c>
      <c r="B109" s="0" t="s">
        <v>11</v>
      </c>
      <c r="C109" s="0" t="s">
        <v>14</v>
      </c>
      <c r="D109" s="0" t="s">
        <v>16</v>
      </c>
      <c r="E109" s="0" t="s">
        <v>17</v>
      </c>
      <c r="F109" s="0" t="s">
        <v>1</v>
      </c>
      <c r="G109" s="0" t="s">
        <v>22</v>
      </c>
      <c r="H109" s="0" t="s">
        <v>23</v>
      </c>
      <c r="I109" s="4" t="s">
        <v>24</v>
      </c>
      <c r="J109" s="4" t="s">
        <v>25</v>
      </c>
      <c r="K109" s="4" t="s">
        <v>26</v>
      </c>
      <c r="L109" s="4" t="s">
        <v>27</v>
      </c>
      <c r="M109" s="4" t="s">
        <v>28</v>
      </c>
      <c r="N109" s="0" t="str">
        <f aca="false">[1]Raw_data!A99</f>
        <v>2nd Liprec Exchanges</v>
      </c>
      <c r="O109" s="0" t="str">
        <f aca="false">[1]Raw_data!B99</f>
        <v>Total demand</v>
      </c>
      <c r="P109" s="0" t="str">
        <f aca="false">[1]Raw_data!C99</f>
        <v>Per output demand</v>
      </c>
      <c r="S109" s="4" t="s">
        <v>4</v>
      </c>
      <c r="T109" s="4" t="s">
        <v>5</v>
      </c>
      <c r="U109" s="4" t="s">
        <v>6</v>
      </c>
      <c r="V109" s="4" t="s">
        <v>7</v>
      </c>
      <c r="W109" s="4" t="s">
        <v>8</v>
      </c>
      <c r="X109" s="4"/>
      <c r="Y109" s="4" t="s">
        <v>4</v>
      </c>
      <c r="Z109" s="4" t="s">
        <v>5</v>
      </c>
      <c r="AA109" s="4" t="s">
        <v>6</v>
      </c>
      <c r="AB109" s="4" t="s">
        <v>7</v>
      </c>
      <c r="AC109" s="4" t="s">
        <v>8</v>
      </c>
      <c r="AD109" s="4" t="s">
        <v>29</v>
      </c>
      <c r="AE109" s="4" t="s">
        <v>30</v>
      </c>
      <c r="AF109" s="4" t="s">
        <v>31</v>
      </c>
    </row>
    <row r="110" customFormat="false" ht="15" hidden="false" customHeight="false" outlineLevel="0" collapsed="false">
      <c r="A110" s="0" t="str">
        <f aca="false">B102</f>
        <v>Lithium carbonate precipitation 2</v>
      </c>
      <c r="B110" s="0" t="str">
        <f aca="false">B102</f>
        <v>Lithium carbonate precipitation 2</v>
      </c>
      <c r="C110" s="0" t="s">
        <v>15</v>
      </c>
      <c r="D110" s="0" t="n">
        <f aca="false">P110</f>
        <v>1</v>
      </c>
      <c r="E110" s="0" t="s">
        <v>32</v>
      </c>
      <c r="F110" s="0" t="s">
        <v>2</v>
      </c>
      <c r="G110" s="0" t="s">
        <v>33</v>
      </c>
      <c r="N110" s="0" t="str">
        <f aca="false">[1]Raw_data!A100</f>
        <v>Output</v>
      </c>
      <c r="O110" s="0" t="n">
        <f aca="false">[1]Raw_data!B100</f>
        <v>272287125.0934</v>
      </c>
      <c r="P110" s="0" t="n">
        <f aca="false">[1]Raw_data!C100</f>
        <v>1</v>
      </c>
    </row>
    <row r="111" customFormat="false" ht="15" hidden="false" customHeight="false" outlineLevel="0" collapsed="false">
      <c r="A111" s="0" t="str">
        <f aca="false">A98</f>
        <v>Dissolution</v>
      </c>
      <c r="B111" s="0" t="str">
        <f aca="false">B98</f>
        <v>Dissolution</v>
      </c>
      <c r="C111" s="0" t="s">
        <v>15</v>
      </c>
      <c r="D111" s="0" t="n">
        <f aca="false">P111</f>
        <v>1.04568027088174</v>
      </c>
      <c r="E111" s="0" t="s">
        <v>32</v>
      </c>
      <c r="F111" s="0" t="s">
        <v>2</v>
      </c>
      <c r="G111" s="0" t="s">
        <v>43</v>
      </c>
      <c r="I111" s="0" t="n">
        <v>5</v>
      </c>
      <c r="J111" s="0" t="n">
        <f aca="false">D111</f>
        <v>1.04568027088174</v>
      </c>
      <c r="L111" s="0" t="n">
        <f aca="false">D111*(1-AF111)</f>
        <v>0.731976189617214</v>
      </c>
      <c r="M111" s="0" t="n">
        <f aca="false">D111*(1+AF111)</f>
        <v>1.35938435214626</v>
      </c>
      <c r="N111" s="0" t="str">
        <f aca="false">[1]Raw_data!A101</f>
        <v>Input </v>
      </c>
      <c r="O111" s="0" t="n">
        <f aca="false">[1]Raw_data!B101</f>
        <v>284725274.725275</v>
      </c>
      <c r="P111" s="0" t="n">
        <f aca="false">[1]Raw_data!C101</f>
        <v>1.04568027088174</v>
      </c>
      <c r="AF111" s="0" t="n">
        <v>0.3</v>
      </c>
    </row>
    <row r="112" customFormat="false" ht="15" hidden="false" customHeight="false" outlineLevel="0" collapsed="false">
      <c r="A112" s="0" t="s">
        <v>44</v>
      </c>
      <c r="B112" s="0" t="s">
        <v>45</v>
      </c>
      <c r="C112" s="0" t="s">
        <v>46</v>
      </c>
      <c r="D112" s="0" t="n">
        <f aca="false">P112</f>
        <v>0.440103294098494</v>
      </c>
      <c r="E112" s="0" t="s">
        <v>47</v>
      </c>
      <c r="F112" s="0" t="s">
        <v>42</v>
      </c>
      <c r="G112" s="0" t="s">
        <v>43</v>
      </c>
      <c r="I112" s="0" t="n">
        <v>5</v>
      </c>
      <c r="J112" s="0" t="n">
        <f aca="false">D112</f>
        <v>0.440103294098494</v>
      </c>
      <c r="L112" s="0" t="n">
        <f aca="false">D112*(1-AF112)</f>
        <v>0.308072305868945</v>
      </c>
      <c r="M112" s="0" t="n">
        <f aca="false">D112*(1+AF112)</f>
        <v>0.572134282328042</v>
      </c>
      <c r="N112" s="0" t="str">
        <f aca="false">[1]Raw_data!A102</f>
        <v>Energy (brine heat)</v>
      </c>
      <c r="O112" s="0" t="n">
        <f aca="false">[1]Raw_data!B102</f>
        <v>119834460.694214</v>
      </c>
      <c r="P112" s="0" t="n">
        <f aca="false">[1]Raw_data!C102</f>
        <v>0.440103294098494</v>
      </c>
      <c r="AF112" s="0" t="n">
        <v>0.3</v>
      </c>
    </row>
    <row r="113" customFormat="false" ht="15" hidden="false" customHeight="false" outlineLevel="0" collapsed="false">
      <c r="N113" s="0" t="n">
        <f aca="false">[1]Raw_data!A103</f>
        <v>0</v>
      </c>
      <c r="O113" s="0" t="n">
        <f aca="false">[1]Raw_data!B103</f>
        <v>0</v>
      </c>
      <c r="P113" s="0" t="n">
        <f aca="false">[1]Raw_data!C103</f>
        <v>0</v>
      </c>
    </row>
    <row r="114" customFormat="false" ht="15" hidden="false" customHeight="false" outlineLevel="0" collapsed="false">
      <c r="A114" s="0" t="s">
        <v>9</v>
      </c>
      <c r="B114" s="0" t="s">
        <v>79</v>
      </c>
      <c r="N114" s="0" t="n">
        <f aca="false">[1]Raw_data!A104</f>
        <v>0</v>
      </c>
      <c r="O114" s="0" t="n">
        <f aca="false">[1]Raw_data!B104</f>
        <v>0</v>
      </c>
      <c r="P114" s="0" t="n">
        <f aca="false">[1]Raw_data!C104</f>
        <v>0</v>
      </c>
    </row>
    <row r="115" customFormat="false" ht="15" hidden="false" customHeight="false" outlineLevel="0" collapsed="false">
      <c r="A115" s="0" t="s">
        <v>11</v>
      </c>
      <c r="B115" s="0" t="str">
        <f aca="false">B114</f>
        <v>Centrifuge 5</v>
      </c>
      <c r="N115" s="0" t="n">
        <f aca="false">[1]Raw_data!A105</f>
        <v>0</v>
      </c>
      <c r="O115" s="0" t="n">
        <f aca="false">[1]Raw_data!B105</f>
        <v>0</v>
      </c>
      <c r="P115" s="0" t="n">
        <f aca="false">[1]Raw_data!C105</f>
        <v>0</v>
      </c>
    </row>
    <row r="116" customFormat="false" ht="15" hidden="false" customHeight="false" outlineLevel="0" collapsed="false">
      <c r="A116" s="0" t="s">
        <v>12</v>
      </c>
      <c r="B116" s="0" t="s">
        <v>80</v>
      </c>
      <c r="N116" s="0" t="n">
        <f aca="false">[1]Raw_data!A106</f>
        <v>0</v>
      </c>
      <c r="O116" s="0" t="n">
        <f aca="false">[1]Raw_data!B106</f>
        <v>0</v>
      </c>
      <c r="P116" s="0" t="n">
        <f aca="false">[1]Raw_data!C106</f>
        <v>0</v>
      </c>
    </row>
    <row r="117" customFormat="false" ht="15" hidden="false" customHeight="false" outlineLevel="0" collapsed="false">
      <c r="A117" s="0" t="s">
        <v>14</v>
      </c>
      <c r="B117" s="0" t="s">
        <v>15</v>
      </c>
      <c r="N117" s="0" t="n">
        <f aca="false">[1]Raw_data!A107</f>
        <v>0</v>
      </c>
      <c r="O117" s="0" t="n">
        <f aca="false">[1]Raw_data!B107</f>
        <v>0</v>
      </c>
      <c r="P117" s="0" t="n">
        <f aca="false">[1]Raw_data!C107</f>
        <v>0</v>
      </c>
    </row>
    <row r="118" customFormat="false" ht="15" hidden="false" customHeight="false" outlineLevel="0" collapsed="false">
      <c r="A118" s="0" t="s">
        <v>16</v>
      </c>
      <c r="B118" s="0" t="n">
        <v>1</v>
      </c>
      <c r="N118" s="0" t="n">
        <f aca="false">[1]Raw_data!A108</f>
        <v>0</v>
      </c>
      <c r="O118" s="0" t="n">
        <f aca="false">[1]Raw_data!B108</f>
        <v>0</v>
      </c>
      <c r="P118" s="0" t="n">
        <f aca="false">[1]Raw_data!C108</f>
        <v>0</v>
      </c>
    </row>
    <row r="119" customFormat="false" ht="15" hidden="false" customHeight="false" outlineLevel="0" collapsed="false">
      <c r="A119" s="0" t="s">
        <v>17</v>
      </c>
      <c r="B119" s="0" t="s">
        <v>18</v>
      </c>
      <c r="N119" s="0" t="n">
        <f aca="false">[1]Raw_data!A109</f>
        <v>0</v>
      </c>
      <c r="O119" s="0" t="n">
        <f aca="false">[1]Raw_data!B109</f>
        <v>0</v>
      </c>
      <c r="P119" s="0" t="n">
        <f aca="false">[1]Raw_data!C109</f>
        <v>0</v>
      </c>
    </row>
    <row r="120" customFormat="false" ht="15" hidden="false" customHeight="false" outlineLevel="0" collapsed="false">
      <c r="A120" s="0" t="s">
        <v>19</v>
      </c>
      <c r="N120" s="0" t="n">
        <f aca="false">[1]Raw_data!A110</f>
        <v>0</v>
      </c>
      <c r="O120" s="0" t="n">
        <f aca="false">[1]Raw_data!B110</f>
        <v>0</v>
      </c>
      <c r="P120" s="0" t="n">
        <f aca="false">[1]Raw_data!C110</f>
        <v>0</v>
      </c>
      <c r="S120" s="3" t="s">
        <v>20</v>
      </c>
      <c r="T120" s="3"/>
      <c r="U120" s="3"/>
      <c r="V120" s="3"/>
      <c r="W120" s="3"/>
      <c r="Z120" s="0" t="n">
        <v>0</v>
      </c>
      <c r="AA120" s="0" t="n">
        <v>1</v>
      </c>
      <c r="AB120" s="0" t="n">
        <v>2</v>
      </c>
      <c r="AC120" s="0" t="n">
        <v>3</v>
      </c>
      <c r="AD120" s="0" t="n">
        <v>4</v>
      </c>
    </row>
    <row r="121" customFormat="false" ht="15" hidden="false" customHeight="false" outlineLevel="0" collapsed="false">
      <c r="A121" s="0" t="s">
        <v>21</v>
      </c>
      <c r="B121" s="0" t="s">
        <v>11</v>
      </c>
      <c r="C121" s="0" t="s">
        <v>14</v>
      </c>
      <c r="D121" s="0" t="s">
        <v>16</v>
      </c>
      <c r="E121" s="0" t="s">
        <v>17</v>
      </c>
      <c r="F121" s="0" t="s">
        <v>1</v>
      </c>
      <c r="G121" s="0" t="s">
        <v>22</v>
      </c>
      <c r="H121" s="0" t="s">
        <v>23</v>
      </c>
      <c r="I121" s="4" t="s">
        <v>24</v>
      </c>
      <c r="J121" s="4" t="s">
        <v>25</v>
      </c>
      <c r="K121" s="4" t="s">
        <v>26</v>
      </c>
      <c r="L121" s="4" t="s">
        <v>27</v>
      </c>
      <c r="M121" s="4" t="s">
        <v>28</v>
      </c>
      <c r="N121" s="0" t="str">
        <f aca="false">[1]Raw_data!A111</f>
        <v>Centrifuge 5 Exchanges</v>
      </c>
      <c r="O121" s="0" t="str">
        <f aca="false">[1]Raw_data!B111</f>
        <v>Total demand </v>
      </c>
      <c r="P121" s="0" t="str">
        <f aca="false">[1]Raw_data!C111</f>
        <v>Per output demand</v>
      </c>
      <c r="S121" s="4" t="s">
        <v>4</v>
      </c>
      <c r="T121" s="4" t="s">
        <v>5</v>
      </c>
      <c r="U121" s="4" t="s">
        <v>6</v>
      </c>
      <c r="V121" s="4" t="s">
        <v>7</v>
      </c>
      <c r="W121" s="4" t="s">
        <v>8</v>
      </c>
      <c r="X121" s="4"/>
      <c r="Y121" s="4" t="s">
        <v>4</v>
      </c>
      <c r="Z121" s="4" t="s">
        <v>5</v>
      </c>
      <c r="AA121" s="4" t="s">
        <v>6</v>
      </c>
      <c r="AB121" s="4" t="s">
        <v>7</v>
      </c>
      <c r="AC121" s="4" t="s">
        <v>8</v>
      </c>
      <c r="AD121" s="4" t="s">
        <v>29</v>
      </c>
      <c r="AE121" s="4" t="s">
        <v>30</v>
      </c>
      <c r="AF121" s="4" t="s">
        <v>31</v>
      </c>
    </row>
    <row r="122" customFormat="false" ht="15" hidden="false" customHeight="false" outlineLevel="0" collapsed="false">
      <c r="A122" s="0" t="str">
        <f aca="false">B114</f>
        <v>Centrifuge 5</v>
      </c>
      <c r="B122" s="0" t="str">
        <f aca="false">B114</f>
        <v>Centrifuge 5</v>
      </c>
      <c r="C122" s="0" t="s">
        <v>15</v>
      </c>
      <c r="D122" s="0" t="n">
        <f aca="false">P122</f>
        <v>1</v>
      </c>
      <c r="E122" s="0" t="s">
        <v>32</v>
      </c>
      <c r="F122" s="0" t="s">
        <v>2</v>
      </c>
      <c r="G122" s="0" t="s">
        <v>33</v>
      </c>
      <c r="N122" s="0" t="str">
        <f aca="false">[1]Raw_data!A112</f>
        <v>Output Centrifuge</v>
      </c>
      <c r="O122" s="0" t="n">
        <f aca="false">[1]Raw_data!B112</f>
        <v>15000000</v>
      </c>
      <c r="P122" s="0" t="n">
        <f aca="false">[1]Raw_data!C112</f>
        <v>1</v>
      </c>
    </row>
    <row r="123" customFormat="false" ht="15" hidden="false" customHeight="false" outlineLevel="0" collapsed="false">
      <c r="A123" s="0" t="str">
        <f aca="false">A110</f>
        <v>Lithium carbonate precipitation 2</v>
      </c>
      <c r="B123" s="0" t="str">
        <f aca="false">B110</f>
        <v>Lithium carbonate precipitation 2</v>
      </c>
      <c r="C123" s="0" t="s">
        <v>15</v>
      </c>
      <c r="D123" s="0" t="n">
        <f aca="false">P123</f>
        <v>18.1524750062266</v>
      </c>
      <c r="E123" s="0" t="s">
        <v>32</v>
      </c>
      <c r="F123" s="0" t="s">
        <v>2</v>
      </c>
      <c r="G123" s="0" t="s">
        <v>43</v>
      </c>
      <c r="I123" s="0" t="n">
        <v>5</v>
      </c>
      <c r="J123" s="0" t="n">
        <f aca="false">D123</f>
        <v>18.1524750062266</v>
      </c>
      <c r="L123" s="0" t="n">
        <f aca="false">D123*(1-AF123)</f>
        <v>12.7067325043586</v>
      </c>
      <c r="M123" s="0" t="n">
        <f aca="false">D123*(1+AF123)</f>
        <v>23.5982175080946</v>
      </c>
      <c r="N123" s="0" t="str">
        <f aca="false">[1]Raw_data!A113</f>
        <v>Input</v>
      </c>
      <c r="O123" s="0" t="n">
        <f aca="false">[1]Raw_data!B113</f>
        <v>272287125.0934</v>
      </c>
      <c r="P123" s="0" t="n">
        <f aca="false">[1]Raw_data!C113</f>
        <v>18.1524750062266</v>
      </c>
      <c r="AF123" s="0" t="n">
        <v>0.3</v>
      </c>
    </row>
    <row r="124" customFormat="false" ht="15" hidden="false" customHeight="false" outlineLevel="0" collapsed="false">
      <c r="A124" s="0" t="s">
        <v>38</v>
      </c>
      <c r="B124" s="0" t="s">
        <v>39</v>
      </c>
      <c r="C124" s="0" t="s">
        <v>40</v>
      </c>
      <c r="D124" s="0" t="n">
        <f aca="false">P124</f>
        <v>0.0181524750062266</v>
      </c>
      <c r="E124" s="0" t="s">
        <v>41</v>
      </c>
      <c r="F124" s="0" t="s">
        <v>42</v>
      </c>
      <c r="G124" s="0" t="s">
        <v>43</v>
      </c>
      <c r="I124" s="0" t="n">
        <v>2</v>
      </c>
      <c r="J124" s="0" t="n">
        <f aca="false">AE124</f>
        <v>-4.00894836358857</v>
      </c>
      <c r="K124" s="0" t="n">
        <f aca="false">AD124</f>
        <v>0.611154291772638</v>
      </c>
      <c r="N124" s="0" t="str">
        <f aca="false">[1]Raw_data!A114</f>
        <v>Electricity</v>
      </c>
      <c r="O124" s="0" t="n">
        <f aca="false">[1]Raw_data!B114</f>
        <v>272287.1250934</v>
      </c>
      <c r="P124" s="0" t="n">
        <f aca="false">[1]Raw_data!C114</f>
        <v>0.0181524750062266</v>
      </c>
      <c r="S124" s="0" t="n">
        <v>3</v>
      </c>
      <c r="T124" s="0" t="n">
        <v>3</v>
      </c>
      <c r="U124" s="0" t="n">
        <v>5</v>
      </c>
      <c r="V124" s="0" t="n">
        <v>5</v>
      </c>
      <c r="W124" s="0" t="n">
        <v>3</v>
      </c>
      <c r="Y124" s="0" t="n">
        <f aca="false">+VLOOKUP(S124, $S$2:$X$7, 2+Z$11,0)</f>
        <v>1.1</v>
      </c>
      <c r="Z124" s="0" t="n">
        <f aca="false">+VLOOKUP(T124, $S$2:$X$7, 2+AA$11,0)</f>
        <v>1.05</v>
      </c>
      <c r="AA124" s="0" t="n">
        <f aca="false">+VLOOKUP(U124, $S$2:$X$7, 2+AB$11,0)</f>
        <v>1.5</v>
      </c>
      <c r="AB124" s="0" t="n">
        <f aca="false">+VLOOKUP(V124, $S$2:$X$7, 2+AC$11,0)</f>
        <v>1.5</v>
      </c>
      <c r="AC124" s="0" t="n">
        <f aca="false">+VLOOKUP(W124, $S$2:$X$7, 2+AD$11,0)</f>
        <v>1.2</v>
      </c>
      <c r="AD124" s="0" t="n">
        <f aca="false">SQRT((LN(Y124))^2+LN(Z124)^2+LN(AA124)^2+LN(AB124)^2+LN(AC124)^2)</f>
        <v>0.611154291772638</v>
      </c>
      <c r="AE124" s="0" t="n">
        <f aca="false">LN(D124)</f>
        <v>-4.00894836358857</v>
      </c>
    </row>
    <row r="125" customFormat="false" ht="15" hidden="false" customHeight="false" outlineLevel="0" collapsed="false">
      <c r="N125" s="0" t="n">
        <f aca="false">[1]Raw_data!A115</f>
        <v>0</v>
      </c>
      <c r="O125" s="0" t="n">
        <f aca="false">[1]Raw_data!B115</f>
        <v>0</v>
      </c>
      <c r="P125" s="0" t="n">
        <f aca="false">[1]Raw_data!C115</f>
        <v>0</v>
      </c>
    </row>
    <row r="126" customFormat="false" ht="15" hidden="false" customHeight="false" outlineLevel="0" collapsed="false">
      <c r="A126" s="0" t="s">
        <v>9</v>
      </c>
      <c r="B126" s="0" t="s">
        <v>81</v>
      </c>
      <c r="N126" s="0" t="n">
        <f aca="false">[1]Raw_data!A116</f>
        <v>0</v>
      </c>
      <c r="O126" s="0" t="n">
        <f aca="false">[1]Raw_data!B116</f>
        <v>0</v>
      </c>
      <c r="P126" s="0" t="n">
        <f aca="false">[1]Raw_data!C116</f>
        <v>0</v>
      </c>
    </row>
    <row r="127" customFormat="false" ht="15" hidden="false" customHeight="false" outlineLevel="0" collapsed="false">
      <c r="A127" s="0" t="s">
        <v>11</v>
      </c>
      <c r="B127" s="0" t="s">
        <v>81</v>
      </c>
      <c r="N127" s="0" t="n">
        <f aca="false">[1]Raw_data!A117</f>
        <v>0</v>
      </c>
      <c r="O127" s="0" t="n">
        <f aca="false">[1]Raw_data!B117</f>
        <v>0</v>
      </c>
      <c r="P127" s="0" t="n">
        <f aca="false">[1]Raw_data!C117</f>
        <v>0</v>
      </c>
    </row>
    <row r="128" customFormat="false" ht="15" hidden="false" customHeight="false" outlineLevel="0" collapsed="false">
      <c r="A128" s="0" t="s">
        <v>12</v>
      </c>
      <c r="B128" s="0" t="s">
        <v>82</v>
      </c>
      <c r="N128" s="0" t="n">
        <f aca="false">[1]Raw_data!A118</f>
        <v>0</v>
      </c>
      <c r="O128" s="0" t="n">
        <f aca="false">[1]Raw_data!B118</f>
        <v>0</v>
      </c>
      <c r="P128" s="0" t="n">
        <f aca="false">[1]Raw_data!C118</f>
        <v>0</v>
      </c>
    </row>
    <row r="129" customFormat="false" ht="15" hidden="false" customHeight="false" outlineLevel="0" collapsed="false">
      <c r="A129" s="0" t="s">
        <v>14</v>
      </c>
      <c r="B129" s="0" t="s">
        <v>15</v>
      </c>
      <c r="N129" s="0" t="n">
        <f aca="false">[1]Raw_data!A119</f>
        <v>0</v>
      </c>
      <c r="O129" s="0" t="n">
        <f aca="false">[1]Raw_data!B119</f>
        <v>0</v>
      </c>
      <c r="P129" s="0" t="n">
        <f aca="false">[1]Raw_data!C119</f>
        <v>0</v>
      </c>
    </row>
    <row r="130" customFormat="false" ht="15" hidden="false" customHeight="false" outlineLevel="0" collapsed="false">
      <c r="A130" s="0" t="s">
        <v>16</v>
      </c>
      <c r="B130" s="0" t="n">
        <v>1</v>
      </c>
      <c r="N130" s="0" t="n">
        <f aca="false">[1]Raw_data!A120</f>
        <v>0</v>
      </c>
      <c r="O130" s="0" t="n">
        <f aca="false">[1]Raw_data!B120</f>
        <v>0</v>
      </c>
      <c r="P130" s="0" t="n">
        <f aca="false">[1]Raw_data!C120</f>
        <v>0</v>
      </c>
    </row>
    <row r="131" customFormat="false" ht="15" hidden="false" customHeight="false" outlineLevel="0" collapsed="false">
      <c r="A131" s="0" t="s">
        <v>17</v>
      </c>
      <c r="B131" s="0" t="s">
        <v>18</v>
      </c>
      <c r="N131" s="0" t="n">
        <f aca="false">[1]Raw_data!A121</f>
        <v>0</v>
      </c>
      <c r="O131" s="0" t="n">
        <f aca="false">[1]Raw_data!B121</f>
        <v>0</v>
      </c>
      <c r="P131" s="0" t="n">
        <f aca="false">[1]Raw_data!C121</f>
        <v>0</v>
      </c>
    </row>
    <row r="132" customFormat="false" ht="15" hidden="false" customHeight="false" outlineLevel="0" collapsed="false">
      <c r="A132" s="0" t="s">
        <v>19</v>
      </c>
      <c r="N132" s="0" t="n">
        <f aca="false">[1]Raw_data!A122</f>
        <v>0</v>
      </c>
      <c r="O132" s="0" t="n">
        <f aca="false">[1]Raw_data!B122</f>
        <v>0</v>
      </c>
      <c r="P132" s="0" t="n">
        <f aca="false">[1]Raw_data!C122</f>
        <v>0</v>
      </c>
      <c r="S132" s="3" t="s">
        <v>20</v>
      </c>
      <c r="T132" s="3"/>
      <c r="U132" s="3"/>
      <c r="V132" s="3"/>
      <c r="W132" s="3"/>
      <c r="Z132" s="0" t="n">
        <v>0</v>
      </c>
      <c r="AA132" s="0" t="n">
        <v>1</v>
      </c>
      <c r="AB132" s="0" t="n">
        <v>2</v>
      </c>
      <c r="AC132" s="0" t="n">
        <v>3</v>
      </c>
      <c r="AD132" s="0" t="n">
        <v>4</v>
      </c>
    </row>
    <row r="133" customFormat="false" ht="15" hidden="false" customHeight="false" outlineLevel="0" collapsed="false">
      <c r="A133" s="0" t="s">
        <v>21</v>
      </c>
      <c r="B133" s="0" t="s">
        <v>11</v>
      </c>
      <c r="C133" s="0" t="s">
        <v>14</v>
      </c>
      <c r="D133" s="0" t="s">
        <v>16</v>
      </c>
      <c r="E133" s="0" t="s">
        <v>17</v>
      </c>
      <c r="F133" s="0" t="s">
        <v>1</v>
      </c>
      <c r="G133" s="0" t="s">
        <v>22</v>
      </c>
      <c r="H133" s="0" t="s">
        <v>23</v>
      </c>
      <c r="I133" s="0" t="s">
        <v>24</v>
      </c>
      <c r="J133" s="0" t="s">
        <v>25</v>
      </c>
      <c r="K133" s="0" t="s">
        <v>26</v>
      </c>
      <c r="L133" s="0" t="s">
        <v>27</v>
      </c>
      <c r="M133" s="0" t="s">
        <v>28</v>
      </c>
      <c r="N133" s="0" t="str">
        <f aca="false">[1]Raw_data!A123</f>
        <v>Washing 2 Exchanges</v>
      </c>
      <c r="O133" s="0" t="str">
        <f aca="false">[1]Raw_data!B123</f>
        <v>Total demand</v>
      </c>
      <c r="P133" s="0" t="str">
        <f aca="false">[1]Raw_data!C123</f>
        <v>Per output demand</v>
      </c>
      <c r="S133" s="4" t="s">
        <v>4</v>
      </c>
      <c r="T133" s="4" t="s">
        <v>5</v>
      </c>
      <c r="U133" s="4" t="s">
        <v>6</v>
      </c>
      <c r="V133" s="4" t="s">
        <v>7</v>
      </c>
      <c r="W133" s="4" t="s">
        <v>8</v>
      </c>
      <c r="X133" s="4"/>
      <c r="Y133" s="4" t="s">
        <v>4</v>
      </c>
      <c r="Z133" s="4" t="s">
        <v>5</v>
      </c>
      <c r="AA133" s="4" t="s">
        <v>6</v>
      </c>
      <c r="AB133" s="4" t="s">
        <v>7</v>
      </c>
      <c r="AC133" s="4" t="s">
        <v>8</v>
      </c>
      <c r="AD133" s="4" t="s">
        <v>29</v>
      </c>
      <c r="AE133" s="4" t="s">
        <v>30</v>
      </c>
      <c r="AF133" s="4" t="s">
        <v>31</v>
      </c>
    </row>
    <row r="134" customFormat="false" ht="15" hidden="false" customHeight="false" outlineLevel="0" collapsed="false">
      <c r="A134" s="0" t="str">
        <f aca="false">B126</f>
        <v>Washing 2</v>
      </c>
      <c r="B134" s="0" t="str">
        <f aca="false">B126</f>
        <v>Washing 2</v>
      </c>
      <c r="C134" s="0" t="s">
        <v>15</v>
      </c>
      <c r="D134" s="0" t="n">
        <f aca="false">P134</f>
        <v>1</v>
      </c>
      <c r="E134" s="0" t="s">
        <v>32</v>
      </c>
      <c r="F134" s="0" t="s">
        <v>2</v>
      </c>
      <c r="G134" s="0" t="s">
        <v>33</v>
      </c>
      <c r="N134" s="0" t="str">
        <f aca="false">[1]Raw_data!A124</f>
        <v>Washing output</v>
      </c>
      <c r="O134" s="0" t="n">
        <f aca="false">[1]Raw_data!B124</f>
        <v>35000000</v>
      </c>
      <c r="P134" s="0" t="n">
        <f aca="false">[1]Raw_data!C124</f>
        <v>1</v>
      </c>
    </row>
    <row r="135" customFormat="false" ht="15" hidden="false" customHeight="false" outlineLevel="0" collapsed="false">
      <c r="A135" s="0" t="str">
        <f aca="false">A122</f>
        <v>Centrifuge 5</v>
      </c>
      <c r="B135" s="0" t="str">
        <f aca="false">B122</f>
        <v>Centrifuge 5</v>
      </c>
      <c r="C135" s="0" t="s">
        <v>15</v>
      </c>
      <c r="D135" s="0" t="n">
        <f aca="false">P135</f>
        <v>0.428571428571429</v>
      </c>
      <c r="E135" s="0" t="s">
        <v>32</v>
      </c>
      <c r="F135" s="0" t="s">
        <v>2</v>
      </c>
      <c r="G135" s="0" t="s">
        <v>43</v>
      </c>
      <c r="I135" s="0" t="n">
        <v>5</v>
      </c>
      <c r="J135" s="0" t="n">
        <f aca="false">D135</f>
        <v>0.428571428571429</v>
      </c>
      <c r="L135" s="0" t="n">
        <f aca="false">D135*(1-AF135)</f>
        <v>0.214285714285714</v>
      </c>
      <c r="M135" s="0" t="n">
        <f aca="false">D135*(1+AF135)</f>
        <v>0.642857142857143</v>
      </c>
      <c r="N135" s="0" t="str">
        <f aca="false">[1]Raw_data!A125</f>
        <v>Input</v>
      </c>
      <c r="O135" s="0" t="n">
        <f aca="false">[1]Raw_data!B125</f>
        <v>15000000</v>
      </c>
      <c r="P135" s="0" t="n">
        <f aca="false">[1]Raw_data!C125</f>
        <v>0.428571428571429</v>
      </c>
      <c r="AF135" s="0" t="n">
        <v>0.5</v>
      </c>
    </row>
    <row r="136" customFormat="false" ht="15" hidden="false" customHeight="false" outlineLevel="0" collapsed="false">
      <c r="A136" s="0" t="s">
        <v>48</v>
      </c>
      <c r="B136" s="0" t="s">
        <v>48</v>
      </c>
      <c r="C136" s="0" t="s">
        <v>15</v>
      </c>
      <c r="D136" s="0" t="n">
        <f aca="false">P136</f>
        <v>0.571428571428571</v>
      </c>
      <c r="E136" s="0" t="s">
        <v>32</v>
      </c>
      <c r="F136" s="0" t="s">
        <v>74</v>
      </c>
      <c r="G136" s="0" t="s">
        <v>43</v>
      </c>
      <c r="I136" s="0" t="n">
        <v>2</v>
      </c>
      <c r="J136" s="0" t="n">
        <f aca="false">AE136</f>
        <v>-0.559615787935423</v>
      </c>
      <c r="K136" s="0" t="n">
        <f aca="false">AD136</f>
        <v>0.609525415614695</v>
      </c>
      <c r="N136" s="0" t="str">
        <f aca="false">[1]Raw_data!A126</f>
        <v>Mass of deionized water</v>
      </c>
      <c r="O136" s="0" t="n">
        <f aca="false">[1]Raw_data!B126</f>
        <v>20000000</v>
      </c>
      <c r="P136" s="0" t="n">
        <f aca="false">[1]Raw_data!C126</f>
        <v>0.571428571428571</v>
      </c>
      <c r="S136" s="0" t="n">
        <v>3</v>
      </c>
      <c r="T136" s="0" t="n">
        <v>5</v>
      </c>
      <c r="U136" s="0" t="n">
        <v>5</v>
      </c>
      <c r="V136" s="0" t="n">
        <v>3</v>
      </c>
      <c r="W136" s="0" t="n">
        <v>4</v>
      </c>
      <c r="Y136" s="0" t="n">
        <f aca="false">+VLOOKUP(S136, $S$2:$X$7, 2+Z$11,0)</f>
        <v>1.1</v>
      </c>
      <c r="Z136" s="0" t="n">
        <f aca="false">+VLOOKUP(T136, $S$2:$X$7, 2+AA$11,0)</f>
        <v>1.2</v>
      </c>
      <c r="AA136" s="0" t="n">
        <f aca="false">+VLOOKUP(U136, $S$2:$X$7, 2+AB$11,0)</f>
        <v>1.5</v>
      </c>
      <c r="AB136" s="0" t="n">
        <f aca="false">+VLOOKUP(V136, $S$2:$X$7, 2+AC$11,0)</f>
        <v>1.02</v>
      </c>
      <c r="AC136" s="0" t="n">
        <f aca="false">+VLOOKUP(W136, $S$2:$X$7, 2+AD$11,0)</f>
        <v>1.5</v>
      </c>
      <c r="AD136" s="0" t="n">
        <f aca="false">SQRT((LN(Y136))^2+LN(Z136)^2+LN(AA136)^2+LN(AB136)^2+LN(AC136)^2)</f>
        <v>0.609525415614695</v>
      </c>
      <c r="AE136" s="0" t="n">
        <f aca="false">LN(D136)</f>
        <v>-0.559615787935423</v>
      </c>
    </row>
    <row r="137" customFormat="false" ht="15" hidden="false" customHeight="false" outlineLevel="0" collapsed="false">
      <c r="A137" s="0" t="s">
        <v>44</v>
      </c>
      <c r="B137" s="0" t="s">
        <v>45</v>
      </c>
      <c r="C137" s="0" t="s">
        <v>46</v>
      </c>
      <c r="D137" s="0" t="n">
        <f aca="false">P137</f>
        <v>0.240836974789916</v>
      </c>
      <c r="E137" s="0" t="s">
        <v>47</v>
      </c>
      <c r="F137" s="0" t="s">
        <v>42</v>
      </c>
      <c r="G137" s="0" t="s">
        <v>43</v>
      </c>
      <c r="I137" s="0" t="n">
        <v>5</v>
      </c>
      <c r="J137" s="0" t="n">
        <f aca="false">D137</f>
        <v>0.240836974789916</v>
      </c>
      <c r="L137" s="0" t="n">
        <f aca="false">D137*(1-AF137)</f>
        <v>0.168585882352941</v>
      </c>
      <c r="M137" s="0" t="n">
        <f aca="false">D137*(1+AF137)</f>
        <v>0.313088067226891</v>
      </c>
      <c r="N137" s="0" t="str">
        <f aca="false">[1]Raw_data!A127</f>
        <v>Energy (heating deionized water)</v>
      </c>
      <c r="O137" s="0" t="n">
        <f aca="false">[1]Raw_data!B127</f>
        <v>8429294.11764706</v>
      </c>
      <c r="P137" s="0" t="n">
        <f aca="false">[1]Raw_data!C127</f>
        <v>0.240836974789916</v>
      </c>
      <c r="AF137" s="0" t="n">
        <v>0.3</v>
      </c>
    </row>
    <row r="138" customFormat="false" ht="15" hidden="false" customHeight="false" outlineLevel="0" collapsed="false">
      <c r="N138" s="0" t="n">
        <f aca="false">[1]Raw_data!A128</f>
        <v>0</v>
      </c>
      <c r="O138" s="0" t="n">
        <f aca="false">[1]Raw_data!B128</f>
        <v>0</v>
      </c>
      <c r="P138" s="0" t="n">
        <f aca="false">[1]Raw_data!C128</f>
        <v>0</v>
      </c>
    </row>
    <row r="139" customFormat="false" ht="15" hidden="false" customHeight="false" outlineLevel="0" collapsed="false">
      <c r="A139" s="0" t="s">
        <v>9</v>
      </c>
      <c r="B139" s="0" t="s">
        <v>83</v>
      </c>
      <c r="N139" s="0" t="n">
        <f aca="false">[1]Raw_data!A129</f>
        <v>0</v>
      </c>
      <c r="O139" s="0" t="n">
        <f aca="false">[1]Raw_data!B129</f>
        <v>0</v>
      </c>
      <c r="P139" s="0" t="n">
        <f aca="false">[1]Raw_data!C129</f>
        <v>0</v>
      </c>
    </row>
    <row r="140" customFormat="false" ht="15" hidden="false" customHeight="false" outlineLevel="0" collapsed="false">
      <c r="A140" s="0" t="s">
        <v>11</v>
      </c>
      <c r="B140" s="0" t="str">
        <f aca="false">B139</f>
        <v>Centrifuge 6</v>
      </c>
      <c r="N140" s="0" t="n">
        <f aca="false">[1]Raw_data!A130</f>
        <v>0</v>
      </c>
      <c r="O140" s="0" t="n">
        <f aca="false">[1]Raw_data!B130</f>
        <v>0</v>
      </c>
      <c r="P140" s="0" t="n">
        <f aca="false">[1]Raw_data!C130</f>
        <v>0</v>
      </c>
    </row>
    <row r="141" customFormat="false" ht="15" hidden="false" customHeight="false" outlineLevel="0" collapsed="false">
      <c r="A141" s="0" t="s">
        <v>12</v>
      </c>
      <c r="B141" s="0" t="s">
        <v>84</v>
      </c>
      <c r="N141" s="0" t="n">
        <f aca="false">[1]Raw_data!A131</f>
        <v>0</v>
      </c>
      <c r="O141" s="0" t="n">
        <f aca="false">[1]Raw_data!B131</f>
        <v>0</v>
      </c>
      <c r="P141" s="0" t="n">
        <f aca="false">[1]Raw_data!C131</f>
        <v>0</v>
      </c>
    </row>
    <row r="142" customFormat="false" ht="15" hidden="false" customHeight="false" outlineLevel="0" collapsed="false">
      <c r="A142" s="0" t="s">
        <v>14</v>
      </c>
      <c r="B142" s="0" t="s">
        <v>15</v>
      </c>
      <c r="N142" s="0" t="n">
        <f aca="false">[1]Raw_data!A132</f>
        <v>0</v>
      </c>
      <c r="O142" s="0" t="n">
        <f aca="false">[1]Raw_data!B132</f>
        <v>0</v>
      </c>
      <c r="P142" s="0" t="n">
        <f aca="false">[1]Raw_data!C132</f>
        <v>0</v>
      </c>
    </row>
    <row r="143" customFormat="false" ht="15" hidden="false" customHeight="false" outlineLevel="0" collapsed="false">
      <c r="A143" s="0" t="s">
        <v>16</v>
      </c>
      <c r="B143" s="0" t="n">
        <v>1</v>
      </c>
      <c r="N143" s="0" t="n">
        <f aca="false">[1]Raw_data!A133</f>
        <v>0</v>
      </c>
      <c r="O143" s="0" t="n">
        <f aca="false">[1]Raw_data!B133</f>
        <v>0</v>
      </c>
      <c r="P143" s="0" t="n">
        <f aca="false">[1]Raw_data!C133</f>
        <v>0</v>
      </c>
    </row>
    <row r="144" customFormat="false" ht="15" hidden="false" customHeight="false" outlineLevel="0" collapsed="false">
      <c r="A144" s="0" t="s">
        <v>17</v>
      </c>
      <c r="B144" s="0" t="s">
        <v>18</v>
      </c>
      <c r="N144" s="0" t="n">
        <f aca="false">[1]Raw_data!A134</f>
        <v>0</v>
      </c>
      <c r="O144" s="0" t="n">
        <f aca="false">[1]Raw_data!B134</f>
        <v>0</v>
      </c>
      <c r="P144" s="0" t="n">
        <f aca="false">[1]Raw_data!C134</f>
        <v>0</v>
      </c>
    </row>
    <row r="145" customFormat="false" ht="15" hidden="false" customHeight="false" outlineLevel="0" collapsed="false">
      <c r="A145" s="0" t="s">
        <v>19</v>
      </c>
      <c r="N145" s="0" t="n">
        <f aca="false">[1]Raw_data!A135</f>
        <v>0</v>
      </c>
      <c r="O145" s="0" t="n">
        <f aca="false">[1]Raw_data!B135</f>
        <v>0</v>
      </c>
      <c r="P145" s="0" t="n">
        <f aca="false">[1]Raw_data!C135</f>
        <v>0</v>
      </c>
      <c r="S145" s="3" t="s">
        <v>20</v>
      </c>
      <c r="T145" s="3"/>
      <c r="U145" s="3"/>
      <c r="V145" s="3"/>
      <c r="W145" s="3"/>
      <c r="Z145" s="0" t="n">
        <v>0</v>
      </c>
      <c r="AA145" s="0" t="n">
        <v>1</v>
      </c>
      <c r="AB145" s="0" t="n">
        <v>2</v>
      </c>
      <c r="AC145" s="0" t="n">
        <v>3</v>
      </c>
      <c r="AD145" s="0" t="n">
        <v>4</v>
      </c>
    </row>
    <row r="146" customFormat="false" ht="15" hidden="false" customHeight="false" outlineLevel="0" collapsed="false">
      <c r="A146" s="0" t="s">
        <v>21</v>
      </c>
      <c r="B146" s="0" t="s">
        <v>11</v>
      </c>
      <c r="C146" s="0" t="s">
        <v>14</v>
      </c>
      <c r="D146" s="0" t="s">
        <v>16</v>
      </c>
      <c r="E146" s="0" t="s">
        <v>17</v>
      </c>
      <c r="F146" s="0" t="s">
        <v>1</v>
      </c>
      <c r="G146" s="0" t="s">
        <v>22</v>
      </c>
      <c r="H146" s="0" t="s">
        <v>23</v>
      </c>
      <c r="I146" s="4" t="s">
        <v>24</v>
      </c>
      <c r="J146" s="4" t="s">
        <v>25</v>
      </c>
      <c r="K146" s="4" t="s">
        <v>26</v>
      </c>
      <c r="L146" s="4" t="s">
        <v>27</v>
      </c>
      <c r="M146" s="4" t="s">
        <v>28</v>
      </c>
      <c r="N146" s="0" t="str">
        <f aca="false">[1]Raw_data!A136</f>
        <v>Centrifuge 6 Exchanges</v>
      </c>
      <c r="O146" s="0" t="str">
        <f aca="false">[1]Raw_data!B136</f>
        <v>Total demand</v>
      </c>
      <c r="P146" s="0" t="str">
        <f aca="false">[1]Raw_data!C136</f>
        <v>Per output demand</v>
      </c>
      <c r="S146" s="4" t="s">
        <v>4</v>
      </c>
      <c r="T146" s="4" t="s">
        <v>5</v>
      </c>
      <c r="U146" s="4" t="s">
        <v>6</v>
      </c>
      <c r="V146" s="4" t="s">
        <v>7</v>
      </c>
      <c r="W146" s="4" t="s">
        <v>8</v>
      </c>
      <c r="X146" s="4"/>
      <c r="Y146" s="4" t="s">
        <v>4</v>
      </c>
      <c r="Z146" s="4" t="s">
        <v>5</v>
      </c>
      <c r="AA146" s="4" t="s">
        <v>6</v>
      </c>
      <c r="AB146" s="4" t="s">
        <v>7</v>
      </c>
      <c r="AC146" s="4" t="s">
        <v>8</v>
      </c>
      <c r="AD146" s="4" t="s">
        <v>29</v>
      </c>
      <c r="AE146" s="4" t="s">
        <v>30</v>
      </c>
      <c r="AF146" s="4" t="s">
        <v>31</v>
      </c>
    </row>
    <row r="147" customFormat="false" ht="15" hidden="false" customHeight="false" outlineLevel="0" collapsed="false">
      <c r="A147" s="0" t="str">
        <f aca="false">B139</f>
        <v>Centrifuge 6</v>
      </c>
      <c r="B147" s="0" t="str">
        <f aca="false">B139</f>
        <v>Centrifuge 6</v>
      </c>
      <c r="C147" s="0" t="s">
        <v>15</v>
      </c>
      <c r="D147" s="0" t="n">
        <f aca="false">P147</f>
        <v>1</v>
      </c>
      <c r="E147" s="0" t="s">
        <v>32</v>
      </c>
      <c r="F147" s="0" t="s">
        <v>2</v>
      </c>
      <c r="G147" s="0" t="s">
        <v>33</v>
      </c>
      <c r="N147" s="0" t="str">
        <f aca="false">[1]Raw_data!A137</f>
        <v>Output Centrifuge</v>
      </c>
      <c r="O147" s="0" t="n">
        <f aca="false">[1]Raw_data!B137</f>
        <v>17000000</v>
      </c>
      <c r="P147" s="0" t="n">
        <f aca="false">[1]Raw_data!C137</f>
        <v>1</v>
      </c>
    </row>
    <row r="148" customFormat="false" ht="15" hidden="false" customHeight="false" outlineLevel="0" collapsed="false">
      <c r="A148" s="0" t="str">
        <f aca="false">A134</f>
        <v>Washing 2</v>
      </c>
      <c r="B148" s="0" t="str">
        <f aca="false">B134</f>
        <v>Washing 2</v>
      </c>
      <c r="C148" s="0" t="s">
        <v>15</v>
      </c>
      <c r="D148" s="0" t="n">
        <f aca="false">P148</f>
        <v>2.05882352941176</v>
      </c>
      <c r="E148" s="0" t="s">
        <v>32</v>
      </c>
      <c r="F148" s="0" t="s">
        <v>2</v>
      </c>
      <c r="G148" s="0" t="s">
        <v>43</v>
      </c>
      <c r="I148" s="0" t="n">
        <v>5</v>
      </c>
      <c r="J148" s="0" t="n">
        <f aca="false">D148</f>
        <v>2.05882352941176</v>
      </c>
      <c r="L148" s="0" t="n">
        <f aca="false">D148*(1-AF148)</f>
        <v>1.44117647058823</v>
      </c>
      <c r="M148" s="0" t="n">
        <f aca="false">D148*(1+AF148)</f>
        <v>2.67647058823529</v>
      </c>
      <c r="N148" s="0" t="str">
        <f aca="false">[1]Raw_data!A138</f>
        <v>Input</v>
      </c>
      <c r="O148" s="0" t="n">
        <f aca="false">[1]Raw_data!B138</f>
        <v>35000000</v>
      </c>
      <c r="P148" s="0" t="n">
        <f aca="false">[1]Raw_data!C138</f>
        <v>2.05882352941176</v>
      </c>
      <c r="AF148" s="0" t="n">
        <v>0.3</v>
      </c>
    </row>
    <row r="149" customFormat="false" ht="15" hidden="false" customHeight="false" outlineLevel="0" collapsed="false">
      <c r="A149" s="0" t="s">
        <v>38</v>
      </c>
      <c r="B149" s="0" t="s">
        <v>39</v>
      </c>
      <c r="C149" s="0" t="s">
        <v>40</v>
      </c>
      <c r="D149" s="0" t="n">
        <f aca="false">P149</f>
        <v>0.00205882352941177</v>
      </c>
      <c r="E149" s="0" t="s">
        <v>41</v>
      </c>
      <c r="F149" s="0" t="s">
        <v>42</v>
      </c>
      <c r="G149" s="0" t="s">
        <v>43</v>
      </c>
      <c r="I149" s="0" t="n">
        <v>2</v>
      </c>
      <c r="J149" s="0" t="n">
        <f aca="false">AE149</f>
        <v>-6.18562056154894</v>
      </c>
      <c r="K149" s="0" t="n">
        <f aca="false">AD149</f>
        <v>0.596704280954418</v>
      </c>
      <c r="N149" s="0" t="str">
        <f aca="false">[1]Raw_data!A139</f>
        <v>Electricity</v>
      </c>
      <c r="O149" s="0" t="n">
        <f aca="false">[1]Raw_data!B139</f>
        <v>35000</v>
      </c>
      <c r="P149" s="0" t="n">
        <f aca="false">[1]Raw_data!C139</f>
        <v>0.00205882352941177</v>
      </c>
      <c r="S149" s="0" t="n">
        <v>3</v>
      </c>
      <c r="T149" s="0" t="n">
        <v>3</v>
      </c>
      <c r="U149" s="0" t="n">
        <v>5</v>
      </c>
      <c r="V149" s="0" t="n">
        <v>5</v>
      </c>
      <c r="W149" s="0" t="n">
        <v>3</v>
      </c>
      <c r="Y149" s="0" t="n">
        <f aca="false">+VLOOKUP(S149, $S$2:$X$7, 2+Z$10,0)</f>
        <v>1.1</v>
      </c>
      <c r="Z149" s="0" t="n">
        <f aca="false">+VLOOKUP(T149, $S$2:$X$7, 2+AA$10,0)</f>
        <v>1.1</v>
      </c>
      <c r="AA149" s="0" t="n">
        <f aca="false">+VLOOKUP(U149, $S$2:$X$7, 2+AB$10,0)</f>
        <v>1.5</v>
      </c>
      <c r="AB149" s="0" t="n">
        <f aca="false">+VLOOKUP(V149, $S$2:$X$7, 2+AC$10,0)</f>
        <v>1.5</v>
      </c>
      <c r="AC149" s="0" t="n">
        <f aca="false">+VLOOKUP(W149, $S$2:$X$7, 2+AD$10,0)</f>
        <v>1.1</v>
      </c>
      <c r="AD149" s="0" t="n">
        <f aca="false">SQRT((LN(Y149))^2+LN(Z149)^2+LN(AA149)^2+LN(AB149)^2+LN(AC149)^2)</f>
        <v>0.596704280954418</v>
      </c>
      <c r="AE149" s="0" t="n">
        <f aca="false">LN(D149)</f>
        <v>-6.18562056154894</v>
      </c>
    </row>
    <row r="150" customFormat="false" ht="15" hidden="false" customHeight="false" outlineLevel="0" collapsed="false">
      <c r="N150" s="0" t="n">
        <f aca="false">[1]Raw_data!A140</f>
        <v>0</v>
      </c>
      <c r="O150" s="0" t="n">
        <f aca="false">[1]Raw_data!B140</f>
        <v>0</v>
      </c>
      <c r="P150" s="0" t="n">
        <f aca="false">[1]Raw_data!C140</f>
        <v>0</v>
      </c>
    </row>
    <row r="151" customFormat="false" ht="15" hidden="false" customHeight="false" outlineLevel="0" collapsed="false">
      <c r="A151" s="0" t="s">
        <v>9</v>
      </c>
      <c r="B151" s="0" t="s">
        <v>85</v>
      </c>
      <c r="N151" s="0" t="n">
        <f aca="false">[1]Raw_data!A141</f>
        <v>0</v>
      </c>
      <c r="O151" s="0" t="n">
        <f aca="false">[1]Raw_data!B141</f>
        <v>0</v>
      </c>
      <c r="P151" s="0" t="n">
        <f aca="false">[1]Raw_data!C141</f>
        <v>0</v>
      </c>
    </row>
    <row r="152" customFormat="false" ht="15" hidden="false" customHeight="false" outlineLevel="0" collapsed="false">
      <c r="A152" s="0" t="s">
        <v>11</v>
      </c>
      <c r="B152" s="0" t="s">
        <v>85</v>
      </c>
      <c r="N152" s="0" t="n">
        <f aca="false">[1]Raw_data!A142</f>
        <v>0</v>
      </c>
      <c r="O152" s="0" t="n">
        <f aca="false">[1]Raw_data!B142</f>
        <v>0</v>
      </c>
      <c r="P152" s="0" t="n">
        <f aca="false">[1]Raw_data!C142</f>
        <v>0</v>
      </c>
    </row>
    <row r="153" customFormat="false" ht="15" hidden="false" customHeight="false" outlineLevel="0" collapsed="false">
      <c r="A153" s="0" t="s">
        <v>12</v>
      </c>
      <c r="B153" s="0" t="s">
        <v>86</v>
      </c>
      <c r="N153" s="0" t="n">
        <f aca="false">[1]Raw_data!A143</f>
        <v>0</v>
      </c>
      <c r="O153" s="0" t="n">
        <f aca="false">[1]Raw_data!B143</f>
        <v>0</v>
      </c>
      <c r="P153" s="0" t="n">
        <f aca="false">[1]Raw_data!C143</f>
        <v>0</v>
      </c>
    </row>
    <row r="154" customFormat="false" ht="15" hidden="false" customHeight="false" outlineLevel="0" collapsed="false">
      <c r="A154" s="0" t="s">
        <v>14</v>
      </c>
      <c r="B154" s="0" t="s">
        <v>15</v>
      </c>
      <c r="N154" s="0" t="n">
        <f aca="false">[1]Raw_data!A144</f>
        <v>0</v>
      </c>
      <c r="O154" s="0" t="n">
        <f aca="false">[1]Raw_data!B144</f>
        <v>0</v>
      </c>
      <c r="P154" s="0" t="n">
        <f aca="false">[1]Raw_data!C144</f>
        <v>0</v>
      </c>
    </row>
    <row r="155" customFormat="false" ht="15" hidden="false" customHeight="false" outlineLevel="0" collapsed="false">
      <c r="A155" s="0" t="s">
        <v>16</v>
      </c>
      <c r="B155" s="0" t="n">
        <v>1</v>
      </c>
      <c r="N155" s="0" t="n">
        <f aca="false">[1]Raw_data!A145</f>
        <v>0</v>
      </c>
      <c r="O155" s="0" t="n">
        <f aca="false">[1]Raw_data!B145</f>
        <v>0</v>
      </c>
      <c r="P155" s="0" t="n">
        <f aca="false">[1]Raw_data!C145</f>
        <v>0</v>
      </c>
    </row>
    <row r="156" customFormat="false" ht="15" hidden="false" customHeight="false" outlineLevel="0" collapsed="false">
      <c r="A156" s="0" t="s">
        <v>17</v>
      </c>
      <c r="B156" s="0" t="s">
        <v>18</v>
      </c>
      <c r="N156" s="0" t="n">
        <f aca="false">[1]Raw_data!A146</f>
        <v>0</v>
      </c>
      <c r="O156" s="0" t="n">
        <f aca="false">[1]Raw_data!B146</f>
        <v>0</v>
      </c>
      <c r="P156" s="0" t="n">
        <f aca="false">[1]Raw_data!C146</f>
        <v>0</v>
      </c>
    </row>
    <row r="157" customFormat="false" ht="15" hidden="false" customHeight="false" outlineLevel="0" collapsed="false">
      <c r="A157" s="0" t="s">
        <v>19</v>
      </c>
      <c r="N157" s="0" t="n">
        <f aca="false">[1]Raw_data!A147</f>
        <v>0</v>
      </c>
      <c r="O157" s="0" t="n">
        <f aca="false">[1]Raw_data!B147</f>
        <v>0</v>
      </c>
      <c r="P157" s="0" t="n">
        <f aca="false">[1]Raw_data!C147</f>
        <v>0</v>
      </c>
      <c r="S157" s="3" t="s">
        <v>20</v>
      </c>
      <c r="T157" s="3"/>
      <c r="U157" s="3"/>
      <c r="V157" s="3"/>
      <c r="W157" s="3"/>
      <c r="Z157" s="0" t="n">
        <v>0</v>
      </c>
      <c r="AA157" s="0" t="n">
        <v>1</v>
      </c>
      <c r="AB157" s="0" t="n">
        <v>2</v>
      </c>
      <c r="AC157" s="0" t="n">
        <v>3</v>
      </c>
      <c r="AD157" s="0" t="n">
        <v>4</v>
      </c>
    </row>
    <row r="158" customFormat="false" ht="15" hidden="false" customHeight="false" outlineLevel="0" collapsed="false">
      <c r="A158" s="0" t="s">
        <v>21</v>
      </c>
      <c r="B158" s="0" t="s">
        <v>11</v>
      </c>
      <c r="C158" s="0" t="s">
        <v>14</v>
      </c>
      <c r="D158" s="0" t="s">
        <v>16</v>
      </c>
      <c r="E158" s="0" t="s">
        <v>17</v>
      </c>
      <c r="F158" s="0" t="s">
        <v>1</v>
      </c>
      <c r="G158" s="0" t="s">
        <v>22</v>
      </c>
      <c r="H158" s="0" t="s">
        <v>23</v>
      </c>
      <c r="I158" s="4" t="s">
        <v>24</v>
      </c>
      <c r="J158" s="4" t="s">
        <v>25</v>
      </c>
      <c r="K158" s="4" t="s">
        <v>26</v>
      </c>
      <c r="L158" s="4" t="s">
        <v>27</v>
      </c>
      <c r="M158" s="4" t="s">
        <v>28</v>
      </c>
      <c r="N158" s="0" t="str">
        <f aca="false">[1]Raw_data!A148</f>
        <v>Exchanges</v>
      </c>
      <c r="O158" s="0" t="str">
        <f aca="false">[1]Raw_data!B148</f>
        <v>Values</v>
      </c>
      <c r="P158" s="0" t="str">
        <f aca="false">[1]Raw_data!C148</f>
        <v>Per output demand</v>
      </c>
      <c r="S158" s="4" t="s">
        <v>4</v>
      </c>
      <c r="T158" s="4" t="s">
        <v>5</v>
      </c>
      <c r="U158" s="4" t="s">
        <v>6</v>
      </c>
      <c r="V158" s="4" t="s">
        <v>7</v>
      </c>
      <c r="W158" s="4" t="s">
        <v>8</v>
      </c>
      <c r="X158" s="4"/>
      <c r="Y158" s="4" t="s">
        <v>4</v>
      </c>
      <c r="Z158" s="4" t="s">
        <v>5</v>
      </c>
      <c r="AA158" s="4" t="s">
        <v>6</v>
      </c>
      <c r="AB158" s="4" t="s">
        <v>7</v>
      </c>
      <c r="AC158" s="4" t="s">
        <v>8</v>
      </c>
      <c r="AD158" s="4" t="s">
        <v>29</v>
      </c>
      <c r="AE158" s="4" t="s">
        <v>30</v>
      </c>
      <c r="AF158" s="4" t="s">
        <v>31</v>
      </c>
    </row>
    <row r="159" customFormat="false" ht="15" hidden="false" customHeight="false" outlineLevel="0" collapsed="false">
      <c r="A159" s="0" t="str">
        <f aca="false">B151</f>
        <v>Rotary dryer</v>
      </c>
      <c r="B159" s="0" t="str">
        <f aca="false">B151</f>
        <v>Rotary dryer</v>
      </c>
      <c r="C159" s="0" t="s">
        <v>15</v>
      </c>
      <c r="D159" s="0" t="n">
        <f aca="false">P159</f>
        <v>1</v>
      </c>
      <c r="E159" s="0" t="s">
        <v>32</v>
      </c>
      <c r="F159" s="0" t="s">
        <v>2</v>
      </c>
      <c r="G159" s="0" t="s">
        <v>33</v>
      </c>
      <c r="N159" s="0" t="str">
        <f aca="false">[1]Raw_data!A149</f>
        <v>Output</v>
      </c>
      <c r="O159" s="0" t="n">
        <f aca="false">[1]Raw_data!B149</f>
        <v>10000000</v>
      </c>
      <c r="P159" s="0" t="n">
        <f aca="false">[1]Raw_data!C149</f>
        <v>1</v>
      </c>
    </row>
    <row r="160" customFormat="false" ht="15" hidden="false" customHeight="false" outlineLevel="0" collapsed="false">
      <c r="A160" s="0" t="str">
        <f aca="false">A147</f>
        <v>Centrifuge 6</v>
      </c>
      <c r="B160" s="0" t="str">
        <f aca="false">B147</f>
        <v>Centrifuge 6</v>
      </c>
      <c r="C160" s="0" t="s">
        <v>15</v>
      </c>
      <c r="D160" s="0" t="n">
        <f aca="false">P160</f>
        <v>1.7</v>
      </c>
      <c r="E160" s="0" t="s">
        <v>32</v>
      </c>
      <c r="F160" s="0" t="s">
        <v>2</v>
      </c>
      <c r="G160" s="0" t="s">
        <v>43</v>
      </c>
      <c r="I160" s="0" t="n">
        <v>5</v>
      </c>
      <c r="J160" s="0" t="n">
        <f aca="false">D160</f>
        <v>1.7</v>
      </c>
      <c r="L160" s="0" t="n">
        <f aca="false">D160*(1-AF160)</f>
        <v>1.19</v>
      </c>
      <c r="M160" s="0" t="n">
        <f aca="false">D160*(1+AF160)</f>
        <v>2.21</v>
      </c>
      <c r="N160" s="0" t="str">
        <f aca="false">[1]Raw_data!A150</f>
        <v>Input</v>
      </c>
      <c r="O160" s="0" t="n">
        <f aca="false">[1]Raw_data!B150</f>
        <v>17000000</v>
      </c>
      <c r="P160" s="0" t="n">
        <f aca="false">[1]Raw_data!C150</f>
        <v>1.7</v>
      </c>
      <c r="AF160" s="0" t="n">
        <v>0.3</v>
      </c>
    </row>
    <row r="161" customFormat="false" ht="15" hidden="false" customHeight="false" outlineLevel="0" collapsed="false">
      <c r="A161" s="0" t="s">
        <v>44</v>
      </c>
      <c r="B161" s="0" t="s">
        <v>45</v>
      </c>
      <c r="C161" s="0" t="s">
        <v>46</v>
      </c>
      <c r="D161" s="0" t="n">
        <f aca="false">P161</f>
        <v>2.47058823529412</v>
      </c>
      <c r="E161" s="0" t="s">
        <v>47</v>
      </c>
      <c r="F161" s="0" t="s">
        <v>42</v>
      </c>
      <c r="G161" s="0" t="s">
        <v>43</v>
      </c>
      <c r="I161" s="0" t="n">
        <v>2</v>
      </c>
      <c r="J161" s="0" t="n">
        <f aca="false">AE161</f>
        <v>0.904456274227153</v>
      </c>
      <c r="K161" s="0" t="n">
        <f aca="false">AD161</f>
        <v>0.906647544234157</v>
      </c>
      <c r="N161" s="0" t="str">
        <f aca="false">[1]Raw_data!A151</f>
        <v>Energy drying (heat)</v>
      </c>
      <c r="O161" s="0" t="n">
        <f aca="false">[1]Raw_data!B151</f>
        <v>24705882.3529412</v>
      </c>
      <c r="P161" s="0" t="n">
        <f aca="false">[1]Raw_data!C151</f>
        <v>2.47058823529412</v>
      </c>
      <c r="S161" s="0" t="n">
        <v>5</v>
      </c>
      <c r="T161" s="0" t="n">
        <v>5</v>
      </c>
      <c r="U161" s="0" t="n">
        <v>5</v>
      </c>
      <c r="V161" s="0" t="n">
        <v>5</v>
      </c>
      <c r="W161" s="0" t="n">
        <v>5</v>
      </c>
      <c r="Y161" s="0" t="n">
        <f aca="false">+VLOOKUP(S161, $S$2:$X$7, 2+Z$10,0)</f>
        <v>1.5</v>
      </c>
      <c r="Z161" s="0" t="n">
        <f aca="false">+VLOOKUP(T161, $S$2:$X$7, 2+AA$10,0)</f>
        <v>1.5</v>
      </c>
      <c r="AA161" s="0" t="n">
        <f aca="false">+VLOOKUP(U161, $S$2:$X$7, 2+AB$10,0)</f>
        <v>1.5</v>
      </c>
      <c r="AB161" s="0" t="n">
        <f aca="false">+VLOOKUP(V161, $S$2:$X$7, 2+AC$10,0)</f>
        <v>1.5</v>
      </c>
      <c r="AC161" s="0" t="n">
        <f aca="false">+VLOOKUP(W161, $S$2:$X$7, 2+AD$10,0)</f>
        <v>1.5</v>
      </c>
      <c r="AD161" s="0" t="n">
        <f aca="false">SQRT((LN(Y161))^2+LN(Z161)^2+LN(AA161)^2+LN(AB161)^2+LN(AC161)^2)</f>
        <v>0.906647544234157</v>
      </c>
      <c r="AE161" s="0" t="n">
        <f aca="false">LN(D161)</f>
        <v>0.904456274227153</v>
      </c>
    </row>
    <row r="162" customFormat="false" ht="15" hidden="false" customHeight="false" outlineLevel="0" collapsed="false">
      <c r="A162" s="0" t="s">
        <v>38</v>
      </c>
      <c r="B162" s="0" t="s">
        <v>39</v>
      </c>
      <c r="C162" s="0" t="s">
        <v>40</v>
      </c>
      <c r="D162" s="0" t="n">
        <f aca="false">P162</f>
        <v>0.3</v>
      </c>
      <c r="E162" s="0" t="s">
        <v>41</v>
      </c>
      <c r="F162" s="0" t="s">
        <v>42</v>
      </c>
      <c r="G162" s="0" t="s">
        <v>43</v>
      </c>
      <c r="I162" s="0" t="n">
        <v>2</v>
      </c>
      <c r="J162" s="0" t="n">
        <f aca="false">AE162</f>
        <v>-1.20397280432594</v>
      </c>
      <c r="K162" s="0" t="n">
        <f aca="false">AD162</f>
        <v>0.906647544234157</v>
      </c>
      <c r="N162" s="0" t="str">
        <f aca="false">[1]Raw_data!A152</f>
        <v>Electricity</v>
      </c>
      <c r="O162" s="0" t="n">
        <f aca="false">[1]Raw_data!B152</f>
        <v>3000000</v>
      </c>
      <c r="P162" s="0" t="n">
        <f aca="false">[1]Raw_data!C152</f>
        <v>0.3</v>
      </c>
      <c r="S162" s="0" t="n">
        <v>5</v>
      </c>
      <c r="T162" s="0" t="n">
        <v>5</v>
      </c>
      <c r="U162" s="0" t="n">
        <v>5</v>
      </c>
      <c r="V162" s="0" t="n">
        <v>5</v>
      </c>
      <c r="W162" s="0" t="n">
        <v>5</v>
      </c>
      <c r="Y162" s="0" t="n">
        <f aca="false">+VLOOKUP(S162, $S$2:$X$7, 2+Z$10,0)</f>
        <v>1.5</v>
      </c>
      <c r="Z162" s="0" t="n">
        <f aca="false">+VLOOKUP(T162, $S$2:$X$7, 2+AA$10,0)</f>
        <v>1.5</v>
      </c>
      <c r="AA162" s="0" t="n">
        <f aca="false">+VLOOKUP(U162, $S$2:$X$7, 2+AB$10,0)</f>
        <v>1.5</v>
      </c>
      <c r="AB162" s="0" t="n">
        <f aca="false">+VLOOKUP(V162, $S$2:$X$7, 2+AC$10,0)</f>
        <v>1.5</v>
      </c>
      <c r="AC162" s="0" t="n">
        <f aca="false">+VLOOKUP(W162, $S$2:$X$7, 2+AD$10,0)</f>
        <v>1.5</v>
      </c>
      <c r="AD162" s="0" t="n">
        <f aca="false">SQRT((LN(Y162))^2+LN(Z162)^2+LN(AA162)^2+LN(AB162)^2+LN(AC162)^2)</f>
        <v>0.906647544234157</v>
      </c>
      <c r="AE162" s="0" t="n">
        <f aca="false">LN(D162)</f>
        <v>-1.20397280432594</v>
      </c>
    </row>
    <row r="1048576" customFormat="false" ht="12.8" hidden="false" customHeight="false" outlineLevel="0" collapsed="false"/>
  </sheetData>
  <mergeCells count="12">
    <mergeCell ref="S11:W11"/>
    <mergeCell ref="S26:W26"/>
    <mergeCell ref="S45:W45"/>
    <mergeCell ref="S57:W57"/>
    <mergeCell ref="S71:W71"/>
    <mergeCell ref="S83:W83"/>
    <mergeCell ref="S96:W96"/>
    <mergeCell ref="S108:W108"/>
    <mergeCell ref="S120:W120"/>
    <mergeCell ref="S132:W132"/>
    <mergeCell ref="S145:W145"/>
    <mergeCell ref="S157:W1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LibreOffice/7.4.3.2$Linux_X86_64 LibreOffice_project/40$Build-2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2020-06-19T12:59:27Z</dcterms:created>
  <dc:creator>Vanessa Schenker</dc:creator>
  <dc:description/>
  <dc:language>en-US</dc:language>
  <cp:lastModifiedBy/>
  <dcterms:modified xsi:type="dcterms:W3CDTF">2023-02-06T11:18:50Z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