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1"/>
  <workbookPr/>
  <mc:AlternateContent xmlns:mc="http://schemas.openxmlformats.org/markup-compatibility/2006">
    <mc:Choice Requires="x15">
      <x15ac:absPath xmlns:x15ac="http://schemas.microsoft.com/office/spreadsheetml/2010/11/ac" url="/Users/akim/Documents/advanced_lca_esd_lecture/materials/lab2_uncertainty_sensitivity_analysis/data/"/>
    </mc:Choice>
  </mc:AlternateContent>
  <xr:revisionPtr revIDLastSave="0" documentId="13_ncr:1_{321A7C18-8E7F-804B-8D77-B43121DDBC08}" xr6:coauthVersionLast="47" xr6:coauthVersionMax="47" xr10:uidLastSave="{00000000-0000-0000-0000-000000000000}"/>
  <bookViews>
    <workbookView xWindow="3180" yWindow="-16840" windowWidth="21800" windowHeight="14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21" i="1" l="1"/>
  <c r="J121" i="1" s="1"/>
  <c r="Z121" i="1"/>
  <c r="Y121" i="1"/>
  <c r="X121" i="1"/>
  <c r="W121" i="1"/>
  <c r="V121" i="1"/>
  <c r="AB120" i="1"/>
  <c r="Z120" i="1"/>
  <c r="Y120" i="1"/>
  <c r="X120" i="1"/>
  <c r="W120" i="1"/>
  <c r="V120" i="1"/>
  <c r="J120" i="1"/>
  <c r="B112" i="1"/>
  <c r="B119" i="1" s="1"/>
  <c r="AB109" i="1"/>
  <c r="Z109" i="1"/>
  <c r="Y109" i="1"/>
  <c r="X109" i="1"/>
  <c r="W109" i="1"/>
  <c r="V109" i="1"/>
  <c r="AB108" i="1"/>
  <c r="Z108" i="1"/>
  <c r="Y108" i="1"/>
  <c r="X108" i="1"/>
  <c r="W108" i="1"/>
  <c r="V108" i="1"/>
  <c r="AA108" i="1" s="1"/>
  <c r="K108" i="1" s="1"/>
  <c r="AB97" i="1"/>
  <c r="Z97" i="1"/>
  <c r="Y97" i="1"/>
  <c r="X97" i="1"/>
  <c r="W97" i="1"/>
  <c r="V97" i="1"/>
  <c r="AB96" i="1"/>
  <c r="J96" i="1" s="1"/>
  <c r="Z96" i="1"/>
  <c r="Y96" i="1"/>
  <c r="X96" i="1"/>
  <c r="W96" i="1"/>
  <c r="V96" i="1"/>
  <c r="AA96" i="1" s="1"/>
  <c r="K96" i="1" s="1"/>
  <c r="J109" i="1"/>
  <c r="J108" i="1"/>
  <c r="B100" i="1"/>
  <c r="A107" i="1" s="1"/>
  <c r="J97" i="1"/>
  <c r="B88" i="1"/>
  <c r="B95" i="1" s="1"/>
  <c r="AB85" i="1"/>
  <c r="Z85" i="1"/>
  <c r="Y85" i="1"/>
  <c r="X85" i="1"/>
  <c r="W85" i="1"/>
  <c r="V85" i="1"/>
  <c r="J85" i="1"/>
  <c r="AB84" i="1"/>
  <c r="Z84" i="1"/>
  <c r="Y84" i="1"/>
  <c r="X84" i="1"/>
  <c r="W84" i="1"/>
  <c r="V84" i="1"/>
  <c r="J84" i="1"/>
  <c r="AB73" i="1"/>
  <c r="J73" i="1" s="1"/>
  <c r="Z73" i="1"/>
  <c r="Y73" i="1"/>
  <c r="X73" i="1"/>
  <c r="W73" i="1"/>
  <c r="V73" i="1"/>
  <c r="AB62" i="1"/>
  <c r="J62" i="1" s="1"/>
  <c r="Z62" i="1"/>
  <c r="Y62" i="1"/>
  <c r="X62" i="1"/>
  <c r="W62" i="1"/>
  <c r="V62" i="1"/>
  <c r="AB61" i="1"/>
  <c r="Z61" i="1"/>
  <c r="Y61" i="1"/>
  <c r="X61" i="1"/>
  <c r="W61" i="1"/>
  <c r="V61" i="1"/>
  <c r="J61" i="1"/>
  <c r="AB50" i="1"/>
  <c r="J50" i="1" s="1"/>
  <c r="Z50" i="1"/>
  <c r="Y50" i="1"/>
  <c r="X50" i="1"/>
  <c r="W50" i="1"/>
  <c r="V50" i="1"/>
  <c r="AB49" i="1"/>
  <c r="J49" i="1" s="1"/>
  <c r="Z49" i="1"/>
  <c r="Y49" i="1"/>
  <c r="X49" i="1"/>
  <c r="W49" i="1"/>
  <c r="V49" i="1"/>
  <c r="AB14" i="1"/>
  <c r="J14" i="1" s="1"/>
  <c r="Z14" i="1"/>
  <c r="Y14" i="1"/>
  <c r="X14" i="1"/>
  <c r="W14" i="1"/>
  <c r="V14" i="1"/>
  <c r="AB13" i="1"/>
  <c r="Z13" i="1"/>
  <c r="Y13" i="1"/>
  <c r="X13" i="1"/>
  <c r="W13" i="1"/>
  <c r="V13" i="1"/>
  <c r="J13" i="1"/>
  <c r="AB26" i="1"/>
  <c r="Z26" i="1"/>
  <c r="Y26" i="1"/>
  <c r="X26" i="1"/>
  <c r="W26" i="1"/>
  <c r="V26" i="1"/>
  <c r="J26" i="1"/>
  <c r="AB25" i="1"/>
  <c r="J25" i="1" s="1"/>
  <c r="Z25" i="1"/>
  <c r="Y25" i="1"/>
  <c r="X25" i="1"/>
  <c r="W25" i="1"/>
  <c r="V25" i="1"/>
  <c r="V38" i="1"/>
  <c r="W38" i="1"/>
  <c r="X38" i="1"/>
  <c r="Y38" i="1"/>
  <c r="Z38" i="1"/>
  <c r="AB38" i="1"/>
  <c r="J38" i="1" s="1"/>
  <c r="AB37" i="1"/>
  <c r="J37" i="1" s="1"/>
  <c r="W37" i="1"/>
  <c r="X37" i="1"/>
  <c r="Y37" i="1"/>
  <c r="Z37" i="1"/>
  <c r="V37" i="1"/>
  <c r="B76" i="1"/>
  <c r="B83" i="1" s="1"/>
  <c r="AA97" i="1" l="1"/>
  <c r="K97" i="1" s="1"/>
  <c r="AA109" i="1"/>
  <c r="K109" i="1" s="1"/>
  <c r="AA121" i="1"/>
  <c r="K121" i="1" s="1"/>
  <c r="AA120" i="1"/>
  <c r="K120" i="1" s="1"/>
  <c r="A119" i="1"/>
  <c r="B107" i="1"/>
  <c r="A95" i="1"/>
  <c r="AA73" i="1"/>
  <c r="K73" i="1" s="1"/>
  <c r="AA85" i="1"/>
  <c r="K85" i="1" s="1"/>
  <c r="AA84" i="1"/>
  <c r="K84" i="1" s="1"/>
  <c r="AA62" i="1"/>
  <c r="K62" i="1" s="1"/>
  <c r="AA61" i="1"/>
  <c r="K61" i="1" s="1"/>
  <c r="AA49" i="1"/>
  <c r="K49" i="1" s="1"/>
  <c r="AA50" i="1"/>
  <c r="K50" i="1" s="1"/>
  <c r="AA26" i="1"/>
  <c r="K26" i="1" s="1"/>
  <c r="AA13" i="1"/>
  <c r="K13" i="1" s="1"/>
  <c r="AA14" i="1"/>
  <c r="K14" i="1" s="1"/>
  <c r="AA25" i="1"/>
  <c r="K25" i="1" s="1"/>
  <c r="AA38" i="1"/>
  <c r="K38" i="1" s="1"/>
  <c r="AA37" i="1"/>
  <c r="K37" i="1" s="1"/>
  <c r="A83" i="1"/>
  <c r="B65" i="1"/>
  <c r="B72" i="1" s="1"/>
  <c r="A72" i="1" l="1"/>
  <c r="B17" i="1"/>
  <c r="B5" i="1" l="1"/>
  <c r="B53" i="1" l="1"/>
  <c r="B60" i="1" s="1"/>
  <c r="A60" i="1" l="1"/>
  <c r="B41" i="1" l="1"/>
  <c r="B48" i="1" s="1"/>
  <c r="B29" i="1"/>
  <c r="B36" i="1" s="1"/>
  <c r="A24" i="1"/>
  <c r="A48" i="1" l="1"/>
  <c r="A36" i="1"/>
  <c r="B24" i="1"/>
  <c r="B12" i="1"/>
  <c r="A12" i="1" l="1"/>
</calcChain>
</file>

<file path=xl/sharedStrings.xml><?xml version="1.0" encoding="utf-8"?>
<sst xmlns="http://schemas.openxmlformats.org/spreadsheetml/2006/main" count="522" uniqueCount="72">
  <si>
    <t>cutoff</t>
  </si>
  <si>
    <t>database</t>
  </si>
  <si>
    <t>Activity</t>
  </si>
  <si>
    <t>reference product</t>
  </si>
  <si>
    <t>code</t>
  </si>
  <si>
    <t>location</t>
  </si>
  <si>
    <t>amount</t>
  </si>
  <si>
    <t>unit</t>
  </si>
  <si>
    <t>kg</t>
  </si>
  <si>
    <t>Exchanges</t>
  </si>
  <si>
    <t>name</t>
  </si>
  <si>
    <t>type</t>
  </si>
  <si>
    <t>categories</t>
  </si>
  <si>
    <t>production</t>
  </si>
  <si>
    <t>technosphere</t>
  </si>
  <si>
    <t>market for electricity, high voltage</t>
  </si>
  <si>
    <t>RoW</t>
  </si>
  <si>
    <t>electricity, high voltage</t>
  </si>
  <si>
    <t>kilogram</t>
  </si>
  <si>
    <t>kilowatt hour</t>
  </si>
  <si>
    <t>biosphere</t>
  </si>
  <si>
    <t>CL</t>
  </si>
  <si>
    <t>cubic meter</t>
  </si>
  <si>
    <t>water_AtaRO</t>
  </si>
  <si>
    <t>water_AtaIX</t>
  </si>
  <si>
    <t>AR</t>
  </si>
  <si>
    <t>water_OlaRO</t>
  </si>
  <si>
    <t>heat and power co-generation, natural gas, 1MW electrical, lean burn</t>
  </si>
  <si>
    <t>water_CauRO</t>
  </si>
  <si>
    <t>water_HbMRO</t>
  </si>
  <si>
    <t>Water Ata RO</t>
  </si>
  <si>
    <t>Water Ata IX</t>
  </si>
  <si>
    <t>Water Ola</t>
  </si>
  <si>
    <t>Water Cau</t>
  </si>
  <si>
    <t>Water HbM</t>
  </si>
  <si>
    <t>ESCAID</t>
  </si>
  <si>
    <t>escaid</t>
  </si>
  <si>
    <t>GLO</t>
  </si>
  <si>
    <t>market for kerosene</t>
  </si>
  <si>
    <t>kerosene</t>
  </si>
  <si>
    <t>Water Ch</t>
  </si>
  <si>
    <t>water_ChRO</t>
  </si>
  <si>
    <t>CN</t>
  </si>
  <si>
    <t>electricity, high voltage, production mix</t>
  </si>
  <si>
    <t>CN-QH</t>
  </si>
  <si>
    <t>uncertainty type</t>
  </si>
  <si>
    <t>loc</t>
  </si>
  <si>
    <t>scale</t>
  </si>
  <si>
    <t>minimum</t>
  </si>
  <si>
    <t>maximum</t>
  </si>
  <si>
    <t>Indicator value</t>
  </si>
  <si>
    <t>Reliability</t>
  </si>
  <si>
    <t>Completeness</t>
  </si>
  <si>
    <t>Temporal correlation</t>
  </si>
  <si>
    <t>Geographical correlation</t>
  </si>
  <si>
    <t>Technical correlation</t>
  </si>
  <si>
    <t>sigma2</t>
  </si>
  <si>
    <t>µ</t>
  </si>
  <si>
    <t>Triangular distribution</t>
  </si>
  <si>
    <t>Water Ata RO PV</t>
  </si>
  <si>
    <t>water_AtaROPV</t>
  </si>
  <si>
    <t>Water Ata IX PV</t>
  </si>
  <si>
    <t>water_AtaIXPV</t>
  </si>
  <si>
    <t>electricity, low voltage</t>
  </si>
  <si>
    <t>electricity production, photovoltaic, 570kWp open ground installation, multi-Si</t>
  </si>
  <si>
    <t>biosphere3</t>
  </si>
  <si>
    <t>Water, unspecified natural origin</t>
  </si>
  <si>
    <t>natural resource::in ground</t>
  </si>
  <si>
    <t>water_ChRO_PV</t>
  </si>
  <si>
    <t>Water Ch PV</t>
  </si>
  <si>
    <t>ecoinvent 3.8 cutoff</t>
  </si>
  <si>
    <t>Water_38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</si>
</sst>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1"/>
  <sheetViews>
    <sheetView tabSelected="1" zoomScale="109" zoomScaleNormal="70" workbookViewId="0">
      <selection activeCell="A122" sqref="A122:XFD122"/>
    </sheetView>
  </sheetViews>
  <sheetFormatPr baseColWidth="10" defaultColWidth="8.83203125" defaultRowHeight="15" x14ac:dyDescent="0.2"/>
  <cols>
    <col min="1" max="1" width="49.33203125" customWidth="1"/>
    <col min="2" max="2" width="30.83203125" customWidth="1"/>
    <col min="3" max="3" width="20.83203125" customWidth="1"/>
    <col min="4" max="4" width="16.1640625" bestFit="1" customWidth="1"/>
    <col min="5" max="5" width="22.33203125" customWidth="1"/>
    <col min="6" max="6" width="20.6640625" customWidth="1"/>
    <col min="7" max="7" width="16.83203125" customWidth="1"/>
  </cols>
  <sheetData>
    <row r="1" spans="1:29" x14ac:dyDescent="0.2">
      <c r="A1" t="s">
        <v>0</v>
      </c>
      <c r="B1">
        <v>14</v>
      </c>
    </row>
    <row r="2" spans="1:29" x14ac:dyDescent="0.2">
      <c r="A2" t="s">
        <v>1</v>
      </c>
      <c r="B2" t="s">
        <v>71</v>
      </c>
      <c r="P2" s="2" t="s">
        <v>50</v>
      </c>
      <c r="Q2" s="2" t="s">
        <v>51</v>
      </c>
      <c r="R2" s="2" t="s">
        <v>52</v>
      </c>
      <c r="S2" s="2" t="s">
        <v>53</v>
      </c>
      <c r="T2" s="2" t="s">
        <v>54</v>
      </c>
      <c r="U2" s="2" t="s">
        <v>55</v>
      </c>
    </row>
    <row r="3" spans="1:29" x14ac:dyDescent="0.2">
      <c r="P3" s="2">
        <v>2</v>
      </c>
      <c r="Q3" s="3">
        <v>1.05</v>
      </c>
      <c r="R3" s="3">
        <v>1.02</v>
      </c>
      <c r="S3" s="3">
        <v>1.03</v>
      </c>
      <c r="T3" s="3">
        <v>1.01</v>
      </c>
      <c r="U3" s="3">
        <v>1.1000000000000001</v>
      </c>
    </row>
    <row r="4" spans="1:29" x14ac:dyDescent="0.2">
      <c r="A4" t="s">
        <v>2</v>
      </c>
      <c r="B4" t="s">
        <v>30</v>
      </c>
      <c r="P4" s="2">
        <v>3</v>
      </c>
      <c r="Q4" s="3">
        <v>1.1000000000000001</v>
      </c>
      <c r="R4" s="3">
        <v>1.05</v>
      </c>
      <c r="S4" s="3">
        <v>1.1000000000000001</v>
      </c>
      <c r="T4" s="3">
        <v>1.02</v>
      </c>
      <c r="U4" s="3">
        <v>1.2</v>
      </c>
    </row>
    <row r="5" spans="1:29" x14ac:dyDescent="0.2">
      <c r="A5" t="s">
        <v>3</v>
      </c>
      <c r="B5" t="str">
        <f>B4</f>
        <v>Water Ata RO</v>
      </c>
      <c r="P5" s="2">
        <v>4</v>
      </c>
      <c r="Q5" s="3">
        <v>1.2</v>
      </c>
      <c r="R5" s="3">
        <v>1.1000000000000001</v>
      </c>
      <c r="S5" s="3">
        <v>1.2</v>
      </c>
      <c r="T5" s="3">
        <v>1.3</v>
      </c>
      <c r="U5" s="3">
        <v>1.5</v>
      </c>
    </row>
    <row r="6" spans="1:29" x14ac:dyDescent="0.2">
      <c r="A6" t="s">
        <v>4</v>
      </c>
      <c r="B6" t="s">
        <v>23</v>
      </c>
      <c r="P6" s="2">
        <v>5</v>
      </c>
      <c r="Q6" s="3">
        <v>1.5</v>
      </c>
      <c r="R6" s="3">
        <v>1.2</v>
      </c>
      <c r="S6" s="3">
        <v>1.5</v>
      </c>
      <c r="T6" s="3">
        <v>1.1000000000000001</v>
      </c>
      <c r="U6" s="3">
        <v>2</v>
      </c>
    </row>
    <row r="7" spans="1:29" x14ac:dyDescent="0.2">
      <c r="A7" t="s">
        <v>5</v>
      </c>
      <c r="B7" t="s">
        <v>21</v>
      </c>
    </row>
    <row r="8" spans="1:29" x14ac:dyDescent="0.2">
      <c r="A8" t="s">
        <v>6</v>
      </c>
      <c r="B8">
        <v>1</v>
      </c>
    </row>
    <row r="9" spans="1:29" ht="14" customHeight="1" x14ac:dyDescent="0.2">
      <c r="A9" t="s">
        <v>7</v>
      </c>
      <c r="B9" t="s">
        <v>8</v>
      </c>
    </row>
    <row r="10" spans="1:29" x14ac:dyDescent="0.2">
      <c r="A10" t="s">
        <v>9</v>
      </c>
      <c r="W10">
        <v>0</v>
      </c>
      <c r="X10">
        <v>1</v>
      </c>
      <c r="Y10">
        <v>2</v>
      </c>
      <c r="Z10">
        <v>3</v>
      </c>
      <c r="AA10">
        <v>4</v>
      </c>
    </row>
    <row r="11" spans="1:29" x14ac:dyDescent="0.2">
      <c r="A11" t="s">
        <v>10</v>
      </c>
      <c r="B11" t="s">
        <v>3</v>
      </c>
      <c r="C11" t="s">
        <v>5</v>
      </c>
      <c r="D11" t="s">
        <v>6</v>
      </c>
      <c r="E11" t="s">
        <v>7</v>
      </c>
      <c r="F11" t="s">
        <v>1</v>
      </c>
      <c r="G11" t="s">
        <v>11</v>
      </c>
      <c r="H11" t="s">
        <v>12</v>
      </c>
      <c r="I11" t="s">
        <v>45</v>
      </c>
      <c r="J11" t="s">
        <v>46</v>
      </c>
      <c r="K11" t="s">
        <v>47</v>
      </c>
      <c r="L11" t="s">
        <v>48</v>
      </c>
      <c r="M11" t="s">
        <v>49</v>
      </c>
      <c r="P11" s="4" t="s">
        <v>51</v>
      </c>
      <c r="Q11" s="4" t="s">
        <v>52</v>
      </c>
      <c r="R11" s="4" t="s">
        <v>53</v>
      </c>
      <c r="S11" s="4" t="s">
        <v>54</v>
      </c>
      <c r="T11" s="4" t="s">
        <v>55</v>
      </c>
      <c r="U11" s="4"/>
      <c r="V11" s="4" t="s">
        <v>51</v>
      </c>
      <c r="W11" s="4" t="s">
        <v>52</v>
      </c>
      <c r="X11" s="4" t="s">
        <v>53</v>
      </c>
      <c r="Y11" s="4" t="s">
        <v>54</v>
      </c>
      <c r="Z11" s="4" t="s">
        <v>55</v>
      </c>
      <c r="AA11" s="4" t="s">
        <v>56</v>
      </c>
      <c r="AB11" s="5" t="s">
        <v>57</v>
      </c>
      <c r="AC11" s="4" t="s">
        <v>58</v>
      </c>
    </row>
    <row r="12" spans="1:29" x14ac:dyDescent="0.2">
      <c r="A12" t="str">
        <f>B5</f>
        <v>Water Ata RO</v>
      </c>
      <c r="B12" t="str">
        <f>B5</f>
        <v>Water Ata RO</v>
      </c>
      <c r="C12" t="s">
        <v>21</v>
      </c>
      <c r="D12">
        <v>1</v>
      </c>
      <c r="E12" t="s">
        <v>18</v>
      </c>
      <c r="F12" t="s">
        <v>71</v>
      </c>
      <c r="G12" t="s">
        <v>13</v>
      </c>
    </row>
    <row r="13" spans="1:29" x14ac:dyDescent="0.2">
      <c r="A13" t="s">
        <v>15</v>
      </c>
      <c r="B13" t="s">
        <v>17</v>
      </c>
      <c r="C13" t="s">
        <v>21</v>
      </c>
      <c r="D13">
        <v>3.6029999999999999E-3</v>
      </c>
      <c r="E13" t="s">
        <v>19</v>
      </c>
      <c r="F13" t="s">
        <v>70</v>
      </c>
      <c r="G13" t="s">
        <v>14</v>
      </c>
      <c r="I13">
        <v>2</v>
      </c>
      <c r="J13">
        <f>AB13</f>
        <v>-5.625988447216181</v>
      </c>
      <c r="K13">
        <f>AA13</f>
        <v>0.52269439874826651</v>
      </c>
      <c r="P13">
        <v>4</v>
      </c>
      <c r="Q13">
        <v>5</v>
      </c>
      <c r="R13">
        <v>5</v>
      </c>
      <c r="S13">
        <v>5</v>
      </c>
      <c r="T13">
        <v>3</v>
      </c>
      <c r="V13">
        <f t="shared" ref="V13:Z14" si="0">+VLOOKUP(P13, $P$2:$U$6, 2+W$10,0)</f>
        <v>1.2</v>
      </c>
      <c r="W13">
        <f t="shared" si="0"/>
        <v>1.2</v>
      </c>
      <c r="X13">
        <f t="shared" si="0"/>
        <v>1.5</v>
      </c>
      <c r="Y13">
        <f t="shared" si="0"/>
        <v>1.1000000000000001</v>
      </c>
      <c r="Z13">
        <f t="shared" si="0"/>
        <v>1.2</v>
      </c>
      <c r="AA13">
        <f>SQRT((LN(V13))^2+LN(W13)^2+LN(X13)^2+LN(Y13)^2+LN(Z13)^2)</f>
        <v>0.52269439874826651</v>
      </c>
      <c r="AB13">
        <f>LN(D13)</f>
        <v>-5.625988447216181</v>
      </c>
    </row>
    <row r="14" spans="1:29" x14ac:dyDescent="0.2">
      <c r="A14" t="s">
        <v>66</v>
      </c>
      <c r="D14">
        <v>1E-3</v>
      </c>
      <c r="E14" t="s">
        <v>22</v>
      </c>
      <c r="F14" t="s">
        <v>65</v>
      </c>
      <c r="G14" t="s">
        <v>20</v>
      </c>
      <c r="H14" t="s">
        <v>67</v>
      </c>
      <c r="I14">
        <v>2</v>
      </c>
      <c r="J14">
        <f>AB14</f>
        <v>-6.9077552789821368</v>
      </c>
      <c r="K14">
        <f>AA14</f>
        <v>0.52269439874826651</v>
      </c>
      <c r="P14">
        <v>4</v>
      </c>
      <c r="Q14">
        <v>5</v>
      </c>
      <c r="R14">
        <v>5</v>
      </c>
      <c r="S14">
        <v>5</v>
      </c>
      <c r="T14">
        <v>3</v>
      </c>
      <c r="V14">
        <f t="shared" si="0"/>
        <v>1.2</v>
      </c>
      <c r="W14">
        <f t="shared" si="0"/>
        <v>1.2</v>
      </c>
      <c r="X14">
        <f t="shared" si="0"/>
        <v>1.5</v>
      </c>
      <c r="Y14">
        <f t="shared" si="0"/>
        <v>1.1000000000000001</v>
      </c>
      <c r="Z14">
        <f t="shared" si="0"/>
        <v>1.2</v>
      </c>
      <c r="AA14">
        <f>SQRT((LN(V14))^2+LN(W14)^2+LN(X14)^2+LN(Y14)^2+LN(Z14)^2)</f>
        <v>0.52269439874826651</v>
      </c>
      <c r="AB14">
        <f>LN(D14)</f>
        <v>-6.9077552789821368</v>
      </c>
    </row>
    <row r="16" spans="1:29" x14ac:dyDescent="0.2">
      <c r="A16" t="s">
        <v>2</v>
      </c>
      <c r="B16" t="s">
        <v>31</v>
      </c>
    </row>
    <row r="17" spans="1:29" x14ac:dyDescent="0.2">
      <c r="A17" t="s">
        <v>3</v>
      </c>
      <c r="B17" t="str">
        <f>B16</f>
        <v>Water Ata IX</v>
      </c>
    </row>
    <row r="18" spans="1:29" x14ac:dyDescent="0.2">
      <c r="A18" t="s">
        <v>4</v>
      </c>
      <c r="B18" t="s">
        <v>24</v>
      </c>
    </row>
    <row r="19" spans="1:29" x14ac:dyDescent="0.2">
      <c r="A19" t="s">
        <v>5</v>
      </c>
      <c r="B19" t="s">
        <v>21</v>
      </c>
    </row>
    <row r="20" spans="1:29" x14ac:dyDescent="0.2">
      <c r="A20" t="s">
        <v>6</v>
      </c>
      <c r="B20">
        <v>1</v>
      </c>
    </row>
    <row r="21" spans="1:29" ht="14" customHeight="1" x14ac:dyDescent="0.2">
      <c r="A21" t="s">
        <v>7</v>
      </c>
      <c r="B21" t="s">
        <v>8</v>
      </c>
    </row>
    <row r="22" spans="1:29" x14ac:dyDescent="0.2">
      <c r="A22" t="s">
        <v>9</v>
      </c>
      <c r="W22">
        <v>0</v>
      </c>
      <c r="X22">
        <v>1</v>
      </c>
      <c r="Y22">
        <v>2</v>
      </c>
      <c r="Z22">
        <v>3</v>
      </c>
      <c r="AA22">
        <v>4</v>
      </c>
    </row>
    <row r="23" spans="1:29" x14ac:dyDescent="0.2">
      <c r="A23" t="s">
        <v>10</v>
      </c>
      <c r="B23" t="s">
        <v>3</v>
      </c>
      <c r="C23" t="s">
        <v>5</v>
      </c>
      <c r="D23" t="s">
        <v>6</v>
      </c>
      <c r="E23" t="s">
        <v>7</v>
      </c>
      <c r="F23" t="s">
        <v>1</v>
      </c>
      <c r="G23" t="s">
        <v>11</v>
      </c>
      <c r="H23" t="s">
        <v>12</v>
      </c>
      <c r="I23" t="s">
        <v>45</v>
      </c>
      <c r="J23" t="s">
        <v>46</v>
      </c>
      <c r="K23" t="s">
        <v>47</v>
      </c>
      <c r="L23" t="s">
        <v>48</v>
      </c>
      <c r="M23" t="s">
        <v>49</v>
      </c>
      <c r="P23" s="4" t="s">
        <v>51</v>
      </c>
      <c r="Q23" s="4" t="s">
        <v>52</v>
      </c>
      <c r="R23" s="4" t="s">
        <v>53</v>
      </c>
      <c r="S23" s="4" t="s">
        <v>54</v>
      </c>
      <c r="T23" s="4" t="s">
        <v>55</v>
      </c>
      <c r="U23" s="4"/>
      <c r="V23" s="4" t="s">
        <v>51</v>
      </c>
      <c r="W23" s="4" t="s">
        <v>52</v>
      </c>
      <c r="X23" s="4" t="s">
        <v>53</v>
      </c>
      <c r="Y23" s="4" t="s">
        <v>54</v>
      </c>
      <c r="Z23" s="4" t="s">
        <v>55</v>
      </c>
      <c r="AA23" s="4" t="s">
        <v>56</v>
      </c>
      <c r="AB23" s="5" t="s">
        <v>57</v>
      </c>
      <c r="AC23" s="4" t="s">
        <v>58</v>
      </c>
    </row>
    <row r="24" spans="1:29" x14ac:dyDescent="0.2">
      <c r="A24" t="str">
        <f>B17</f>
        <v>Water Ata IX</v>
      </c>
      <c r="B24" t="str">
        <f>B17</f>
        <v>Water Ata IX</v>
      </c>
      <c r="C24" t="s">
        <v>21</v>
      </c>
      <c r="D24">
        <v>1</v>
      </c>
      <c r="E24" t="s">
        <v>18</v>
      </c>
      <c r="F24" t="s">
        <v>71</v>
      </c>
      <c r="G24" t="s">
        <v>13</v>
      </c>
    </row>
    <row r="25" spans="1:29" x14ac:dyDescent="0.2">
      <c r="A25" t="s">
        <v>15</v>
      </c>
      <c r="B25" t="s">
        <v>17</v>
      </c>
      <c r="C25" t="s">
        <v>21</v>
      </c>
      <c r="D25">
        <v>8.1999999999999998E-4</v>
      </c>
      <c r="E25" t="s">
        <v>19</v>
      </c>
      <c r="F25" t="s">
        <v>70</v>
      </c>
      <c r="G25" t="s">
        <v>14</v>
      </c>
      <c r="I25">
        <v>2</v>
      </c>
      <c r="J25">
        <f>AB25</f>
        <v>-7.1062062177059753</v>
      </c>
      <c r="K25">
        <f>AA25</f>
        <v>0.52269439874826651</v>
      </c>
      <c r="P25">
        <v>4</v>
      </c>
      <c r="Q25">
        <v>5</v>
      </c>
      <c r="R25">
        <v>5</v>
      </c>
      <c r="S25">
        <v>5</v>
      </c>
      <c r="T25">
        <v>3</v>
      </c>
      <c r="V25">
        <f t="shared" ref="V25:Z26" si="1">+VLOOKUP(P25, $P$2:$U$6, 2+W$10,0)</f>
        <v>1.2</v>
      </c>
      <c r="W25">
        <f t="shared" si="1"/>
        <v>1.2</v>
      </c>
      <c r="X25">
        <f t="shared" si="1"/>
        <v>1.5</v>
      </c>
      <c r="Y25">
        <f t="shared" si="1"/>
        <v>1.1000000000000001</v>
      </c>
      <c r="Z25">
        <f t="shared" si="1"/>
        <v>1.2</v>
      </c>
      <c r="AA25">
        <f>SQRT((LN(V25))^2+LN(W25)^2+LN(X25)^2+LN(Y25)^2+LN(Z25)^2)</f>
        <v>0.52269439874826651</v>
      </c>
      <c r="AB25">
        <f>LN(D25)</f>
        <v>-7.1062062177059753</v>
      </c>
    </row>
    <row r="26" spans="1:29" x14ac:dyDescent="0.2">
      <c r="A26" t="s">
        <v>66</v>
      </c>
      <c r="D26">
        <v>1E-3</v>
      </c>
      <c r="E26" t="s">
        <v>22</v>
      </c>
      <c r="F26" t="s">
        <v>65</v>
      </c>
      <c r="G26" t="s">
        <v>20</v>
      </c>
      <c r="H26" t="s">
        <v>67</v>
      </c>
      <c r="I26">
        <v>2</v>
      </c>
      <c r="J26">
        <f>AB26</f>
        <v>-6.9077552789821368</v>
      </c>
      <c r="K26">
        <f>AA26</f>
        <v>0.52269439874826651</v>
      </c>
      <c r="P26">
        <v>4</v>
      </c>
      <c r="Q26">
        <v>5</v>
      </c>
      <c r="R26">
        <v>5</v>
      </c>
      <c r="S26">
        <v>5</v>
      </c>
      <c r="T26">
        <v>3</v>
      </c>
      <c r="V26">
        <f t="shared" si="1"/>
        <v>1.2</v>
      </c>
      <c r="W26">
        <f t="shared" si="1"/>
        <v>1.2</v>
      </c>
      <c r="X26">
        <f t="shared" si="1"/>
        <v>1.5</v>
      </c>
      <c r="Y26">
        <f t="shared" si="1"/>
        <v>1.1000000000000001</v>
      </c>
      <c r="Z26">
        <f t="shared" si="1"/>
        <v>1.2</v>
      </c>
      <c r="AA26">
        <f>SQRT((LN(V26))^2+LN(W26)^2+LN(X26)^2+LN(Y26)^2+LN(Z26)^2)</f>
        <v>0.52269439874826651</v>
      </c>
      <c r="AB26">
        <f>LN(D26)</f>
        <v>-6.9077552789821368</v>
      </c>
    </row>
    <row r="27" spans="1:29" x14ac:dyDescent="0.2">
      <c r="L27" s="1"/>
    </row>
    <row r="28" spans="1:29" x14ac:dyDescent="0.2">
      <c r="A28" t="s">
        <v>2</v>
      </c>
      <c r="B28" t="s">
        <v>32</v>
      </c>
    </row>
    <row r="29" spans="1:29" x14ac:dyDescent="0.2">
      <c r="A29" t="s">
        <v>3</v>
      </c>
      <c r="B29" t="str">
        <f>B28</f>
        <v>Water Ola</v>
      </c>
    </row>
    <row r="30" spans="1:29" x14ac:dyDescent="0.2">
      <c r="A30" t="s">
        <v>4</v>
      </c>
      <c r="B30" t="s">
        <v>26</v>
      </c>
    </row>
    <row r="31" spans="1:29" x14ac:dyDescent="0.2">
      <c r="A31" t="s">
        <v>5</v>
      </c>
      <c r="B31" t="s">
        <v>25</v>
      </c>
    </row>
    <row r="32" spans="1:29" x14ac:dyDescent="0.2">
      <c r="A32" t="s">
        <v>6</v>
      </c>
      <c r="B32">
        <v>1</v>
      </c>
    </row>
    <row r="33" spans="1:29" ht="14" customHeight="1" x14ac:dyDescent="0.2">
      <c r="A33" t="s">
        <v>7</v>
      </c>
      <c r="B33" t="s">
        <v>8</v>
      </c>
    </row>
    <row r="34" spans="1:29" x14ac:dyDescent="0.2">
      <c r="A34" t="s">
        <v>9</v>
      </c>
      <c r="W34">
        <v>0</v>
      </c>
      <c r="X34">
        <v>1</v>
      </c>
      <c r="Y34">
        <v>2</v>
      </c>
      <c r="Z34">
        <v>3</v>
      </c>
      <c r="AA34">
        <v>4</v>
      </c>
    </row>
    <row r="35" spans="1:29" x14ac:dyDescent="0.2">
      <c r="A35" t="s">
        <v>10</v>
      </c>
      <c r="B35" t="s">
        <v>3</v>
      </c>
      <c r="C35" t="s">
        <v>5</v>
      </c>
      <c r="D35" t="s">
        <v>6</v>
      </c>
      <c r="E35" t="s">
        <v>7</v>
      </c>
      <c r="F35" t="s">
        <v>1</v>
      </c>
      <c r="G35" t="s">
        <v>11</v>
      </c>
      <c r="H35" t="s">
        <v>12</v>
      </c>
      <c r="I35" t="s">
        <v>45</v>
      </c>
      <c r="J35" t="s">
        <v>46</v>
      </c>
      <c r="K35" t="s">
        <v>47</v>
      </c>
      <c r="L35" t="s">
        <v>48</v>
      </c>
      <c r="M35" t="s">
        <v>49</v>
      </c>
      <c r="P35" s="4" t="s">
        <v>51</v>
      </c>
      <c r="Q35" s="4" t="s">
        <v>52</v>
      </c>
      <c r="R35" s="4" t="s">
        <v>53</v>
      </c>
      <c r="S35" s="4" t="s">
        <v>54</v>
      </c>
      <c r="T35" s="4" t="s">
        <v>55</v>
      </c>
      <c r="U35" s="4"/>
      <c r="V35" s="4" t="s">
        <v>51</v>
      </c>
      <c r="W35" s="4" t="s">
        <v>52</v>
      </c>
      <c r="X35" s="4" t="s">
        <v>53</v>
      </c>
      <c r="Y35" s="4" t="s">
        <v>54</v>
      </c>
      <c r="Z35" s="4" t="s">
        <v>55</v>
      </c>
      <c r="AA35" s="4" t="s">
        <v>56</v>
      </c>
      <c r="AB35" s="5" t="s">
        <v>57</v>
      </c>
      <c r="AC35" s="4" t="s">
        <v>58</v>
      </c>
    </row>
    <row r="36" spans="1:29" x14ac:dyDescent="0.2">
      <c r="A36" t="str">
        <f>B29</f>
        <v>Water Ola</v>
      </c>
      <c r="B36" t="str">
        <f>B29</f>
        <v>Water Ola</v>
      </c>
      <c r="C36" t="s">
        <v>25</v>
      </c>
      <c r="D36">
        <v>1</v>
      </c>
      <c r="E36" t="s">
        <v>18</v>
      </c>
      <c r="F36" t="s">
        <v>71</v>
      </c>
      <c r="G36" t="s">
        <v>13</v>
      </c>
    </row>
    <row r="37" spans="1:29" x14ac:dyDescent="0.2">
      <c r="A37" t="s">
        <v>27</v>
      </c>
      <c r="B37" t="s">
        <v>17</v>
      </c>
      <c r="C37" t="s">
        <v>16</v>
      </c>
      <c r="D37">
        <v>3.6029999999999999E-3</v>
      </c>
      <c r="E37" t="s">
        <v>19</v>
      </c>
      <c r="F37" t="s">
        <v>70</v>
      </c>
      <c r="G37" t="s">
        <v>14</v>
      </c>
      <c r="I37">
        <v>2</v>
      </c>
      <c r="J37">
        <f>AB37</f>
        <v>-5.625988447216181</v>
      </c>
      <c r="K37">
        <f>AA37</f>
        <v>0.52269439874826651</v>
      </c>
      <c r="P37">
        <v>4</v>
      </c>
      <c r="Q37">
        <v>5</v>
      </c>
      <c r="R37">
        <v>5</v>
      </c>
      <c r="S37">
        <v>5</v>
      </c>
      <c r="T37">
        <v>3</v>
      </c>
      <c r="V37">
        <f t="shared" ref="V37:Z38" si="2">+VLOOKUP(P37, $P$2:$U$6, 2+W$10,0)</f>
        <v>1.2</v>
      </c>
      <c r="W37">
        <f t="shared" si="2"/>
        <v>1.2</v>
      </c>
      <c r="X37">
        <f t="shared" si="2"/>
        <v>1.5</v>
      </c>
      <c r="Y37">
        <f t="shared" si="2"/>
        <v>1.1000000000000001</v>
      </c>
      <c r="Z37">
        <f t="shared" si="2"/>
        <v>1.2</v>
      </c>
      <c r="AA37">
        <f>SQRT((LN(V37))^2+LN(W37)^2+LN(X37)^2+LN(Y37)^2+LN(Z37)^2)</f>
        <v>0.52269439874826651</v>
      </c>
      <c r="AB37">
        <f>LN(D37)</f>
        <v>-5.625988447216181</v>
      </c>
    </row>
    <row r="38" spans="1:29" x14ac:dyDescent="0.2">
      <c r="A38" t="s">
        <v>66</v>
      </c>
      <c r="D38">
        <v>1E-3</v>
      </c>
      <c r="E38" t="s">
        <v>22</v>
      </c>
      <c r="F38" t="s">
        <v>65</v>
      </c>
      <c r="G38" t="s">
        <v>20</v>
      </c>
      <c r="H38" t="s">
        <v>67</v>
      </c>
      <c r="I38">
        <v>2</v>
      </c>
      <c r="J38">
        <f>AB38</f>
        <v>-6.9077552789821368</v>
      </c>
      <c r="K38">
        <f>AA38</f>
        <v>0.52269439874826651</v>
      </c>
      <c r="P38">
        <v>4</v>
      </c>
      <c r="Q38">
        <v>5</v>
      </c>
      <c r="R38">
        <v>5</v>
      </c>
      <c r="S38">
        <v>5</v>
      </c>
      <c r="T38">
        <v>3</v>
      </c>
      <c r="V38">
        <f t="shared" si="2"/>
        <v>1.2</v>
      </c>
      <c r="W38">
        <f t="shared" si="2"/>
        <v>1.2</v>
      </c>
      <c r="X38">
        <f t="shared" si="2"/>
        <v>1.5</v>
      </c>
      <c r="Y38">
        <f t="shared" si="2"/>
        <v>1.1000000000000001</v>
      </c>
      <c r="Z38">
        <f t="shared" si="2"/>
        <v>1.2</v>
      </c>
      <c r="AA38">
        <f>SQRT((LN(V38))^2+LN(W38)^2+LN(X38)^2+LN(Y38)^2+LN(Z38)^2)</f>
        <v>0.52269439874826651</v>
      </c>
      <c r="AB38">
        <f>LN(D38)</f>
        <v>-6.9077552789821368</v>
      </c>
    </row>
    <row r="40" spans="1:29" x14ac:dyDescent="0.2">
      <c r="A40" t="s">
        <v>2</v>
      </c>
      <c r="B40" t="s">
        <v>33</v>
      </c>
    </row>
    <row r="41" spans="1:29" x14ac:dyDescent="0.2">
      <c r="A41" t="s">
        <v>3</v>
      </c>
      <c r="B41" t="str">
        <f>B40</f>
        <v>Water Cau</v>
      </c>
    </row>
    <row r="42" spans="1:29" x14ac:dyDescent="0.2">
      <c r="A42" t="s">
        <v>4</v>
      </c>
      <c r="B42" t="s">
        <v>28</v>
      </c>
    </row>
    <row r="43" spans="1:29" x14ac:dyDescent="0.2">
      <c r="A43" t="s">
        <v>5</v>
      </c>
      <c r="B43" t="s">
        <v>25</v>
      </c>
    </row>
    <row r="44" spans="1:29" x14ac:dyDescent="0.2">
      <c r="A44" t="s">
        <v>6</v>
      </c>
      <c r="B44">
        <v>1</v>
      </c>
    </row>
    <row r="45" spans="1:29" ht="14" customHeight="1" x14ac:dyDescent="0.2">
      <c r="A45" t="s">
        <v>7</v>
      </c>
      <c r="B45" t="s">
        <v>8</v>
      </c>
    </row>
    <row r="46" spans="1:29" x14ac:dyDescent="0.2">
      <c r="A46" t="s">
        <v>9</v>
      </c>
      <c r="W46">
        <v>0</v>
      </c>
      <c r="X46">
        <v>1</v>
      </c>
      <c r="Y46">
        <v>2</v>
      </c>
      <c r="Z46">
        <v>3</v>
      </c>
      <c r="AA46">
        <v>4</v>
      </c>
    </row>
    <row r="47" spans="1:29" x14ac:dyDescent="0.2">
      <c r="A47" t="s">
        <v>10</v>
      </c>
      <c r="B47" t="s">
        <v>3</v>
      </c>
      <c r="C47" t="s">
        <v>5</v>
      </c>
      <c r="D47" t="s">
        <v>6</v>
      </c>
      <c r="E47" t="s">
        <v>7</v>
      </c>
      <c r="F47" t="s">
        <v>1</v>
      </c>
      <c r="G47" t="s">
        <v>11</v>
      </c>
      <c r="H47" t="s">
        <v>12</v>
      </c>
      <c r="I47" t="s">
        <v>45</v>
      </c>
      <c r="J47" t="s">
        <v>46</v>
      </c>
      <c r="K47" t="s">
        <v>47</v>
      </c>
      <c r="L47" t="s">
        <v>48</v>
      </c>
      <c r="M47" t="s">
        <v>49</v>
      </c>
      <c r="P47" s="4" t="s">
        <v>51</v>
      </c>
      <c r="Q47" s="4" t="s">
        <v>52</v>
      </c>
      <c r="R47" s="4" t="s">
        <v>53</v>
      </c>
      <c r="S47" s="4" t="s">
        <v>54</v>
      </c>
      <c r="T47" s="4" t="s">
        <v>55</v>
      </c>
      <c r="U47" s="4"/>
      <c r="V47" s="4" t="s">
        <v>51</v>
      </c>
      <c r="W47" s="4" t="s">
        <v>52</v>
      </c>
      <c r="X47" s="4" t="s">
        <v>53</v>
      </c>
      <c r="Y47" s="4" t="s">
        <v>54</v>
      </c>
      <c r="Z47" s="4" t="s">
        <v>55</v>
      </c>
      <c r="AA47" s="4" t="s">
        <v>56</v>
      </c>
      <c r="AB47" s="5" t="s">
        <v>57</v>
      </c>
      <c r="AC47" s="4" t="s">
        <v>58</v>
      </c>
    </row>
    <row r="48" spans="1:29" x14ac:dyDescent="0.2">
      <c r="A48" t="str">
        <f>B41</f>
        <v>Water Cau</v>
      </c>
      <c r="B48" t="str">
        <f>B41</f>
        <v>Water Cau</v>
      </c>
      <c r="C48" t="s">
        <v>25</v>
      </c>
      <c r="D48">
        <v>1</v>
      </c>
      <c r="E48" t="s">
        <v>18</v>
      </c>
      <c r="F48" t="s">
        <v>71</v>
      </c>
      <c r="G48" t="s">
        <v>13</v>
      </c>
    </row>
    <row r="49" spans="1:29" x14ac:dyDescent="0.2">
      <c r="A49" t="s">
        <v>15</v>
      </c>
      <c r="B49" t="s">
        <v>17</v>
      </c>
      <c r="C49" t="s">
        <v>25</v>
      </c>
      <c r="D49">
        <v>3.6029999999999999E-3</v>
      </c>
      <c r="E49" t="s">
        <v>19</v>
      </c>
      <c r="F49" t="s">
        <v>70</v>
      </c>
      <c r="G49" t="s">
        <v>14</v>
      </c>
      <c r="I49">
        <v>2</v>
      </c>
      <c r="J49">
        <f>AB49</f>
        <v>-5.625988447216181</v>
      </c>
      <c r="K49">
        <f>AA49</f>
        <v>0.52269439874826651</v>
      </c>
      <c r="P49">
        <v>4</v>
      </c>
      <c r="Q49">
        <v>5</v>
      </c>
      <c r="R49">
        <v>5</v>
      </c>
      <c r="S49">
        <v>5</v>
      </c>
      <c r="T49">
        <v>3</v>
      </c>
      <c r="V49">
        <f t="shared" ref="V49:Z50" si="3">+VLOOKUP(P49, $P$2:$U$6, 2+W$10,0)</f>
        <v>1.2</v>
      </c>
      <c r="W49">
        <f t="shared" si="3"/>
        <v>1.2</v>
      </c>
      <c r="X49">
        <f t="shared" si="3"/>
        <v>1.5</v>
      </c>
      <c r="Y49">
        <f t="shared" si="3"/>
        <v>1.1000000000000001</v>
      </c>
      <c r="Z49">
        <f t="shared" si="3"/>
        <v>1.2</v>
      </c>
      <c r="AA49">
        <f>SQRT((LN(V49))^2+LN(W49)^2+LN(X49)^2+LN(Y49)^2+LN(Z49)^2)</f>
        <v>0.52269439874826651</v>
      </c>
      <c r="AB49">
        <f>LN(D49)</f>
        <v>-5.625988447216181</v>
      </c>
    </row>
    <row r="50" spans="1:29" x14ac:dyDescent="0.2">
      <c r="A50" t="s">
        <v>66</v>
      </c>
      <c r="D50">
        <v>1E-3</v>
      </c>
      <c r="E50" t="s">
        <v>22</v>
      </c>
      <c r="F50" t="s">
        <v>65</v>
      </c>
      <c r="G50" t="s">
        <v>20</v>
      </c>
      <c r="H50" t="s">
        <v>67</v>
      </c>
      <c r="I50">
        <v>2</v>
      </c>
      <c r="J50">
        <f>AB50</f>
        <v>-6.9077552789821368</v>
      </c>
      <c r="K50">
        <f>AA50</f>
        <v>0.52269439874826651</v>
      </c>
      <c r="P50">
        <v>4</v>
      </c>
      <c r="Q50">
        <v>5</v>
      </c>
      <c r="R50">
        <v>5</v>
      </c>
      <c r="S50">
        <v>5</v>
      </c>
      <c r="T50">
        <v>3</v>
      </c>
      <c r="V50">
        <f t="shared" si="3"/>
        <v>1.2</v>
      </c>
      <c r="W50">
        <f t="shared" si="3"/>
        <v>1.2</v>
      </c>
      <c r="X50">
        <f t="shared" si="3"/>
        <v>1.5</v>
      </c>
      <c r="Y50">
        <f t="shared" si="3"/>
        <v>1.1000000000000001</v>
      </c>
      <c r="Z50">
        <f t="shared" si="3"/>
        <v>1.2</v>
      </c>
      <c r="AA50">
        <f>SQRT((LN(V50))^2+LN(W50)^2+LN(X50)^2+LN(Y50)^2+LN(Z50)^2)</f>
        <v>0.52269439874826651</v>
      </c>
      <c r="AB50">
        <f>LN(D50)</f>
        <v>-6.9077552789821368</v>
      </c>
    </row>
    <row r="52" spans="1:29" x14ac:dyDescent="0.2">
      <c r="A52" t="s">
        <v>2</v>
      </c>
      <c r="B52" t="s">
        <v>34</v>
      </c>
    </row>
    <row r="53" spans="1:29" x14ac:dyDescent="0.2">
      <c r="A53" t="s">
        <v>3</v>
      </c>
      <c r="B53" t="str">
        <f>B52</f>
        <v>Water HbM</v>
      </c>
    </row>
    <row r="54" spans="1:29" x14ac:dyDescent="0.2">
      <c r="A54" t="s">
        <v>4</v>
      </c>
      <c r="B54" t="s">
        <v>29</v>
      </c>
    </row>
    <row r="55" spans="1:29" x14ac:dyDescent="0.2">
      <c r="A55" t="s">
        <v>5</v>
      </c>
      <c r="B55" t="s">
        <v>25</v>
      </c>
    </row>
    <row r="56" spans="1:29" x14ac:dyDescent="0.2">
      <c r="A56" t="s">
        <v>6</v>
      </c>
      <c r="B56">
        <v>1</v>
      </c>
    </row>
    <row r="57" spans="1:29" ht="14" customHeight="1" x14ac:dyDescent="0.2">
      <c r="A57" t="s">
        <v>7</v>
      </c>
      <c r="B57" t="s">
        <v>8</v>
      </c>
    </row>
    <row r="58" spans="1:29" x14ac:dyDescent="0.2">
      <c r="A58" t="s">
        <v>9</v>
      </c>
      <c r="W58">
        <v>0</v>
      </c>
      <c r="X58">
        <v>1</v>
      </c>
      <c r="Y58">
        <v>2</v>
      </c>
      <c r="Z58">
        <v>3</v>
      </c>
      <c r="AA58">
        <v>4</v>
      </c>
    </row>
    <row r="59" spans="1:29" x14ac:dyDescent="0.2">
      <c r="A59" t="s">
        <v>10</v>
      </c>
      <c r="B59" t="s">
        <v>3</v>
      </c>
      <c r="C59" t="s">
        <v>5</v>
      </c>
      <c r="D59" t="s">
        <v>6</v>
      </c>
      <c r="E59" t="s">
        <v>7</v>
      </c>
      <c r="F59" t="s">
        <v>1</v>
      </c>
      <c r="G59" t="s">
        <v>11</v>
      </c>
      <c r="H59" t="s">
        <v>12</v>
      </c>
      <c r="I59" t="s">
        <v>45</v>
      </c>
      <c r="J59" t="s">
        <v>46</v>
      </c>
      <c r="K59" t="s">
        <v>47</v>
      </c>
      <c r="L59" t="s">
        <v>48</v>
      </c>
      <c r="M59" t="s">
        <v>49</v>
      </c>
      <c r="P59" s="4" t="s">
        <v>51</v>
      </c>
      <c r="Q59" s="4" t="s">
        <v>52</v>
      </c>
      <c r="R59" s="4" t="s">
        <v>53</v>
      </c>
      <c r="S59" s="4" t="s">
        <v>54</v>
      </c>
      <c r="T59" s="4" t="s">
        <v>55</v>
      </c>
      <c r="U59" s="4"/>
      <c r="V59" s="4" t="s">
        <v>51</v>
      </c>
      <c r="W59" s="4" t="s">
        <v>52</v>
      </c>
      <c r="X59" s="4" t="s">
        <v>53</v>
      </c>
      <c r="Y59" s="4" t="s">
        <v>54</v>
      </c>
      <c r="Z59" s="4" t="s">
        <v>55</v>
      </c>
      <c r="AA59" s="4" t="s">
        <v>56</v>
      </c>
      <c r="AB59" s="5" t="s">
        <v>57</v>
      </c>
      <c r="AC59" s="4" t="s">
        <v>58</v>
      </c>
    </row>
    <row r="60" spans="1:29" x14ac:dyDescent="0.2">
      <c r="A60" t="str">
        <f>B53</f>
        <v>Water HbM</v>
      </c>
      <c r="B60" t="str">
        <f>B53</f>
        <v>Water HbM</v>
      </c>
      <c r="C60" t="s">
        <v>25</v>
      </c>
      <c r="D60">
        <v>1</v>
      </c>
      <c r="E60" t="s">
        <v>18</v>
      </c>
      <c r="F60" t="s">
        <v>71</v>
      </c>
      <c r="G60" t="s">
        <v>13</v>
      </c>
    </row>
    <row r="61" spans="1:29" x14ac:dyDescent="0.2">
      <c r="A61" t="s">
        <v>15</v>
      </c>
      <c r="B61" t="s">
        <v>17</v>
      </c>
      <c r="C61" t="s">
        <v>25</v>
      </c>
      <c r="D61">
        <v>3.6029999999999999E-3</v>
      </c>
      <c r="E61" t="s">
        <v>19</v>
      </c>
      <c r="F61" t="s">
        <v>70</v>
      </c>
      <c r="G61" t="s">
        <v>14</v>
      </c>
      <c r="I61">
        <v>2</v>
      </c>
      <c r="J61">
        <f>AB61</f>
        <v>-5.625988447216181</v>
      </c>
      <c r="K61">
        <f>AA61</f>
        <v>0.52269439874826651</v>
      </c>
      <c r="P61">
        <v>4</v>
      </c>
      <c r="Q61">
        <v>5</v>
      </c>
      <c r="R61">
        <v>5</v>
      </c>
      <c r="S61">
        <v>5</v>
      </c>
      <c r="T61">
        <v>3</v>
      </c>
      <c r="V61">
        <f t="shared" ref="V61:Z62" si="4">+VLOOKUP(P61, $P$2:$U$6, 2+W$10,0)</f>
        <v>1.2</v>
      </c>
      <c r="W61">
        <f t="shared" si="4"/>
        <v>1.2</v>
      </c>
      <c r="X61">
        <f t="shared" si="4"/>
        <v>1.5</v>
      </c>
      <c r="Y61">
        <f t="shared" si="4"/>
        <v>1.1000000000000001</v>
      </c>
      <c r="Z61">
        <f t="shared" si="4"/>
        <v>1.2</v>
      </c>
      <c r="AA61">
        <f>SQRT((LN(V61))^2+LN(W61)^2+LN(X61)^2+LN(Y61)^2+LN(Z61)^2)</f>
        <v>0.52269439874826651</v>
      </c>
      <c r="AB61">
        <f>LN(D61)</f>
        <v>-5.625988447216181</v>
      </c>
    </row>
    <row r="62" spans="1:29" x14ac:dyDescent="0.2">
      <c r="A62" t="s">
        <v>66</v>
      </c>
      <c r="D62">
        <v>1E-3</v>
      </c>
      <c r="E62" t="s">
        <v>22</v>
      </c>
      <c r="F62" t="s">
        <v>65</v>
      </c>
      <c r="G62" t="s">
        <v>20</v>
      </c>
      <c r="H62" t="s">
        <v>67</v>
      </c>
      <c r="I62">
        <v>2</v>
      </c>
      <c r="J62">
        <f>AB62</f>
        <v>-6.9077552789821368</v>
      </c>
      <c r="K62">
        <f>AA62</f>
        <v>0.52269439874826651</v>
      </c>
      <c r="P62">
        <v>4</v>
      </c>
      <c r="Q62">
        <v>5</v>
      </c>
      <c r="R62">
        <v>5</v>
      </c>
      <c r="S62">
        <v>5</v>
      </c>
      <c r="T62">
        <v>3</v>
      </c>
      <c r="V62">
        <f t="shared" si="4"/>
        <v>1.2</v>
      </c>
      <c r="W62">
        <f t="shared" si="4"/>
        <v>1.2</v>
      </c>
      <c r="X62">
        <f t="shared" si="4"/>
        <v>1.5</v>
      </c>
      <c r="Y62">
        <f t="shared" si="4"/>
        <v>1.1000000000000001</v>
      </c>
      <c r="Z62">
        <f t="shared" si="4"/>
        <v>1.2</v>
      </c>
      <c r="AA62">
        <f>SQRT((LN(V62))^2+LN(W62)^2+LN(X62)^2+LN(Y62)^2+LN(Z62)^2)</f>
        <v>0.52269439874826651</v>
      </c>
      <c r="AB62">
        <f>LN(D62)</f>
        <v>-6.9077552789821368</v>
      </c>
    </row>
    <row r="64" spans="1:29" x14ac:dyDescent="0.2">
      <c r="A64" t="s">
        <v>2</v>
      </c>
      <c r="B64" t="s">
        <v>35</v>
      </c>
    </row>
    <row r="65" spans="1:29" x14ac:dyDescent="0.2">
      <c r="A65" t="s">
        <v>3</v>
      </c>
      <c r="B65" t="str">
        <f>B64</f>
        <v>ESCAID</v>
      </c>
    </row>
    <row r="66" spans="1:29" x14ac:dyDescent="0.2">
      <c r="A66" t="s">
        <v>4</v>
      </c>
      <c r="B66" t="s">
        <v>36</v>
      </c>
    </row>
    <row r="67" spans="1:29" x14ac:dyDescent="0.2">
      <c r="A67" t="s">
        <v>5</v>
      </c>
      <c r="B67" t="s">
        <v>37</v>
      </c>
    </row>
    <row r="68" spans="1:29" x14ac:dyDescent="0.2">
      <c r="A68" t="s">
        <v>6</v>
      </c>
      <c r="B68">
        <v>1</v>
      </c>
    </row>
    <row r="69" spans="1:29" x14ac:dyDescent="0.2">
      <c r="A69" t="s">
        <v>7</v>
      </c>
      <c r="B69" t="s">
        <v>8</v>
      </c>
    </row>
    <row r="70" spans="1:29" x14ac:dyDescent="0.2">
      <c r="A70" t="s">
        <v>9</v>
      </c>
      <c r="W70">
        <v>0</v>
      </c>
      <c r="X70">
        <v>1</v>
      </c>
      <c r="Y70">
        <v>2</v>
      </c>
      <c r="Z70">
        <v>3</v>
      </c>
      <c r="AA70">
        <v>4</v>
      </c>
    </row>
    <row r="71" spans="1:29" x14ac:dyDescent="0.2">
      <c r="A71" t="s">
        <v>10</v>
      </c>
      <c r="B71" t="s">
        <v>3</v>
      </c>
      <c r="C71" t="s">
        <v>5</v>
      </c>
      <c r="D71" t="s">
        <v>6</v>
      </c>
      <c r="E71" t="s">
        <v>7</v>
      </c>
      <c r="F71" t="s">
        <v>1</v>
      </c>
      <c r="G71" t="s">
        <v>11</v>
      </c>
      <c r="H71" t="s">
        <v>12</v>
      </c>
      <c r="I71" t="s">
        <v>45</v>
      </c>
      <c r="J71" t="s">
        <v>46</v>
      </c>
      <c r="K71" t="s">
        <v>47</v>
      </c>
      <c r="L71" t="s">
        <v>48</v>
      </c>
      <c r="M71" t="s">
        <v>49</v>
      </c>
      <c r="P71" s="4" t="s">
        <v>51</v>
      </c>
      <c r="Q71" s="4" t="s">
        <v>52</v>
      </c>
      <c r="R71" s="4" t="s">
        <v>53</v>
      </c>
      <c r="S71" s="4" t="s">
        <v>54</v>
      </c>
      <c r="T71" s="4" t="s">
        <v>55</v>
      </c>
      <c r="U71" s="4"/>
      <c r="V71" s="4" t="s">
        <v>51</v>
      </c>
      <c r="W71" s="4" t="s">
        <v>52</v>
      </c>
      <c r="X71" s="4" t="s">
        <v>53</v>
      </c>
      <c r="Y71" s="4" t="s">
        <v>54</v>
      </c>
      <c r="Z71" s="4" t="s">
        <v>55</v>
      </c>
      <c r="AA71" s="4" t="s">
        <v>56</v>
      </c>
      <c r="AB71" s="5" t="s">
        <v>57</v>
      </c>
      <c r="AC71" s="4" t="s">
        <v>58</v>
      </c>
    </row>
    <row r="72" spans="1:29" x14ac:dyDescent="0.2">
      <c r="A72" t="str">
        <f>B65</f>
        <v>ESCAID</v>
      </c>
      <c r="B72" t="str">
        <f>B65</f>
        <v>ESCAID</v>
      </c>
      <c r="C72" t="s">
        <v>37</v>
      </c>
      <c r="D72">
        <v>1</v>
      </c>
      <c r="E72" t="s">
        <v>18</v>
      </c>
      <c r="F72" t="s">
        <v>71</v>
      </c>
      <c r="G72" t="s">
        <v>13</v>
      </c>
    </row>
    <row r="73" spans="1:29" x14ac:dyDescent="0.2">
      <c r="A73" t="s">
        <v>38</v>
      </c>
      <c r="B73" t="s">
        <v>39</v>
      </c>
      <c r="C73" t="s">
        <v>16</v>
      </c>
      <c r="D73">
        <v>2</v>
      </c>
      <c r="E73" t="s">
        <v>18</v>
      </c>
      <c r="F73" t="s">
        <v>70</v>
      </c>
      <c r="G73" t="s">
        <v>14</v>
      </c>
      <c r="I73">
        <v>2</v>
      </c>
      <c r="J73">
        <f>AB73</f>
        <v>0.69314718055994529</v>
      </c>
      <c r="K73">
        <f>AA73</f>
        <v>0.92281206220477863</v>
      </c>
      <c r="P73">
        <v>5</v>
      </c>
      <c r="Q73">
        <v>5</v>
      </c>
      <c r="R73">
        <v>5</v>
      </c>
      <c r="S73">
        <v>5</v>
      </c>
      <c r="T73">
        <v>5</v>
      </c>
      <c r="V73">
        <f>+VLOOKUP(P73, $P$2:$U$6, 2+W$10,0)</f>
        <v>1.5</v>
      </c>
      <c r="W73">
        <f>+VLOOKUP(Q73, $P$2:$U$6, 2+X$10,0)</f>
        <v>1.2</v>
      </c>
      <c r="X73">
        <f>+VLOOKUP(R73, $P$2:$U$6, 2+Y$10,0)</f>
        <v>1.5</v>
      </c>
      <c r="Y73">
        <f>+VLOOKUP(S73, $P$2:$U$6, 2+Z$10,0)</f>
        <v>1.1000000000000001</v>
      </c>
      <c r="Z73">
        <f>+VLOOKUP(T73, $P$2:$U$6, 2+AA$10,0)</f>
        <v>2</v>
      </c>
      <c r="AA73">
        <f>SQRT((LN(V73))^2+LN(W73)^2+LN(X73)^2+LN(Y73)^2+LN(Z73)^2)</f>
        <v>0.92281206220477863</v>
      </c>
      <c r="AB73">
        <f>LN(D73)</f>
        <v>0.69314718055994529</v>
      </c>
    </row>
    <row r="75" spans="1:29" x14ac:dyDescent="0.2">
      <c r="A75" t="s">
        <v>2</v>
      </c>
      <c r="B75" t="s">
        <v>40</v>
      </c>
    </row>
    <row r="76" spans="1:29" x14ac:dyDescent="0.2">
      <c r="A76" t="s">
        <v>3</v>
      </c>
      <c r="B76" t="str">
        <f>B75</f>
        <v>Water Ch</v>
      </c>
    </row>
    <row r="77" spans="1:29" x14ac:dyDescent="0.2">
      <c r="A77" t="s">
        <v>4</v>
      </c>
      <c r="B77" t="s">
        <v>41</v>
      </c>
    </row>
    <row r="78" spans="1:29" x14ac:dyDescent="0.2">
      <c r="A78" t="s">
        <v>5</v>
      </c>
      <c r="B78" t="s">
        <v>42</v>
      </c>
    </row>
    <row r="79" spans="1:29" x14ac:dyDescent="0.2">
      <c r="A79" t="s">
        <v>6</v>
      </c>
      <c r="B79">
        <v>1</v>
      </c>
    </row>
    <row r="80" spans="1:29" ht="14" customHeight="1" x14ac:dyDescent="0.2">
      <c r="A80" t="s">
        <v>7</v>
      </c>
      <c r="B80" t="s">
        <v>8</v>
      </c>
    </row>
    <row r="81" spans="1:29" x14ac:dyDescent="0.2">
      <c r="A81" t="s">
        <v>9</v>
      </c>
      <c r="W81">
        <v>0</v>
      </c>
      <c r="X81">
        <v>1</v>
      </c>
      <c r="Y81">
        <v>2</v>
      </c>
      <c r="Z81">
        <v>3</v>
      </c>
      <c r="AA81">
        <v>4</v>
      </c>
    </row>
    <row r="82" spans="1:29" x14ac:dyDescent="0.2">
      <c r="A82" t="s">
        <v>10</v>
      </c>
      <c r="B82" t="s">
        <v>3</v>
      </c>
      <c r="C82" t="s">
        <v>5</v>
      </c>
      <c r="D82" t="s">
        <v>6</v>
      </c>
      <c r="E82" t="s">
        <v>7</v>
      </c>
      <c r="F82" t="s">
        <v>1</v>
      </c>
      <c r="G82" t="s">
        <v>11</v>
      </c>
      <c r="H82" t="s">
        <v>12</v>
      </c>
      <c r="I82" t="s">
        <v>45</v>
      </c>
      <c r="J82" t="s">
        <v>46</v>
      </c>
      <c r="K82" t="s">
        <v>47</v>
      </c>
      <c r="L82" t="s">
        <v>48</v>
      </c>
      <c r="M82" t="s">
        <v>49</v>
      </c>
      <c r="P82" s="4" t="s">
        <v>51</v>
      </c>
      <c r="Q82" s="4" t="s">
        <v>52</v>
      </c>
      <c r="R82" s="4" t="s">
        <v>53</v>
      </c>
      <c r="S82" s="4" t="s">
        <v>54</v>
      </c>
      <c r="T82" s="4" t="s">
        <v>55</v>
      </c>
      <c r="U82" s="4"/>
      <c r="V82" s="4" t="s">
        <v>51</v>
      </c>
      <c r="W82" s="4" t="s">
        <v>52</v>
      </c>
      <c r="X82" s="4" t="s">
        <v>53</v>
      </c>
      <c r="Y82" s="4" t="s">
        <v>54</v>
      </c>
      <c r="Z82" s="4" t="s">
        <v>55</v>
      </c>
      <c r="AA82" s="4" t="s">
        <v>56</v>
      </c>
      <c r="AB82" s="5" t="s">
        <v>57</v>
      </c>
      <c r="AC82" s="4" t="s">
        <v>58</v>
      </c>
    </row>
    <row r="83" spans="1:29" x14ac:dyDescent="0.2">
      <c r="A83" t="str">
        <f>B76</f>
        <v>Water Ch</v>
      </c>
      <c r="B83" t="str">
        <f>B76</f>
        <v>Water Ch</v>
      </c>
      <c r="C83" t="s">
        <v>42</v>
      </c>
      <c r="D83">
        <v>1</v>
      </c>
      <c r="E83" t="s">
        <v>18</v>
      </c>
      <c r="F83" t="s">
        <v>71</v>
      </c>
      <c r="G83" t="s">
        <v>13</v>
      </c>
    </row>
    <row r="84" spans="1:29" x14ac:dyDescent="0.2">
      <c r="A84" t="s">
        <v>43</v>
      </c>
      <c r="B84" t="s">
        <v>17</v>
      </c>
      <c r="C84" t="s">
        <v>44</v>
      </c>
      <c r="D84">
        <v>3.6029999999999999E-3</v>
      </c>
      <c r="E84" t="s">
        <v>19</v>
      </c>
      <c r="F84" t="s">
        <v>70</v>
      </c>
      <c r="G84" t="s">
        <v>14</v>
      </c>
      <c r="I84">
        <v>2</v>
      </c>
      <c r="J84">
        <f>AB84</f>
        <v>-5.625988447216181</v>
      </c>
      <c r="K84">
        <f>AA84</f>
        <v>0.52269439874826651</v>
      </c>
      <c r="P84">
        <v>4</v>
      </c>
      <c r="Q84">
        <v>5</v>
      </c>
      <c r="R84">
        <v>5</v>
      </c>
      <c r="S84">
        <v>5</v>
      </c>
      <c r="T84">
        <v>3</v>
      </c>
      <c r="V84">
        <f t="shared" ref="V84:Z85" si="5">+VLOOKUP(P84, $P$2:$U$6, 2+W$10,0)</f>
        <v>1.2</v>
      </c>
      <c r="W84">
        <f t="shared" si="5"/>
        <v>1.2</v>
      </c>
      <c r="X84">
        <f t="shared" si="5"/>
        <v>1.5</v>
      </c>
      <c r="Y84">
        <f t="shared" si="5"/>
        <v>1.1000000000000001</v>
      </c>
      <c r="Z84">
        <f t="shared" si="5"/>
        <v>1.2</v>
      </c>
      <c r="AA84">
        <f>SQRT((LN(V84))^2+LN(W84)^2+LN(X84)^2+LN(Y84)^2+LN(Z84)^2)</f>
        <v>0.52269439874826651</v>
      </c>
      <c r="AB84">
        <f>LN(D84)</f>
        <v>-5.625988447216181</v>
      </c>
    </row>
    <row r="85" spans="1:29" x14ac:dyDescent="0.2">
      <c r="A85" t="s">
        <v>66</v>
      </c>
      <c r="D85">
        <v>1E-3</v>
      </c>
      <c r="E85" t="s">
        <v>22</v>
      </c>
      <c r="F85" t="s">
        <v>65</v>
      </c>
      <c r="G85" t="s">
        <v>20</v>
      </c>
      <c r="H85" t="s">
        <v>67</v>
      </c>
      <c r="I85">
        <v>2</v>
      </c>
      <c r="J85">
        <f>AB85</f>
        <v>-6.9077552789821368</v>
      </c>
      <c r="K85">
        <f>AA85</f>
        <v>0.52269439874826651</v>
      </c>
      <c r="P85">
        <v>4</v>
      </c>
      <c r="Q85">
        <v>5</v>
      </c>
      <c r="R85">
        <v>5</v>
      </c>
      <c r="S85">
        <v>5</v>
      </c>
      <c r="T85">
        <v>3</v>
      </c>
      <c r="V85">
        <f t="shared" si="5"/>
        <v>1.2</v>
      </c>
      <c r="W85">
        <f t="shared" si="5"/>
        <v>1.2</v>
      </c>
      <c r="X85">
        <f t="shared" si="5"/>
        <v>1.5</v>
      </c>
      <c r="Y85">
        <f t="shared" si="5"/>
        <v>1.1000000000000001</v>
      </c>
      <c r="Z85">
        <f t="shared" si="5"/>
        <v>1.2</v>
      </c>
      <c r="AA85">
        <f>SQRT((LN(V85))^2+LN(W85)^2+LN(X85)^2+LN(Y85)^2+LN(Z85)^2)</f>
        <v>0.52269439874826651</v>
      </c>
      <c r="AB85">
        <f>LN(D85)</f>
        <v>-6.9077552789821368</v>
      </c>
    </row>
    <row r="87" spans="1:29" x14ac:dyDescent="0.2">
      <c r="A87" t="s">
        <v>2</v>
      </c>
      <c r="B87" t="s">
        <v>59</v>
      </c>
    </row>
    <row r="88" spans="1:29" x14ac:dyDescent="0.2">
      <c r="A88" t="s">
        <v>3</v>
      </c>
      <c r="B88" t="str">
        <f>B87</f>
        <v>Water Ata RO PV</v>
      </c>
    </row>
    <row r="89" spans="1:29" x14ac:dyDescent="0.2">
      <c r="A89" t="s">
        <v>4</v>
      </c>
      <c r="B89" t="s">
        <v>60</v>
      </c>
    </row>
    <row r="90" spans="1:29" x14ac:dyDescent="0.2">
      <c r="A90" t="s">
        <v>5</v>
      </c>
      <c r="B90" t="s">
        <v>21</v>
      </c>
    </row>
    <row r="91" spans="1:29" x14ac:dyDescent="0.2">
      <c r="A91" t="s">
        <v>6</v>
      </c>
      <c r="B91">
        <v>1</v>
      </c>
    </row>
    <row r="92" spans="1:29" x14ac:dyDescent="0.2">
      <c r="A92" t="s">
        <v>7</v>
      </c>
      <c r="B92" t="s">
        <v>8</v>
      </c>
    </row>
    <row r="93" spans="1:29" x14ac:dyDescent="0.2">
      <c r="A93" t="s">
        <v>9</v>
      </c>
      <c r="W93">
        <v>0</v>
      </c>
      <c r="X93">
        <v>1</v>
      </c>
      <c r="Y93">
        <v>2</v>
      </c>
      <c r="Z93">
        <v>3</v>
      </c>
      <c r="AA93">
        <v>4</v>
      </c>
    </row>
    <row r="94" spans="1:29" x14ac:dyDescent="0.2">
      <c r="A94" t="s">
        <v>10</v>
      </c>
      <c r="B94" t="s">
        <v>3</v>
      </c>
      <c r="C94" t="s">
        <v>5</v>
      </c>
      <c r="D94" t="s">
        <v>6</v>
      </c>
      <c r="E94" t="s">
        <v>7</v>
      </c>
      <c r="F94" t="s">
        <v>1</v>
      </c>
      <c r="G94" t="s">
        <v>11</v>
      </c>
      <c r="H94" t="s">
        <v>12</v>
      </c>
      <c r="I94" t="s">
        <v>45</v>
      </c>
      <c r="J94" t="s">
        <v>46</v>
      </c>
      <c r="K94" t="s">
        <v>47</v>
      </c>
      <c r="L94" t="s">
        <v>48</v>
      </c>
      <c r="P94" s="4" t="s">
        <v>51</v>
      </c>
      <c r="Q94" s="4" t="s">
        <v>52</v>
      </c>
      <c r="R94" s="4" t="s">
        <v>53</v>
      </c>
      <c r="S94" s="4" t="s">
        <v>54</v>
      </c>
      <c r="T94" s="4" t="s">
        <v>55</v>
      </c>
      <c r="U94" s="4"/>
      <c r="V94" s="4" t="s">
        <v>51</v>
      </c>
      <c r="W94" s="4" t="s">
        <v>52</v>
      </c>
      <c r="X94" s="4" t="s">
        <v>53</v>
      </c>
      <c r="Y94" s="4" t="s">
        <v>54</v>
      </c>
      <c r="Z94" s="4" t="s">
        <v>55</v>
      </c>
      <c r="AA94" s="4" t="s">
        <v>56</v>
      </c>
      <c r="AB94" s="5" t="s">
        <v>57</v>
      </c>
      <c r="AC94" s="4" t="s">
        <v>58</v>
      </c>
    </row>
    <row r="95" spans="1:29" x14ac:dyDescent="0.2">
      <c r="A95" t="str">
        <f>B88</f>
        <v>Water Ata RO PV</v>
      </c>
      <c r="B95" t="str">
        <f>B88</f>
        <v>Water Ata RO PV</v>
      </c>
      <c r="C95" t="s">
        <v>21</v>
      </c>
      <c r="D95">
        <v>1</v>
      </c>
      <c r="E95" t="s">
        <v>18</v>
      </c>
      <c r="F95" t="s">
        <v>71</v>
      </c>
      <c r="G95" t="s">
        <v>13</v>
      </c>
    </row>
    <row r="96" spans="1:29" x14ac:dyDescent="0.2">
      <c r="A96" t="s">
        <v>64</v>
      </c>
      <c r="B96" t="s">
        <v>63</v>
      </c>
      <c r="C96" t="s">
        <v>25</v>
      </c>
      <c r="D96">
        <v>3.6029999999999999E-3</v>
      </c>
      <c r="E96" t="s">
        <v>19</v>
      </c>
      <c r="F96" t="s">
        <v>70</v>
      </c>
      <c r="G96" t="s">
        <v>14</v>
      </c>
      <c r="I96">
        <v>2</v>
      </c>
      <c r="J96">
        <f>AB96</f>
        <v>-5.625988447216181</v>
      </c>
      <c r="K96">
        <f>AA96</f>
        <v>0.52269439874826651</v>
      </c>
      <c r="P96">
        <v>4</v>
      </c>
      <c r="Q96">
        <v>5</v>
      </c>
      <c r="R96">
        <v>5</v>
      </c>
      <c r="S96">
        <v>5</v>
      </c>
      <c r="T96">
        <v>3</v>
      </c>
      <c r="V96">
        <f t="shared" ref="V96:Z97" si="6">+VLOOKUP(P96, $P$2:$U$6, 2+W$10,0)</f>
        <v>1.2</v>
      </c>
      <c r="W96">
        <f t="shared" si="6"/>
        <v>1.2</v>
      </c>
      <c r="X96">
        <f t="shared" si="6"/>
        <v>1.5</v>
      </c>
      <c r="Y96">
        <f t="shared" si="6"/>
        <v>1.1000000000000001</v>
      </c>
      <c r="Z96">
        <f t="shared" si="6"/>
        <v>1.2</v>
      </c>
      <c r="AA96">
        <f>SQRT((LN(V96))^2+LN(W96)^2+LN(X96)^2+LN(Y96)^2+LN(Z96)^2)</f>
        <v>0.52269439874826651</v>
      </c>
      <c r="AB96">
        <f>LN(D96)</f>
        <v>-5.625988447216181</v>
      </c>
    </row>
    <row r="97" spans="1:29" x14ac:dyDescent="0.2">
      <c r="A97" t="s">
        <v>66</v>
      </c>
      <c r="D97">
        <v>1E-3</v>
      </c>
      <c r="E97" t="s">
        <v>22</v>
      </c>
      <c r="F97" t="s">
        <v>65</v>
      </c>
      <c r="G97" t="s">
        <v>20</v>
      </c>
      <c r="H97" t="s">
        <v>67</v>
      </c>
      <c r="I97">
        <v>2</v>
      </c>
      <c r="J97">
        <f>AB97</f>
        <v>-6.9077552789821368</v>
      </c>
      <c r="K97">
        <f>AA97</f>
        <v>0.52269439874826651</v>
      </c>
      <c r="P97">
        <v>4</v>
      </c>
      <c r="Q97">
        <v>5</v>
      </c>
      <c r="R97">
        <v>5</v>
      </c>
      <c r="S97">
        <v>5</v>
      </c>
      <c r="T97">
        <v>3</v>
      </c>
      <c r="V97">
        <f t="shared" si="6"/>
        <v>1.2</v>
      </c>
      <c r="W97">
        <f t="shared" si="6"/>
        <v>1.2</v>
      </c>
      <c r="X97">
        <f t="shared" si="6"/>
        <v>1.5</v>
      </c>
      <c r="Y97">
        <f t="shared" si="6"/>
        <v>1.1000000000000001</v>
      </c>
      <c r="Z97">
        <f t="shared" si="6"/>
        <v>1.2</v>
      </c>
      <c r="AA97">
        <f>SQRT((LN(V97))^2+LN(W97)^2+LN(X97)^2+LN(Y97)^2+LN(Z97)^2)</f>
        <v>0.52269439874826651</v>
      </c>
      <c r="AB97">
        <f>LN(D97)</f>
        <v>-6.9077552789821368</v>
      </c>
    </row>
    <row r="99" spans="1:29" x14ac:dyDescent="0.2">
      <c r="A99" t="s">
        <v>2</v>
      </c>
      <c r="B99" t="s">
        <v>61</v>
      </c>
    </row>
    <row r="100" spans="1:29" x14ac:dyDescent="0.2">
      <c r="A100" t="s">
        <v>3</v>
      </c>
      <c r="B100" t="str">
        <f>B99</f>
        <v>Water Ata IX PV</v>
      </c>
    </row>
    <row r="101" spans="1:29" x14ac:dyDescent="0.2">
      <c r="A101" t="s">
        <v>4</v>
      </c>
      <c r="B101" t="s">
        <v>62</v>
      </c>
    </row>
    <row r="102" spans="1:29" x14ac:dyDescent="0.2">
      <c r="A102" t="s">
        <v>5</v>
      </c>
      <c r="B102" t="s">
        <v>21</v>
      </c>
    </row>
    <row r="103" spans="1:29" x14ac:dyDescent="0.2">
      <c r="A103" t="s">
        <v>6</v>
      </c>
      <c r="B103">
        <v>1</v>
      </c>
    </row>
    <row r="104" spans="1:29" x14ac:dyDescent="0.2">
      <c r="A104" t="s">
        <v>7</v>
      </c>
      <c r="B104" t="s">
        <v>8</v>
      </c>
    </row>
    <row r="105" spans="1:29" x14ac:dyDescent="0.2">
      <c r="A105" t="s">
        <v>9</v>
      </c>
      <c r="W105">
        <v>0</v>
      </c>
      <c r="X105">
        <v>1</v>
      </c>
      <c r="Y105">
        <v>2</v>
      </c>
      <c r="Z105">
        <v>3</v>
      </c>
      <c r="AA105">
        <v>4</v>
      </c>
    </row>
    <row r="106" spans="1:29" x14ac:dyDescent="0.2">
      <c r="A106" t="s">
        <v>10</v>
      </c>
      <c r="B106" t="s">
        <v>3</v>
      </c>
      <c r="C106" t="s">
        <v>5</v>
      </c>
      <c r="D106" t="s">
        <v>6</v>
      </c>
      <c r="E106" t="s">
        <v>7</v>
      </c>
      <c r="F106" t="s">
        <v>1</v>
      </c>
      <c r="G106" t="s">
        <v>11</v>
      </c>
      <c r="H106" t="s">
        <v>12</v>
      </c>
      <c r="I106" t="s">
        <v>45</v>
      </c>
      <c r="J106" t="s">
        <v>46</v>
      </c>
      <c r="K106" t="s">
        <v>47</v>
      </c>
      <c r="L106" t="s">
        <v>48</v>
      </c>
      <c r="P106" s="4" t="s">
        <v>51</v>
      </c>
      <c r="Q106" s="4" t="s">
        <v>52</v>
      </c>
      <c r="R106" s="4" t="s">
        <v>53</v>
      </c>
      <c r="S106" s="4" t="s">
        <v>54</v>
      </c>
      <c r="T106" s="4" t="s">
        <v>55</v>
      </c>
      <c r="U106" s="4"/>
      <c r="V106" s="4" t="s">
        <v>51</v>
      </c>
      <c r="W106" s="4" t="s">
        <v>52</v>
      </c>
      <c r="X106" s="4" t="s">
        <v>53</v>
      </c>
      <c r="Y106" s="4" t="s">
        <v>54</v>
      </c>
      <c r="Z106" s="4" t="s">
        <v>55</v>
      </c>
      <c r="AA106" s="4" t="s">
        <v>56</v>
      </c>
      <c r="AB106" s="5" t="s">
        <v>57</v>
      </c>
      <c r="AC106" s="4" t="s">
        <v>58</v>
      </c>
    </row>
    <row r="107" spans="1:29" x14ac:dyDescent="0.2">
      <c r="A107" t="str">
        <f>B100</f>
        <v>Water Ata IX PV</v>
      </c>
      <c r="B107" t="str">
        <f>B100</f>
        <v>Water Ata IX PV</v>
      </c>
      <c r="C107" t="s">
        <v>21</v>
      </c>
      <c r="D107">
        <v>1</v>
      </c>
      <c r="E107" t="s">
        <v>18</v>
      </c>
      <c r="F107" t="s">
        <v>71</v>
      </c>
      <c r="G107" t="s">
        <v>13</v>
      </c>
    </row>
    <row r="108" spans="1:29" x14ac:dyDescent="0.2">
      <c r="A108" t="s">
        <v>64</v>
      </c>
      <c r="B108" t="s">
        <v>63</v>
      </c>
      <c r="C108" t="s">
        <v>25</v>
      </c>
      <c r="D108">
        <v>8.1999999999999998E-4</v>
      </c>
      <c r="E108" t="s">
        <v>19</v>
      </c>
      <c r="F108" t="s">
        <v>70</v>
      </c>
      <c r="G108" t="s">
        <v>14</v>
      </c>
      <c r="I108">
        <v>2</v>
      </c>
      <c r="J108">
        <f>AB108</f>
        <v>-7.1062062177059753</v>
      </c>
      <c r="K108">
        <f>AA108</f>
        <v>0.52269439874826651</v>
      </c>
      <c r="P108">
        <v>4</v>
      </c>
      <c r="Q108">
        <v>5</v>
      </c>
      <c r="R108">
        <v>5</v>
      </c>
      <c r="S108">
        <v>5</v>
      </c>
      <c r="T108">
        <v>3</v>
      </c>
      <c r="V108">
        <f t="shared" ref="V108:Z109" si="7">+VLOOKUP(P108, $P$2:$U$6, 2+W$10,0)</f>
        <v>1.2</v>
      </c>
      <c r="W108">
        <f t="shared" si="7"/>
        <v>1.2</v>
      </c>
      <c r="X108">
        <f t="shared" si="7"/>
        <v>1.5</v>
      </c>
      <c r="Y108">
        <f t="shared" si="7"/>
        <v>1.1000000000000001</v>
      </c>
      <c r="Z108">
        <f t="shared" si="7"/>
        <v>1.2</v>
      </c>
      <c r="AA108">
        <f>SQRT((LN(V108))^2+LN(W108)^2+LN(X108)^2+LN(Y108)^2+LN(Z108)^2)</f>
        <v>0.52269439874826651</v>
      </c>
      <c r="AB108">
        <f>LN(D108)</f>
        <v>-7.1062062177059753</v>
      </c>
    </row>
    <row r="109" spans="1:29" x14ac:dyDescent="0.2">
      <c r="A109" t="s">
        <v>66</v>
      </c>
      <c r="D109">
        <v>1E-3</v>
      </c>
      <c r="E109" t="s">
        <v>22</v>
      </c>
      <c r="F109" t="s">
        <v>65</v>
      </c>
      <c r="G109" t="s">
        <v>20</v>
      </c>
      <c r="H109" t="s">
        <v>67</v>
      </c>
      <c r="I109">
        <v>2</v>
      </c>
      <c r="J109">
        <f>AB109</f>
        <v>-6.9077552789821368</v>
      </c>
      <c r="K109">
        <f>AA109</f>
        <v>0.52269439874826651</v>
      </c>
      <c r="P109">
        <v>4</v>
      </c>
      <c r="Q109">
        <v>5</v>
      </c>
      <c r="R109">
        <v>5</v>
      </c>
      <c r="S109">
        <v>5</v>
      </c>
      <c r="T109">
        <v>3</v>
      </c>
      <c r="V109">
        <f t="shared" si="7"/>
        <v>1.2</v>
      </c>
      <c r="W109">
        <f t="shared" si="7"/>
        <v>1.2</v>
      </c>
      <c r="X109">
        <f t="shared" si="7"/>
        <v>1.5</v>
      </c>
      <c r="Y109">
        <f t="shared" si="7"/>
        <v>1.1000000000000001</v>
      </c>
      <c r="Z109">
        <f t="shared" si="7"/>
        <v>1.2</v>
      </c>
      <c r="AA109">
        <f>SQRT((LN(V109))^2+LN(W109)^2+LN(X109)^2+LN(Y109)^2+LN(Z109)^2)</f>
        <v>0.52269439874826651</v>
      </c>
      <c r="AB109">
        <f>LN(D109)</f>
        <v>-6.9077552789821368</v>
      </c>
    </row>
    <row r="111" spans="1:29" x14ac:dyDescent="0.2">
      <c r="A111" t="s">
        <v>2</v>
      </c>
      <c r="B111" t="s">
        <v>69</v>
      </c>
    </row>
    <row r="112" spans="1:29" x14ac:dyDescent="0.2">
      <c r="A112" t="s">
        <v>3</v>
      </c>
      <c r="B112" t="str">
        <f>B111</f>
        <v>Water Ch PV</v>
      </c>
    </row>
    <row r="113" spans="1:29" x14ac:dyDescent="0.2">
      <c r="A113" t="s">
        <v>4</v>
      </c>
      <c r="B113" t="s">
        <v>68</v>
      </c>
    </row>
    <row r="114" spans="1:29" x14ac:dyDescent="0.2">
      <c r="A114" t="s">
        <v>5</v>
      </c>
      <c r="B114" t="s">
        <v>42</v>
      </c>
    </row>
    <row r="115" spans="1:29" x14ac:dyDescent="0.2">
      <c r="A115" t="s">
        <v>6</v>
      </c>
      <c r="B115">
        <v>1</v>
      </c>
    </row>
    <row r="116" spans="1:29" ht="14" customHeight="1" x14ac:dyDescent="0.2">
      <c r="A116" t="s">
        <v>7</v>
      </c>
      <c r="B116" t="s">
        <v>8</v>
      </c>
    </row>
    <row r="117" spans="1:29" x14ac:dyDescent="0.2">
      <c r="A117" t="s">
        <v>9</v>
      </c>
      <c r="W117">
        <v>0</v>
      </c>
      <c r="X117">
        <v>1</v>
      </c>
      <c r="Y117">
        <v>2</v>
      </c>
      <c r="Z117">
        <v>3</v>
      </c>
      <c r="AA117">
        <v>4</v>
      </c>
    </row>
    <row r="118" spans="1:29" x14ac:dyDescent="0.2">
      <c r="A118" t="s">
        <v>10</v>
      </c>
      <c r="B118" t="s">
        <v>3</v>
      </c>
      <c r="C118" t="s">
        <v>5</v>
      </c>
      <c r="D118" t="s">
        <v>6</v>
      </c>
      <c r="E118" t="s">
        <v>7</v>
      </c>
      <c r="F118" t="s">
        <v>1</v>
      </c>
      <c r="G118" t="s">
        <v>11</v>
      </c>
      <c r="H118" t="s">
        <v>12</v>
      </c>
      <c r="I118" t="s">
        <v>45</v>
      </c>
      <c r="J118" t="s">
        <v>46</v>
      </c>
      <c r="K118" t="s">
        <v>47</v>
      </c>
      <c r="L118" t="s">
        <v>48</v>
      </c>
      <c r="M118" t="s">
        <v>49</v>
      </c>
      <c r="P118" s="4" t="s">
        <v>51</v>
      </c>
      <c r="Q118" s="4" t="s">
        <v>52</v>
      </c>
      <c r="R118" s="4" t="s">
        <v>53</v>
      </c>
      <c r="S118" s="4" t="s">
        <v>54</v>
      </c>
      <c r="T118" s="4" t="s">
        <v>55</v>
      </c>
      <c r="U118" s="4"/>
      <c r="V118" s="4" t="s">
        <v>51</v>
      </c>
      <c r="W118" s="4" t="s">
        <v>52</v>
      </c>
      <c r="X118" s="4" t="s">
        <v>53</v>
      </c>
      <c r="Y118" s="4" t="s">
        <v>54</v>
      </c>
      <c r="Z118" s="4" t="s">
        <v>55</v>
      </c>
      <c r="AA118" s="4" t="s">
        <v>56</v>
      </c>
      <c r="AB118" s="5" t="s">
        <v>57</v>
      </c>
      <c r="AC118" s="4" t="s">
        <v>58</v>
      </c>
    </row>
    <row r="119" spans="1:29" x14ac:dyDescent="0.2">
      <c r="A119" t="str">
        <f>B112</f>
        <v>Water Ch PV</v>
      </c>
      <c r="B119" t="str">
        <f>B112</f>
        <v>Water Ch PV</v>
      </c>
      <c r="C119" t="s">
        <v>42</v>
      </c>
      <c r="D119">
        <v>1</v>
      </c>
      <c r="E119" t="s">
        <v>18</v>
      </c>
      <c r="F119" t="s">
        <v>71</v>
      </c>
      <c r="G119" t="s">
        <v>13</v>
      </c>
    </row>
    <row r="120" spans="1:29" x14ac:dyDescent="0.2">
      <c r="A120" t="s">
        <v>64</v>
      </c>
      <c r="B120" s="6" t="s">
        <v>63</v>
      </c>
      <c r="C120" t="s">
        <v>44</v>
      </c>
      <c r="D120">
        <v>3.6029999999999999E-3</v>
      </c>
      <c r="E120" t="s">
        <v>19</v>
      </c>
      <c r="F120" t="s">
        <v>70</v>
      </c>
      <c r="G120" t="s">
        <v>14</v>
      </c>
      <c r="I120">
        <v>2</v>
      </c>
      <c r="J120">
        <f>AB120</f>
        <v>-5.625988447216181</v>
      </c>
      <c r="K120">
        <f>AA120</f>
        <v>0.52269439874826651</v>
      </c>
      <c r="P120">
        <v>4</v>
      </c>
      <c r="Q120">
        <v>5</v>
      </c>
      <c r="R120">
        <v>5</v>
      </c>
      <c r="S120">
        <v>5</v>
      </c>
      <c r="T120">
        <v>3</v>
      </c>
      <c r="V120">
        <f t="shared" ref="V120:Z121" si="8">+VLOOKUP(P120, $P$2:$U$6, 2+W$10,0)</f>
        <v>1.2</v>
      </c>
      <c r="W120">
        <f t="shared" si="8"/>
        <v>1.2</v>
      </c>
      <c r="X120">
        <f t="shared" si="8"/>
        <v>1.5</v>
      </c>
      <c r="Y120">
        <f t="shared" si="8"/>
        <v>1.1000000000000001</v>
      </c>
      <c r="Z120">
        <f t="shared" si="8"/>
        <v>1.2</v>
      </c>
      <c r="AA120">
        <f>SQRT((LN(V120))^2+LN(W120)^2+LN(X120)^2+LN(Y120)^2+LN(Z120)^2)</f>
        <v>0.52269439874826651</v>
      </c>
      <c r="AB120">
        <f>LN(D120)</f>
        <v>-5.625988447216181</v>
      </c>
    </row>
    <row r="121" spans="1:29" x14ac:dyDescent="0.2">
      <c r="A121" t="s">
        <v>66</v>
      </c>
      <c r="D121">
        <v>1E-3</v>
      </c>
      <c r="E121" t="s">
        <v>22</v>
      </c>
      <c r="F121" t="s">
        <v>65</v>
      </c>
      <c r="G121" t="s">
        <v>20</v>
      </c>
      <c r="H121" t="s">
        <v>67</v>
      </c>
      <c r="I121">
        <v>2</v>
      </c>
      <c r="J121">
        <f>AB121</f>
        <v>-6.9077552789821368</v>
      </c>
      <c r="K121">
        <f>AA121</f>
        <v>0.52269439874826651</v>
      </c>
      <c r="P121">
        <v>4</v>
      </c>
      <c r="Q121">
        <v>5</v>
      </c>
      <c r="R121">
        <v>5</v>
      </c>
      <c r="S121">
        <v>5</v>
      </c>
      <c r="T121">
        <v>3</v>
      </c>
      <c r="V121">
        <f t="shared" si="8"/>
        <v>1.2</v>
      </c>
      <c r="W121">
        <f t="shared" si="8"/>
        <v>1.2</v>
      </c>
      <c r="X121">
        <f t="shared" si="8"/>
        <v>1.5</v>
      </c>
      <c r="Y121">
        <f t="shared" si="8"/>
        <v>1.1000000000000001</v>
      </c>
      <c r="Z121">
        <f t="shared" si="8"/>
        <v>1.2</v>
      </c>
      <c r="AA121">
        <f>SQRT((LN(V121))^2+LN(W121)^2+LN(X121)^2+LN(Y121)^2+LN(Z121)^2)</f>
        <v>0.52269439874826651</v>
      </c>
      <c r="AB121">
        <f>LN(D121)</f>
        <v>-6.9077552789821368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Schenker</dc:creator>
  <cp:lastModifiedBy>Kim Aleksandra</cp:lastModifiedBy>
  <dcterms:created xsi:type="dcterms:W3CDTF">2020-06-19T12:59:27Z</dcterms:created>
  <dcterms:modified xsi:type="dcterms:W3CDTF">2022-10-10T10:11:04Z</dcterms:modified>
</cp:coreProperties>
</file>