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#_PROJEKTY\MATURA-INFORMATYKA\PAKIET_5\LEKCJA_18\ZAD18.14-16\"/>
    </mc:Choice>
  </mc:AlternateContent>
  <xr:revisionPtr revIDLastSave="0" documentId="13_ncr:1_{5DBDA1F6-A43C-419D-918B-29B9FBC696DB}" xr6:coauthVersionLast="47" xr6:coauthVersionMax="47" xr10:uidLastSave="{00000000-0000-0000-0000-000000000000}"/>
  <bookViews>
    <workbookView xWindow="345" yWindow="0" windowWidth="17055" windowHeight="17400" xr2:uid="{00000000-000D-0000-FFFF-FFFF00000000}"/>
  </bookViews>
  <sheets>
    <sheet name="kraina (2)" sheetId="3" r:id="rId1"/>
  </sheets>
  <definedNames>
    <definedName name="ExternalData_1" localSheetId="0" hidden="1">'kraina (2)'!$A$1:$E$51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3" l="1"/>
  <c r="R30" i="3"/>
  <c r="R29" i="3"/>
  <c r="R28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2" i="3"/>
  <c r="U5" i="3"/>
  <c r="U6" i="3"/>
  <c r="U9" i="3"/>
  <c r="U10" i="3"/>
  <c r="U13" i="3"/>
  <c r="U14" i="3"/>
  <c r="U17" i="3"/>
  <c r="U18" i="3"/>
  <c r="U21" i="3"/>
  <c r="U22" i="3"/>
  <c r="U25" i="3"/>
  <c r="U26" i="3"/>
  <c r="U29" i="3"/>
  <c r="U30" i="3"/>
  <c r="U33" i="3"/>
  <c r="U34" i="3"/>
  <c r="U37" i="3"/>
  <c r="U38" i="3"/>
  <c r="U41" i="3"/>
  <c r="U42" i="3"/>
  <c r="U45" i="3"/>
  <c r="U46" i="3"/>
  <c r="U49" i="3"/>
  <c r="U50" i="3"/>
  <c r="S3" i="3"/>
  <c r="U3" i="3" s="1"/>
  <c r="S4" i="3"/>
  <c r="U4" i="3" s="1"/>
  <c r="S5" i="3"/>
  <c r="S6" i="3"/>
  <c r="S7" i="3"/>
  <c r="U7" i="3" s="1"/>
  <c r="S8" i="3"/>
  <c r="U8" i="3" s="1"/>
  <c r="S9" i="3"/>
  <c r="S10" i="3"/>
  <c r="S11" i="3"/>
  <c r="U11" i="3" s="1"/>
  <c r="S12" i="3"/>
  <c r="U12" i="3" s="1"/>
  <c r="S13" i="3"/>
  <c r="S14" i="3"/>
  <c r="S15" i="3"/>
  <c r="U15" i="3" s="1"/>
  <c r="S16" i="3"/>
  <c r="U16" i="3" s="1"/>
  <c r="S17" i="3"/>
  <c r="S18" i="3"/>
  <c r="S19" i="3"/>
  <c r="U19" i="3" s="1"/>
  <c r="S20" i="3"/>
  <c r="U20" i="3" s="1"/>
  <c r="S21" i="3"/>
  <c r="S22" i="3"/>
  <c r="S23" i="3"/>
  <c r="U23" i="3" s="1"/>
  <c r="S24" i="3"/>
  <c r="U24" i="3" s="1"/>
  <c r="S25" i="3"/>
  <c r="S26" i="3"/>
  <c r="S27" i="3"/>
  <c r="U27" i="3" s="1"/>
  <c r="S28" i="3"/>
  <c r="U28" i="3" s="1"/>
  <c r="S29" i="3"/>
  <c r="S30" i="3"/>
  <c r="S31" i="3"/>
  <c r="U31" i="3" s="1"/>
  <c r="S32" i="3"/>
  <c r="U32" i="3" s="1"/>
  <c r="S33" i="3"/>
  <c r="S34" i="3"/>
  <c r="S35" i="3"/>
  <c r="U35" i="3" s="1"/>
  <c r="S36" i="3"/>
  <c r="U36" i="3" s="1"/>
  <c r="S37" i="3"/>
  <c r="S38" i="3"/>
  <c r="S39" i="3"/>
  <c r="U39" i="3" s="1"/>
  <c r="S40" i="3"/>
  <c r="U40" i="3" s="1"/>
  <c r="S41" i="3"/>
  <c r="S42" i="3"/>
  <c r="S43" i="3"/>
  <c r="U43" i="3" s="1"/>
  <c r="S44" i="3"/>
  <c r="U44" i="3" s="1"/>
  <c r="S45" i="3"/>
  <c r="S46" i="3"/>
  <c r="S47" i="3"/>
  <c r="U47" i="3" s="1"/>
  <c r="S48" i="3"/>
  <c r="U48" i="3" s="1"/>
  <c r="S49" i="3"/>
  <c r="S50" i="3"/>
  <c r="S51" i="3"/>
  <c r="U51" i="3" s="1"/>
  <c r="S2" i="3"/>
  <c r="U2" i="3" s="1"/>
  <c r="Y2" i="3"/>
  <c r="X25" i="3"/>
  <c r="AA25" i="3" s="1"/>
  <c r="Z3" i="3"/>
  <c r="X3" i="3" s="1"/>
  <c r="Z4" i="3"/>
  <c r="Z5" i="3"/>
  <c r="Z6" i="3"/>
  <c r="Z7" i="3"/>
  <c r="Z8" i="3"/>
  <c r="Z9" i="3"/>
  <c r="X9" i="3" s="1"/>
  <c r="Z10" i="3"/>
  <c r="Z11" i="3"/>
  <c r="Z12" i="3"/>
  <c r="Z13" i="3"/>
  <c r="Z14" i="3"/>
  <c r="Z15" i="3"/>
  <c r="Z16" i="3"/>
  <c r="Z17" i="3"/>
  <c r="Z18" i="3"/>
  <c r="Z19" i="3"/>
  <c r="X19" i="3" s="1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X47" i="3" s="1"/>
  <c r="AA47" i="3" s="1"/>
  <c r="Z48" i="3"/>
  <c r="Z49" i="3"/>
  <c r="Z50" i="3"/>
  <c r="Z51" i="3"/>
  <c r="Z2" i="3"/>
  <c r="X2" i="3" s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I47" i="3"/>
  <c r="I43" i="3"/>
  <c r="I40" i="3"/>
  <c r="I35" i="3"/>
  <c r="I27" i="3"/>
  <c r="I19" i="3"/>
  <c r="I12" i="3"/>
  <c r="I7" i="3"/>
  <c r="I4" i="3"/>
  <c r="H3" i="3"/>
  <c r="I3" i="3" s="1"/>
  <c r="H4" i="3"/>
  <c r="H5" i="3"/>
  <c r="I5" i="3" s="1"/>
  <c r="H6" i="3"/>
  <c r="I6" i="3" s="1"/>
  <c r="H7" i="3"/>
  <c r="H8" i="3"/>
  <c r="I8" i="3" s="1"/>
  <c r="H9" i="3"/>
  <c r="I9" i="3" s="1"/>
  <c r="H10" i="3"/>
  <c r="I10" i="3" s="1"/>
  <c r="H11" i="3"/>
  <c r="I11" i="3" s="1"/>
  <c r="H12" i="3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H36" i="3"/>
  <c r="I36" i="3" s="1"/>
  <c r="H37" i="3"/>
  <c r="I37" i="3" s="1"/>
  <c r="H38" i="3"/>
  <c r="I38" i="3" s="1"/>
  <c r="H39" i="3"/>
  <c r="I39" i="3" s="1"/>
  <c r="H40" i="3"/>
  <c r="H41" i="3"/>
  <c r="I41" i="3" s="1"/>
  <c r="H42" i="3"/>
  <c r="I42" i="3" s="1"/>
  <c r="H43" i="3"/>
  <c r="H44" i="3"/>
  <c r="I44" i="3" s="1"/>
  <c r="H45" i="3"/>
  <c r="I45" i="3" s="1"/>
  <c r="H46" i="3"/>
  <c r="I46" i="3" s="1"/>
  <c r="H47" i="3"/>
  <c r="H48" i="3"/>
  <c r="I48" i="3" s="1"/>
  <c r="H49" i="3"/>
  <c r="I49" i="3" s="1"/>
  <c r="H50" i="3"/>
  <c r="I50" i="3" s="1"/>
  <c r="H51" i="3"/>
  <c r="I51" i="3" s="1"/>
  <c r="H2" i="3"/>
  <c r="I2" i="3" s="1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4" i="3"/>
  <c r="G5" i="3"/>
  <c r="G6" i="3"/>
  <c r="G7" i="3"/>
  <c r="G8" i="3"/>
  <c r="G9" i="3"/>
  <c r="G10" i="3"/>
  <c r="G11" i="3"/>
  <c r="G12" i="3"/>
  <c r="G3" i="3"/>
  <c r="G2" i="3"/>
  <c r="L5" i="3" l="1"/>
  <c r="L2" i="3"/>
  <c r="X40" i="3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X36" i="3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X50" i="3"/>
  <c r="X46" i="3"/>
  <c r="X42" i="3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X38" i="3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X34" i="3"/>
  <c r="X30" i="3"/>
  <c r="X26" i="3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X22" i="3"/>
  <c r="AA22" i="3" s="1"/>
  <c r="X18" i="3"/>
  <c r="X14" i="3"/>
  <c r="AB14" i="3" s="1"/>
  <c r="AC14" i="3" s="1"/>
  <c r="AD14" i="3" s="1"/>
  <c r="AE14" i="3" s="1"/>
  <c r="AF14" i="3" s="1"/>
  <c r="AG14" i="3" s="1"/>
  <c r="AH14" i="3" s="1"/>
  <c r="AI14" i="3" s="1"/>
  <c r="AJ14" i="3" s="1"/>
  <c r="X10" i="3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X6" i="3"/>
  <c r="AA6" i="3" s="1"/>
  <c r="X51" i="3"/>
  <c r="X43" i="3"/>
  <c r="X39" i="3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X35" i="3"/>
  <c r="AB35" i="3" s="1"/>
  <c r="X31" i="3"/>
  <c r="X27" i="3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X23" i="3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X15" i="3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X11" i="3"/>
  <c r="X7" i="3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X49" i="3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X45" i="3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X41" i="3"/>
  <c r="AA41" i="3" s="1"/>
  <c r="X37" i="3"/>
  <c r="X33" i="3"/>
  <c r="AB33" i="3" s="1"/>
  <c r="AC33" i="3" s="1"/>
  <c r="AD33" i="3" s="1"/>
  <c r="AE33" i="3" s="1"/>
  <c r="AF33" i="3" s="1"/>
  <c r="AG33" i="3" s="1"/>
  <c r="AH33" i="3" s="1"/>
  <c r="AI33" i="3" s="1"/>
  <c r="AJ33" i="3" s="1"/>
  <c r="X29" i="3"/>
  <c r="X21" i="3"/>
  <c r="X17" i="3"/>
  <c r="X13" i="3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X5" i="3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A30" i="3"/>
  <c r="AB30" i="3" s="1"/>
  <c r="AC30" i="3" s="1"/>
  <c r="AD30" i="3" s="1"/>
  <c r="AE30" i="3" s="1"/>
  <c r="AF30" i="3" s="1"/>
  <c r="AG30" i="3" s="1"/>
  <c r="AH30" i="3" s="1"/>
  <c r="AI30" i="3" s="1"/>
  <c r="AJ30" i="3" s="1"/>
  <c r="AA14" i="3"/>
  <c r="AA50" i="3"/>
  <c r="AB50" i="3" s="1"/>
  <c r="AC50" i="3" s="1"/>
  <c r="AD50" i="3" s="1"/>
  <c r="AE50" i="3" s="1"/>
  <c r="AF50" i="3" s="1"/>
  <c r="AG50" i="3" s="1"/>
  <c r="AH50" i="3" s="1"/>
  <c r="AI50" i="3" s="1"/>
  <c r="AJ50" i="3" s="1"/>
  <c r="AA46" i="3"/>
  <c r="AB46" i="3" s="1"/>
  <c r="AA34" i="3"/>
  <c r="AB34" i="3" s="1"/>
  <c r="AC34" i="3" s="1"/>
  <c r="AD34" i="3" s="1"/>
  <c r="AE34" i="3" s="1"/>
  <c r="AF34" i="3" s="1"/>
  <c r="AG34" i="3" s="1"/>
  <c r="AH34" i="3" s="1"/>
  <c r="AI34" i="3" s="1"/>
  <c r="AJ34" i="3" s="1"/>
  <c r="AA18" i="3"/>
  <c r="AB18" i="3" s="1"/>
  <c r="AC18" i="3" s="1"/>
  <c r="AD18" i="3" s="1"/>
  <c r="AE18" i="3" s="1"/>
  <c r="AF18" i="3" s="1"/>
  <c r="AG18" i="3" s="1"/>
  <c r="AH18" i="3" s="1"/>
  <c r="AI18" i="3" s="1"/>
  <c r="AJ18" i="3" s="1"/>
  <c r="AA2" i="3"/>
  <c r="AB2" i="3" s="1"/>
  <c r="AC2" i="3" s="1"/>
  <c r="AD2" i="3" s="1"/>
  <c r="AE2" i="3" s="1"/>
  <c r="AF2" i="3" s="1"/>
  <c r="AG2" i="3" s="1"/>
  <c r="AH2" i="3" s="1"/>
  <c r="AI2" i="3" s="1"/>
  <c r="AJ2" i="3" s="1"/>
  <c r="AA51" i="3"/>
  <c r="AB51" i="3" s="1"/>
  <c r="AC51" i="3" s="1"/>
  <c r="AD51" i="3" s="1"/>
  <c r="AE51" i="3" s="1"/>
  <c r="AF51" i="3" s="1"/>
  <c r="AG51" i="3" s="1"/>
  <c r="AH51" i="3" s="1"/>
  <c r="AI51" i="3" s="1"/>
  <c r="AJ51" i="3" s="1"/>
  <c r="AA43" i="3"/>
  <c r="AB43" i="3" s="1"/>
  <c r="AC43" i="3" s="1"/>
  <c r="AD43" i="3" s="1"/>
  <c r="AE43" i="3" s="1"/>
  <c r="AF43" i="3" s="1"/>
  <c r="AG43" i="3" s="1"/>
  <c r="AH43" i="3" s="1"/>
  <c r="AI43" i="3" s="1"/>
  <c r="AJ43" i="3" s="1"/>
  <c r="AA35" i="3"/>
  <c r="AA11" i="3"/>
  <c r="AB11" i="3" s="1"/>
  <c r="AC11" i="3" s="1"/>
  <c r="AD11" i="3" s="1"/>
  <c r="AE11" i="3" s="1"/>
  <c r="AF11" i="3" s="1"/>
  <c r="AG11" i="3" s="1"/>
  <c r="AH11" i="3" s="1"/>
  <c r="AI11" i="3" s="1"/>
  <c r="AJ11" i="3" s="1"/>
  <c r="AA33" i="3"/>
  <c r="AA29" i="3"/>
  <c r="AB29" i="3" s="1"/>
  <c r="AC29" i="3" s="1"/>
  <c r="AD29" i="3" s="1"/>
  <c r="AE29" i="3" s="1"/>
  <c r="AF29" i="3" s="1"/>
  <c r="AG29" i="3" s="1"/>
  <c r="AH29" i="3" s="1"/>
  <c r="AI29" i="3" s="1"/>
  <c r="AJ29" i="3" s="1"/>
  <c r="AA21" i="3"/>
  <c r="AB21" i="3" s="1"/>
  <c r="AC21" i="3" s="1"/>
  <c r="AD21" i="3" s="1"/>
  <c r="AE21" i="3" s="1"/>
  <c r="AF21" i="3" s="1"/>
  <c r="AG21" i="3" s="1"/>
  <c r="AH21" i="3" s="1"/>
  <c r="AI21" i="3" s="1"/>
  <c r="AJ21" i="3" s="1"/>
  <c r="AA17" i="3"/>
  <c r="AB17" i="3" s="1"/>
  <c r="AC17" i="3" s="1"/>
  <c r="AD17" i="3" s="1"/>
  <c r="AE17" i="3" s="1"/>
  <c r="AF17" i="3" s="1"/>
  <c r="AG17" i="3" s="1"/>
  <c r="AH17" i="3" s="1"/>
  <c r="AI17" i="3" s="1"/>
  <c r="AJ17" i="3" s="1"/>
  <c r="AB47" i="3"/>
  <c r="AC47" i="3"/>
  <c r="AD47" i="3" s="1"/>
  <c r="AE47" i="3" s="1"/>
  <c r="AF47" i="3" s="1"/>
  <c r="AG47" i="3" s="1"/>
  <c r="AH47" i="3" s="1"/>
  <c r="AI47" i="3" s="1"/>
  <c r="AJ47" i="3" s="1"/>
  <c r="AB25" i="3"/>
  <c r="AC25" i="3" s="1"/>
  <c r="AD25" i="3" s="1"/>
  <c r="AE25" i="3" s="1"/>
  <c r="AF25" i="3" s="1"/>
  <c r="AG25" i="3" s="1"/>
  <c r="AH25" i="3" s="1"/>
  <c r="AI25" i="3" s="1"/>
  <c r="AJ25" i="3" s="1"/>
  <c r="AA3" i="3"/>
  <c r="AB3" i="3" s="1"/>
  <c r="AC3" i="3" s="1"/>
  <c r="AD3" i="3" s="1"/>
  <c r="AE3" i="3" s="1"/>
  <c r="AF3" i="3" s="1"/>
  <c r="AG3" i="3" s="1"/>
  <c r="AH3" i="3" s="1"/>
  <c r="AI3" i="3" s="1"/>
  <c r="AJ3" i="3" s="1"/>
  <c r="X48" i="3"/>
  <c r="X44" i="3"/>
  <c r="AA19" i="3"/>
  <c r="AB19" i="3" s="1"/>
  <c r="AC19" i="3" s="1"/>
  <c r="AD19" i="3" s="1"/>
  <c r="AE19" i="3" s="1"/>
  <c r="AF19" i="3" s="1"/>
  <c r="AG19" i="3" s="1"/>
  <c r="AH19" i="3" s="1"/>
  <c r="AI19" i="3" s="1"/>
  <c r="AJ19" i="3" s="1"/>
  <c r="AA31" i="3"/>
  <c r="AB31" i="3" s="1"/>
  <c r="AC31" i="3" s="1"/>
  <c r="AD31" i="3" s="1"/>
  <c r="AE31" i="3" s="1"/>
  <c r="AF31" i="3" s="1"/>
  <c r="AG31" i="3" s="1"/>
  <c r="AH31" i="3" s="1"/>
  <c r="AI31" i="3" s="1"/>
  <c r="AJ31" i="3" s="1"/>
  <c r="AA9" i="3"/>
  <c r="AB9" i="3" s="1"/>
  <c r="AC9" i="3" s="1"/>
  <c r="AD9" i="3" s="1"/>
  <c r="AE9" i="3" s="1"/>
  <c r="AF9" i="3" s="1"/>
  <c r="AG9" i="3" s="1"/>
  <c r="AH9" i="3" s="1"/>
  <c r="AI9" i="3" s="1"/>
  <c r="AJ9" i="3" s="1"/>
  <c r="AB41" i="3"/>
  <c r="AC41" i="3" s="1"/>
  <c r="AD41" i="3" s="1"/>
  <c r="AE41" i="3" s="1"/>
  <c r="AF41" i="3" s="1"/>
  <c r="AG41" i="3" s="1"/>
  <c r="AH41" i="3" s="1"/>
  <c r="AI41" i="3" s="1"/>
  <c r="AJ41" i="3" s="1"/>
  <c r="X32" i="3"/>
  <c r="X28" i="3"/>
  <c r="X24" i="3"/>
  <c r="X20" i="3"/>
  <c r="X16" i="3"/>
  <c r="X12" i="3"/>
  <c r="X8" i="3"/>
  <c r="X4" i="3"/>
  <c r="L4" i="3"/>
  <c r="L3" i="3"/>
  <c r="AA37" i="3"/>
  <c r="AB37" i="3" s="1"/>
  <c r="AC37" i="3" s="1"/>
  <c r="AD37" i="3" s="1"/>
  <c r="AE37" i="3" s="1"/>
  <c r="AF37" i="3" s="1"/>
  <c r="AG37" i="3" s="1"/>
  <c r="AH37" i="3" s="1"/>
  <c r="AI37" i="3" s="1"/>
  <c r="AJ37" i="3" s="1"/>
  <c r="Q26" i="3"/>
  <c r="AC46" i="3" l="1"/>
  <c r="AD46" i="3" s="1"/>
  <c r="AE46" i="3" s="1"/>
  <c r="AF46" i="3" s="1"/>
  <c r="AG46" i="3" s="1"/>
  <c r="AH46" i="3" s="1"/>
  <c r="AI46" i="3" s="1"/>
  <c r="AJ46" i="3" s="1"/>
  <c r="AC35" i="3"/>
  <c r="AD35" i="3" s="1"/>
  <c r="AE35" i="3" s="1"/>
  <c r="AF35" i="3" s="1"/>
  <c r="AG35" i="3" s="1"/>
  <c r="AH35" i="3" s="1"/>
  <c r="AI35" i="3" s="1"/>
  <c r="AJ35" i="3" s="1"/>
  <c r="AK35" i="3" s="1"/>
  <c r="AL35" i="3" s="1"/>
  <c r="AB6" i="3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B22" i="3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K37" i="3"/>
  <c r="AL37" i="3" s="1"/>
  <c r="AK41" i="3"/>
  <c r="AL41" i="3" s="1"/>
  <c r="AK31" i="3"/>
  <c r="AL31" i="3" s="1"/>
  <c r="AK47" i="3"/>
  <c r="AL47" i="3" s="1"/>
  <c r="AK13" i="3"/>
  <c r="AL13" i="3" s="1"/>
  <c r="AK29" i="3"/>
  <c r="AL29" i="3" s="1"/>
  <c r="AK18" i="3"/>
  <c r="AL18" i="3" s="1"/>
  <c r="AK34" i="3"/>
  <c r="AL34" i="3" s="1"/>
  <c r="AK45" i="3"/>
  <c r="AL45" i="3" s="1"/>
  <c r="AK15" i="3"/>
  <c r="AL15" i="3" s="1"/>
  <c r="AK26" i="3"/>
  <c r="AL26" i="3" s="1"/>
  <c r="AK11" i="3"/>
  <c r="AL11" i="3" s="1"/>
  <c r="AK38" i="3"/>
  <c r="AL38" i="3" s="1"/>
  <c r="AK50" i="3"/>
  <c r="AL50" i="3" s="1"/>
  <c r="AK30" i="3"/>
  <c r="AL30" i="3" s="1"/>
  <c r="AK43" i="3"/>
  <c r="AL43" i="3" s="1"/>
  <c r="AK19" i="3"/>
  <c r="AL19" i="3" s="1"/>
  <c r="AK3" i="3"/>
  <c r="AL3" i="3" s="1"/>
  <c r="AK5" i="3"/>
  <c r="AL5" i="3" s="1"/>
  <c r="AK17" i="3"/>
  <c r="AL17" i="3" s="1"/>
  <c r="AK33" i="3"/>
  <c r="AL33" i="3" s="1"/>
  <c r="AK23" i="3"/>
  <c r="AL23" i="3" s="1"/>
  <c r="AK51" i="3"/>
  <c r="AL51" i="3" s="1"/>
  <c r="AK40" i="3"/>
  <c r="AL40" i="3" s="1"/>
  <c r="AK42" i="3"/>
  <c r="AL42" i="3" s="1"/>
  <c r="AK49" i="3"/>
  <c r="AL49" i="3" s="1"/>
  <c r="AK9" i="3"/>
  <c r="AL9" i="3" s="1"/>
  <c r="AK25" i="3"/>
  <c r="AL25" i="3" s="1"/>
  <c r="AK21" i="3"/>
  <c r="AL21" i="3" s="1"/>
  <c r="AK7" i="3"/>
  <c r="AL7" i="3" s="1"/>
  <c r="AK27" i="3"/>
  <c r="AL27" i="3" s="1"/>
  <c r="AK39" i="3"/>
  <c r="AL39" i="3" s="1"/>
  <c r="AK2" i="3"/>
  <c r="AL2" i="3" s="1"/>
  <c r="AK10" i="3"/>
  <c r="AL10" i="3" s="1"/>
  <c r="AK46" i="3"/>
  <c r="AL46" i="3" s="1"/>
  <c r="AK14" i="3"/>
  <c r="AL14" i="3" s="1"/>
  <c r="AK36" i="3"/>
  <c r="AL36" i="3" s="1"/>
  <c r="AA16" i="3"/>
  <c r="AB16" i="3"/>
  <c r="AC16" i="3" s="1"/>
  <c r="AD16" i="3" s="1"/>
  <c r="AE16" i="3" s="1"/>
  <c r="AF16" i="3" s="1"/>
  <c r="AG16" i="3" s="1"/>
  <c r="AH16" i="3" s="1"/>
  <c r="AI16" i="3" s="1"/>
  <c r="AJ16" i="3" s="1"/>
  <c r="AA32" i="3"/>
  <c r="AB32" i="3" s="1"/>
  <c r="AC32" i="3" s="1"/>
  <c r="AD32" i="3" s="1"/>
  <c r="AE32" i="3" s="1"/>
  <c r="AF32" i="3" s="1"/>
  <c r="AG32" i="3" s="1"/>
  <c r="AH32" i="3" s="1"/>
  <c r="AI32" i="3" s="1"/>
  <c r="AJ32" i="3" s="1"/>
  <c r="AA4" i="3"/>
  <c r="AB4" i="3" s="1"/>
  <c r="AC4" i="3" s="1"/>
  <c r="AD4" i="3" s="1"/>
  <c r="AE4" i="3" s="1"/>
  <c r="AF4" i="3" s="1"/>
  <c r="AG4" i="3" s="1"/>
  <c r="AH4" i="3" s="1"/>
  <c r="AI4" i="3" s="1"/>
  <c r="AJ4" i="3" s="1"/>
  <c r="AA20" i="3"/>
  <c r="AB20" i="3" s="1"/>
  <c r="AC20" i="3" s="1"/>
  <c r="AD20" i="3" s="1"/>
  <c r="AE20" i="3" s="1"/>
  <c r="AF20" i="3" s="1"/>
  <c r="AG20" i="3" s="1"/>
  <c r="AH20" i="3" s="1"/>
  <c r="AI20" i="3" s="1"/>
  <c r="AJ20" i="3" s="1"/>
  <c r="AA44" i="3"/>
  <c r="AB44" i="3" s="1"/>
  <c r="AC44" i="3" s="1"/>
  <c r="AD44" i="3" s="1"/>
  <c r="AE44" i="3" s="1"/>
  <c r="AF44" i="3" s="1"/>
  <c r="AG44" i="3" s="1"/>
  <c r="AH44" i="3" s="1"/>
  <c r="AI44" i="3" s="1"/>
  <c r="AJ44" i="3" s="1"/>
  <c r="AA8" i="3"/>
  <c r="AB8" i="3" s="1"/>
  <c r="AC8" i="3" s="1"/>
  <c r="AD8" i="3" s="1"/>
  <c r="AE8" i="3" s="1"/>
  <c r="AF8" i="3" s="1"/>
  <c r="AG8" i="3" s="1"/>
  <c r="AH8" i="3" s="1"/>
  <c r="AI8" i="3" s="1"/>
  <c r="AJ8" i="3" s="1"/>
  <c r="AA24" i="3"/>
  <c r="AB24" i="3" s="1"/>
  <c r="AC24" i="3" s="1"/>
  <c r="AD24" i="3" s="1"/>
  <c r="AE24" i="3" s="1"/>
  <c r="AF24" i="3" s="1"/>
  <c r="AG24" i="3" s="1"/>
  <c r="AH24" i="3" s="1"/>
  <c r="AI24" i="3" s="1"/>
  <c r="AJ24" i="3" s="1"/>
  <c r="AA48" i="3"/>
  <c r="AB48" i="3" s="1"/>
  <c r="AC48" i="3" s="1"/>
  <c r="AD48" i="3" s="1"/>
  <c r="AE48" i="3" s="1"/>
  <c r="AF48" i="3" s="1"/>
  <c r="AG48" i="3" s="1"/>
  <c r="AH48" i="3" s="1"/>
  <c r="AI48" i="3" s="1"/>
  <c r="AJ48" i="3" s="1"/>
  <c r="AA12" i="3"/>
  <c r="AB12" i="3" s="1"/>
  <c r="AC12" i="3" s="1"/>
  <c r="AD12" i="3" s="1"/>
  <c r="AE12" i="3" s="1"/>
  <c r="AF12" i="3" s="1"/>
  <c r="AG12" i="3" s="1"/>
  <c r="AH12" i="3" s="1"/>
  <c r="AI12" i="3" s="1"/>
  <c r="AJ12" i="3" s="1"/>
  <c r="AA28" i="3"/>
  <c r="AB28" i="3" s="1"/>
  <c r="AC28" i="3" s="1"/>
  <c r="AD28" i="3" s="1"/>
  <c r="AE28" i="3" s="1"/>
  <c r="AF28" i="3" s="1"/>
  <c r="AG28" i="3" s="1"/>
  <c r="AH28" i="3" s="1"/>
  <c r="AI28" i="3" s="1"/>
  <c r="AJ28" i="3" s="1"/>
  <c r="AK24" i="3" l="1"/>
  <c r="AL24" i="3" s="1"/>
  <c r="AK20" i="3"/>
  <c r="AL20" i="3" s="1"/>
  <c r="AK28" i="3"/>
  <c r="AL28" i="3" s="1"/>
  <c r="AK12" i="3"/>
  <c r="AL12" i="3" s="1"/>
  <c r="AK8" i="3"/>
  <c r="AL8" i="3" s="1"/>
  <c r="AK4" i="3"/>
  <c r="AK16" i="3"/>
  <c r="AL16" i="3" s="1"/>
  <c r="AK48" i="3"/>
  <c r="AL48" i="3" s="1"/>
  <c r="AK44" i="3"/>
  <c r="AL44" i="3" s="1"/>
  <c r="AK32" i="3"/>
  <c r="AL32" i="3" s="1"/>
  <c r="Z55" i="3" l="1"/>
  <c r="AL4" i="3"/>
  <c r="AM53" i="3" s="1"/>
  <c r="Z5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0BA0B8-58AF-4690-B929-67C35E000167}" keepAlive="1" name="Zapytanie — kraina" description="Połączenie z zapytaniem „kraina” w skoroszycie." type="5" refreshedVersion="8" background="1" saveData="1">
    <dbPr connection="Provider=Microsoft.Mashup.OleDb.1;Data Source=$Workbook$;Location=kraina;Extended Properties=&quot;&quot;" command="SELECT * FROM [kraina]"/>
  </connection>
  <connection id="2" xr16:uid="{DC62A0C2-3BD3-4D03-BE99-4FB3FEDE2F38}" keepAlive="1" name="Zapytanie — kraina (2)" description="Połączenie z zapytaniem „kraina (2)” w skoroszycie." type="5" refreshedVersion="8" background="1" saveData="1">
    <dbPr connection="Provider=Microsoft.Mashup.OleDb.1;Data Source=$Workbook$;Location=&quot;kraina (2)&quot;;Extended Properties=&quot;&quot;" command="SELECT * FROM [kraina (2)]"/>
  </connection>
</connections>
</file>

<file path=xl/sharedStrings.xml><?xml version="1.0" encoding="utf-8"?>
<sst xmlns="http://schemas.openxmlformats.org/spreadsheetml/2006/main" count="68" uniqueCount="63">
  <si>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</si>
  <si>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</si>
  <si>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</si>
  <si>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</si>
  <si>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</si>
  <si>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</si>
  <si>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</si>
  <si>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</si>
  <si>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</si>
  <si>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</si>
  <si>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</si>
  <si>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</si>
  <si>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</si>
  <si>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</si>
  <si>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</si>
  <si>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</si>
  <si>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</si>
  <si>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</si>
  <si>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</si>
  <si>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</si>
  <si>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</si>
  <si>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</si>
  <si>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</si>
  <si>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</si>
  <si>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</si>
  <si>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</si>
  <si>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</si>
  <si>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</si>
  <si>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</si>
  <si>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</si>
  <si>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</si>
  <si>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</si>
  <si>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</si>
  <si>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</si>
  <si>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</si>
  <si>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</si>
  <si>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</si>
  <si>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</si>
  <si>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</si>
  <si>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</si>
  <si>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</si>
  <si>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</si>
  <si>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</si>
  <si>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</si>
  <si>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</si>
  <si>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</si>
  <si>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</si>
  <si>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</si>
  <si>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</si>
  <si>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</si>
  <si>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województwo</t>
  </si>
  <si>
    <t>a)</t>
  </si>
  <si>
    <t>A</t>
  </si>
  <si>
    <t>B</t>
  </si>
  <si>
    <t>C</t>
  </si>
  <si>
    <t>D</t>
  </si>
  <si>
    <t>b)</t>
  </si>
  <si>
    <t>c)</t>
  </si>
  <si>
    <t>kobiety 2013</t>
  </si>
  <si>
    <t>mężczyźni 2013</t>
  </si>
  <si>
    <t>kobiety 2014</t>
  </si>
  <si>
    <t>mężczyźni 2014</t>
  </si>
  <si>
    <t>temp.wzrost.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</si>
</sst>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Liczba mieszkańców dla regionów A,B,C i D w 2013 roku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'kraina (2)'!$K$2:$K$5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'kraina (2)'!$L$2:$L$5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2-407D-A562-63B4906D8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6032528"/>
        <c:axId val="1082027488"/>
        <c:axId val="0"/>
      </c:bar3DChart>
      <c:catAx>
        <c:axId val="6260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2027488"/>
        <c:crosses val="autoZero"/>
        <c:auto val="1"/>
        <c:lblAlgn val="ctr"/>
        <c:lblOffset val="100"/>
        <c:noMultiLvlLbl val="0"/>
      </c:catAx>
      <c:valAx>
        <c:axId val="10820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603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6</xdr:row>
      <xdr:rowOff>9525</xdr:rowOff>
    </xdr:from>
    <xdr:to>
      <xdr:col>16</xdr:col>
      <xdr:colOff>600075</xdr:colOff>
      <xdr:row>20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06901F-378F-2AB0-C130-ECA904EAF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1B6611B-4920-4A42-B3A6-7BA91E25727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0A36F5-797F-4BEB-A483-968A5FB4F47C}" name="kraina__2" displayName="kraina__2" ref="A1:E51" tableType="queryTable" totalsRowShown="0">
  <autoFilter ref="A1:E51" xr:uid="{2D0A36F5-797F-4BEB-A483-968A5FB4F47C}"/>
  <tableColumns count="5">
    <tableColumn id="1" xr3:uid="{B348A0F6-180C-4BD9-BB64-F25609E9F1B7}" uniqueName="1" name="województwo" queryTableFieldId="1" dataDxfId="0"/>
    <tableColumn id="2" xr3:uid="{E29A4A9F-E4CF-4042-81AB-2331855BA545}" uniqueName="2" name="kobiety 2013" queryTableFieldId="2"/>
    <tableColumn id="3" xr3:uid="{F909C70A-B677-40DB-9B38-09D606AFC331}" uniqueName="3" name="mężczyźni 2013" queryTableFieldId="3"/>
    <tableColumn id="4" xr3:uid="{65038D49-A05A-40BB-AC6F-45C01693366C}" uniqueName="4" name="kobiety 2014" queryTableFieldId="4"/>
    <tableColumn id="5" xr3:uid="{E0093875-83A1-45A6-AF1B-80B4C710E683}" uniqueName="5" name="mężczyźni 2014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676D-6F67-4DE9-B25D-D021CB34904C}">
  <dimension ref="A1:AM55"/>
  <sheetViews>
    <sheetView tabSelected="1" workbookViewId="0">
      <selection activeCell="F8" sqref="F8"/>
    </sheetView>
  </sheetViews>
  <sheetFormatPr defaultRowHeight="15" x14ac:dyDescent="0.25"/>
  <cols>
    <col min="1" max="1" width="16" bestFit="1" customWidth="1"/>
    <col min="2" max="2" width="14.42578125" bestFit="1" customWidth="1"/>
    <col min="3" max="3" width="16.85546875" bestFit="1" customWidth="1"/>
    <col min="4" max="4" width="14.42578125" bestFit="1" customWidth="1"/>
    <col min="5" max="5" width="16.85546875" bestFit="1" customWidth="1"/>
    <col min="25" max="25" width="12.7109375" bestFit="1" customWidth="1"/>
    <col min="26" max="26" width="12" bestFit="1" customWidth="1"/>
    <col min="28" max="28" width="10" bestFit="1" customWidth="1"/>
  </cols>
  <sheetData>
    <row r="1" spans="1:38" x14ac:dyDescent="0.25">
      <c r="A1" t="s">
        <v>50</v>
      </c>
      <c r="B1" t="s">
        <v>58</v>
      </c>
      <c r="C1" t="s">
        <v>59</v>
      </c>
      <c r="D1" t="s">
        <v>60</v>
      </c>
      <c r="E1" t="s">
        <v>61</v>
      </c>
      <c r="G1" t="s">
        <v>51</v>
      </c>
      <c r="S1" t="s">
        <v>56</v>
      </c>
      <c r="X1" t="s">
        <v>57</v>
      </c>
      <c r="Y1" t="s">
        <v>62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  <c r="AI1">
        <v>2022</v>
      </c>
      <c r="AJ1">
        <v>2023</v>
      </c>
      <c r="AK1">
        <v>2024</v>
      </c>
      <c r="AL1">
        <v>2025</v>
      </c>
    </row>
    <row r="2" spans="1:38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G2">
        <f>kraina__2[[#This Row],[kobiety 2013]]+kraina__2[[#This Row],[mężczyźni 2013]]</f>
        <v>2812202</v>
      </c>
      <c r="H2" t="str">
        <f>kraina__2[[#This Row],[województwo]]</f>
        <v>w01D</v>
      </c>
      <c r="I2" t="str">
        <f t="shared" ref="I2:I33" si="0">MID(H2,4,1)</f>
        <v>D</v>
      </c>
      <c r="K2" t="s">
        <v>52</v>
      </c>
      <c r="L2">
        <f>SUMIF(I2:I51,"A",G2:G51)</f>
        <v>33929579</v>
      </c>
      <c r="S2">
        <f>IF(AND(kraina__2[[#This Row],[kobiety 2013]]&lt;kraina__2[[#This Row],[kobiety 2014]],kraina__2[[#This Row],[mężczyźni 2013]]&lt;kraina__2[[#This Row],[mężczyźni 2014]]),1,0)</f>
        <v>1</v>
      </c>
      <c r="T2" t="str">
        <f>MID(U2,4,1)</f>
        <v>D</v>
      </c>
      <c r="U2" t="str">
        <f>IF(S2=1,kraina__2[[#This Row],[województwo]],0)</f>
        <v>w01D</v>
      </c>
      <c r="X2">
        <f>ROUNDDOWN(Z2/Y2,4)</f>
        <v>1.0597000000000001</v>
      </c>
      <c r="Y2">
        <f>kraina__2[[#This Row],[kobiety 2013]]+kraina__2[[#This Row],[mężczyźni 2013]]</f>
        <v>2812202</v>
      </c>
      <c r="Z2">
        <f>kraina__2[[#This Row],[kobiety 2014]]+kraina__2[[#This Row],[mężczyźni 2014]]</f>
        <v>2980175</v>
      </c>
      <c r="AA2">
        <f>IF($X2*Z2 &gt; $Y2*2, Z2, ROUNDDOWN(Z2*$X2,))</f>
        <v>3158091</v>
      </c>
      <c r="AB2">
        <f t="shared" ref="AB2:AK2" si="1">IF($X2*AA2 &gt; $Y2*2, AA2, ROUNDDOWN(AA2*$X2,))</f>
        <v>3346629</v>
      </c>
      <c r="AC2">
        <f t="shared" si="1"/>
        <v>3546422</v>
      </c>
      <c r="AD2">
        <f>IF($X2*AC2 &gt; $Y2*2, AC2, ROUNDDOWN(AC2*$X2,))</f>
        <v>3758143</v>
      </c>
      <c r="AE2">
        <f t="shared" si="1"/>
        <v>3982504</v>
      </c>
      <c r="AF2">
        <f t="shared" si="1"/>
        <v>4220259</v>
      </c>
      <c r="AG2">
        <f t="shared" si="1"/>
        <v>4472208</v>
      </c>
      <c r="AH2">
        <f t="shared" si="1"/>
        <v>4739198</v>
      </c>
      <c r="AI2">
        <f t="shared" si="1"/>
        <v>5022128</v>
      </c>
      <c r="AJ2">
        <f t="shared" si="1"/>
        <v>5321949</v>
      </c>
      <c r="AK2">
        <f t="shared" si="1"/>
        <v>5321949</v>
      </c>
      <c r="AL2">
        <f>IF(AND(AJ2=AK2,NOT(AK2=0)),1,0)</f>
        <v>1</v>
      </c>
    </row>
    <row r="3" spans="1:38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G3">
        <f>kraina__2[[#This Row],[kobiety 2013]]+kraina__2[[#This Row],[mężczyźni 2013]]</f>
        <v>3353163</v>
      </c>
      <c r="H3" t="str">
        <f>kraina__2[[#This Row],[województwo]]</f>
        <v>w02D</v>
      </c>
      <c r="I3" t="str">
        <f t="shared" si="0"/>
        <v>D</v>
      </c>
      <c r="K3" t="s">
        <v>53</v>
      </c>
      <c r="L3">
        <f>SUMIF(I2:I51,"B",G2:G51)</f>
        <v>41736619</v>
      </c>
      <c r="S3">
        <f>IF(AND(kraina__2[[#This Row],[kobiety 2013]]&lt;kraina__2[[#This Row],[kobiety 2014]],kraina__2[[#This Row],[mężczyźni 2013]]&lt;kraina__2[[#This Row],[mężczyźni 2014]]),1,0)</f>
        <v>0</v>
      </c>
      <c r="T3" t="str">
        <f t="shared" ref="T3:T51" si="2">MID(U3,4,1)</f>
        <v/>
      </c>
      <c r="U3">
        <f>IF(S3=1,kraina__2[[#This Row],[województwo]],0)</f>
        <v>0</v>
      </c>
      <c r="X3">
        <f t="shared" ref="X3:X51" si="3">ROUNDDOWN(Z3/Y3,4)</f>
        <v>0.93659999999999999</v>
      </c>
      <c r="Y3">
        <f>kraina__2[[#This Row],[kobiety 2013]]+kraina__2[[#This Row],[mężczyźni 2013]]</f>
        <v>3353163</v>
      </c>
      <c r="Z3">
        <f>kraina__2[[#This Row],[kobiety 2014]]+kraina__2[[#This Row],[mężczyźni 2014]]</f>
        <v>3140763</v>
      </c>
      <c r="AA3">
        <f t="shared" ref="AA3:AF51" si="4">IF($X3*Z3 &gt; $Y3*2, Z3, ROUNDDOWN(Z3*$X3,))</f>
        <v>2941638</v>
      </c>
      <c r="AB3">
        <f t="shared" si="4"/>
        <v>2755138</v>
      </c>
      <c r="AC3">
        <f t="shared" si="4"/>
        <v>2580462</v>
      </c>
      <c r="AD3">
        <f t="shared" si="4"/>
        <v>2416860</v>
      </c>
      <c r="AE3">
        <f t="shared" si="4"/>
        <v>2263631</v>
      </c>
      <c r="AF3">
        <f t="shared" si="4"/>
        <v>2120116</v>
      </c>
      <c r="AG3">
        <f t="shared" ref="AG3:AK3" si="5">IF($X3*AF3 &gt; $Y3*2, AF3, ROUNDDOWN(AF3*$X3,))</f>
        <v>1985700</v>
      </c>
      <c r="AH3">
        <f t="shared" si="5"/>
        <v>1859806</v>
      </c>
      <c r="AI3">
        <f t="shared" si="5"/>
        <v>1741894</v>
      </c>
      <c r="AJ3">
        <f t="shared" si="5"/>
        <v>1631457</v>
      </c>
      <c r="AK3">
        <f t="shared" si="5"/>
        <v>1528022</v>
      </c>
      <c r="AL3">
        <f t="shared" ref="AL3:AL51" si="6">IF(AND(AJ3=AK3,NOT(AK3=0)),1,0)</f>
        <v>0</v>
      </c>
    </row>
    <row r="4" spans="1:38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G4">
        <f>kraina__2[[#This Row],[kobiety 2013]]+kraina__2[[#This Row],[mężczyźni 2013]]</f>
        <v>2443837</v>
      </c>
      <c r="H4" t="str">
        <f>kraina__2[[#This Row],[województwo]]</f>
        <v>w03C</v>
      </c>
      <c r="I4" t="str">
        <f t="shared" si="0"/>
        <v>C</v>
      </c>
      <c r="K4" t="s">
        <v>54</v>
      </c>
      <c r="L4">
        <f>SUMIF(I2:I51,"C",G2:G51)</f>
        <v>57649017</v>
      </c>
      <c r="S4">
        <f>IF(AND(kraina__2[[#This Row],[kobiety 2013]]&lt;kraina__2[[#This Row],[kobiety 2014]],kraina__2[[#This Row],[mężczyźni 2013]]&lt;kraina__2[[#This Row],[mężczyźni 2014]]),1,0)</f>
        <v>0</v>
      </c>
      <c r="T4" t="str">
        <f t="shared" si="2"/>
        <v/>
      </c>
      <c r="U4">
        <f>IF(S4=1,kraina__2[[#This Row],[województwo]],0)</f>
        <v>0</v>
      </c>
      <c r="X4">
        <f t="shared" si="3"/>
        <v>1.0195000000000001</v>
      </c>
      <c r="Y4">
        <f>kraina__2[[#This Row],[kobiety 2013]]+kraina__2[[#This Row],[mężczyźni 2013]]</f>
        <v>2443837</v>
      </c>
      <c r="Z4">
        <f>kraina__2[[#This Row],[kobiety 2014]]+kraina__2[[#This Row],[mężczyźni 2014]]</f>
        <v>2491574</v>
      </c>
      <c r="AA4">
        <f t="shared" si="4"/>
        <v>2540159</v>
      </c>
      <c r="AB4">
        <f t="shared" si="4"/>
        <v>2589692</v>
      </c>
      <c r="AC4">
        <f t="shared" si="4"/>
        <v>2640190</v>
      </c>
      <c r="AD4">
        <f t="shared" si="4"/>
        <v>2691673</v>
      </c>
      <c r="AE4">
        <f t="shared" si="4"/>
        <v>2744160</v>
      </c>
      <c r="AF4">
        <f t="shared" si="4"/>
        <v>2797671</v>
      </c>
      <c r="AG4">
        <f t="shared" ref="AG4:AK4" si="7">IF($X4*AF4 &gt; $Y4*2, AF4, ROUNDDOWN(AF4*$X4,))</f>
        <v>2852225</v>
      </c>
      <c r="AH4">
        <f t="shared" si="7"/>
        <v>2907843</v>
      </c>
      <c r="AI4">
        <f t="shared" si="7"/>
        <v>2964545</v>
      </c>
      <c r="AJ4">
        <f t="shared" si="7"/>
        <v>3022353</v>
      </c>
      <c r="AK4">
        <f t="shared" si="7"/>
        <v>3081288</v>
      </c>
      <c r="AL4">
        <f t="shared" si="6"/>
        <v>0</v>
      </c>
    </row>
    <row r="5" spans="1:38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G5">
        <f>kraina__2[[#This Row],[kobiety 2013]]+kraina__2[[#This Row],[mężczyźni 2013]]</f>
        <v>1975115</v>
      </c>
      <c r="H5" t="str">
        <f>kraina__2[[#This Row],[województwo]]</f>
        <v>w04D</v>
      </c>
      <c r="I5" t="str">
        <f t="shared" si="0"/>
        <v>D</v>
      </c>
      <c r="K5" t="s">
        <v>55</v>
      </c>
      <c r="L5">
        <f>SUMIF(I2:I51,"D",G2:G51)</f>
        <v>36530387</v>
      </c>
      <c r="S5">
        <f>IF(AND(kraina__2[[#This Row],[kobiety 2013]]&lt;kraina__2[[#This Row],[kobiety 2014]],kraina__2[[#This Row],[mężczyźni 2013]]&lt;kraina__2[[#This Row],[mężczyźni 2014]]),1,0)</f>
        <v>0</v>
      </c>
      <c r="T5" t="str">
        <f t="shared" si="2"/>
        <v/>
      </c>
      <c r="U5">
        <f>IF(S5=1,kraina__2[[#This Row],[województwo]],0)</f>
        <v>0</v>
      </c>
      <c r="X5">
        <f t="shared" si="3"/>
        <v>0.71450000000000002</v>
      </c>
      <c r="Y5">
        <f>kraina__2[[#This Row],[kobiety 2013]]+kraina__2[[#This Row],[mężczyźni 2013]]</f>
        <v>1975115</v>
      </c>
      <c r="Z5">
        <f>kraina__2[[#This Row],[kobiety 2014]]+kraina__2[[#This Row],[mężczyźni 2014]]</f>
        <v>1411260</v>
      </c>
      <c r="AA5">
        <f t="shared" si="4"/>
        <v>1008345</v>
      </c>
      <c r="AB5">
        <f t="shared" si="4"/>
        <v>720462</v>
      </c>
      <c r="AC5">
        <f t="shared" si="4"/>
        <v>514770</v>
      </c>
      <c r="AD5">
        <f t="shared" si="4"/>
        <v>367803</v>
      </c>
      <c r="AE5">
        <f t="shared" si="4"/>
        <v>262795</v>
      </c>
      <c r="AF5">
        <f t="shared" si="4"/>
        <v>187767</v>
      </c>
      <c r="AG5">
        <f t="shared" ref="AG5:AK5" si="8">IF($X5*AF5 &gt; $Y5*2, AF5, ROUNDDOWN(AF5*$X5,))</f>
        <v>134159</v>
      </c>
      <c r="AH5">
        <f t="shared" si="8"/>
        <v>95856</v>
      </c>
      <c r="AI5">
        <f t="shared" si="8"/>
        <v>68489</v>
      </c>
      <c r="AJ5">
        <f t="shared" si="8"/>
        <v>48935</v>
      </c>
      <c r="AK5">
        <f t="shared" si="8"/>
        <v>34964</v>
      </c>
      <c r="AL5">
        <f t="shared" si="6"/>
        <v>0</v>
      </c>
    </row>
    <row r="6" spans="1:38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G6">
        <f>kraina__2[[#This Row],[kobiety 2013]]+kraina__2[[#This Row],[mężczyźni 2013]]</f>
        <v>4664729</v>
      </c>
      <c r="H6" t="str">
        <f>kraina__2[[#This Row],[województwo]]</f>
        <v>w05A</v>
      </c>
      <c r="I6" t="str">
        <f t="shared" si="0"/>
        <v>A</v>
      </c>
      <c r="S6">
        <f>IF(AND(kraina__2[[#This Row],[kobiety 2013]]&lt;kraina__2[[#This Row],[kobiety 2014]],kraina__2[[#This Row],[mężczyźni 2013]]&lt;kraina__2[[#This Row],[mężczyźni 2014]]),1,0)</f>
        <v>0</v>
      </c>
      <c r="T6" t="str">
        <f t="shared" si="2"/>
        <v/>
      </c>
      <c r="U6">
        <f>IF(S6=1,kraina__2[[#This Row],[województwo]],0)</f>
        <v>0</v>
      </c>
      <c r="X6">
        <f t="shared" si="3"/>
        <v>0.81289999999999996</v>
      </c>
      <c r="Y6">
        <f>kraina__2[[#This Row],[kobiety 2013]]+kraina__2[[#This Row],[mężczyźni 2013]]</f>
        <v>4664729</v>
      </c>
      <c r="Z6">
        <f>kraina__2[[#This Row],[kobiety 2014]]+kraina__2[[#This Row],[mężczyźni 2014]]</f>
        <v>3792224</v>
      </c>
      <c r="AA6">
        <f t="shared" si="4"/>
        <v>3082698</v>
      </c>
      <c r="AB6">
        <f t="shared" si="4"/>
        <v>2505925</v>
      </c>
      <c r="AC6">
        <f t="shared" si="4"/>
        <v>2037066</v>
      </c>
      <c r="AD6">
        <f t="shared" si="4"/>
        <v>1655930</v>
      </c>
      <c r="AE6">
        <f t="shared" si="4"/>
        <v>1346105</v>
      </c>
      <c r="AF6">
        <f t="shared" si="4"/>
        <v>1094248</v>
      </c>
      <c r="AG6">
        <f t="shared" ref="AG6:AK6" si="9">IF($X6*AF6 &gt; $Y6*2, AF6, ROUNDDOWN(AF6*$X6,))</f>
        <v>889514</v>
      </c>
      <c r="AH6">
        <f t="shared" si="9"/>
        <v>723085</v>
      </c>
      <c r="AI6">
        <f t="shared" si="9"/>
        <v>587795</v>
      </c>
      <c r="AJ6">
        <f t="shared" si="9"/>
        <v>477818</v>
      </c>
      <c r="AK6">
        <f t="shared" si="9"/>
        <v>388418</v>
      </c>
      <c r="AL6">
        <f t="shared" si="6"/>
        <v>0</v>
      </c>
    </row>
    <row r="7" spans="1:38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G7">
        <f>kraina__2[[#This Row],[kobiety 2013]]+kraina__2[[#This Row],[mężczyźni 2013]]</f>
        <v>3698361</v>
      </c>
      <c r="H7" t="str">
        <f>kraina__2[[#This Row],[województwo]]</f>
        <v>w06D</v>
      </c>
      <c r="I7" t="str">
        <f t="shared" si="0"/>
        <v>D</v>
      </c>
      <c r="S7">
        <f>IF(AND(kraina__2[[#This Row],[kobiety 2013]]&lt;kraina__2[[#This Row],[kobiety 2014]],kraina__2[[#This Row],[mężczyźni 2013]]&lt;kraina__2[[#This Row],[mężczyźni 2014]]),1,0)</f>
        <v>1</v>
      </c>
      <c r="T7" t="str">
        <f t="shared" si="2"/>
        <v>D</v>
      </c>
      <c r="U7" t="str">
        <f>IF(S7=1,kraina__2[[#This Row],[województwo]],0)</f>
        <v>w06D</v>
      </c>
      <c r="X7">
        <f t="shared" si="3"/>
        <v>1.1231</v>
      </c>
      <c r="Y7">
        <f>kraina__2[[#This Row],[kobiety 2013]]+kraina__2[[#This Row],[mężczyźni 2013]]</f>
        <v>3698361</v>
      </c>
      <c r="Z7">
        <f>kraina__2[[#This Row],[kobiety 2014]]+kraina__2[[#This Row],[mężczyźni 2014]]</f>
        <v>4153748</v>
      </c>
      <c r="AA7">
        <f t="shared" si="4"/>
        <v>4665074</v>
      </c>
      <c r="AB7">
        <f t="shared" si="4"/>
        <v>5239344</v>
      </c>
      <c r="AC7">
        <f t="shared" si="4"/>
        <v>5884307</v>
      </c>
      <c r="AD7">
        <f t="shared" si="4"/>
        <v>6608665</v>
      </c>
      <c r="AE7">
        <f t="shared" si="4"/>
        <v>6608665</v>
      </c>
      <c r="AF7">
        <f t="shared" si="4"/>
        <v>6608665</v>
      </c>
      <c r="AG7">
        <f t="shared" ref="AG7:AK7" si="10">IF($X7*AF7 &gt; $Y7*2, AF7, ROUNDDOWN(AF7*$X7,))</f>
        <v>6608665</v>
      </c>
      <c r="AH7">
        <f t="shared" si="10"/>
        <v>6608665</v>
      </c>
      <c r="AI7">
        <f t="shared" si="10"/>
        <v>6608665</v>
      </c>
      <c r="AJ7">
        <f t="shared" si="10"/>
        <v>6608665</v>
      </c>
      <c r="AK7">
        <f t="shared" si="10"/>
        <v>6608665</v>
      </c>
      <c r="AL7">
        <f t="shared" si="6"/>
        <v>1</v>
      </c>
    </row>
    <row r="8" spans="1:38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G8">
        <f>kraina__2[[#This Row],[kobiety 2013]]+kraina__2[[#This Row],[mężczyźni 2013]]</f>
        <v>7689971</v>
      </c>
      <c r="H8" t="str">
        <f>kraina__2[[#This Row],[województwo]]</f>
        <v>w07B</v>
      </c>
      <c r="I8" t="str">
        <f t="shared" si="0"/>
        <v>B</v>
      </c>
      <c r="S8">
        <f>IF(AND(kraina__2[[#This Row],[kobiety 2013]]&lt;kraina__2[[#This Row],[kobiety 2014]],kraina__2[[#This Row],[mężczyźni 2013]]&lt;kraina__2[[#This Row],[mężczyźni 2014]]),1,0)</f>
        <v>0</v>
      </c>
      <c r="T8" t="str">
        <f t="shared" si="2"/>
        <v/>
      </c>
      <c r="U8">
        <f>IF(S8=1,kraina__2[[#This Row],[województwo]],0)</f>
        <v>0</v>
      </c>
      <c r="X8">
        <f t="shared" si="3"/>
        <v>0.87370000000000003</v>
      </c>
      <c r="Y8">
        <f>kraina__2[[#This Row],[kobiety 2013]]+kraina__2[[#This Row],[mężczyźni 2013]]</f>
        <v>7689971</v>
      </c>
      <c r="Z8">
        <f>kraina__2[[#This Row],[kobiety 2014]]+kraina__2[[#This Row],[mężczyźni 2014]]</f>
        <v>6719014</v>
      </c>
      <c r="AA8">
        <f t="shared" si="4"/>
        <v>5870402</v>
      </c>
      <c r="AB8">
        <f t="shared" si="4"/>
        <v>5128970</v>
      </c>
      <c r="AC8">
        <f t="shared" si="4"/>
        <v>4481181</v>
      </c>
      <c r="AD8">
        <f t="shared" si="4"/>
        <v>3915207</v>
      </c>
      <c r="AE8">
        <f t="shared" si="4"/>
        <v>3420716</v>
      </c>
      <c r="AF8">
        <f t="shared" si="4"/>
        <v>2988679</v>
      </c>
      <c r="AG8">
        <f t="shared" ref="AG8:AK8" si="11">IF($X8*AF8 &gt; $Y8*2, AF8, ROUNDDOWN(AF8*$X8,))</f>
        <v>2611208</v>
      </c>
      <c r="AH8">
        <f t="shared" si="11"/>
        <v>2281412</v>
      </c>
      <c r="AI8">
        <f t="shared" si="11"/>
        <v>1993269</v>
      </c>
      <c r="AJ8">
        <f t="shared" si="11"/>
        <v>1741519</v>
      </c>
      <c r="AK8">
        <f t="shared" si="11"/>
        <v>1521565</v>
      </c>
      <c r="AL8">
        <f t="shared" si="6"/>
        <v>0</v>
      </c>
    </row>
    <row r="9" spans="1:38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G9">
        <f>kraina__2[[#This Row],[kobiety 2013]]+kraina__2[[#This Row],[mężczyźni 2013]]</f>
        <v>1335057</v>
      </c>
      <c r="H9" t="str">
        <f>kraina__2[[#This Row],[województwo]]</f>
        <v>w08A</v>
      </c>
      <c r="I9" t="str">
        <f t="shared" si="0"/>
        <v>A</v>
      </c>
      <c r="S9">
        <f>IF(AND(kraina__2[[#This Row],[kobiety 2013]]&lt;kraina__2[[#This Row],[kobiety 2014]],kraina__2[[#This Row],[mężczyźni 2013]]&lt;kraina__2[[#This Row],[mężczyźni 2014]]),1,0)</f>
        <v>1</v>
      </c>
      <c r="T9" t="str">
        <f t="shared" si="2"/>
        <v>A</v>
      </c>
      <c r="U9" t="str">
        <f>IF(S9=1,kraina__2[[#This Row],[województwo]],0)</f>
        <v>w08A</v>
      </c>
      <c r="X9">
        <f t="shared" si="3"/>
        <v>1.5571999999999999</v>
      </c>
      <c r="Y9">
        <f>kraina__2[[#This Row],[kobiety 2013]]+kraina__2[[#This Row],[mężczyźni 2013]]</f>
        <v>1335057</v>
      </c>
      <c r="Z9">
        <f>kraina__2[[#This Row],[kobiety 2014]]+kraina__2[[#This Row],[mężczyźni 2014]]</f>
        <v>2079034</v>
      </c>
      <c r="AA9">
        <f t="shared" si="4"/>
        <v>2079034</v>
      </c>
      <c r="AB9">
        <f t="shared" si="4"/>
        <v>2079034</v>
      </c>
      <c r="AC9">
        <f t="shared" si="4"/>
        <v>2079034</v>
      </c>
      <c r="AD9">
        <f t="shared" si="4"/>
        <v>2079034</v>
      </c>
      <c r="AE9">
        <f t="shared" si="4"/>
        <v>2079034</v>
      </c>
      <c r="AF9">
        <f t="shared" si="4"/>
        <v>2079034</v>
      </c>
      <c r="AG9">
        <f t="shared" ref="AG9:AK9" si="12">IF($X9*AF9 &gt; $Y9*2, AF9, ROUNDDOWN(AF9*$X9,))</f>
        <v>2079034</v>
      </c>
      <c r="AH9">
        <f t="shared" si="12"/>
        <v>2079034</v>
      </c>
      <c r="AI9">
        <f t="shared" si="12"/>
        <v>2079034</v>
      </c>
      <c r="AJ9">
        <f t="shared" si="12"/>
        <v>2079034</v>
      </c>
      <c r="AK9">
        <f t="shared" si="12"/>
        <v>2079034</v>
      </c>
      <c r="AL9">
        <f t="shared" si="6"/>
        <v>1</v>
      </c>
    </row>
    <row r="10" spans="1:38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G10">
        <f>kraina__2[[#This Row],[kobiety 2013]]+kraina__2[[#This Row],[mężczyźni 2013]]</f>
        <v>3291343</v>
      </c>
      <c r="H10" t="str">
        <f>kraina__2[[#This Row],[województwo]]</f>
        <v>w09C</v>
      </c>
      <c r="I10" t="str">
        <f t="shared" si="0"/>
        <v>C</v>
      </c>
      <c r="S10">
        <f>IF(AND(kraina__2[[#This Row],[kobiety 2013]]&lt;kraina__2[[#This Row],[kobiety 2014]],kraina__2[[#This Row],[mężczyźni 2013]]&lt;kraina__2[[#This Row],[mężczyźni 2014]]),1,0)</f>
        <v>0</v>
      </c>
      <c r="T10" t="str">
        <f t="shared" si="2"/>
        <v/>
      </c>
      <c r="U10">
        <f>IF(S10=1,kraina__2[[#This Row],[województwo]],0)</f>
        <v>0</v>
      </c>
      <c r="X10">
        <f t="shared" si="3"/>
        <v>0.67149999999999999</v>
      </c>
      <c r="Y10">
        <f>kraina__2[[#This Row],[kobiety 2013]]+kraina__2[[#This Row],[mężczyźni 2013]]</f>
        <v>3291343</v>
      </c>
      <c r="Z10">
        <f>kraina__2[[#This Row],[kobiety 2014]]+kraina__2[[#This Row],[mężczyźni 2014]]</f>
        <v>2210357</v>
      </c>
      <c r="AA10">
        <f t="shared" si="4"/>
        <v>1484254</v>
      </c>
      <c r="AB10">
        <f t="shared" si="4"/>
        <v>996676</v>
      </c>
      <c r="AC10">
        <f t="shared" si="4"/>
        <v>669267</v>
      </c>
      <c r="AD10">
        <f t="shared" si="4"/>
        <v>449412</v>
      </c>
      <c r="AE10">
        <f t="shared" si="4"/>
        <v>301780</v>
      </c>
      <c r="AF10">
        <f t="shared" si="4"/>
        <v>202645</v>
      </c>
      <c r="AG10">
        <f t="shared" ref="AG10:AK10" si="13">IF($X10*AF10 &gt; $Y10*2, AF10, ROUNDDOWN(AF10*$X10,))</f>
        <v>136076</v>
      </c>
      <c r="AH10">
        <f t="shared" si="13"/>
        <v>91375</v>
      </c>
      <c r="AI10">
        <f t="shared" si="13"/>
        <v>61358</v>
      </c>
      <c r="AJ10">
        <f t="shared" si="13"/>
        <v>41201</v>
      </c>
      <c r="AK10">
        <f t="shared" si="13"/>
        <v>27666</v>
      </c>
      <c r="AL10">
        <f t="shared" si="6"/>
        <v>0</v>
      </c>
    </row>
    <row r="11" spans="1:38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G11">
        <f>kraina__2[[#This Row],[kobiety 2013]]+kraina__2[[#This Row],[mężczyźni 2013]]</f>
        <v>2339967</v>
      </c>
      <c r="H11" t="str">
        <f>kraina__2[[#This Row],[województwo]]</f>
        <v>w10C</v>
      </c>
      <c r="I11" t="str">
        <f t="shared" si="0"/>
        <v>C</v>
      </c>
      <c r="S11">
        <f>IF(AND(kraina__2[[#This Row],[kobiety 2013]]&lt;kraina__2[[#This Row],[kobiety 2014]],kraina__2[[#This Row],[mężczyźni 2013]]&lt;kraina__2[[#This Row],[mężczyźni 2014]]),1,0)</f>
        <v>0</v>
      </c>
      <c r="T11" t="str">
        <f t="shared" si="2"/>
        <v/>
      </c>
      <c r="U11">
        <f>IF(S11=1,kraina__2[[#This Row],[województwo]],0)</f>
        <v>0</v>
      </c>
      <c r="X11">
        <f t="shared" si="3"/>
        <v>0.71130000000000004</v>
      </c>
      <c r="Y11">
        <f>kraina__2[[#This Row],[kobiety 2013]]+kraina__2[[#This Row],[mężczyźni 2013]]</f>
        <v>2339967</v>
      </c>
      <c r="Z11">
        <f>kraina__2[[#This Row],[kobiety 2014]]+kraina__2[[#This Row],[mężczyźni 2014]]</f>
        <v>1664564</v>
      </c>
      <c r="AA11">
        <f t="shared" si="4"/>
        <v>1184004</v>
      </c>
      <c r="AB11">
        <f t="shared" si="4"/>
        <v>842182</v>
      </c>
      <c r="AC11">
        <f t="shared" si="4"/>
        <v>599044</v>
      </c>
      <c r="AD11">
        <f t="shared" si="4"/>
        <v>426099</v>
      </c>
      <c r="AE11">
        <f t="shared" si="4"/>
        <v>303084</v>
      </c>
      <c r="AF11">
        <f t="shared" si="4"/>
        <v>215583</v>
      </c>
      <c r="AG11">
        <f t="shared" ref="AG11:AK11" si="14">IF($X11*AF11 &gt; $Y11*2, AF11, ROUNDDOWN(AF11*$X11,))</f>
        <v>153344</v>
      </c>
      <c r="AH11">
        <f t="shared" si="14"/>
        <v>109073</v>
      </c>
      <c r="AI11">
        <f t="shared" si="14"/>
        <v>77583</v>
      </c>
      <c r="AJ11">
        <f t="shared" si="14"/>
        <v>55184</v>
      </c>
      <c r="AK11">
        <f t="shared" si="14"/>
        <v>39252</v>
      </c>
      <c r="AL11">
        <f t="shared" si="6"/>
        <v>0</v>
      </c>
    </row>
    <row r="12" spans="1:38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G12">
        <f>kraina__2[[#This Row],[kobiety 2013]]+kraina__2[[#This Row],[mężczyźni 2013]]</f>
        <v>3983255</v>
      </c>
      <c r="H12" t="str">
        <f>kraina__2[[#This Row],[województwo]]</f>
        <v>w11D</v>
      </c>
      <c r="I12" t="str">
        <f t="shared" si="0"/>
        <v>D</v>
      </c>
      <c r="S12">
        <f>IF(AND(kraina__2[[#This Row],[kobiety 2013]]&lt;kraina__2[[#This Row],[kobiety 2014]],kraina__2[[#This Row],[mężczyźni 2013]]&lt;kraina__2[[#This Row],[mężczyźni 2014]]),1,0)</f>
        <v>0</v>
      </c>
      <c r="T12" t="str">
        <f t="shared" si="2"/>
        <v/>
      </c>
      <c r="U12">
        <f>IF(S12=1,kraina__2[[#This Row],[województwo]],0)</f>
        <v>0</v>
      </c>
      <c r="X12">
        <f t="shared" si="3"/>
        <v>0.94169999999999998</v>
      </c>
      <c r="Y12">
        <f>kraina__2[[#This Row],[kobiety 2013]]+kraina__2[[#This Row],[mężczyźni 2013]]</f>
        <v>3983255</v>
      </c>
      <c r="Z12">
        <f>kraina__2[[#This Row],[kobiety 2014]]+kraina__2[[#This Row],[mężczyźni 2014]]</f>
        <v>3751139</v>
      </c>
      <c r="AA12">
        <f t="shared" si="4"/>
        <v>3532447</v>
      </c>
      <c r="AB12">
        <f t="shared" si="4"/>
        <v>3326505</v>
      </c>
      <c r="AC12">
        <f t="shared" si="4"/>
        <v>3132569</v>
      </c>
      <c r="AD12">
        <f t="shared" si="4"/>
        <v>2949940</v>
      </c>
      <c r="AE12">
        <f t="shared" si="4"/>
        <v>2777958</v>
      </c>
      <c r="AF12">
        <f t="shared" si="4"/>
        <v>2616003</v>
      </c>
      <c r="AG12">
        <f t="shared" ref="AG12:AK12" si="15">IF($X12*AF12 &gt; $Y12*2, AF12, ROUNDDOWN(AF12*$X12,))</f>
        <v>2463490</v>
      </c>
      <c r="AH12">
        <f t="shared" si="15"/>
        <v>2319868</v>
      </c>
      <c r="AI12">
        <f t="shared" si="15"/>
        <v>2184619</v>
      </c>
      <c r="AJ12">
        <f t="shared" si="15"/>
        <v>2057255</v>
      </c>
      <c r="AK12">
        <f t="shared" si="15"/>
        <v>1937317</v>
      </c>
      <c r="AL12">
        <f t="shared" si="6"/>
        <v>0</v>
      </c>
    </row>
    <row r="13" spans="1:38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G13">
        <f>kraina__2[[#This Row],[kobiety 2013]]+kraina__2[[#This Row],[mężczyźni 2013]]</f>
        <v>7688480</v>
      </c>
      <c r="H13" t="str">
        <f>kraina__2[[#This Row],[województwo]]</f>
        <v>w12C</v>
      </c>
      <c r="I13" t="str">
        <f t="shared" si="0"/>
        <v>C</v>
      </c>
      <c r="S13">
        <f>IF(AND(kraina__2[[#This Row],[kobiety 2013]]&lt;kraina__2[[#This Row],[kobiety 2014]],kraina__2[[#This Row],[mężczyźni 2013]]&lt;kraina__2[[#This Row],[mężczyźni 2014]]),1,0)</f>
        <v>1</v>
      </c>
      <c r="T13" t="str">
        <f t="shared" si="2"/>
        <v>C</v>
      </c>
      <c r="U13" t="str">
        <f>IF(S13=1,kraina__2[[#This Row],[województwo]],0)</f>
        <v>w12C</v>
      </c>
      <c r="X13">
        <f t="shared" si="3"/>
        <v>1.1677999999999999</v>
      </c>
      <c r="Y13">
        <f>kraina__2[[#This Row],[kobiety 2013]]+kraina__2[[#This Row],[mężczyźni 2013]]</f>
        <v>7688480</v>
      </c>
      <c r="Z13">
        <f>kraina__2[[#This Row],[kobiety 2014]]+kraina__2[[#This Row],[mężczyźni 2014]]</f>
        <v>8979036</v>
      </c>
      <c r="AA13">
        <f t="shared" si="4"/>
        <v>10485718</v>
      </c>
      <c r="AB13">
        <f t="shared" si="4"/>
        <v>12245221</v>
      </c>
      <c r="AC13">
        <f t="shared" si="4"/>
        <v>14299969</v>
      </c>
      <c r="AD13">
        <f t="shared" si="4"/>
        <v>14299969</v>
      </c>
      <c r="AE13">
        <f t="shared" si="4"/>
        <v>14299969</v>
      </c>
      <c r="AF13">
        <f t="shared" ref="AF13:AJ13" si="16">IF($X13*AE13 &gt; $Y13*2, AE13, ROUNDDOWN(AE13*$X13,))</f>
        <v>14299969</v>
      </c>
      <c r="AG13">
        <f t="shared" si="16"/>
        <v>14299969</v>
      </c>
      <c r="AH13">
        <f t="shared" si="16"/>
        <v>14299969</v>
      </c>
      <c r="AI13">
        <f t="shared" si="16"/>
        <v>14299969</v>
      </c>
      <c r="AJ13">
        <f t="shared" si="16"/>
        <v>14299969</v>
      </c>
      <c r="AK13">
        <f>IF($X13*AJ13 &gt; $Y13*2, AJ13, ROUNDDOWN(AJ13*$X13,))</f>
        <v>14299969</v>
      </c>
      <c r="AL13">
        <f t="shared" si="6"/>
        <v>1</v>
      </c>
    </row>
    <row r="14" spans="1:38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G14">
        <f>kraina__2[[#This Row],[kobiety 2013]]+kraina__2[[#This Row],[mężczyźni 2013]]</f>
        <v>1960392</v>
      </c>
      <c r="H14" t="str">
        <f>kraina__2[[#This Row],[województwo]]</f>
        <v>w13A</v>
      </c>
      <c r="I14" t="str">
        <f t="shared" si="0"/>
        <v>A</v>
      </c>
      <c r="S14">
        <f>IF(AND(kraina__2[[#This Row],[kobiety 2013]]&lt;kraina__2[[#This Row],[kobiety 2014]],kraina__2[[#This Row],[mężczyźni 2013]]&lt;kraina__2[[#This Row],[mężczyźni 2014]]),1,0)</f>
        <v>1</v>
      </c>
      <c r="T14" t="str">
        <f t="shared" si="2"/>
        <v>A</v>
      </c>
      <c r="U14" t="str">
        <f>IF(S14=1,kraina__2[[#This Row],[województwo]],0)</f>
        <v>w13A</v>
      </c>
      <c r="X14">
        <f t="shared" si="3"/>
        <v>1.0923</v>
      </c>
      <c r="Y14">
        <f>kraina__2[[#This Row],[kobiety 2013]]+kraina__2[[#This Row],[mężczyźni 2013]]</f>
        <v>1960392</v>
      </c>
      <c r="Z14">
        <f>kraina__2[[#This Row],[kobiety 2014]]+kraina__2[[#This Row],[mężczyźni 2014]]</f>
        <v>2141427</v>
      </c>
      <c r="AA14">
        <f t="shared" si="4"/>
        <v>2339080</v>
      </c>
      <c r="AB14">
        <f t="shared" si="4"/>
        <v>2554977</v>
      </c>
      <c r="AC14">
        <f t="shared" si="4"/>
        <v>2790801</v>
      </c>
      <c r="AD14">
        <f t="shared" si="4"/>
        <v>3048391</v>
      </c>
      <c r="AE14">
        <f t="shared" si="4"/>
        <v>3329757</v>
      </c>
      <c r="AF14">
        <f t="shared" ref="AF14:AK14" si="17">IF($X14*AE14 &gt; $Y14*2, AE14, ROUNDDOWN(AE14*$X14,))</f>
        <v>3637093</v>
      </c>
      <c r="AG14">
        <f t="shared" si="17"/>
        <v>3637093</v>
      </c>
      <c r="AH14">
        <f t="shared" si="17"/>
        <v>3637093</v>
      </c>
      <c r="AI14">
        <f t="shared" si="17"/>
        <v>3637093</v>
      </c>
      <c r="AJ14">
        <f t="shared" si="17"/>
        <v>3637093</v>
      </c>
      <c r="AK14">
        <f t="shared" si="17"/>
        <v>3637093</v>
      </c>
      <c r="AL14">
        <f t="shared" si="6"/>
        <v>1</v>
      </c>
    </row>
    <row r="15" spans="1:38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G15">
        <f>kraina__2[[#This Row],[kobiety 2013]]+kraina__2[[#This Row],[mężczyźni 2013]]</f>
        <v>2177470</v>
      </c>
      <c r="H15" t="str">
        <f>kraina__2[[#This Row],[województwo]]</f>
        <v>w14A</v>
      </c>
      <c r="I15" t="str">
        <f t="shared" si="0"/>
        <v>A</v>
      </c>
      <c r="S15">
        <f>IF(AND(kraina__2[[#This Row],[kobiety 2013]]&lt;kraina__2[[#This Row],[kobiety 2014]],kraina__2[[#This Row],[mężczyźni 2013]]&lt;kraina__2[[#This Row],[mężczyźni 2014]]),1,0)</f>
        <v>0</v>
      </c>
      <c r="T15" t="str">
        <f t="shared" si="2"/>
        <v/>
      </c>
      <c r="U15">
        <f>IF(S15=1,kraina__2[[#This Row],[województwo]],0)</f>
        <v>0</v>
      </c>
      <c r="X15">
        <f t="shared" si="3"/>
        <v>0.81089999999999995</v>
      </c>
      <c r="Y15">
        <f>kraina__2[[#This Row],[kobiety 2013]]+kraina__2[[#This Row],[mężczyźni 2013]]</f>
        <v>2177470</v>
      </c>
      <c r="Z15">
        <f>kraina__2[[#This Row],[kobiety 2014]]+kraina__2[[#This Row],[mężczyźni 2014]]</f>
        <v>1765883</v>
      </c>
      <c r="AA15">
        <f t="shared" si="4"/>
        <v>1431954</v>
      </c>
      <c r="AB15">
        <f t="shared" si="4"/>
        <v>1161171</v>
      </c>
      <c r="AC15">
        <f t="shared" si="4"/>
        <v>941593</v>
      </c>
      <c r="AD15">
        <f t="shared" si="4"/>
        <v>763537</v>
      </c>
      <c r="AE15">
        <f t="shared" si="4"/>
        <v>619152</v>
      </c>
      <c r="AF15">
        <f t="shared" ref="AF15:AK15" si="18">IF($X15*AE15 &gt; $Y15*2, AE15, ROUNDDOWN(AE15*$X15,))</f>
        <v>502070</v>
      </c>
      <c r="AG15">
        <f t="shared" si="18"/>
        <v>407128</v>
      </c>
      <c r="AH15">
        <f t="shared" si="18"/>
        <v>330140</v>
      </c>
      <c r="AI15">
        <f t="shared" si="18"/>
        <v>267710</v>
      </c>
      <c r="AJ15">
        <f t="shared" si="18"/>
        <v>217086</v>
      </c>
      <c r="AK15">
        <f t="shared" si="18"/>
        <v>176035</v>
      </c>
      <c r="AL15">
        <f t="shared" si="6"/>
        <v>0</v>
      </c>
    </row>
    <row r="16" spans="1:38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G16">
        <f>kraina__2[[#This Row],[kobiety 2013]]+kraina__2[[#This Row],[mężczyźni 2013]]</f>
        <v>5134027</v>
      </c>
      <c r="H16" t="str">
        <f>kraina__2[[#This Row],[województwo]]</f>
        <v>w15A</v>
      </c>
      <c r="I16" t="str">
        <f t="shared" si="0"/>
        <v>A</v>
      </c>
      <c r="S16">
        <f>IF(AND(kraina__2[[#This Row],[kobiety 2013]]&lt;kraina__2[[#This Row],[kobiety 2014]],kraina__2[[#This Row],[mężczyźni 2013]]&lt;kraina__2[[#This Row],[mężczyźni 2014]]),1,0)</f>
        <v>0</v>
      </c>
      <c r="T16" t="str">
        <f t="shared" si="2"/>
        <v/>
      </c>
      <c r="U16">
        <f>IF(S16=1,kraina__2[[#This Row],[województwo]],0)</f>
        <v>0</v>
      </c>
      <c r="X16">
        <f t="shared" si="3"/>
        <v>0.79849999999999999</v>
      </c>
      <c r="Y16">
        <f>kraina__2[[#This Row],[kobiety 2013]]+kraina__2[[#This Row],[mężczyźni 2013]]</f>
        <v>5134027</v>
      </c>
      <c r="Z16">
        <f>kraina__2[[#This Row],[kobiety 2014]]+kraina__2[[#This Row],[mężczyźni 2014]]</f>
        <v>4099997</v>
      </c>
      <c r="AA16">
        <f t="shared" si="4"/>
        <v>3273847</v>
      </c>
      <c r="AB16">
        <f t="shared" si="4"/>
        <v>2614166</v>
      </c>
      <c r="AC16">
        <f t="shared" si="4"/>
        <v>2087411</v>
      </c>
      <c r="AD16">
        <f t="shared" si="4"/>
        <v>1666797</v>
      </c>
      <c r="AE16">
        <f t="shared" si="4"/>
        <v>1330937</v>
      </c>
      <c r="AF16">
        <f t="shared" ref="AF16:AK16" si="19">IF($X16*AE16 &gt; $Y16*2, AE16, ROUNDDOWN(AE16*$X16,))</f>
        <v>1062753</v>
      </c>
      <c r="AG16">
        <f t="shared" si="19"/>
        <v>848608</v>
      </c>
      <c r="AH16">
        <f t="shared" si="19"/>
        <v>677613</v>
      </c>
      <c r="AI16">
        <f t="shared" si="19"/>
        <v>541073</v>
      </c>
      <c r="AJ16">
        <f t="shared" si="19"/>
        <v>432046</v>
      </c>
      <c r="AK16">
        <f t="shared" si="19"/>
        <v>344988</v>
      </c>
      <c r="AL16">
        <f t="shared" si="6"/>
        <v>0</v>
      </c>
    </row>
    <row r="17" spans="1:38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G17">
        <f>kraina__2[[#This Row],[kobiety 2013]]+kraina__2[[#This Row],[mężczyźni 2013]]</f>
        <v>2728601</v>
      </c>
      <c r="H17" t="str">
        <f>kraina__2[[#This Row],[województwo]]</f>
        <v>w16C</v>
      </c>
      <c r="I17" t="str">
        <f t="shared" si="0"/>
        <v>C</v>
      </c>
      <c r="S17">
        <f>IF(AND(kraina__2[[#This Row],[kobiety 2013]]&lt;kraina__2[[#This Row],[kobiety 2014]],kraina__2[[#This Row],[mężczyźni 2013]]&lt;kraina__2[[#This Row],[mężczyźni 2014]]),1,0)</f>
        <v>1</v>
      </c>
      <c r="T17" t="str">
        <f t="shared" si="2"/>
        <v>C</v>
      </c>
      <c r="U17" t="str">
        <f>IF(S17=1,kraina__2[[#This Row],[województwo]],0)</f>
        <v>w16C</v>
      </c>
      <c r="X17">
        <f t="shared" si="3"/>
        <v>1.2492000000000001</v>
      </c>
      <c r="Y17">
        <f>kraina__2[[#This Row],[kobiety 2013]]+kraina__2[[#This Row],[mężczyźni 2013]]</f>
        <v>2728601</v>
      </c>
      <c r="Z17">
        <f>kraina__2[[#This Row],[kobiety 2014]]+kraina__2[[#This Row],[mężczyźni 2014]]</f>
        <v>3408578</v>
      </c>
      <c r="AA17">
        <f t="shared" si="4"/>
        <v>4257995</v>
      </c>
      <c r="AB17">
        <f t="shared" si="4"/>
        <v>5319087</v>
      </c>
      <c r="AC17">
        <f t="shared" si="4"/>
        <v>5319087</v>
      </c>
      <c r="AD17">
        <f t="shared" si="4"/>
        <v>5319087</v>
      </c>
      <c r="AE17">
        <f t="shared" si="4"/>
        <v>5319087</v>
      </c>
      <c r="AF17">
        <f t="shared" ref="AF17:AK17" si="20">IF($X17*AE17 &gt; $Y17*2, AE17, ROUNDDOWN(AE17*$X17,))</f>
        <v>5319087</v>
      </c>
      <c r="AG17">
        <f t="shared" si="20"/>
        <v>5319087</v>
      </c>
      <c r="AH17">
        <f t="shared" si="20"/>
        <v>5319087</v>
      </c>
      <c r="AI17">
        <f t="shared" si="20"/>
        <v>5319087</v>
      </c>
      <c r="AJ17">
        <f t="shared" si="20"/>
        <v>5319087</v>
      </c>
      <c r="AK17">
        <f t="shared" si="20"/>
        <v>5319087</v>
      </c>
      <c r="AL17">
        <f t="shared" si="6"/>
        <v>1</v>
      </c>
    </row>
    <row r="18" spans="1:38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G18">
        <f>kraina__2[[#This Row],[kobiety 2013]]+kraina__2[[#This Row],[mężczyźni 2013]]</f>
        <v>5009321</v>
      </c>
      <c r="H18" t="str">
        <f>kraina__2[[#This Row],[województwo]]</f>
        <v>w17A</v>
      </c>
      <c r="I18" t="str">
        <f t="shared" si="0"/>
        <v>A</v>
      </c>
      <c r="S18">
        <f>IF(AND(kraina__2[[#This Row],[kobiety 2013]]&lt;kraina__2[[#This Row],[kobiety 2014]],kraina__2[[#This Row],[mężczyźni 2013]]&lt;kraina__2[[#This Row],[mężczyźni 2014]]),1,0)</f>
        <v>0</v>
      </c>
      <c r="T18" t="str">
        <f t="shared" si="2"/>
        <v/>
      </c>
      <c r="U18">
        <f>IF(S18=1,kraina__2[[#This Row],[województwo]],0)</f>
        <v>0</v>
      </c>
      <c r="X18">
        <f t="shared" si="3"/>
        <v>0.60299999999999998</v>
      </c>
      <c r="Y18">
        <f>kraina__2[[#This Row],[kobiety 2013]]+kraina__2[[#This Row],[mężczyźni 2013]]</f>
        <v>5009321</v>
      </c>
      <c r="Z18">
        <f>kraina__2[[#This Row],[kobiety 2014]]+kraina__2[[#This Row],[mężczyźni 2014]]</f>
        <v>3020942</v>
      </c>
      <c r="AA18">
        <f t="shared" si="4"/>
        <v>1821628</v>
      </c>
      <c r="AB18">
        <f t="shared" si="4"/>
        <v>1098441</v>
      </c>
      <c r="AC18">
        <f t="shared" si="4"/>
        <v>662359</v>
      </c>
      <c r="AD18">
        <f t="shared" si="4"/>
        <v>399402</v>
      </c>
      <c r="AE18">
        <f t="shared" si="4"/>
        <v>240839</v>
      </c>
      <c r="AF18">
        <f t="shared" ref="AF18:AK18" si="21">IF($X18*AE18 &gt; $Y18*2, AE18, ROUNDDOWN(AE18*$X18,))</f>
        <v>145225</v>
      </c>
      <c r="AG18">
        <f t="shared" si="21"/>
        <v>87570</v>
      </c>
      <c r="AH18">
        <f t="shared" si="21"/>
        <v>52804</v>
      </c>
      <c r="AI18">
        <f t="shared" si="21"/>
        <v>31840</v>
      </c>
      <c r="AJ18">
        <f t="shared" si="21"/>
        <v>19199</v>
      </c>
      <c r="AK18">
        <f t="shared" si="21"/>
        <v>11576</v>
      </c>
      <c r="AL18">
        <f t="shared" si="6"/>
        <v>0</v>
      </c>
    </row>
    <row r="19" spans="1:38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G19">
        <f>kraina__2[[#This Row],[kobiety 2013]]+kraina__2[[#This Row],[mężczyźni 2013]]</f>
        <v>2729291</v>
      </c>
      <c r="H19" t="str">
        <f>kraina__2[[#This Row],[województwo]]</f>
        <v>w18D</v>
      </c>
      <c r="I19" t="str">
        <f t="shared" si="0"/>
        <v>D</v>
      </c>
      <c r="S19">
        <f>IF(AND(kraina__2[[#This Row],[kobiety 2013]]&lt;kraina__2[[#This Row],[kobiety 2014]],kraina__2[[#This Row],[mężczyźni 2013]]&lt;kraina__2[[#This Row],[mężczyźni 2014]]),1,0)</f>
        <v>0</v>
      </c>
      <c r="T19" t="str">
        <f t="shared" si="2"/>
        <v/>
      </c>
      <c r="U19">
        <f>IF(S19=1,kraina__2[[#This Row],[województwo]],0)</f>
        <v>0</v>
      </c>
      <c r="X19">
        <f t="shared" si="3"/>
        <v>0.46029999999999999</v>
      </c>
      <c r="Y19">
        <f>kraina__2[[#This Row],[kobiety 2013]]+kraina__2[[#This Row],[mężczyźni 2013]]</f>
        <v>2729291</v>
      </c>
      <c r="Z19">
        <f>kraina__2[[#This Row],[kobiety 2014]]+kraina__2[[#This Row],[mężczyźni 2014]]</f>
        <v>1256318</v>
      </c>
      <c r="AA19">
        <f t="shared" si="4"/>
        <v>578283</v>
      </c>
      <c r="AB19">
        <f t="shared" si="4"/>
        <v>266183</v>
      </c>
      <c r="AC19">
        <f t="shared" si="4"/>
        <v>122524</v>
      </c>
      <c r="AD19">
        <f t="shared" si="4"/>
        <v>56397</v>
      </c>
      <c r="AE19">
        <f t="shared" si="4"/>
        <v>25959</v>
      </c>
      <c r="AF19">
        <f t="shared" ref="AF19:AK19" si="22">IF($X19*AE19 &gt; $Y19*2, AE19, ROUNDDOWN(AE19*$X19,))</f>
        <v>11948</v>
      </c>
      <c r="AG19">
        <f t="shared" si="22"/>
        <v>5499</v>
      </c>
      <c r="AH19">
        <f t="shared" si="22"/>
        <v>2531</v>
      </c>
      <c r="AI19">
        <f t="shared" si="22"/>
        <v>1165</v>
      </c>
      <c r="AJ19">
        <f t="shared" si="22"/>
        <v>536</v>
      </c>
      <c r="AK19">
        <f t="shared" si="22"/>
        <v>246</v>
      </c>
      <c r="AL19">
        <f t="shared" si="6"/>
        <v>0</v>
      </c>
    </row>
    <row r="20" spans="1:38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G20">
        <f>kraina__2[[#This Row],[kobiety 2013]]+kraina__2[[#This Row],[mężczyźni 2013]]</f>
        <v>6175874</v>
      </c>
      <c r="H20" t="str">
        <f>kraina__2[[#This Row],[województwo]]</f>
        <v>w19C</v>
      </c>
      <c r="I20" t="str">
        <f t="shared" si="0"/>
        <v>C</v>
      </c>
      <c r="S20">
        <f>IF(AND(kraina__2[[#This Row],[kobiety 2013]]&lt;kraina__2[[#This Row],[kobiety 2014]],kraina__2[[#This Row],[mężczyźni 2013]]&lt;kraina__2[[#This Row],[mężczyźni 2014]]),1,0)</f>
        <v>0</v>
      </c>
      <c r="T20" t="str">
        <f t="shared" si="2"/>
        <v/>
      </c>
      <c r="U20">
        <f>IF(S20=1,kraina__2[[#This Row],[województwo]],0)</f>
        <v>0</v>
      </c>
      <c r="X20">
        <f t="shared" si="3"/>
        <v>0.55459999999999998</v>
      </c>
      <c r="Y20">
        <f>kraina__2[[#This Row],[kobiety 2013]]+kraina__2[[#This Row],[mężczyźni 2013]]</f>
        <v>6175874</v>
      </c>
      <c r="Z20">
        <f>kraina__2[[#This Row],[kobiety 2014]]+kraina__2[[#This Row],[mężczyźni 2014]]</f>
        <v>3425717</v>
      </c>
      <c r="AA20">
        <f t="shared" si="4"/>
        <v>1899902</v>
      </c>
      <c r="AB20">
        <f t="shared" si="4"/>
        <v>1053685</v>
      </c>
      <c r="AC20">
        <f t="shared" si="4"/>
        <v>584373</v>
      </c>
      <c r="AD20">
        <f t="shared" si="4"/>
        <v>324093</v>
      </c>
      <c r="AE20">
        <f t="shared" si="4"/>
        <v>179741</v>
      </c>
      <c r="AF20">
        <f t="shared" ref="AF20:AK20" si="23">IF($X20*AE20 &gt; $Y20*2, AE20, ROUNDDOWN(AE20*$X20,))</f>
        <v>99684</v>
      </c>
      <c r="AG20">
        <f t="shared" si="23"/>
        <v>55284</v>
      </c>
      <c r="AH20">
        <f t="shared" si="23"/>
        <v>30660</v>
      </c>
      <c r="AI20">
        <f t="shared" si="23"/>
        <v>17004</v>
      </c>
      <c r="AJ20">
        <f t="shared" si="23"/>
        <v>9430</v>
      </c>
      <c r="AK20">
        <f t="shared" si="23"/>
        <v>5229</v>
      </c>
      <c r="AL20">
        <f t="shared" si="6"/>
        <v>0</v>
      </c>
    </row>
    <row r="21" spans="1:38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G21">
        <f>kraina__2[[#This Row],[kobiety 2013]]+kraina__2[[#This Row],[mężczyźni 2013]]</f>
        <v>3008890</v>
      </c>
      <c r="H21" t="str">
        <f>kraina__2[[#This Row],[województwo]]</f>
        <v>w20C</v>
      </c>
      <c r="I21" t="str">
        <f t="shared" si="0"/>
        <v>C</v>
      </c>
      <c r="S21">
        <f>IF(AND(kraina__2[[#This Row],[kobiety 2013]]&lt;kraina__2[[#This Row],[kobiety 2014]],kraina__2[[#This Row],[mężczyźni 2013]]&lt;kraina__2[[#This Row],[mężczyźni 2014]]),1,0)</f>
        <v>0</v>
      </c>
      <c r="T21" t="str">
        <f t="shared" si="2"/>
        <v/>
      </c>
      <c r="U21">
        <f>IF(S21=1,kraina__2[[#This Row],[województwo]],0)</f>
        <v>0</v>
      </c>
      <c r="X21">
        <f t="shared" si="3"/>
        <v>0.9234</v>
      </c>
      <c r="Y21">
        <f>kraina__2[[#This Row],[kobiety 2013]]+kraina__2[[#This Row],[mężczyźni 2013]]</f>
        <v>3008890</v>
      </c>
      <c r="Z21">
        <f>kraina__2[[#This Row],[kobiety 2014]]+kraina__2[[#This Row],[mężczyźni 2014]]</f>
        <v>2778690</v>
      </c>
      <c r="AA21">
        <f t="shared" si="4"/>
        <v>2565842</v>
      </c>
      <c r="AB21">
        <f t="shared" si="4"/>
        <v>2369298</v>
      </c>
      <c r="AC21">
        <f t="shared" si="4"/>
        <v>2187809</v>
      </c>
      <c r="AD21">
        <f t="shared" si="4"/>
        <v>2020222</v>
      </c>
      <c r="AE21">
        <f t="shared" si="4"/>
        <v>1865472</v>
      </c>
      <c r="AF21">
        <f t="shared" ref="AF21:AK21" si="24">IF($X21*AE21 &gt; $Y21*2, AE21, ROUNDDOWN(AE21*$X21,))</f>
        <v>1722576</v>
      </c>
      <c r="AG21">
        <f t="shared" si="24"/>
        <v>1590626</v>
      </c>
      <c r="AH21">
        <f t="shared" si="24"/>
        <v>1468784</v>
      </c>
      <c r="AI21">
        <f t="shared" si="24"/>
        <v>1356275</v>
      </c>
      <c r="AJ21">
        <f t="shared" si="24"/>
        <v>1252384</v>
      </c>
      <c r="AK21">
        <f t="shared" si="24"/>
        <v>1156451</v>
      </c>
      <c r="AL21">
        <f t="shared" si="6"/>
        <v>0</v>
      </c>
    </row>
    <row r="22" spans="1:38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G22">
        <f>kraina__2[[#This Row],[kobiety 2013]]+kraina__2[[#This Row],[mężczyźni 2013]]</f>
        <v>4752576</v>
      </c>
      <c r="H22" t="str">
        <f>kraina__2[[#This Row],[województwo]]</f>
        <v>w21A</v>
      </c>
      <c r="I22" t="str">
        <f t="shared" si="0"/>
        <v>A</v>
      </c>
      <c r="S22">
        <f>IF(AND(kraina__2[[#This Row],[kobiety 2013]]&lt;kraina__2[[#This Row],[kobiety 2014]],kraina__2[[#This Row],[mężczyźni 2013]]&lt;kraina__2[[#This Row],[mężczyźni 2014]]),1,0)</f>
        <v>0</v>
      </c>
      <c r="T22" t="str">
        <f t="shared" si="2"/>
        <v/>
      </c>
      <c r="U22">
        <f>IF(S22=1,kraina__2[[#This Row],[województwo]],0)</f>
        <v>0</v>
      </c>
      <c r="X22">
        <f t="shared" si="3"/>
        <v>0.1203</v>
      </c>
      <c r="Y22">
        <f>kraina__2[[#This Row],[kobiety 2013]]+kraina__2[[#This Row],[mężczyźni 2013]]</f>
        <v>4752576</v>
      </c>
      <c r="Z22">
        <f>kraina__2[[#This Row],[kobiety 2014]]+kraina__2[[#This Row],[mężczyźni 2014]]</f>
        <v>572183</v>
      </c>
      <c r="AA22">
        <f t="shared" si="4"/>
        <v>68833</v>
      </c>
      <c r="AB22">
        <f t="shared" si="4"/>
        <v>8280</v>
      </c>
      <c r="AC22">
        <f t="shared" si="4"/>
        <v>996</v>
      </c>
      <c r="AD22">
        <f t="shared" si="4"/>
        <v>119</v>
      </c>
      <c r="AE22">
        <f t="shared" si="4"/>
        <v>14</v>
      </c>
      <c r="AF22">
        <f t="shared" ref="AF22:AK22" si="25">IF($X22*AE22 &gt; $Y22*2, AE22, ROUNDDOWN(AE22*$X22,))</f>
        <v>1</v>
      </c>
      <c r="AG22">
        <f t="shared" si="25"/>
        <v>0</v>
      </c>
      <c r="AH22">
        <f t="shared" si="25"/>
        <v>0</v>
      </c>
      <c r="AI22">
        <f t="shared" si="25"/>
        <v>0</v>
      </c>
      <c r="AJ22">
        <f t="shared" si="25"/>
        <v>0</v>
      </c>
      <c r="AK22">
        <f t="shared" si="25"/>
        <v>0</v>
      </c>
      <c r="AL22">
        <f t="shared" si="6"/>
        <v>0</v>
      </c>
    </row>
    <row r="23" spans="1:38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G23">
        <f>kraina__2[[#This Row],[kobiety 2013]]+kraina__2[[#This Row],[mężczyźni 2013]]</f>
        <v>1434562</v>
      </c>
      <c r="H23" t="str">
        <f>kraina__2[[#This Row],[województwo]]</f>
        <v>w22B</v>
      </c>
      <c r="I23" t="str">
        <f t="shared" si="0"/>
        <v>B</v>
      </c>
      <c r="S23">
        <f>IF(AND(kraina__2[[#This Row],[kobiety 2013]]&lt;kraina__2[[#This Row],[kobiety 2014]],kraina__2[[#This Row],[mężczyźni 2013]]&lt;kraina__2[[#This Row],[mężczyźni 2014]]),1,0)</f>
        <v>1</v>
      </c>
      <c r="T23" t="str">
        <f t="shared" si="2"/>
        <v>B</v>
      </c>
      <c r="U23" t="str">
        <f>IF(S23=1,kraina__2[[#This Row],[województwo]],0)</f>
        <v>w22B</v>
      </c>
      <c r="X23">
        <f t="shared" si="3"/>
        <v>3.8473000000000002</v>
      </c>
      <c r="Y23">
        <f>kraina__2[[#This Row],[kobiety 2013]]+kraina__2[[#This Row],[mężczyźni 2013]]</f>
        <v>1434562</v>
      </c>
      <c r="Z23">
        <f>kraina__2[[#This Row],[kobiety 2014]]+kraina__2[[#This Row],[mężczyźni 2014]]</f>
        <v>5519227</v>
      </c>
      <c r="AA23">
        <f t="shared" si="4"/>
        <v>5519227</v>
      </c>
      <c r="AB23">
        <f t="shared" si="4"/>
        <v>5519227</v>
      </c>
      <c r="AC23">
        <f t="shared" si="4"/>
        <v>5519227</v>
      </c>
      <c r="AD23">
        <f t="shared" si="4"/>
        <v>5519227</v>
      </c>
      <c r="AE23">
        <f t="shared" si="4"/>
        <v>5519227</v>
      </c>
      <c r="AF23">
        <f t="shared" ref="AF23:AK23" si="26">IF($X23*AE23 &gt; $Y23*2, AE23, ROUNDDOWN(AE23*$X23,))</f>
        <v>5519227</v>
      </c>
      <c r="AG23">
        <f t="shared" si="26"/>
        <v>5519227</v>
      </c>
      <c r="AH23">
        <f t="shared" si="26"/>
        <v>5519227</v>
      </c>
      <c r="AI23">
        <f t="shared" si="26"/>
        <v>5519227</v>
      </c>
      <c r="AJ23">
        <f t="shared" si="26"/>
        <v>5519227</v>
      </c>
      <c r="AK23">
        <f t="shared" si="26"/>
        <v>5519227</v>
      </c>
      <c r="AL23">
        <f t="shared" si="6"/>
        <v>1</v>
      </c>
    </row>
    <row r="24" spans="1:38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G24">
        <f>kraina__2[[#This Row],[kobiety 2013]]+kraina__2[[#This Row],[mężczyźni 2013]]</f>
        <v>4505451</v>
      </c>
      <c r="H24" t="str">
        <f>kraina__2[[#This Row],[województwo]]</f>
        <v>w23B</v>
      </c>
      <c r="I24" t="str">
        <f t="shared" si="0"/>
        <v>B</v>
      </c>
      <c r="S24">
        <f>IF(AND(kraina__2[[#This Row],[kobiety 2013]]&lt;kraina__2[[#This Row],[kobiety 2014]],kraina__2[[#This Row],[mężczyźni 2013]]&lt;kraina__2[[#This Row],[mężczyźni 2014]]),1,0)</f>
        <v>0</v>
      </c>
      <c r="T24" t="str">
        <f t="shared" si="2"/>
        <v/>
      </c>
      <c r="U24">
        <f>IF(S24=1,kraina__2[[#This Row],[województwo]],0)</f>
        <v>0</v>
      </c>
      <c r="X24">
        <f t="shared" si="3"/>
        <v>0.72660000000000002</v>
      </c>
      <c r="Y24">
        <f>kraina__2[[#This Row],[kobiety 2013]]+kraina__2[[#This Row],[mężczyźni 2013]]</f>
        <v>4505451</v>
      </c>
      <c r="Z24">
        <f>kraina__2[[#This Row],[kobiety 2014]]+kraina__2[[#This Row],[mężczyźni 2014]]</f>
        <v>3273876</v>
      </c>
      <c r="AA24">
        <f t="shared" si="4"/>
        <v>2378798</v>
      </c>
      <c r="AB24">
        <f t="shared" si="4"/>
        <v>1728434</v>
      </c>
      <c r="AC24">
        <f t="shared" si="4"/>
        <v>1255880</v>
      </c>
      <c r="AD24">
        <f t="shared" si="4"/>
        <v>912522</v>
      </c>
      <c r="AE24">
        <f t="shared" si="4"/>
        <v>663038</v>
      </c>
      <c r="AF24">
        <f t="shared" ref="AF24:AK24" si="27">IF($X24*AE24 &gt; $Y24*2, AE24, ROUNDDOWN(AE24*$X24,))</f>
        <v>481763</v>
      </c>
      <c r="AG24">
        <f t="shared" si="27"/>
        <v>350048</v>
      </c>
      <c r="AH24">
        <f t="shared" si="27"/>
        <v>254344</v>
      </c>
      <c r="AI24">
        <f t="shared" si="27"/>
        <v>184806</v>
      </c>
      <c r="AJ24">
        <f t="shared" si="27"/>
        <v>134280</v>
      </c>
      <c r="AK24">
        <f t="shared" si="27"/>
        <v>97567</v>
      </c>
      <c r="AL24">
        <f t="shared" si="6"/>
        <v>0</v>
      </c>
    </row>
    <row r="25" spans="1:38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G25">
        <f>kraina__2[[#This Row],[kobiety 2013]]+kraina__2[[#This Row],[mężczyźni 2013]]</f>
        <v>1327364</v>
      </c>
      <c r="H25" t="str">
        <f>kraina__2[[#This Row],[województwo]]</f>
        <v>w24C</v>
      </c>
      <c r="I25" t="str">
        <f t="shared" si="0"/>
        <v>C</v>
      </c>
      <c r="S25">
        <f>IF(AND(kraina__2[[#This Row],[kobiety 2013]]&lt;kraina__2[[#This Row],[kobiety 2014]],kraina__2[[#This Row],[mężczyźni 2013]]&lt;kraina__2[[#This Row],[mężczyźni 2014]]),1,0)</f>
        <v>1</v>
      </c>
      <c r="T25" t="str">
        <f t="shared" si="2"/>
        <v>C</v>
      </c>
      <c r="U25" t="str">
        <f>IF(S25=1,kraina__2[[#This Row],[województwo]],0)</f>
        <v>w24C</v>
      </c>
      <c r="X25">
        <f t="shared" si="3"/>
        <v>1.2537</v>
      </c>
      <c r="Y25">
        <f>kraina__2[[#This Row],[kobiety 2013]]+kraina__2[[#This Row],[mężczyźni 2013]]</f>
        <v>1327364</v>
      </c>
      <c r="Z25">
        <f>kraina__2[[#This Row],[kobiety 2014]]+kraina__2[[#This Row],[mężczyźni 2014]]</f>
        <v>1664117</v>
      </c>
      <c r="AA25">
        <f t="shared" si="4"/>
        <v>2086303</v>
      </c>
      <c r="AB25">
        <f t="shared" si="4"/>
        <v>2615598</v>
      </c>
      <c r="AC25">
        <f t="shared" si="4"/>
        <v>2615598</v>
      </c>
      <c r="AD25">
        <f t="shared" si="4"/>
        <v>2615598</v>
      </c>
      <c r="AE25">
        <f t="shared" si="4"/>
        <v>2615598</v>
      </c>
      <c r="AF25">
        <f t="shared" ref="AF25:AK25" si="28">IF($X25*AE25 &gt; $Y25*2, AE25, ROUNDDOWN(AE25*$X25,))</f>
        <v>2615598</v>
      </c>
      <c r="AG25">
        <f t="shared" si="28"/>
        <v>2615598</v>
      </c>
      <c r="AH25">
        <f t="shared" si="28"/>
        <v>2615598</v>
      </c>
      <c r="AI25">
        <f t="shared" si="28"/>
        <v>2615598</v>
      </c>
      <c r="AJ25">
        <f t="shared" si="28"/>
        <v>2615598</v>
      </c>
      <c r="AK25">
        <f t="shared" si="28"/>
        <v>2615598</v>
      </c>
      <c r="AL25">
        <f t="shared" si="6"/>
        <v>1</v>
      </c>
    </row>
    <row r="26" spans="1:38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G26">
        <f>kraina__2[[#This Row],[kobiety 2013]]+kraina__2[[#This Row],[mężczyźni 2013]]</f>
        <v>884947</v>
      </c>
      <c r="H26" t="str">
        <f>kraina__2[[#This Row],[województwo]]</f>
        <v>w25B</v>
      </c>
      <c r="I26" t="str">
        <f t="shared" si="0"/>
        <v>B</v>
      </c>
      <c r="Q26">
        <f>COUNTIF(S2:S51,1)</f>
        <v>19</v>
      </c>
      <c r="S26">
        <f>IF(AND(kraina__2[[#This Row],[kobiety 2013]]&lt;kraina__2[[#This Row],[kobiety 2014]],kraina__2[[#This Row],[mężczyźni 2013]]&lt;kraina__2[[#This Row],[mężczyźni 2014]]),1,0)</f>
        <v>1</v>
      </c>
      <c r="T26" t="str">
        <f t="shared" si="2"/>
        <v>B</v>
      </c>
      <c r="U26" t="str">
        <f>IF(S26=1,kraina__2[[#This Row],[województwo]],0)</f>
        <v>w25B</v>
      </c>
      <c r="X26">
        <f t="shared" si="3"/>
        <v>3.7826</v>
      </c>
      <c r="Y26">
        <f>kraina__2[[#This Row],[kobiety 2013]]+kraina__2[[#This Row],[mężczyźni 2013]]</f>
        <v>884947</v>
      </c>
      <c r="Z26">
        <f>kraina__2[[#This Row],[kobiety 2014]]+kraina__2[[#This Row],[mężczyźni 2014]]</f>
        <v>3347446</v>
      </c>
      <c r="AA26">
        <f t="shared" si="4"/>
        <v>3347446</v>
      </c>
      <c r="AB26">
        <f t="shared" si="4"/>
        <v>3347446</v>
      </c>
      <c r="AC26">
        <f t="shared" si="4"/>
        <v>3347446</v>
      </c>
      <c r="AD26">
        <f t="shared" si="4"/>
        <v>3347446</v>
      </c>
      <c r="AE26">
        <f t="shared" si="4"/>
        <v>3347446</v>
      </c>
      <c r="AF26">
        <f t="shared" ref="AF26:AK26" si="29">IF($X26*AE26 &gt; $Y26*2, AE26, ROUNDDOWN(AE26*$X26,))</f>
        <v>3347446</v>
      </c>
      <c r="AG26">
        <f t="shared" si="29"/>
        <v>3347446</v>
      </c>
      <c r="AH26">
        <f t="shared" si="29"/>
        <v>3347446</v>
      </c>
      <c r="AI26">
        <f t="shared" si="29"/>
        <v>3347446</v>
      </c>
      <c r="AJ26">
        <f t="shared" si="29"/>
        <v>3347446</v>
      </c>
      <c r="AK26">
        <f t="shared" si="29"/>
        <v>3347446</v>
      </c>
      <c r="AL26">
        <f t="shared" si="6"/>
        <v>1</v>
      </c>
    </row>
    <row r="27" spans="1:38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G27">
        <f>kraina__2[[#This Row],[kobiety 2013]]+kraina__2[[#This Row],[mężczyźni 2013]]</f>
        <v>2151563</v>
      </c>
      <c r="H27" t="str">
        <f>kraina__2[[#This Row],[województwo]]</f>
        <v>w26C</v>
      </c>
      <c r="I27" t="str">
        <f t="shared" si="0"/>
        <v>C</v>
      </c>
      <c r="S27">
        <f>IF(AND(kraina__2[[#This Row],[kobiety 2013]]&lt;kraina__2[[#This Row],[kobiety 2014]],kraina__2[[#This Row],[mężczyźni 2013]]&lt;kraina__2[[#This Row],[mężczyźni 2014]]),1,0)</f>
        <v>0</v>
      </c>
      <c r="T27" t="str">
        <f t="shared" si="2"/>
        <v/>
      </c>
      <c r="U27">
        <f>IF(S27=1,kraina__2[[#This Row],[województwo]],0)</f>
        <v>0</v>
      </c>
      <c r="X27">
        <f t="shared" si="3"/>
        <v>0.86829999999999996</v>
      </c>
      <c r="Y27">
        <f>kraina__2[[#This Row],[kobiety 2013]]+kraina__2[[#This Row],[mężczyźni 2013]]</f>
        <v>2151563</v>
      </c>
      <c r="Z27">
        <f>kraina__2[[#This Row],[kobiety 2014]]+kraina__2[[#This Row],[mężczyźni 2014]]</f>
        <v>1868301</v>
      </c>
      <c r="AA27">
        <f t="shared" si="4"/>
        <v>1622245</v>
      </c>
      <c r="AB27">
        <f t="shared" si="4"/>
        <v>1408595</v>
      </c>
      <c r="AC27">
        <f t="shared" si="4"/>
        <v>1223083</v>
      </c>
      <c r="AD27">
        <f t="shared" si="4"/>
        <v>1062002</v>
      </c>
      <c r="AE27">
        <f t="shared" si="4"/>
        <v>922136</v>
      </c>
      <c r="AF27">
        <f t="shared" ref="AF27:AK27" si="30">IF($X27*AE27 &gt; $Y27*2, AE27, ROUNDDOWN(AE27*$X27,))</f>
        <v>800690</v>
      </c>
      <c r="AG27">
        <f t="shared" si="30"/>
        <v>695239</v>
      </c>
      <c r="AH27">
        <f t="shared" si="30"/>
        <v>603676</v>
      </c>
      <c r="AI27">
        <f t="shared" si="30"/>
        <v>524171</v>
      </c>
      <c r="AJ27">
        <f t="shared" si="30"/>
        <v>455137</v>
      </c>
      <c r="AK27">
        <f t="shared" si="30"/>
        <v>395195</v>
      </c>
      <c r="AL27">
        <f t="shared" si="6"/>
        <v>0</v>
      </c>
    </row>
    <row r="28" spans="1:38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G28">
        <f>kraina__2[[#This Row],[kobiety 2013]]+kraina__2[[#This Row],[mężczyźni 2013]]</f>
        <v>4709695</v>
      </c>
      <c r="H28" t="str">
        <f>kraina__2[[#This Row],[województwo]]</f>
        <v>w27C</v>
      </c>
      <c r="I28" t="str">
        <f t="shared" si="0"/>
        <v>C</v>
      </c>
      <c r="Q28" t="s">
        <v>52</v>
      </c>
      <c r="R28">
        <f>COUNTIF(T2:T51,"A")</f>
        <v>3</v>
      </c>
      <c r="S28">
        <f>IF(AND(kraina__2[[#This Row],[kobiety 2013]]&lt;kraina__2[[#This Row],[kobiety 2014]],kraina__2[[#This Row],[mężczyźni 2013]]&lt;kraina__2[[#This Row],[mężczyźni 2014]]),1,0)</f>
        <v>0</v>
      </c>
      <c r="T28" t="str">
        <f t="shared" si="2"/>
        <v/>
      </c>
      <c r="U28">
        <f>IF(S28=1,kraina__2[[#This Row],[województwo]],0)</f>
        <v>0</v>
      </c>
      <c r="X28">
        <f t="shared" si="3"/>
        <v>0.4713</v>
      </c>
      <c r="Y28">
        <f>kraina__2[[#This Row],[kobiety 2013]]+kraina__2[[#This Row],[mężczyźni 2013]]</f>
        <v>4709695</v>
      </c>
      <c r="Z28">
        <f>kraina__2[[#This Row],[kobiety 2014]]+kraina__2[[#This Row],[mężczyźni 2014]]</f>
        <v>2219872</v>
      </c>
      <c r="AA28">
        <f t="shared" si="4"/>
        <v>1046225</v>
      </c>
      <c r="AB28">
        <f t="shared" si="4"/>
        <v>493085</v>
      </c>
      <c r="AC28">
        <f t="shared" si="4"/>
        <v>232390</v>
      </c>
      <c r="AD28">
        <f t="shared" si="4"/>
        <v>109525</v>
      </c>
      <c r="AE28">
        <f t="shared" si="4"/>
        <v>51619</v>
      </c>
      <c r="AF28">
        <f t="shared" ref="AF28:AK28" si="31">IF($X28*AE28 &gt; $Y28*2, AE28, ROUNDDOWN(AE28*$X28,))</f>
        <v>24328</v>
      </c>
      <c r="AG28">
        <f t="shared" si="31"/>
        <v>11465</v>
      </c>
      <c r="AH28">
        <f t="shared" si="31"/>
        <v>5403</v>
      </c>
      <c r="AI28">
        <f t="shared" si="31"/>
        <v>2546</v>
      </c>
      <c r="AJ28">
        <f t="shared" si="31"/>
        <v>1199</v>
      </c>
      <c r="AK28">
        <f t="shared" si="31"/>
        <v>565</v>
      </c>
      <c r="AL28">
        <f t="shared" si="6"/>
        <v>0</v>
      </c>
    </row>
    <row r="29" spans="1:38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G29">
        <f>kraina__2[[#This Row],[kobiety 2013]]+kraina__2[[#This Row],[mężczyźni 2013]]</f>
        <v>5450595</v>
      </c>
      <c r="H29" t="str">
        <f>kraina__2[[#This Row],[województwo]]</f>
        <v>w28D</v>
      </c>
      <c r="I29" t="str">
        <f t="shared" si="0"/>
        <v>D</v>
      </c>
      <c r="Q29" t="s">
        <v>53</v>
      </c>
      <c r="R29">
        <f>COUNTIF(T2:T51,"B")</f>
        <v>4</v>
      </c>
      <c r="S29">
        <f>IF(AND(kraina__2[[#This Row],[kobiety 2013]]&lt;kraina__2[[#This Row],[kobiety 2014]],kraina__2[[#This Row],[mężczyźni 2013]]&lt;kraina__2[[#This Row],[mężczyźni 2014]]),1,0)</f>
        <v>0</v>
      </c>
      <c r="T29" t="str">
        <f t="shared" si="2"/>
        <v/>
      </c>
      <c r="U29">
        <f>IF(S29=1,kraina__2[[#This Row],[województwo]],0)</f>
        <v>0</v>
      </c>
      <c r="X29">
        <f t="shared" si="3"/>
        <v>0.15870000000000001</v>
      </c>
      <c r="Y29">
        <f>kraina__2[[#This Row],[kobiety 2013]]+kraina__2[[#This Row],[mężczyźni 2013]]</f>
        <v>5450595</v>
      </c>
      <c r="Z29">
        <f>kraina__2[[#This Row],[kobiety 2014]]+kraina__2[[#This Row],[mężczyźni 2014]]</f>
        <v>865257</v>
      </c>
      <c r="AA29">
        <f t="shared" si="4"/>
        <v>137316</v>
      </c>
      <c r="AB29">
        <f t="shared" si="4"/>
        <v>21792</v>
      </c>
      <c r="AC29">
        <f t="shared" si="4"/>
        <v>3458</v>
      </c>
      <c r="AD29">
        <f t="shared" si="4"/>
        <v>548</v>
      </c>
      <c r="AE29">
        <f t="shared" si="4"/>
        <v>86</v>
      </c>
      <c r="AF29">
        <f t="shared" ref="AF29:AK29" si="32">IF($X29*AE29 &gt; $Y29*2, AE29, ROUNDDOWN(AE29*$X29,))</f>
        <v>13</v>
      </c>
      <c r="AG29">
        <f t="shared" si="32"/>
        <v>2</v>
      </c>
      <c r="AH29">
        <f t="shared" si="32"/>
        <v>0</v>
      </c>
      <c r="AI29">
        <f t="shared" si="32"/>
        <v>0</v>
      </c>
      <c r="AJ29">
        <f t="shared" si="32"/>
        <v>0</v>
      </c>
      <c r="AK29">
        <f t="shared" si="32"/>
        <v>0</v>
      </c>
      <c r="AL29">
        <f t="shared" si="6"/>
        <v>0</v>
      </c>
    </row>
    <row r="30" spans="1:38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G30">
        <f>kraina__2[[#This Row],[kobiety 2013]]+kraina__2[[#This Row],[mężczyźni 2013]]</f>
        <v>3703941</v>
      </c>
      <c r="H30" t="str">
        <f>kraina__2[[#This Row],[województwo]]</f>
        <v>w29A</v>
      </c>
      <c r="I30" t="str">
        <f t="shared" si="0"/>
        <v>A</v>
      </c>
      <c r="Q30" t="s">
        <v>54</v>
      </c>
      <c r="R30">
        <f>COUNTIF(T2:T51,"C")</f>
        <v>8</v>
      </c>
      <c r="S30">
        <f>IF(AND(kraina__2[[#This Row],[kobiety 2013]]&lt;kraina__2[[#This Row],[kobiety 2014]],kraina__2[[#This Row],[mężczyźni 2013]]&lt;kraina__2[[#This Row],[mężczyźni 2014]]),1,0)</f>
        <v>0</v>
      </c>
      <c r="T30" t="str">
        <f t="shared" si="2"/>
        <v/>
      </c>
      <c r="U30">
        <f>IF(S30=1,kraina__2[[#This Row],[województwo]],0)</f>
        <v>0</v>
      </c>
      <c r="X30">
        <f t="shared" si="3"/>
        <v>0.82220000000000004</v>
      </c>
      <c r="Y30">
        <f>kraina__2[[#This Row],[kobiety 2013]]+kraina__2[[#This Row],[mężczyźni 2013]]</f>
        <v>3703941</v>
      </c>
      <c r="Z30">
        <f>kraina__2[[#This Row],[kobiety 2014]]+kraina__2[[#This Row],[mężczyźni 2014]]</f>
        <v>3045392</v>
      </c>
      <c r="AA30">
        <f t="shared" si="4"/>
        <v>2503921</v>
      </c>
      <c r="AB30">
        <f t="shared" si="4"/>
        <v>2058723</v>
      </c>
      <c r="AC30">
        <f t="shared" si="4"/>
        <v>1692682</v>
      </c>
      <c r="AD30">
        <f t="shared" si="4"/>
        <v>1391723</v>
      </c>
      <c r="AE30">
        <f t="shared" si="4"/>
        <v>1144274</v>
      </c>
      <c r="AF30">
        <f t="shared" ref="AF30:AK30" si="33">IF($X30*AE30 &gt; $Y30*2, AE30, ROUNDDOWN(AE30*$X30,))</f>
        <v>940822</v>
      </c>
      <c r="AG30">
        <f t="shared" si="33"/>
        <v>773543</v>
      </c>
      <c r="AH30">
        <f t="shared" si="33"/>
        <v>636007</v>
      </c>
      <c r="AI30">
        <f t="shared" si="33"/>
        <v>522924</v>
      </c>
      <c r="AJ30">
        <f t="shared" si="33"/>
        <v>429948</v>
      </c>
      <c r="AK30">
        <f t="shared" si="33"/>
        <v>353503</v>
      </c>
      <c r="AL30">
        <f t="shared" si="6"/>
        <v>0</v>
      </c>
    </row>
    <row r="31" spans="1:38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G31">
        <f>kraina__2[[#This Row],[kobiety 2013]]+kraina__2[[#This Row],[mężczyźni 2013]]</f>
        <v>5040530</v>
      </c>
      <c r="H31" t="str">
        <f>kraina__2[[#This Row],[województwo]]</f>
        <v>w30C</v>
      </c>
      <c r="I31" t="str">
        <f t="shared" si="0"/>
        <v>C</v>
      </c>
      <c r="Q31" t="s">
        <v>55</v>
      </c>
      <c r="R31">
        <f>COUNTIF(T2:T51,"D")</f>
        <v>4</v>
      </c>
      <c r="S31">
        <f>IF(AND(kraina__2[[#This Row],[kobiety 2013]]&lt;kraina__2[[#This Row],[kobiety 2014]],kraina__2[[#This Row],[mężczyźni 2013]]&lt;kraina__2[[#This Row],[mężczyźni 2014]]),1,0)</f>
        <v>0</v>
      </c>
      <c r="T31" t="str">
        <f t="shared" si="2"/>
        <v/>
      </c>
      <c r="U31">
        <f>IF(S31=1,kraina__2[[#This Row],[województwo]],0)</f>
        <v>0</v>
      </c>
      <c r="X31">
        <f t="shared" si="3"/>
        <v>1.17E-2</v>
      </c>
      <c r="Y31">
        <f>kraina__2[[#This Row],[kobiety 2013]]+kraina__2[[#This Row],[mężczyźni 2013]]</f>
        <v>5040530</v>
      </c>
      <c r="Z31">
        <f>kraina__2[[#This Row],[kobiety 2014]]+kraina__2[[#This Row],[mężczyźni 2014]]</f>
        <v>59431</v>
      </c>
      <c r="AA31">
        <f t="shared" si="4"/>
        <v>695</v>
      </c>
      <c r="AB31">
        <f t="shared" si="4"/>
        <v>8</v>
      </c>
      <c r="AC31">
        <f t="shared" si="4"/>
        <v>0</v>
      </c>
      <c r="AD31">
        <f t="shared" si="4"/>
        <v>0</v>
      </c>
      <c r="AE31">
        <f t="shared" si="4"/>
        <v>0</v>
      </c>
      <c r="AF31">
        <f t="shared" ref="AF31:AK31" si="34">IF($X31*AE31 &gt; $Y31*2, AE31, ROUNDDOWN(AE31*$X31,))</f>
        <v>0</v>
      </c>
      <c r="AG31">
        <f t="shared" si="34"/>
        <v>0</v>
      </c>
      <c r="AH31">
        <f t="shared" si="34"/>
        <v>0</v>
      </c>
      <c r="AI31">
        <f t="shared" si="34"/>
        <v>0</v>
      </c>
      <c r="AJ31">
        <f t="shared" si="34"/>
        <v>0</v>
      </c>
      <c r="AK31">
        <f t="shared" si="34"/>
        <v>0</v>
      </c>
      <c r="AL31">
        <f t="shared" si="6"/>
        <v>0</v>
      </c>
    </row>
    <row r="32" spans="1:38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G32">
        <f>kraina__2[[#This Row],[kobiety 2013]]+kraina__2[[#This Row],[mężczyźni 2013]]</f>
        <v>3754769</v>
      </c>
      <c r="H32" t="str">
        <f>kraina__2[[#This Row],[województwo]]</f>
        <v>w31C</v>
      </c>
      <c r="I32" t="str">
        <f t="shared" si="0"/>
        <v>C</v>
      </c>
      <c r="S32">
        <f>IF(AND(kraina__2[[#This Row],[kobiety 2013]]&lt;kraina__2[[#This Row],[kobiety 2014]],kraina__2[[#This Row],[mężczyźni 2013]]&lt;kraina__2[[#This Row],[mężczyźni 2014]]),1,0)</f>
        <v>0</v>
      </c>
      <c r="T32" t="str">
        <f t="shared" si="2"/>
        <v/>
      </c>
      <c r="U32">
        <f>IF(S32=1,kraina__2[[#This Row],[województwo]],0)</f>
        <v>0</v>
      </c>
      <c r="X32">
        <f t="shared" si="3"/>
        <v>0.92610000000000003</v>
      </c>
      <c r="Y32">
        <f>kraina__2[[#This Row],[kobiety 2013]]+kraina__2[[#This Row],[mężczyźni 2013]]</f>
        <v>3754769</v>
      </c>
      <c r="Z32">
        <f>kraina__2[[#This Row],[kobiety 2014]]+kraina__2[[#This Row],[mężczyźni 2014]]</f>
        <v>3477577</v>
      </c>
      <c r="AA32">
        <f t="shared" si="4"/>
        <v>3220584</v>
      </c>
      <c r="AB32">
        <f t="shared" si="4"/>
        <v>2982582</v>
      </c>
      <c r="AC32">
        <f t="shared" si="4"/>
        <v>2762169</v>
      </c>
      <c r="AD32">
        <f t="shared" si="4"/>
        <v>2558044</v>
      </c>
      <c r="AE32">
        <f t="shared" si="4"/>
        <v>2369004</v>
      </c>
      <c r="AF32">
        <f t="shared" ref="AF32:AK32" si="35">IF($X32*AE32 &gt; $Y32*2, AE32, ROUNDDOWN(AE32*$X32,))</f>
        <v>2193934</v>
      </c>
      <c r="AG32">
        <f t="shared" si="35"/>
        <v>2031802</v>
      </c>
      <c r="AH32">
        <f t="shared" si="35"/>
        <v>1881651</v>
      </c>
      <c r="AI32">
        <f t="shared" si="35"/>
        <v>1742596</v>
      </c>
      <c r="AJ32">
        <f t="shared" si="35"/>
        <v>1613818</v>
      </c>
      <c r="AK32">
        <f t="shared" si="35"/>
        <v>1494556</v>
      </c>
      <c r="AL32">
        <f t="shared" si="6"/>
        <v>0</v>
      </c>
    </row>
    <row r="33" spans="1:38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G33">
        <f>kraina__2[[#This Row],[kobiety 2013]]+kraina__2[[#This Row],[mężczyźni 2013]]</f>
        <v>2021024</v>
      </c>
      <c r="H33" t="str">
        <f>kraina__2[[#This Row],[województwo]]</f>
        <v>w32D</v>
      </c>
      <c r="I33" t="str">
        <f t="shared" si="0"/>
        <v>D</v>
      </c>
      <c r="S33">
        <f>IF(AND(kraina__2[[#This Row],[kobiety 2013]]&lt;kraina__2[[#This Row],[kobiety 2014]],kraina__2[[#This Row],[mężczyźni 2013]]&lt;kraina__2[[#This Row],[mężczyźni 2014]]),1,0)</f>
        <v>1</v>
      </c>
      <c r="T33" t="str">
        <f t="shared" si="2"/>
        <v>D</v>
      </c>
      <c r="U33" t="str">
        <f>IF(S33=1,kraina__2[[#This Row],[województwo]],0)</f>
        <v>w32D</v>
      </c>
      <c r="X33">
        <f t="shared" si="3"/>
        <v>1.9078999999999999</v>
      </c>
      <c r="Y33">
        <f>kraina__2[[#This Row],[kobiety 2013]]+kraina__2[[#This Row],[mężczyźni 2013]]</f>
        <v>2021024</v>
      </c>
      <c r="Z33">
        <f>kraina__2[[#This Row],[kobiety 2014]]+kraina__2[[#This Row],[mężczyźni 2014]]</f>
        <v>3855970</v>
      </c>
      <c r="AA33">
        <f t="shared" si="4"/>
        <v>3855970</v>
      </c>
      <c r="AB33">
        <f t="shared" si="4"/>
        <v>3855970</v>
      </c>
      <c r="AC33">
        <f t="shared" si="4"/>
        <v>3855970</v>
      </c>
      <c r="AD33">
        <f t="shared" si="4"/>
        <v>3855970</v>
      </c>
      <c r="AE33">
        <f t="shared" si="4"/>
        <v>3855970</v>
      </c>
      <c r="AF33">
        <f t="shared" ref="AF33:AK33" si="36">IF($X33*AE33 &gt; $Y33*2, AE33, ROUNDDOWN(AE33*$X33,))</f>
        <v>3855970</v>
      </c>
      <c r="AG33">
        <f t="shared" si="36"/>
        <v>3855970</v>
      </c>
      <c r="AH33">
        <f t="shared" si="36"/>
        <v>3855970</v>
      </c>
      <c r="AI33">
        <f t="shared" si="36"/>
        <v>3855970</v>
      </c>
      <c r="AJ33">
        <f t="shared" si="36"/>
        <v>3855970</v>
      </c>
      <c r="AK33">
        <f t="shared" si="36"/>
        <v>3855970</v>
      </c>
      <c r="AL33">
        <f t="shared" si="6"/>
        <v>1</v>
      </c>
    </row>
    <row r="34" spans="1:38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G34">
        <f>kraina__2[[#This Row],[kobiety 2013]]+kraina__2[[#This Row],[mężczyźni 2013]]</f>
        <v>5856254</v>
      </c>
      <c r="H34" t="str">
        <f>kraina__2[[#This Row],[województwo]]</f>
        <v>w33B</v>
      </c>
      <c r="I34" t="str">
        <f t="shared" ref="I34:I65" si="37">MID(H34,4,1)</f>
        <v>B</v>
      </c>
      <c r="S34">
        <f>IF(AND(kraina__2[[#This Row],[kobiety 2013]]&lt;kraina__2[[#This Row],[kobiety 2014]],kraina__2[[#This Row],[mężczyźni 2013]]&lt;kraina__2[[#This Row],[mężczyźni 2014]]),1,0)</f>
        <v>0</v>
      </c>
      <c r="T34" t="str">
        <f t="shared" si="2"/>
        <v/>
      </c>
      <c r="U34">
        <f>IF(S34=1,kraina__2[[#This Row],[województwo]],0)</f>
        <v>0</v>
      </c>
      <c r="X34">
        <f t="shared" si="3"/>
        <v>0.16200000000000001</v>
      </c>
      <c r="Y34">
        <f>kraina__2[[#This Row],[kobiety 2013]]+kraina__2[[#This Row],[mężczyźni 2013]]</f>
        <v>5856254</v>
      </c>
      <c r="Z34">
        <f>kraina__2[[#This Row],[kobiety 2014]]+kraina__2[[#This Row],[mężczyźni 2014]]</f>
        <v>948807</v>
      </c>
      <c r="AA34">
        <f t="shared" si="4"/>
        <v>153706</v>
      </c>
      <c r="AB34">
        <f t="shared" si="4"/>
        <v>24900</v>
      </c>
      <c r="AC34">
        <f t="shared" si="4"/>
        <v>4033</v>
      </c>
      <c r="AD34">
        <f t="shared" si="4"/>
        <v>653</v>
      </c>
      <c r="AE34">
        <f t="shared" si="4"/>
        <v>105</v>
      </c>
      <c r="AF34">
        <f t="shared" ref="AF34:AK34" si="38">IF($X34*AE34 &gt; $Y34*2, AE34, ROUNDDOWN(AE34*$X34,))</f>
        <v>17</v>
      </c>
      <c r="AG34">
        <f t="shared" si="38"/>
        <v>2</v>
      </c>
      <c r="AH34">
        <f t="shared" si="38"/>
        <v>0</v>
      </c>
      <c r="AI34">
        <f t="shared" si="38"/>
        <v>0</v>
      </c>
      <c r="AJ34">
        <f t="shared" si="38"/>
        <v>0</v>
      </c>
      <c r="AK34">
        <f t="shared" si="38"/>
        <v>0</v>
      </c>
      <c r="AL34">
        <f t="shared" si="6"/>
        <v>0</v>
      </c>
    </row>
    <row r="35" spans="1:38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G35">
        <f>kraina__2[[#This Row],[kobiety 2013]]+kraina__2[[#This Row],[mężczyźni 2013]]</f>
        <v>158033</v>
      </c>
      <c r="H35" t="str">
        <f>kraina__2[[#This Row],[województwo]]</f>
        <v>w34C</v>
      </c>
      <c r="I35" t="str">
        <f t="shared" si="37"/>
        <v>C</v>
      </c>
      <c r="S35">
        <f>IF(AND(kraina__2[[#This Row],[kobiety 2013]]&lt;kraina__2[[#This Row],[kobiety 2014]],kraina__2[[#This Row],[mężczyźni 2013]]&lt;kraina__2[[#This Row],[mężczyźni 2014]]),1,0)</f>
        <v>1</v>
      </c>
      <c r="T35" t="str">
        <f t="shared" si="2"/>
        <v>C</v>
      </c>
      <c r="U35" t="str">
        <f>IF(S35=1,kraina__2[[#This Row],[województwo]],0)</f>
        <v>w34C</v>
      </c>
      <c r="X35">
        <f t="shared" si="3"/>
        <v>17.4284</v>
      </c>
      <c r="Y35">
        <f>kraina__2[[#This Row],[kobiety 2013]]+kraina__2[[#This Row],[mężczyźni 2013]]</f>
        <v>158033</v>
      </c>
      <c r="Z35">
        <f>kraina__2[[#This Row],[kobiety 2014]]+kraina__2[[#This Row],[mężczyźni 2014]]</f>
        <v>2754275</v>
      </c>
      <c r="AA35">
        <f t="shared" si="4"/>
        <v>2754275</v>
      </c>
      <c r="AB35">
        <f t="shared" si="4"/>
        <v>2754275</v>
      </c>
      <c r="AC35">
        <f t="shared" si="4"/>
        <v>2754275</v>
      </c>
      <c r="AD35">
        <f t="shared" si="4"/>
        <v>2754275</v>
      </c>
      <c r="AE35">
        <f t="shared" si="4"/>
        <v>2754275</v>
      </c>
      <c r="AF35">
        <f t="shared" ref="AF35:AK35" si="39">IF($X35*AE35 &gt; $Y35*2, AE35, ROUNDDOWN(AE35*$X35,))</f>
        <v>2754275</v>
      </c>
      <c r="AG35">
        <f t="shared" si="39"/>
        <v>2754275</v>
      </c>
      <c r="AH35">
        <f t="shared" si="39"/>
        <v>2754275</v>
      </c>
      <c r="AI35">
        <f t="shared" si="39"/>
        <v>2754275</v>
      </c>
      <c r="AJ35">
        <f t="shared" si="39"/>
        <v>2754275</v>
      </c>
      <c r="AK35">
        <f t="shared" si="39"/>
        <v>2754275</v>
      </c>
      <c r="AL35">
        <f t="shared" si="6"/>
        <v>1</v>
      </c>
    </row>
    <row r="36" spans="1:38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G36">
        <f>kraina__2[[#This Row],[kobiety 2013]]+kraina__2[[#This Row],[mężczyźni 2013]]</f>
        <v>4984142</v>
      </c>
      <c r="H36" t="str">
        <f>kraina__2[[#This Row],[województwo]]</f>
        <v>w35C</v>
      </c>
      <c r="I36" t="str">
        <f t="shared" si="37"/>
        <v>C</v>
      </c>
      <c r="S36">
        <f>IF(AND(kraina__2[[#This Row],[kobiety 2013]]&lt;kraina__2[[#This Row],[kobiety 2014]],kraina__2[[#This Row],[mężczyźni 2013]]&lt;kraina__2[[#This Row],[mężczyźni 2014]]),1,0)</f>
        <v>0</v>
      </c>
      <c r="T36" t="str">
        <f t="shared" si="2"/>
        <v/>
      </c>
      <c r="U36">
        <f>IF(S36=1,kraina__2[[#This Row],[województwo]],0)</f>
        <v>0</v>
      </c>
      <c r="X36">
        <f t="shared" si="3"/>
        <v>0.39850000000000002</v>
      </c>
      <c r="Y36">
        <f>kraina__2[[#This Row],[kobiety 2013]]+kraina__2[[#This Row],[mężczyźni 2013]]</f>
        <v>4984142</v>
      </c>
      <c r="Z36">
        <f>kraina__2[[#This Row],[kobiety 2014]]+kraina__2[[#This Row],[mężczyźni 2014]]</f>
        <v>1986529</v>
      </c>
      <c r="AA36">
        <f t="shared" si="4"/>
        <v>791631</v>
      </c>
      <c r="AB36">
        <f t="shared" si="4"/>
        <v>315464</v>
      </c>
      <c r="AC36">
        <f t="shared" si="4"/>
        <v>125712</v>
      </c>
      <c r="AD36">
        <f t="shared" si="4"/>
        <v>50096</v>
      </c>
      <c r="AE36">
        <f t="shared" si="4"/>
        <v>19963</v>
      </c>
      <c r="AF36">
        <f t="shared" ref="AF36:AK36" si="40">IF($X36*AE36 &gt; $Y36*2, AE36, ROUNDDOWN(AE36*$X36,))</f>
        <v>7955</v>
      </c>
      <c r="AG36">
        <f t="shared" si="40"/>
        <v>3170</v>
      </c>
      <c r="AH36">
        <f t="shared" si="40"/>
        <v>1263</v>
      </c>
      <c r="AI36">
        <f t="shared" si="40"/>
        <v>503</v>
      </c>
      <c r="AJ36">
        <f t="shared" si="40"/>
        <v>200</v>
      </c>
      <c r="AK36">
        <f t="shared" si="40"/>
        <v>79</v>
      </c>
      <c r="AL36">
        <f t="shared" si="6"/>
        <v>0</v>
      </c>
    </row>
    <row r="37" spans="1:38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G37">
        <f>kraina__2[[#This Row],[kobiety 2013]]+kraina__2[[#This Row],[mężczyźni 2013]]</f>
        <v>3653434</v>
      </c>
      <c r="H37" t="str">
        <f>kraina__2[[#This Row],[województwo]]</f>
        <v>w36B</v>
      </c>
      <c r="I37" t="str">
        <f t="shared" si="37"/>
        <v>B</v>
      </c>
      <c r="S37">
        <f>IF(AND(kraina__2[[#This Row],[kobiety 2013]]&lt;kraina__2[[#This Row],[kobiety 2014]],kraina__2[[#This Row],[mężczyźni 2013]]&lt;kraina__2[[#This Row],[mężczyźni 2014]]),1,0)</f>
        <v>0</v>
      </c>
      <c r="T37" t="str">
        <f t="shared" si="2"/>
        <v/>
      </c>
      <c r="U37">
        <f>IF(S37=1,kraina__2[[#This Row],[województwo]],0)</f>
        <v>0</v>
      </c>
      <c r="X37">
        <f t="shared" si="3"/>
        <v>6.2600000000000003E-2</v>
      </c>
      <c r="Y37">
        <f>kraina__2[[#This Row],[kobiety 2013]]+kraina__2[[#This Row],[mężczyźni 2013]]</f>
        <v>3653434</v>
      </c>
      <c r="Z37">
        <f>kraina__2[[#This Row],[kobiety 2014]]+kraina__2[[#This Row],[mężczyźni 2014]]</f>
        <v>229037</v>
      </c>
      <c r="AA37">
        <f t="shared" si="4"/>
        <v>14337</v>
      </c>
      <c r="AB37">
        <f t="shared" si="4"/>
        <v>897</v>
      </c>
      <c r="AC37">
        <f t="shared" si="4"/>
        <v>56</v>
      </c>
      <c r="AD37">
        <f t="shared" si="4"/>
        <v>3</v>
      </c>
      <c r="AE37">
        <f t="shared" si="4"/>
        <v>0</v>
      </c>
      <c r="AF37">
        <f t="shared" ref="AF37:AK37" si="41">IF($X37*AE37 &gt; $Y37*2, AE37, ROUNDDOWN(AE37*$X37,))</f>
        <v>0</v>
      </c>
      <c r="AG37">
        <f t="shared" si="41"/>
        <v>0</v>
      </c>
      <c r="AH37">
        <f t="shared" si="41"/>
        <v>0</v>
      </c>
      <c r="AI37">
        <f t="shared" si="41"/>
        <v>0</v>
      </c>
      <c r="AJ37">
        <f t="shared" si="41"/>
        <v>0</v>
      </c>
      <c r="AK37">
        <f t="shared" si="41"/>
        <v>0</v>
      </c>
      <c r="AL37">
        <f t="shared" si="6"/>
        <v>0</v>
      </c>
    </row>
    <row r="38" spans="1:38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G38">
        <f>kraina__2[[#This Row],[kobiety 2013]]+kraina__2[[#This Row],[mężczyźni 2013]]</f>
        <v>2921428</v>
      </c>
      <c r="H38" t="str">
        <f>kraina__2[[#This Row],[województwo]]</f>
        <v>w37A</v>
      </c>
      <c r="I38" t="str">
        <f t="shared" si="37"/>
        <v>A</v>
      </c>
      <c r="S38">
        <f>IF(AND(kraina__2[[#This Row],[kobiety 2013]]&lt;kraina__2[[#This Row],[kobiety 2014]],kraina__2[[#This Row],[mężczyźni 2013]]&lt;kraina__2[[#This Row],[mężczyźni 2014]]),1,0)</f>
        <v>0</v>
      </c>
      <c r="T38" t="str">
        <f t="shared" si="2"/>
        <v/>
      </c>
      <c r="U38">
        <f>IF(S38=1,kraina__2[[#This Row],[województwo]],0)</f>
        <v>0</v>
      </c>
      <c r="X38">
        <f t="shared" si="3"/>
        <v>0.81579999999999997</v>
      </c>
      <c r="Y38">
        <f>kraina__2[[#This Row],[kobiety 2013]]+kraina__2[[#This Row],[mężczyźni 2013]]</f>
        <v>2921428</v>
      </c>
      <c r="Z38">
        <f>kraina__2[[#This Row],[kobiety 2014]]+kraina__2[[#This Row],[mężczyźni 2014]]</f>
        <v>2383387</v>
      </c>
      <c r="AA38">
        <f t="shared" si="4"/>
        <v>1944367</v>
      </c>
      <c r="AB38">
        <f t="shared" si="4"/>
        <v>1586214</v>
      </c>
      <c r="AC38">
        <f t="shared" si="4"/>
        <v>1294033</v>
      </c>
      <c r="AD38">
        <f t="shared" si="4"/>
        <v>1055672</v>
      </c>
      <c r="AE38">
        <f t="shared" si="4"/>
        <v>861217</v>
      </c>
      <c r="AF38">
        <f t="shared" ref="AF38:AK38" si="42">IF($X38*AE38 &gt; $Y38*2, AE38, ROUNDDOWN(AE38*$X38,))</f>
        <v>702580</v>
      </c>
      <c r="AG38">
        <f t="shared" si="42"/>
        <v>573164</v>
      </c>
      <c r="AH38">
        <f t="shared" si="42"/>
        <v>467587</v>
      </c>
      <c r="AI38">
        <f t="shared" si="42"/>
        <v>381457</v>
      </c>
      <c r="AJ38">
        <f t="shared" si="42"/>
        <v>311192</v>
      </c>
      <c r="AK38">
        <f t="shared" si="42"/>
        <v>253870</v>
      </c>
      <c r="AL38">
        <f t="shared" si="6"/>
        <v>0</v>
      </c>
    </row>
    <row r="39" spans="1:38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G39">
        <f>kraina__2[[#This Row],[kobiety 2013]]+kraina__2[[#This Row],[mężczyźni 2013]]</f>
        <v>3286803</v>
      </c>
      <c r="H39" t="str">
        <f>kraina__2[[#This Row],[województwo]]</f>
        <v>w38B</v>
      </c>
      <c r="I39" t="str">
        <f t="shared" si="37"/>
        <v>B</v>
      </c>
      <c r="S39">
        <f>IF(AND(kraina__2[[#This Row],[kobiety 2013]]&lt;kraina__2[[#This Row],[kobiety 2014]],kraina__2[[#This Row],[mężczyźni 2013]]&lt;kraina__2[[#This Row],[mężczyźni 2014]]),1,0)</f>
        <v>0</v>
      </c>
      <c r="T39" t="str">
        <f t="shared" si="2"/>
        <v/>
      </c>
      <c r="U39">
        <f>IF(S39=1,kraina__2[[#This Row],[województwo]],0)</f>
        <v>0</v>
      </c>
      <c r="X39">
        <f t="shared" si="3"/>
        <v>0.26690000000000003</v>
      </c>
      <c r="Y39">
        <f>kraina__2[[#This Row],[kobiety 2013]]+kraina__2[[#This Row],[mężczyźni 2013]]</f>
        <v>3286803</v>
      </c>
      <c r="Z39">
        <f>kraina__2[[#This Row],[kobiety 2014]]+kraina__2[[#This Row],[mężczyźni 2014]]</f>
        <v>877403</v>
      </c>
      <c r="AA39">
        <f t="shared" si="4"/>
        <v>234178</v>
      </c>
      <c r="AB39">
        <f t="shared" si="4"/>
        <v>62502</v>
      </c>
      <c r="AC39">
        <f t="shared" si="4"/>
        <v>16681</v>
      </c>
      <c r="AD39">
        <f t="shared" si="4"/>
        <v>4452</v>
      </c>
      <c r="AE39">
        <f t="shared" si="4"/>
        <v>1188</v>
      </c>
      <c r="AF39">
        <f t="shared" ref="AF39:AK39" si="43">IF($X39*AE39 &gt; $Y39*2, AE39, ROUNDDOWN(AE39*$X39,))</f>
        <v>317</v>
      </c>
      <c r="AG39">
        <f t="shared" si="43"/>
        <v>84</v>
      </c>
      <c r="AH39">
        <f t="shared" si="43"/>
        <v>22</v>
      </c>
      <c r="AI39">
        <f t="shared" si="43"/>
        <v>5</v>
      </c>
      <c r="AJ39">
        <f t="shared" si="43"/>
        <v>1</v>
      </c>
      <c r="AK39">
        <f t="shared" si="43"/>
        <v>0</v>
      </c>
      <c r="AL39">
        <f t="shared" si="6"/>
        <v>0</v>
      </c>
    </row>
    <row r="40" spans="1:38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G40">
        <f>kraina__2[[#This Row],[kobiety 2013]]+kraina__2[[#This Row],[mężczyźni 2013]]</f>
        <v>1063625</v>
      </c>
      <c r="H40" t="str">
        <f>kraina__2[[#This Row],[województwo]]</f>
        <v>w39D</v>
      </c>
      <c r="I40" t="str">
        <f t="shared" si="37"/>
        <v>D</v>
      </c>
      <c r="S40">
        <f>IF(AND(kraina__2[[#This Row],[kobiety 2013]]&lt;kraina__2[[#This Row],[kobiety 2014]],kraina__2[[#This Row],[mężczyźni 2013]]&lt;kraina__2[[#This Row],[mężczyźni 2014]]),1,0)</f>
        <v>1</v>
      </c>
      <c r="T40" t="str">
        <f t="shared" si="2"/>
        <v>D</v>
      </c>
      <c r="U40" t="str">
        <f>IF(S40=1,kraina__2[[#This Row],[województwo]],0)</f>
        <v>w39D</v>
      </c>
      <c r="X40">
        <f t="shared" si="3"/>
        <v>5.6017999999999999</v>
      </c>
      <c r="Y40">
        <f>kraina__2[[#This Row],[kobiety 2013]]+kraina__2[[#This Row],[mężczyźni 2013]]</f>
        <v>1063625</v>
      </c>
      <c r="Z40">
        <f>kraina__2[[#This Row],[kobiety 2014]]+kraina__2[[#This Row],[mężczyźni 2014]]</f>
        <v>5958241</v>
      </c>
      <c r="AA40">
        <f t="shared" si="4"/>
        <v>5958241</v>
      </c>
      <c r="AB40">
        <f t="shared" si="4"/>
        <v>5958241</v>
      </c>
      <c r="AC40">
        <f t="shared" si="4"/>
        <v>5958241</v>
      </c>
      <c r="AD40">
        <f t="shared" si="4"/>
        <v>5958241</v>
      </c>
      <c r="AE40">
        <f t="shared" si="4"/>
        <v>5958241</v>
      </c>
      <c r="AF40">
        <f t="shared" ref="AF40:AK40" si="44">IF($X40*AE40 &gt; $Y40*2, AE40, ROUNDDOWN(AE40*$X40,))</f>
        <v>5958241</v>
      </c>
      <c r="AG40">
        <f t="shared" si="44"/>
        <v>5958241</v>
      </c>
      <c r="AH40">
        <f t="shared" si="44"/>
        <v>5958241</v>
      </c>
      <c r="AI40">
        <f t="shared" si="44"/>
        <v>5958241</v>
      </c>
      <c r="AJ40">
        <f t="shared" si="44"/>
        <v>5958241</v>
      </c>
      <c r="AK40">
        <f t="shared" si="44"/>
        <v>5958241</v>
      </c>
      <c r="AL40">
        <f t="shared" si="6"/>
        <v>1</v>
      </c>
    </row>
    <row r="41" spans="1:38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G41">
        <f>kraina__2[[#This Row],[kobiety 2013]]+kraina__2[[#This Row],[mężczyźni 2013]]</f>
        <v>2270638</v>
      </c>
      <c r="H41" t="str">
        <f>kraina__2[[#This Row],[województwo]]</f>
        <v>w40A</v>
      </c>
      <c r="I41" t="str">
        <f t="shared" si="37"/>
        <v>A</v>
      </c>
      <c r="S41">
        <f>IF(AND(kraina__2[[#This Row],[kobiety 2013]]&lt;kraina__2[[#This Row],[kobiety 2014]],kraina__2[[#This Row],[mężczyźni 2013]]&lt;kraina__2[[#This Row],[mężczyźni 2014]]),1,0)</f>
        <v>1</v>
      </c>
      <c r="T41" t="str">
        <f t="shared" si="2"/>
        <v>A</v>
      </c>
      <c r="U41" t="str">
        <f>IF(S41=1,kraina__2[[#This Row],[województwo]],0)</f>
        <v>w40A</v>
      </c>
      <c r="X41">
        <f t="shared" si="3"/>
        <v>2.2675999999999998</v>
      </c>
      <c r="Y41">
        <f>kraina__2[[#This Row],[kobiety 2013]]+kraina__2[[#This Row],[mężczyźni 2013]]</f>
        <v>2270638</v>
      </c>
      <c r="Z41">
        <f>kraina__2[[#This Row],[kobiety 2014]]+kraina__2[[#This Row],[mężczyźni 2014]]</f>
        <v>5149121</v>
      </c>
      <c r="AA41">
        <f t="shared" si="4"/>
        <v>5149121</v>
      </c>
      <c r="AB41">
        <f t="shared" si="4"/>
        <v>5149121</v>
      </c>
      <c r="AC41">
        <f t="shared" si="4"/>
        <v>5149121</v>
      </c>
      <c r="AD41">
        <f t="shared" si="4"/>
        <v>5149121</v>
      </c>
      <c r="AE41">
        <f t="shared" si="4"/>
        <v>5149121</v>
      </c>
      <c r="AF41">
        <f t="shared" ref="AF41:AK41" si="45">IF($X41*AE41 &gt; $Y41*2, AE41, ROUNDDOWN(AE41*$X41,))</f>
        <v>5149121</v>
      </c>
      <c r="AG41">
        <f t="shared" si="45"/>
        <v>5149121</v>
      </c>
      <c r="AH41">
        <f t="shared" si="45"/>
        <v>5149121</v>
      </c>
      <c r="AI41">
        <f t="shared" si="45"/>
        <v>5149121</v>
      </c>
      <c r="AJ41">
        <f t="shared" si="45"/>
        <v>5149121</v>
      </c>
      <c r="AK41">
        <f t="shared" si="45"/>
        <v>5149121</v>
      </c>
      <c r="AL41">
        <f t="shared" si="6"/>
        <v>1</v>
      </c>
    </row>
    <row r="42" spans="1:38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G42">
        <f>kraina__2[[#This Row],[kobiety 2013]]+kraina__2[[#This Row],[mężczyźni 2013]]</f>
        <v>4318105</v>
      </c>
      <c r="H42" t="str">
        <f>kraina__2[[#This Row],[województwo]]</f>
        <v>w41D</v>
      </c>
      <c r="I42" t="str">
        <f t="shared" si="37"/>
        <v>D</v>
      </c>
      <c r="S42">
        <f>IF(AND(kraina__2[[#This Row],[kobiety 2013]]&lt;kraina__2[[#This Row],[kobiety 2014]],kraina__2[[#This Row],[mężczyźni 2013]]&lt;kraina__2[[#This Row],[mężczyźni 2014]]),1,0)</f>
        <v>0</v>
      </c>
      <c r="T42" t="str">
        <f t="shared" si="2"/>
        <v/>
      </c>
      <c r="U42">
        <f>IF(S42=1,kraina__2[[#This Row],[województwo]],0)</f>
        <v>0</v>
      </c>
      <c r="X42">
        <f t="shared" si="3"/>
        <v>6.8999999999999999E-3</v>
      </c>
      <c r="Y42">
        <f>kraina__2[[#This Row],[kobiety 2013]]+kraina__2[[#This Row],[mężczyźni 2013]]</f>
        <v>4318105</v>
      </c>
      <c r="Z42">
        <f>kraina__2[[#This Row],[kobiety 2014]]+kraina__2[[#This Row],[mężczyźni 2014]]</f>
        <v>29991</v>
      </c>
      <c r="AA42">
        <f t="shared" si="4"/>
        <v>206</v>
      </c>
      <c r="AB42">
        <f t="shared" si="4"/>
        <v>1</v>
      </c>
      <c r="AC42">
        <f t="shared" si="4"/>
        <v>0</v>
      </c>
      <c r="AD42">
        <f t="shared" si="4"/>
        <v>0</v>
      </c>
      <c r="AE42">
        <f t="shared" si="4"/>
        <v>0</v>
      </c>
      <c r="AF42">
        <f t="shared" ref="AF42:AK42" si="46">IF($X42*AE42 &gt; $Y42*2, AE42, ROUNDDOWN(AE42*$X42,))</f>
        <v>0</v>
      </c>
      <c r="AG42">
        <f t="shared" si="46"/>
        <v>0</v>
      </c>
      <c r="AH42">
        <f t="shared" si="46"/>
        <v>0</v>
      </c>
      <c r="AI42">
        <f t="shared" si="46"/>
        <v>0</v>
      </c>
      <c r="AJ42">
        <f t="shared" si="46"/>
        <v>0</v>
      </c>
      <c r="AK42">
        <f t="shared" si="46"/>
        <v>0</v>
      </c>
      <c r="AL42">
        <f t="shared" si="6"/>
        <v>0</v>
      </c>
    </row>
    <row r="43" spans="1:38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G43">
        <f>kraina__2[[#This Row],[kobiety 2013]]+kraina__2[[#This Row],[mężczyźni 2013]]</f>
        <v>4544199</v>
      </c>
      <c r="H43" t="str">
        <f>kraina__2[[#This Row],[województwo]]</f>
        <v>w42B</v>
      </c>
      <c r="I43" t="str">
        <f t="shared" si="37"/>
        <v>B</v>
      </c>
      <c r="S43">
        <f>IF(AND(kraina__2[[#This Row],[kobiety 2013]]&lt;kraina__2[[#This Row],[kobiety 2014]],kraina__2[[#This Row],[mężczyźni 2013]]&lt;kraina__2[[#This Row],[mężczyźni 2014]]),1,0)</f>
        <v>0</v>
      </c>
      <c r="T43" t="str">
        <f t="shared" si="2"/>
        <v/>
      </c>
      <c r="U43">
        <f>IF(S43=1,kraina__2[[#This Row],[województwo]],0)</f>
        <v>0</v>
      </c>
      <c r="X43">
        <f t="shared" si="3"/>
        <v>0.15989999999999999</v>
      </c>
      <c r="Y43">
        <f>kraina__2[[#This Row],[kobiety 2013]]+kraina__2[[#This Row],[mężczyźni 2013]]</f>
        <v>4544199</v>
      </c>
      <c r="Z43">
        <f>kraina__2[[#This Row],[kobiety 2014]]+kraina__2[[#This Row],[mężczyźni 2014]]</f>
        <v>726835</v>
      </c>
      <c r="AA43">
        <f t="shared" si="4"/>
        <v>116220</v>
      </c>
      <c r="AB43">
        <f t="shared" si="4"/>
        <v>18583</v>
      </c>
      <c r="AC43">
        <f t="shared" si="4"/>
        <v>2971</v>
      </c>
      <c r="AD43">
        <f t="shared" si="4"/>
        <v>475</v>
      </c>
      <c r="AE43">
        <f t="shared" si="4"/>
        <v>75</v>
      </c>
      <c r="AF43">
        <f t="shared" ref="AF43:AK43" si="47">IF($X43*AE43 &gt; $Y43*2, AE43, ROUNDDOWN(AE43*$X43,))</f>
        <v>11</v>
      </c>
      <c r="AG43">
        <f t="shared" si="47"/>
        <v>1</v>
      </c>
      <c r="AH43">
        <f t="shared" si="47"/>
        <v>0</v>
      </c>
      <c r="AI43">
        <f t="shared" si="47"/>
        <v>0</v>
      </c>
      <c r="AJ43">
        <f t="shared" si="47"/>
        <v>0</v>
      </c>
      <c r="AK43">
        <f t="shared" si="47"/>
        <v>0</v>
      </c>
      <c r="AL43">
        <f t="shared" si="6"/>
        <v>0</v>
      </c>
    </row>
    <row r="44" spans="1:38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G44">
        <f>kraina__2[[#This Row],[kobiety 2013]]+kraina__2[[#This Row],[mężczyźni 2013]]</f>
        <v>5125651</v>
      </c>
      <c r="H44" t="str">
        <f>kraina__2[[#This Row],[województwo]]</f>
        <v>w43D</v>
      </c>
      <c r="I44" t="str">
        <f t="shared" si="37"/>
        <v>D</v>
      </c>
      <c r="S44">
        <f>IF(AND(kraina__2[[#This Row],[kobiety 2013]]&lt;kraina__2[[#This Row],[kobiety 2014]],kraina__2[[#This Row],[mężczyźni 2013]]&lt;kraina__2[[#This Row],[mężczyźni 2014]]),1,0)</f>
        <v>0</v>
      </c>
      <c r="T44" t="str">
        <f t="shared" si="2"/>
        <v/>
      </c>
      <c r="U44">
        <f>IF(S44=1,kraina__2[[#This Row],[województwo]],0)</f>
        <v>0</v>
      </c>
      <c r="X44">
        <f t="shared" si="3"/>
        <v>1.47E-2</v>
      </c>
      <c r="Y44">
        <f>kraina__2[[#This Row],[kobiety 2013]]+kraina__2[[#This Row],[mężczyźni 2013]]</f>
        <v>5125651</v>
      </c>
      <c r="Z44">
        <f>kraina__2[[#This Row],[kobiety 2014]]+kraina__2[[#This Row],[mężczyźni 2014]]</f>
        <v>75752</v>
      </c>
      <c r="AA44">
        <f t="shared" si="4"/>
        <v>1113</v>
      </c>
      <c r="AB44">
        <f t="shared" si="4"/>
        <v>16</v>
      </c>
      <c r="AC44">
        <f t="shared" si="4"/>
        <v>0</v>
      </c>
      <c r="AD44">
        <f t="shared" si="4"/>
        <v>0</v>
      </c>
      <c r="AE44">
        <f t="shared" si="4"/>
        <v>0</v>
      </c>
      <c r="AF44">
        <f t="shared" ref="AF44:AK44" si="48">IF($X44*AE44 &gt; $Y44*2, AE44, ROUNDDOWN(AE44*$X44,))</f>
        <v>0</v>
      </c>
      <c r="AG44">
        <f t="shared" si="48"/>
        <v>0</v>
      </c>
      <c r="AH44">
        <f t="shared" si="48"/>
        <v>0</v>
      </c>
      <c r="AI44">
        <f t="shared" si="48"/>
        <v>0</v>
      </c>
      <c r="AJ44">
        <f t="shared" si="48"/>
        <v>0</v>
      </c>
      <c r="AK44">
        <f t="shared" si="48"/>
        <v>0</v>
      </c>
      <c r="AL44">
        <f t="shared" si="6"/>
        <v>0</v>
      </c>
    </row>
    <row r="45" spans="1:38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G45">
        <f>kraina__2[[#This Row],[kobiety 2013]]+kraina__2[[#This Row],[mężczyźni 2013]]</f>
        <v>1673241</v>
      </c>
      <c r="H45" t="str">
        <f>kraina__2[[#This Row],[województwo]]</f>
        <v>w44C</v>
      </c>
      <c r="I45" t="str">
        <f t="shared" si="37"/>
        <v>C</v>
      </c>
      <c r="S45">
        <f>IF(AND(kraina__2[[#This Row],[kobiety 2013]]&lt;kraina__2[[#This Row],[kobiety 2014]],kraina__2[[#This Row],[mężczyźni 2013]]&lt;kraina__2[[#This Row],[mężczyźni 2014]]),1,0)</f>
        <v>1</v>
      </c>
      <c r="T45" t="str">
        <f t="shared" si="2"/>
        <v>C</v>
      </c>
      <c r="U45" t="str">
        <f>IF(S45=1,kraina__2[[#This Row],[województwo]],0)</f>
        <v>w44C</v>
      </c>
      <c r="X45">
        <f t="shared" si="3"/>
        <v>1.2096</v>
      </c>
      <c r="Y45">
        <f>kraina__2[[#This Row],[kobiety 2013]]+kraina__2[[#This Row],[mężczyźni 2013]]</f>
        <v>1673241</v>
      </c>
      <c r="Z45">
        <f>kraina__2[[#This Row],[kobiety 2014]]+kraina__2[[#This Row],[mężczyźni 2014]]</f>
        <v>2023958</v>
      </c>
      <c r="AA45">
        <f t="shared" si="4"/>
        <v>2448179</v>
      </c>
      <c r="AB45">
        <f t="shared" si="4"/>
        <v>2961317</v>
      </c>
      <c r="AC45">
        <f t="shared" si="4"/>
        <v>2961317</v>
      </c>
      <c r="AD45">
        <f t="shared" si="4"/>
        <v>2961317</v>
      </c>
      <c r="AE45">
        <f t="shared" si="4"/>
        <v>2961317</v>
      </c>
      <c r="AF45">
        <f t="shared" ref="AF45:AK45" si="49">IF($X45*AE45 &gt; $Y45*2, AE45, ROUNDDOWN(AE45*$X45,))</f>
        <v>2961317</v>
      </c>
      <c r="AG45">
        <f t="shared" si="49"/>
        <v>2961317</v>
      </c>
      <c r="AH45">
        <f t="shared" si="49"/>
        <v>2961317</v>
      </c>
      <c r="AI45">
        <f t="shared" si="49"/>
        <v>2961317</v>
      </c>
      <c r="AJ45">
        <f t="shared" si="49"/>
        <v>2961317</v>
      </c>
      <c r="AK45">
        <f t="shared" si="49"/>
        <v>2961317</v>
      </c>
      <c r="AL45">
        <f t="shared" si="6"/>
        <v>1</v>
      </c>
    </row>
    <row r="46" spans="1:38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G46">
        <f>kraina__2[[#This Row],[kobiety 2013]]+kraina__2[[#This Row],[mężczyźni 2013]]</f>
        <v>2257874</v>
      </c>
      <c r="H46" t="str">
        <f>kraina__2[[#This Row],[województwo]]</f>
        <v>w45B</v>
      </c>
      <c r="I46" t="str">
        <f t="shared" si="37"/>
        <v>B</v>
      </c>
      <c r="S46">
        <f>IF(AND(kraina__2[[#This Row],[kobiety 2013]]&lt;kraina__2[[#This Row],[kobiety 2014]],kraina__2[[#This Row],[mężczyźni 2013]]&lt;kraina__2[[#This Row],[mężczyźni 2014]]),1,0)</f>
        <v>1</v>
      </c>
      <c r="T46" t="str">
        <f t="shared" si="2"/>
        <v>B</v>
      </c>
      <c r="U46" t="str">
        <f>IF(S46=1,kraina__2[[#This Row],[województwo]],0)</f>
        <v>w45B</v>
      </c>
      <c r="X46">
        <f t="shared" si="3"/>
        <v>1.4444999999999999</v>
      </c>
      <c r="Y46">
        <f>kraina__2[[#This Row],[kobiety 2013]]+kraina__2[[#This Row],[mężczyźni 2013]]</f>
        <v>2257874</v>
      </c>
      <c r="Z46">
        <f>kraina__2[[#This Row],[kobiety 2014]]+kraina__2[[#This Row],[mężczyźni 2014]]</f>
        <v>3261598</v>
      </c>
      <c r="AA46">
        <f t="shared" si="4"/>
        <v>3261598</v>
      </c>
      <c r="AB46">
        <f t="shared" si="4"/>
        <v>3261598</v>
      </c>
      <c r="AC46">
        <f t="shared" si="4"/>
        <v>3261598</v>
      </c>
      <c r="AD46">
        <f t="shared" si="4"/>
        <v>3261598</v>
      </c>
      <c r="AE46">
        <f t="shared" si="4"/>
        <v>3261598</v>
      </c>
      <c r="AF46">
        <f t="shared" ref="AF46:AK46" si="50">IF($X46*AE46 &gt; $Y46*2, AE46, ROUNDDOWN(AE46*$X46,))</f>
        <v>3261598</v>
      </c>
      <c r="AG46">
        <f t="shared" si="50"/>
        <v>3261598</v>
      </c>
      <c r="AH46">
        <f t="shared" si="50"/>
        <v>3261598</v>
      </c>
      <c r="AI46">
        <f t="shared" si="50"/>
        <v>3261598</v>
      </c>
      <c r="AJ46">
        <f t="shared" si="50"/>
        <v>3261598</v>
      </c>
      <c r="AK46">
        <f t="shared" si="50"/>
        <v>3261598</v>
      </c>
      <c r="AL46">
        <f t="shared" si="6"/>
        <v>1</v>
      </c>
    </row>
    <row r="47" spans="1:38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G47">
        <f>kraina__2[[#This Row],[kobiety 2013]]+kraina__2[[#This Row],[mężczyźni 2013]]</f>
        <v>286380</v>
      </c>
      <c r="H47" t="str">
        <f>kraina__2[[#This Row],[województwo]]</f>
        <v>w46C</v>
      </c>
      <c r="I47" t="str">
        <f t="shared" si="37"/>
        <v>C</v>
      </c>
      <c r="S47">
        <f>IF(AND(kraina__2[[#This Row],[kobiety 2013]]&lt;kraina__2[[#This Row],[kobiety 2014]],kraina__2[[#This Row],[mężczyźni 2013]]&lt;kraina__2[[#This Row],[mężczyźni 2014]]),1,0)</f>
        <v>1</v>
      </c>
      <c r="T47" t="str">
        <f t="shared" si="2"/>
        <v>C</v>
      </c>
      <c r="U47" t="str">
        <f>IF(S47=1,kraina__2[[#This Row],[województwo]],0)</f>
        <v>w46C</v>
      </c>
      <c r="X47">
        <f t="shared" si="3"/>
        <v>19.212599999999998</v>
      </c>
      <c r="Y47">
        <f>kraina__2[[#This Row],[kobiety 2013]]+kraina__2[[#This Row],[mężczyźni 2013]]</f>
        <v>286380</v>
      </c>
      <c r="Z47">
        <f>kraina__2[[#This Row],[kobiety 2014]]+kraina__2[[#This Row],[mężczyźni 2014]]</f>
        <v>5502111</v>
      </c>
      <c r="AA47">
        <f t="shared" si="4"/>
        <v>5502111</v>
      </c>
      <c r="AB47">
        <f t="shared" si="4"/>
        <v>5502111</v>
      </c>
      <c r="AC47">
        <f t="shared" si="4"/>
        <v>5502111</v>
      </c>
      <c r="AD47">
        <f t="shared" si="4"/>
        <v>5502111</v>
      </c>
      <c r="AE47">
        <f t="shared" si="4"/>
        <v>5502111</v>
      </c>
      <c r="AF47">
        <f t="shared" ref="AF47:AK47" si="51">IF($X47*AE47 &gt; $Y47*2, AE47, ROUNDDOWN(AE47*$X47,))</f>
        <v>5502111</v>
      </c>
      <c r="AG47">
        <f t="shared" si="51"/>
        <v>5502111</v>
      </c>
      <c r="AH47">
        <f t="shared" si="51"/>
        <v>5502111</v>
      </c>
      <c r="AI47">
        <f t="shared" si="51"/>
        <v>5502111</v>
      </c>
      <c r="AJ47">
        <f t="shared" si="51"/>
        <v>5502111</v>
      </c>
      <c r="AK47">
        <f t="shared" si="51"/>
        <v>5502111</v>
      </c>
      <c r="AL47">
        <f t="shared" si="6"/>
        <v>1</v>
      </c>
    </row>
    <row r="48" spans="1:38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G48">
        <f>kraina__2[[#This Row],[kobiety 2013]]+kraina__2[[#This Row],[mężczyźni 2013]]</f>
        <v>2503710</v>
      </c>
      <c r="H48" t="str">
        <f>kraina__2[[#This Row],[województwo]]</f>
        <v>w47B</v>
      </c>
      <c r="I48" t="str">
        <f t="shared" si="37"/>
        <v>B</v>
      </c>
      <c r="S48">
        <f>IF(AND(kraina__2[[#This Row],[kobiety 2013]]&lt;kraina__2[[#This Row],[kobiety 2014]],kraina__2[[#This Row],[mężczyźni 2013]]&lt;kraina__2[[#This Row],[mężczyźni 2014]]),1,0)</f>
        <v>1</v>
      </c>
      <c r="T48" t="str">
        <f t="shared" si="2"/>
        <v>B</v>
      </c>
      <c r="U48" t="str">
        <f>IF(S48=1,kraina__2[[#This Row],[województwo]],0)</f>
        <v>w47B</v>
      </c>
      <c r="X48">
        <f t="shared" si="3"/>
        <v>2.1524000000000001</v>
      </c>
      <c r="Y48">
        <f>kraina__2[[#This Row],[kobiety 2013]]+kraina__2[[#This Row],[mężczyźni 2013]]</f>
        <v>2503710</v>
      </c>
      <c r="Z48">
        <f>kraina__2[[#This Row],[kobiety 2014]]+kraina__2[[#This Row],[mężczyźni 2014]]</f>
        <v>5389136</v>
      </c>
      <c r="AA48">
        <f t="shared" si="4"/>
        <v>5389136</v>
      </c>
      <c r="AB48">
        <f t="shared" si="4"/>
        <v>5389136</v>
      </c>
      <c r="AC48">
        <f t="shared" si="4"/>
        <v>5389136</v>
      </c>
      <c r="AD48">
        <f t="shared" si="4"/>
        <v>5389136</v>
      </c>
      <c r="AE48">
        <f t="shared" si="4"/>
        <v>5389136</v>
      </c>
      <c r="AF48">
        <f t="shared" ref="AF48:AK48" si="52">IF($X48*AE48 &gt; $Y48*2, AE48, ROUNDDOWN(AE48*$X48,))</f>
        <v>5389136</v>
      </c>
      <c r="AG48">
        <f t="shared" si="52"/>
        <v>5389136</v>
      </c>
      <c r="AH48">
        <f t="shared" si="52"/>
        <v>5389136</v>
      </c>
      <c r="AI48">
        <f t="shared" si="52"/>
        <v>5389136</v>
      </c>
      <c r="AJ48">
        <f t="shared" si="52"/>
        <v>5389136</v>
      </c>
      <c r="AK48">
        <f t="shared" si="52"/>
        <v>5389136</v>
      </c>
      <c r="AL48">
        <f t="shared" si="6"/>
        <v>1</v>
      </c>
    </row>
    <row r="49" spans="1:39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G49">
        <f>kraina__2[[#This Row],[kobiety 2013]]+kraina__2[[#This Row],[mężczyźni 2013]]</f>
        <v>5369399</v>
      </c>
      <c r="H49" t="str">
        <f>kraina__2[[#This Row],[województwo]]</f>
        <v>w48C</v>
      </c>
      <c r="I49" t="str">
        <f t="shared" si="37"/>
        <v>C</v>
      </c>
      <c r="S49">
        <f>IF(AND(kraina__2[[#This Row],[kobiety 2013]]&lt;kraina__2[[#This Row],[kobiety 2014]],kraina__2[[#This Row],[mężczyźni 2013]]&lt;kraina__2[[#This Row],[mężczyźni 2014]]),1,0)</f>
        <v>1</v>
      </c>
      <c r="T49" t="str">
        <f t="shared" si="2"/>
        <v>C</v>
      </c>
      <c r="U49" t="str">
        <f>IF(S49=1,kraina__2[[#This Row],[województwo]],0)</f>
        <v>w48C</v>
      </c>
      <c r="X49">
        <f t="shared" si="3"/>
        <v>1.0593999999999999</v>
      </c>
      <c r="Y49">
        <f>kraina__2[[#This Row],[kobiety 2013]]+kraina__2[[#This Row],[mężczyźni 2013]]</f>
        <v>5369399</v>
      </c>
      <c r="Z49">
        <f>kraina__2[[#This Row],[kobiety 2014]]+kraina__2[[#This Row],[mężczyźni 2014]]</f>
        <v>5688389</v>
      </c>
      <c r="AA49">
        <f t="shared" si="4"/>
        <v>6026279</v>
      </c>
      <c r="AB49">
        <f t="shared" si="4"/>
        <v>6384239</v>
      </c>
      <c r="AC49">
        <f t="shared" si="4"/>
        <v>6763462</v>
      </c>
      <c r="AD49">
        <f t="shared" si="4"/>
        <v>7165211</v>
      </c>
      <c r="AE49">
        <f t="shared" si="4"/>
        <v>7590824</v>
      </c>
      <c r="AF49">
        <f t="shared" ref="AF49:AK49" si="53">IF($X49*AE49 &gt; $Y49*2, AE49, ROUNDDOWN(AE49*$X49,))</f>
        <v>8041718</v>
      </c>
      <c r="AG49">
        <f t="shared" si="53"/>
        <v>8519396</v>
      </c>
      <c r="AH49">
        <f t="shared" si="53"/>
        <v>9025448</v>
      </c>
      <c r="AI49">
        <f t="shared" si="53"/>
        <v>9561559</v>
      </c>
      <c r="AJ49">
        <f t="shared" si="53"/>
        <v>10129515</v>
      </c>
      <c r="AK49">
        <f t="shared" si="53"/>
        <v>10731208</v>
      </c>
      <c r="AL49">
        <f t="shared" si="6"/>
        <v>0</v>
      </c>
    </row>
    <row r="50" spans="1:39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G50">
        <f>kraina__2[[#This Row],[kobiety 2013]]+kraina__2[[#This Row],[mężczyźni 2013]]</f>
        <v>516909</v>
      </c>
      <c r="H50" t="str">
        <f>kraina__2[[#This Row],[województwo]]</f>
        <v>w49C</v>
      </c>
      <c r="I50" t="str">
        <f t="shared" si="37"/>
        <v>C</v>
      </c>
      <c r="S50">
        <f>IF(AND(kraina__2[[#This Row],[kobiety 2013]]&lt;kraina__2[[#This Row],[kobiety 2014]],kraina__2[[#This Row],[mężczyźni 2013]]&lt;kraina__2[[#This Row],[mężczyźni 2014]]),1,0)</f>
        <v>1</v>
      </c>
      <c r="T50" t="str">
        <f t="shared" si="2"/>
        <v>C</v>
      </c>
      <c r="U50" t="str">
        <f>IF(S50=1,kraina__2[[#This Row],[województwo]],0)</f>
        <v>w49C</v>
      </c>
      <c r="X50">
        <f t="shared" si="3"/>
        <v>11.7956</v>
      </c>
      <c r="Y50">
        <f>kraina__2[[#This Row],[kobiety 2013]]+kraina__2[[#This Row],[mężczyźni 2013]]</f>
        <v>516909</v>
      </c>
      <c r="Z50">
        <f>kraina__2[[#This Row],[kobiety 2014]]+kraina__2[[#This Row],[mężczyźni 2014]]</f>
        <v>6097264</v>
      </c>
      <c r="AA50">
        <f t="shared" si="4"/>
        <v>6097264</v>
      </c>
      <c r="AB50">
        <f t="shared" si="4"/>
        <v>6097264</v>
      </c>
      <c r="AC50">
        <f t="shared" si="4"/>
        <v>6097264</v>
      </c>
      <c r="AD50">
        <f t="shared" si="4"/>
        <v>6097264</v>
      </c>
      <c r="AE50">
        <f t="shared" si="4"/>
        <v>6097264</v>
      </c>
      <c r="AF50">
        <f t="shared" ref="AF50:AK50" si="54">IF($X50*AE50 &gt; $Y50*2, AE50, ROUNDDOWN(AE50*$X50,))</f>
        <v>6097264</v>
      </c>
      <c r="AG50">
        <f t="shared" si="54"/>
        <v>6097264</v>
      </c>
      <c r="AH50">
        <f t="shared" si="54"/>
        <v>6097264</v>
      </c>
      <c r="AI50">
        <f t="shared" si="54"/>
        <v>6097264</v>
      </c>
      <c r="AJ50">
        <f t="shared" si="54"/>
        <v>6097264</v>
      </c>
      <c r="AK50">
        <f t="shared" si="54"/>
        <v>6097264</v>
      </c>
      <c r="AL50">
        <f t="shared" si="6"/>
        <v>1</v>
      </c>
    </row>
    <row r="51" spans="1:39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G51">
        <f>kraina__2[[#This Row],[kobiety 2013]]+kraina__2[[#This Row],[mężczyźni 2013]]</f>
        <v>5119414</v>
      </c>
      <c r="H51" t="str">
        <f>kraina__2[[#This Row],[województwo]]</f>
        <v>w50B</v>
      </c>
      <c r="I51" t="str">
        <f t="shared" si="37"/>
        <v>B</v>
      </c>
      <c r="S51">
        <f>IF(AND(kraina__2[[#This Row],[kobiety 2013]]&lt;kraina__2[[#This Row],[kobiety 2014]],kraina__2[[#This Row],[mężczyźni 2013]]&lt;kraina__2[[#This Row],[mężczyźni 2014]]),1,0)</f>
        <v>0</v>
      </c>
      <c r="T51" t="str">
        <f t="shared" si="2"/>
        <v/>
      </c>
      <c r="U51">
        <f>IF(S51=1,kraina__2[[#This Row],[województwo]],0)</f>
        <v>0</v>
      </c>
      <c r="X51">
        <f t="shared" si="3"/>
        <v>0.71289999999999998</v>
      </c>
      <c r="Y51">
        <f>kraina__2[[#This Row],[kobiety 2013]]+kraina__2[[#This Row],[mężczyźni 2013]]</f>
        <v>5119414</v>
      </c>
      <c r="Z51">
        <f>kraina__2[[#This Row],[kobiety 2014]]+kraina__2[[#This Row],[mężczyźni 2014]]</f>
        <v>3649895</v>
      </c>
      <c r="AA51">
        <f t="shared" si="4"/>
        <v>2602010</v>
      </c>
      <c r="AB51">
        <f t="shared" si="4"/>
        <v>1854972</v>
      </c>
      <c r="AC51">
        <f t="shared" si="4"/>
        <v>1322409</v>
      </c>
      <c r="AD51">
        <f t="shared" si="4"/>
        <v>942745</v>
      </c>
      <c r="AE51">
        <f t="shared" si="4"/>
        <v>672082</v>
      </c>
      <c r="AF51">
        <f t="shared" ref="AF51:AK51" si="55">IF($X51*AE51 &gt; $Y51*2, AE51, ROUNDDOWN(AE51*$X51,))</f>
        <v>479127</v>
      </c>
      <c r="AG51">
        <f t="shared" si="55"/>
        <v>341569</v>
      </c>
      <c r="AH51">
        <f t="shared" si="55"/>
        <v>243504</v>
      </c>
      <c r="AI51">
        <f t="shared" si="55"/>
        <v>173594</v>
      </c>
      <c r="AJ51">
        <f t="shared" si="55"/>
        <v>123755</v>
      </c>
      <c r="AK51">
        <f t="shared" si="55"/>
        <v>88224</v>
      </c>
      <c r="AL51">
        <f t="shared" si="6"/>
        <v>0</v>
      </c>
    </row>
    <row r="53" spans="1:39" x14ac:dyDescent="0.25">
      <c r="AM53">
        <f>COUNTIF(AL2:AL51,1)</f>
        <v>18</v>
      </c>
    </row>
    <row r="54" spans="1:39" x14ac:dyDescent="0.25">
      <c r="Z54">
        <f>SUM('kraina (2)'!AK2:AK51)</f>
        <v>113344885</v>
      </c>
    </row>
    <row r="55" spans="1:39" x14ac:dyDescent="0.25">
      <c r="Z55">
        <f>MAX(AK2:AK51)</f>
        <v>14299969</v>
      </c>
      <c r="AA55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+ Y M u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+ Y M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D L l j q z 5 F G Q w E A A H A D A A A T A B w A R m 9 y b X V s Y X M v U 2 V j d G l v b j E u b S C i G A A o o B Q A A A A A A A A A A A A A A A A A A A A A A A A A A A D d U s F O w k A Q v T f p P 2 y W S 5 s s j U V K i K S H p p Q E q o B Q D 2 A N q T D q x n a X d B c C I V y M f + T J s + G / X F M V T O Q D d C 8 z + 9 7 O z r y 8 E T C V l D M 0 L K L d 0 D V d E w 9 J D j P 0 m C e U J c h F K U h d Q + r s X v O 3 l 9 n u i S v Q F 0 u r y a e L D J g 0 W j Q F y + d M q o s w s H 8 W l y b 9 Q a 8 T h N E o v v C i q 4 F X b n d b v Y H K R 6 E X 9 7 2 w H U Q T J z 4 P Q r / j T e x 6 P P a a d t 2 y q 2 W 7 F h e d L b m S 2 C T X T U h p R i X k L m 5 g g n y e L j I m X I e g g E 3 5 j L J 7 1 6 4 4 J w R d L r i E o V y n 4 O 5 T q 8 s Z 3 J i k U F D C 4 4 z C 7 h n J 9 R w r F V F y q 5 5 E e c L E H c + z 4 u 9 o P Q d h f I s l m w 0 u C F u 1 V 4 W A J K z k l q A v v K L w N p O 1 q v V R e k C c H i O q x w j n J 7 E 1 d Y 2 y X 2 Y / N K q E P 6 0 y K i b + j 3 4 x t Z r 8 7 1 q 2 H 7 / x D l B L A Q I t A B Q A A g A I A P m D L l h i L 2 3 l p A A A A P Y A A A A S A A A A A A A A A A A A A A A A A A A A A A B D b 2 5 m a W c v U G F j a 2 F n Z S 5 4 b W x Q S w E C L Q A U A A I A C A D 5 g y 5 Y D 8 r p q 6 Q A A A D p A A A A E w A A A A A A A A A A A A A A A A D w A A A A W 0 N v b n R l b n R f V H l w Z X N d L n h t b F B L A Q I t A B Q A A g A I A P m D L l j q z 5 F G Q w E A A H A D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T A A A A A A A A E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M V Q x N T o y M z o 0 N S 4 5 N j M 0 M D E 3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S Z W x h d G l v b n N o a X B J b m Z v J n F 1 b 3 Q 7 O l t d f S I g L z 4 8 R W 5 0 c n k g V H l w Z T 0 i U X V l c n l J R C I g V m F s d W U 9 I n N k M D g 2 N m U 3 M C 0 4 O D Y 5 L T Q 2 O T A t O T h i N S 0 z M j V j O W Y 0 N T d i M z I i I C 8 + P C 9 T d G F i b G V F b n R y a W V z P j w v S X R l b T 4 8 S X R l b T 4 8 S X R l b U x v Y 2 F 0 a W 9 u P j x J d G V t V H l w Z T 5 G b 3 J t d W x h P C 9 J d G V t V H l w Z T 4 8 S X R l b V B h d G g + U 2 V j d G l v b j E v a 3 J h a W 5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Z j O D E 3 N T M t O T R m Z C 0 0 Z G Q x L W J j N j g t Z m M 5 M D c 3 M j I 1 N 2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y Y W l u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F Q x N D o y N D o 0 O S 4 5 M j c y O T E z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A o M i k v Q X V 0 b 1 J l b W 9 2 Z W R D b 2 x 1 b W 5 z M S 5 7 Q 2 9 s d W 1 u M S w w f S Z x d W 9 0 O y w m c X V v d D t T Z W N 0 a W 9 u M S 9 r c m F p b m E g K D I p L 0 F 1 d G 9 S Z W 1 v d m V k Q 2 9 s d W 1 u c z E u e 0 N v b H V t b j I s M X 0 m c X V v d D s s J n F 1 b 3 Q 7 U 2 V j d G l v b j E v a 3 J h a W 5 h I C g y K S 9 B d X R v U m V t b 3 Z l Z E N v b H V t b n M x L n t D b 2 x 1 b W 4 z L D J 9 J n F 1 b 3 Q 7 L C Z x d W 9 0 O 1 N l Y 3 R p b 2 4 x L 2 t y Y W l u Y S A o M i k v Q X V 0 b 1 J l b W 9 2 Z W R D b 2 x 1 b W 5 z M S 5 7 Q 2 9 s d W 1 u N C w z f S Z x d W 9 0 O y w m c X V v d D t T Z W N 0 a W 9 u M S 9 r c m F p b m E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I C g y K S 9 B d X R v U m V t b 3 Z l Z E N v b H V t b n M x L n t D b 2 x 1 b W 4 x L D B 9 J n F 1 b 3 Q 7 L C Z x d W 9 0 O 1 N l Y 3 R p b 2 4 x L 2 t y Y W l u Y S A o M i k v Q X V 0 b 1 J l b W 9 2 Z W R D b 2 x 1 b W 5 z M S 5 7 Q 2 9 s d W 1 u M i w x f S Z x d W 9 0 O y w m c X V v d D t T Z W N 0 a W 9 u M S 9 r c m F p b m E g K D I p L 0 F 1 d G 9 S Z W 1 v d m V k Q 2 9 s d W 1 u c z E u e 0 N v b H V t b j M s M n 0 m c X V v d D s s J n F 1 b 3 Q 7 U 2 V j d G l v b j E v a 3 J h a W 5 h I C g y K S 9 B d X R v U m V t b 3 Z l Z E N v b H V t b n M x L n t D b 2 x 1 b W 4 0 L D N 9 J n F 1 b 3 Q 7 L C Z x d W 9 0 O 1 N l Y 3 R p b 2 4 x L 2 t y Y W l u Y S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J h a W 5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W Z W 3 g E M r k u y z x S n J D 7 X 4 w A A A A A C A A A A A A A Q Z g A A A A E A A C A A A A C D 3 F 9 v 7 W b P F c r X 9 n k r x G E k 0 k h 8 9 p 0 E L 5 B E y S 6 R i k H 1 B w A A A A A O g A A A A A I A A C A A A A C M W I x g u q Z m s k b N 0 0 1 q U K p l h 3 W B 7 t u 9 + g g W U c X W N 9 Y v o l A A A A D z F K A s K W 2 o P o 9 l y a t + V B P f i f J W s K s 2 z 6 X E M 0 q 7 K 3 e / + K 2 8 / 3 t Z t a I L 9 U 5 6 s C n X o A v x H p h 3 P Z V U Q k g g R M C 0 n e 3 E I w S M x j M L a V n e X K t p n S E k C k A A A A D t 5 U u N s / T P l I e 5 y 7 0 E N / H v i X L S z e x h 1 j F g D Z Z Z H J t d i 8 y 5 t G v r G f t E H M p H R 2 k r M + c i X K 4 c Z z F C V 1 g Z S 2 M b y G f q < / D a t a M a s h u p > 
</file>

<file path=customXml/itemProps1.xml><?xml version="1.0" encoding="utf-8"?>
<ds:datastoreItem xmlns:ds="http://schemas.openxmlformats.org/officeDocument/2006/customXml" ds:itemID="{A0885F0F-3E56-4A4C-A602-99CC87EB3F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kraina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2024-01-16T22:48:13Z</dcterms:modified>
</cp:coreProperties>
</file>